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43F4742-3A20-4BF3-BD5B-24AAB8CD9F84}" xr6:coauthVersionLast="47" xr6:coauthVersionMax="47" xr10:uidLastSave="{00000000-0000-0000-0000-000000000000}"/>
  <bookViews>
    <workbookView xWindow="-26175" yWindow="1080" windowWidth="25425" windowHeight="1887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4" i="2" l="1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G9" i="2"/>
  <c r="AH19" i="2"/>
  <c r="AG19" i="2"/>
  <c r="AH18" i="2"/>
  <c r="AG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AF66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<sst xmlns="http://schemas.openxmlformats.org/spreadsheetml/2006/main" count="137" uniqueCount="124">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</sst>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22218</xdr:colOff>
      <xdr:row>0</xdr:row>
      <xdr:rowOff>39414</xdr:rowOff>
    </xdr:from>
    <xdr:to>
      <xdr:col>32</xdr:col>
      <xdr:colOff>22218</xdr:colOff>
      <xdr:row>107</xdr:row>
      <xdr:rowOff>48939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9913046" y="39414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190" zoomScaleNormal="190" workbookViewId="0"/>
  </sheetViews>
  <sheetFormatPr defaultRowHeight="12.75" x14ac:dyDescent="0.2"/>
  <sheetData>
    <row r="2" spans="2:12" x14ac:dyDescent="0.2">
      <c r="J2" t="s">
        <v>1</v>
      </c>
      <c r="K2" s="1">
        <v>167.9</v>
      </c>
    </row>
    <row r="3" spans="2:12" x14ac:dyDescent="0.2">
      <c r="J3" t="s">
        <v>2</v>
      </c>
      <c r="K3" s="2">
        <v>10406.627415000001</v>
      </c>
      <c r="L3" s="3" t="s">
        <v>108</v>
      </c>
    </row>
    <row r="4" spans="2:12" x14ac:dyDescent="0.2">
      <c r="B4" t="s">
        <v>103</v>
      </c>
      <c r="J4" t="s">
        <v>3</v>
      </c>
      <c r="K4" s="2">
        <f>K3*K2</f>
        <v>1747272.7429785002</v>
      </c>
    </row>
    <row r="5" spans="2:12" x14ac:dyDescent="0.2">
      <c r="B5" t="s">
        <v>106</v>
      </c>
      <c r="J5" t="s">
        <v>4</v>
      </c>
      <c r="K5" s="2">
        <v>85074</v>
      </c>
      <c r="L5" s="3" t="s">
        <v>108</v>
      </c>
    </row>
    <row r="6" spans="2:12" x14ac:dyDescent="0.2">
      <c r="B6" t="s">
        <v>104</v>
      </c>
      <c r="J6" t="s">
        <v>5</v>
      </c>
      <c r="K6" s="2">
        <v>57634</v>
      </c>
      <c r="L6" s="3" t="s">
        <v>108</v>
      </c>
    </row>
    <row r="7" spans="2:12" x14ac:dyDescent="0.2">
      <c r="J7" t="s">
        <v>6</v>
      </c>
      <c r="K7" s="2">
        <f>K4-K5+K6</f>
        <v>1719832.7429785002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145" zoomScaleNormal="145" workbookViewId="0">
      <pane xSplit="2" ySplit="2" topLeftCell="AA27" activePane="bottomRight" state="frozen"/>
      <selection pane="topRight" activeCell="C1" sqref="C1"/>
      <selection pane="bottomLeft" activeCell="A4" sqref="A4"/>
      <selection pane="bottomRight" activeCell="AC46" sqref="AC46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f>AC18*1.1</f>
        <v>69488.100000000006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f t="shared" ref="AG19" si="20">AC19*1.1</f>
        <v>87903.200000000012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1">SUM(O19:R19)</f>
        <v>170149</v>
      </c>
      <c r="BN19" s="2">
        <f t="shared" si="19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2">J18+J19</f>
        <v>72383</v>
      </c>
      <c r="K20" s="6">
        <f t="shared" ref="K20:M20" si="23">K18+K19</f>
        <v>59700</v>
      </c>
      <c r="L20" s="6">
        <f t="shared" ref="L20" si="24">L18+L19</f>
        <v>63404</v>
      </c>
      <c r="M20" s="6">
        <f t="shared" si="23"/>
        <v>69981</v>
      </c>
      <c r="N20" s="6">
        <f t="shared" ref="N20" si="25">N18+N19</f>
        <v>87437</v>
      </c>
      <c r="O20" s="6">
        <f t="shared" ref="O20" si="26">O18+O19</f>
        <v>75452</v>
      </c>
      <c r="P20" s="6">
        <f t="shared" ref="P20" si="27">P18+P19</f>
        <v>88912</v>
      </c>
      <c r="Q20" s="6">
        <f t="shared" ref="Q20:V20" si="28">Q18+Q19</f>
        <v>96145</v>
      </c>
      <c r="R20" s="6">
        <f t="shared" si="28"/>
        <v>125555</v>
      </c>
      <c r="S20" s="6">
        <f t="shared" si="28"/>
        <v>108518</v>
      </c>
      <c r="T20" s="6">
        <f t="shared" si="28"/>
        <v>113080</v>
      </c>
      <c r="U20" s="6">
        <f t="shared" si="28"/>
        <v>110812</v>
      </c>
      <c r="V20" s="6">
        <f t="shared" si="28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157391.30000000002</v>
      </c>
      <c r="AH20" s="6">
        <f>+AH19+AH18</f>
        <v>186957.1</v>
      </c>
      <c r="AI20" s="6">
        <f t="shared" ref="AI20:AL20" si="29">+AI19+AI18</f>
        <v>0</v>
      </c>
      <c r="AJ20" s="6">
        <f t="shared" si="29"/>
        <v>0</v>
      </c>
      <c r="AK20" s="6">
        <f t="shared" si="29"/>
        <v>0</v>
      </c>
      <c r="AL20" s="6">
        <f t="shared" si="29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30">+BH3+BH6+BH9</f>
        <v>107006</v>
      </c>
      <c r="BI20" s="5">
        <f t="shared" si="30"/>
        <v>135987</v>
      </c>
      <c r="BJ20" s="6">
        <f t="shared" ref="BJ20" si="31">BJ18+BJ19</f>
        <v>177866</v>
      </c>
      <c r="BK20" s="6">
        <f t="shared" ref="BK20" si="32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3">SUM(BQ9:BQ16)</f>
        <v>630569.25</v>
      </c>
      <c r="BR20" s="5">
        <f t="shared" si="33"/>
        <v>696385.0625</v>
      </c>
      <c r="BS20" s="5">
        <f t="shared" si="33"/>
        <v>774819.60562500008</v>
      </c>
      <c r="BT20" s="5">
        <f t="shared" si="33"/>
        <v>869206.37140625017</v>
      </c>
      <c r="BU20" s="5">
        <f t="shared" si="33"/>
        <v>951548.35013156268</v>
      </c>
      <c r="BV20" s="5">
        <f t="shared" si="33"/>
        <v>1045783.7598241409</v>
      </c>
      <c r="BW20" s="5">
        <f t="shared" si="33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/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1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4">SUM(BQ11:BQ13)*0.8+BQ9*0.7</f>
        <v>411831.07</v>
      </c>
      <c r="BR21" s="4">
        <f t="shared" si="34"/>
        <v>453069.84100000007</v>
      </c>
      <c r="BS21" s="4">
        <f t="shared" si="34"/>
        <v>502564.71580000001</v>
      </c>
      <c r="BT21" s="4">
        <f t="shared" si="34"/>
        <v>562586.74916500016</v>
      </c>
      <c r="BU21" s="4">
        <f t="shared" si="34"/>
        <v>617933.24873175006</v>
      </c>
      <c r="BV21" s="4">
        <f t="shared" si="34"/>
        <v>681490.50569853769</v>
      </c>
      <c r="BW21" s="4">
        <f t="shared" si="34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/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1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5">(BQ13+BQ11)*0.1</f>
        <v>39052.125</v>
      </c>
      <c r="BR22" s="4">
        <f t="shared" si="35"/>
        <v>41004.731250000004</v>
      </c>
      <c r="BS22" s="4">
        <f t="shared" si="35"/>
        <v>43054.967812500006</v>
      </c>
      <c r="BT22" s="4">
        <f t="shared" si="35"/>
        <v>45207.716203125012</v>
      </c>
      <c r="BU22" s="4">
        <f t="shared" si="35"/>
        <v>47468.102013281255</v>
      </c>
      <c r="BV22" s="4">
        <f t="shared" si="35"/>
        <v>49841.507113945321</v>
      </c>
      <c r="BW22" s="4">
        <f t="shared" si="35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6">J20-J21-J22</f>
        <v>17569</v>
      </c>
      <c r="K23" s="4">
        <f>K20-K21-K22</f>
        <v>17179</v>
      </c>
      <c r="L23" s="4">
        <f t="shared" ref="L23" si="37">L20-L21-L22</f>
        <v>17796</v>
      </c>
      <c r="M23" s="4">
        <f>M20-M21-M22</f>
        <v>18512</v>
      </c>
      <c r="N23" s="4">
        <f t="shared" ref="N23" si="38">N20-N21-N22</f>
        <v>21268</v>
      </c>
      <c r="O23" s="4">
        <f t="shared" ref="O23" si="39">O20-O21-O22</f>
        <v>19664</v>
      </c>
      <c r="P23" s="4">
        <f t="shared" ref="P23" si="40">P20-P21-P22</f>
        <v>22446</v>
      </c>
      <c r="Q23" s="4">
        <f>Q20-Q21-Q22</f>
        <v>24334</v>
      </c>
      <c r="R23" s="4">
        <f t="shared" ref="R23" si="41">R20-R21-R22</f>
        <v>27797</v>
      </c>
      <c r="S23" s="4">
        <f>S20-S21-S22</f>
        <v>29585</v>
      </c>
      <c r="T23" s="4">
        <f t="shared" ref="T23:AE23" si="42">T20-T21-T22</f>
        <v>31266</v>
      </c>
      <c r="U23" s="4">
        <f t="shared" si="42"/>
        <v>29384</v>
      </c>
      <c r="V23" s="4">
        <f t="shared" si="42"/>
        <v>32132</v>
      </c>
      <c r="W23" s="4">
        <f t="shared" si="42"/>
        <v>29674</v>
      </c>
      <c r="X23" s="4">
        <f t="shared" si="42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2"/>
        <v>43705</v>
      </c>
      <c r="AC23" s="4">
        <f>AC20-AC21-AC22</f>
        <v>45747</v>
      </c>
      <c r="AD23" s="4">
        <f t="shared" si="42"/>
        <v>51313</v>
      </c>
      <c r="AE23" s="4">
        <f t="shared" si="42"/>
        <v>48363</v>
      </c>
      <c r="AF23" s="4">
        <f>AF20-AF21-AF22</f>
        <v>50627</v>
      </c>
      <c r="AG23" s="4"/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3">BG20-BG21-BG22</f>
        <v>15470</v>
      </c>
      <c r="BH23" s="4">
        <f t="shared" si="43"/>
        <v>21945</v>
      </c>
      <c r="BI23" s="4">
        <f t="shared" si="43"/>
        <v>30103</v>
      </c>
      <c r="BJ23" s="4">
        <f t="shared" si="43"/>
        <v>40683</v>
      </c>
      <c r="BK23" s="4">
        <f t="shared" ref="BK23:BL23" si="44">BK20-BK21-BK22</f>
        <v>59704</v>
      </c>
      <c r="BL23" s="4">
        <f t="shared" si="44"/>
        <v>74755</v>
      </c>
      <c r="BM23" s="4">
        <f t="shared" ref="BM23:BW23" si="45">BM20-BM21-BM22</f>
        <v>94241</v>
      </c>
      <c r="BN23" s="4">
        <f t="shared" si="45"/>
        <v>122367</v>
      </c>
      <c r="BO23" s="4">
        <f t="shared" si="45"/>
        <v>140853</v>
      </c>
      <c r="BP23" s="4">
        <f t="shared" si="45"/>
        <v>179427</v>
      </c>
      <c r="BQ23" s="4">
        <f t="shared" si="45"/>
        <v>179686.05499999999</v>
      </c>
      <c r="BR23" s="4">
        <f t="shared" si="45"/>
        <v>202310.49024999992</v>
      </c>
      <c r="BS23" s="4">
        <f t="shared" si="45"/>
        <v>229199.92201250006</v>
      </c>
      <c r="BT23" s="4">
        <f t="shared" si="45"/>
        <v>261411.90603812499</v>
      </c>
      <c r="BU23" s="4">
        <f t="shared" si="45"/>
        <v>286146.99938653136</v>
      </c>
      <c r="BV23" s="4">
        <f t="shared" si="45"/>
        <v>314451.74701165792</v>
      </c>
      <c r="BW23" s="4">
        <f t="shared" si="45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/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1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6">+BQ24*1.03</f>
        <v>90836.37980000001</v>
      </c>
      <c r="BS24" s="2">
        <f t="shared" si="46"/>
        <v>93561.471194000012</v>
      </c>
      <c r="BT24" s="2">
        <f t="shared" si="46"/>
        <v>96368.31532982002</v>
      </c>
      <c r="BU24" s="2">
        <f t="shared" si="46"/>
        <v>99259.364789714629</v>
      </c>
      <c r="BV24" s="2">
        <f t="shared" si="46"/>
        <v>102237.14573340607</v>
      </c>
      <c r="BW24" s="2">
        <f t="shared" si="46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/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1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7">+BP25*1.03</f>
        <v>45701.1</v>
      </c>
      <c r="BR25" s="2">
        <f t="shared" si="47"/>
        <v>47072.133000000002</v>
      </c>
      <c r="BS25" s="2">
        <f t="shared" si="47"/>
        <v>48484.296990000003</v>
      </c>
      <c r="BT25" s="2">
        <f t="shared" si="47"/>
        <v>49938.825899700001</v>
      </c>
      <c r="BU25" s="2">
        <f t="shared" si="47"/>
        <v>51436.990676690999</v>
      </c>
      <c r="BV25" s="2">
        <f t="shared" si="47"/>
        <v>52980.100396991729</v>
      </c>
      <c r="BW25" s="2">
        <f t="shared" si="47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/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1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8">+BP26*1.03</f>
        <v>12170.48</v>
      </c>
      <c r="BR26" s="2">
        <f t="shared" si="48"/>
        <v>12535.5944</v>
      </c>
      <c r="BS26" s="2">
        <f t="shared" si="48"/>
        <v>12911.662232000001</v>
      </c>
      <c r="BT26" s="2">
        <f t="shared" si="48"/>
        <v>13299.012098960002</v>
      </c>
      <c r="BU26" s="2">
        <f t="shared" si="48"/>
        <v>13697.982461928803</v>
      </c>
      <c r="BV26" s="2">
        <f t="shared" si="48"/>
        <v>14108.921935786668</v>
      </c>
      <c r="BW26" s="2">
        <f t="shared" si="48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9">SUM(J24:J26)</f>
        <v>13697</v>
      </c>
      <c r="K27" s="4">
        <f>SUM(K24:K26)</f>
        <v>12764</v>
      </c>
      <c r="L27" s="4">
        <f t="shared" ref="L27" si="50">SUM(L24:L26)</f>
        <v>14626</v>
      </c>
      <c r="M27" s="4">
        <f>SUM(M24:M26)</f>
        <v>15300</v>
      </c>
      <c r="N27" s="4">
        <f t="shared" ref="N27" si="51">SUM(N24:N26)</f>
        <v>17324</v>
      </c>
      <c r="O27" s="4">
        <f t="shared" ref="O27" si="52">SUM(O24:O26)</f>
        <v>15605</v>
      </c>
      <c r="P27" s="4">
        <f t="shared" ref="P27" si="53">SUM(P24:P26)</f>
        <v>16313</v>
      </c>
      <c r="Q27" s="4">
        <f>SUM(Q24:Q26)</f>
        <v>18078</v>
      </c>
      <c r="R27" s="4">
        <f t="shared" ref="R27" si="54">SUM(R24:R26)</f>
        <v>21420</v>
      </c>
      <c r="S27" s="4">
        <f>SUM(S24:S26)</f>
        <v>20682</v>
      </c>
      <c r="T27" s="4">
        <f t="shared" ref="T27:W27" si="55">SUM(T24:T26)</f>
        <v>23553</v>
      </c>
      <c r="U27" s="4">
        <f t="shared" si="55"/>
        <v>24543</v>
      </c>
      <c r="V27" s="4">
        <f t="shared" si="55"/>
        <v>28648</v>
      </c>
      <c r="W27" s="4">
        <f t="shared" si="55"/>
        <v>25756</v>
      </c>
      <c r="X27" s="4">
        <f t="shared" ref="X27:AF27" si="56">SUM(X24:X26)</f>
        <v>31061</v>
      </c>
      <c r="Y27" s="4">
        <f>SUM(Y24:Y26)</f>
        <v>33560</v>
      </c>
      <c r="Z27" s="4">
        <f t="shared" si="56"/>
        <v>36965</v>
      </c>
      <c r="AA27" s="4">
        <f t="shared" si="56"/>
        <v>33665</v>
      </c>
      <c r="AB27" s="4">
        <f t="shared" si="56"/>
        <v>35878</v>
      </c>
      <c r="AC27" s="4">
        <f t="shared" si="56"/>
        <v>34315</v>
      </c>
      <c r="AD27" s="4">
        <f t="shared" si="56"/>
        <v>37950</v>
      </c>
      <c r="AE27" s="4">
        <f t="shared" si="56"/>
        <v>32828</v>
      </c>
      <c r="AF27" s="4">
        <f t="shared" si="56"/>
        <v>35954</v>
      </c>
      <c r="AG27" s="4"/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14673</v>
      </c>
      <c r="AG28" s="4"/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80">+BQ47*$BZ$46</f>
        <v>572.8820374999998</v>
      </c>
      <c r="BS29" s="2">
        <f t="shared" si="80"/>
        <v>1018.6157907437488</v>
      </c>
      <c r="BT29" s="2">
        <f t="shared" si="80"/>
        <v>1658.3352035353212</v>
      </c>
      <c r="BU29" s="2">
        <f t="shared" si="80"/>
        <v>2537.7799507973536</v>
      </c>
      <c r="BV29" s="2">
        <f t="shared" si="80"/>
        <v>3594.2487027738052</v>
      </c>
      <c r="BW29" s="2">
        <f t="shared" si="80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F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15246</v>
      </c>
      <c r="AG30" s="4"/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33908.474999999977</v>
      </c>
      <c r="BR30" s="4">
        <f t="shared" si="91"/>
        <v>52439.265087499887</v>
      </c>
      <c r="BS30" s="4">
        <f t="shared" si="91"/>
        <v>75261.107387243785</v>
      </c>
      <c r="BT30" s="4">
        <f t="shared" si="91"/>
        <v>103464.08791318028</v>
      </c>
      <c r="BU30" s="4">
        <f t="shared" si="91"/>
        <v>124290.44140899429</v>
      </c>
      <c r="BV30" s="4">
        <f t="shared" si="91"/>
        <v>148719.82764824724</v>
      </c>
      <c r="BW30" s="4">
        <f t="shared" si="91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/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5">+BR30*0.15</f>
        <v>7865.8897631249829</v>
      </c>
      <c r="BS31" s="2">
        <f t="shared" si="95"/>
        <v>11289.166108086567</v>
      </c>
      <c r="BT31" s="2">
        <f t="shared" si="95"/>
        <v>15519.613186977042</v>
      </c>
      <c r="BU31" s="2">
        <f t="shared" si="95"/>
        <v>18643.566211349142</v>
      </c>
      <c r="BV31" s="2">
        <f t="shared" si="95"/>
        <v>22307.974147237084</v>
      </c>
      <c r="BW31" s="2">
        <f t="shared" si="95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F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13486</v>
      </c>
      <c r="AG32" s="4"/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W32" si="107">BQ30-BQ31</f>
        <v>28822.203749999979</v>
      </c>
      <c r="BR32" s="4">
        <f t="shared" si="107"/>
        <v>44573.375324374902</v>
      </c>
      <c r="BS32" s="4">
        <f t="shared" si="107"/>
        <v>63971.941279157218</v>
      </c>
      <c r="BT32" s="4">
        <f t="shared" si="107"/>
        <v>87944.474726203232</v>
      </c>
      <c r="BU32" s="4">
        <f t="shared" si="107"/>
        <v>105646.87519764515</v>
      </c>
      <c r="BV32" s="4">
        <f t="shared" si="107"/>
        <v>126411.85350101016</v>
      </c>
      <c r="BW32" s="4">
        <f t="shared" si="107"/>
        <v>150810.08182699233</v>
      </c>
      <c r="BX32" s="2">
        <f>+BW32*(1+$BZ$47)</f>
        <v>150810.08182699233</v>
      </c>
      <c r="BY32" s="2">
        <f t="shared" ref="BY32:EG32" si="108">+BX32*(1+$BZ$47)</f>
        <v>150810.08182699233</v>
      </c>
      <c r="BZ32" s="2">
        <f t="shared" si="108"/>
        <v>150810.08182699233</v>
      </c>
      <c r="CA32" s="2">
        <f t="shared" si="108"/>
        <v>150810.08182699233</v>
      </c>
      <c r="CB32" s="2">
        <f t="shared" si="108"/>
        <v>150810.08182699233</v>
      </c>
      <c r="CC32" s="2">
        <f t="shared" si="108"/>
        <v>150810.08182699233</v>
      </c>
      <c r="CD32" s="2">
        <f t="shared" si="108"/>
        <v>150810.08182699233</v>
      </c>
      <c r="CE32" s="2">
        <f t="shared" si="108"/>
        <v>150810.08182699233</v>
      </c>
      <c r="CF32" s="2">
        <f t="shared" si="108"/>
        <v>150810.08182699233</v>
      </c>
      <c r="CG32" s="2">
        <f t="shared" si="108"/>
        <v>150810.08182699233</v>
      </c>
      <c r="CH32" s="2">
        <f t="shared" si="108"/>
        <v>150810.08182699233</v>
      </c>
      <c r="CI32" s="2">
        <f t="shared" si="108"/>
        <v>150810.08182699233</v>
      </c>
      <c r="CJ32" s="2">
        <f t="shared" si="108"/>
        <v>150810.08182699233</v>
      </c>
      <c r="CK32" s="2">
        <f t="shared" si="108"/>
        <v>150810.08182699233</v>
      </c>
      <c r="CL32" s="2">
        <f t="shared" si="108"/>
        <v>150810.08182699233</v>
      </c>
      <c r="CM32" s="2">
        <f t="shared" si="108"/>
        <v>150810.08182699233</v>
      </c>
      <c r="CN32" s="2">
        <f t="shared" si="108"/>
        <v>150810.08182699233</v>
      </c>
      <c r="CO32" s="2">
        <f t="shared" si="108"/>
        <v>150810.08182699233</v>
      </c>
      <c r="CP32" s="2">
        <f t="shared" si="108"/>
        <v>150810.08182699233</v>
      </c>
      <c r="CQ32" s="2">
        <f t="shared" si="108"/>
        <v>150810.08182699233</v>
      </c>
      <c r="CR32" s="2">
        <f t="shared" si="108"/>
        <v>150810.08182699233</v>
      </c>
      <c r="CS32" s="2">
        <f t="shared" si="108"/>
        <v>150810.08182699233</v>
      </c>
      <c r="CT32" s="2">
        <f t="shared" si="108"/>
        <v>150810.08182699233</v>
      </c>
      <c r="CU32" s="2">
        <f t="shared" si="108"/>
        <v>150810.08182699233</v>
      </c>
      <c r="CV32" s="2">
        <f t="shared" si="108"/>
        <v>150810.08182699233</v>
      </c>
      <c r="CW32" s="2">
        <f t="shared" si="108"/>
        <v>150810.08182699233</v>
      </c>
      <c r="CX32" s="2">
        <f t="shared" si="108"/>
        <v>150810.08182699233</v>
      </c>
      <c r="CY32" s="2">
        <f t="shared" si="108"/>
        <v>150810.08182699233</v>
      </c>
      <c r="CZ32" s="2">
        <f t="shared" si="108"/>
        <v>150810.08182699233</v>
      </c>
      <c r="DA32" s="2">
        <f t="shared" si="108"/>
        <v>150810.08182699233</v>
      </c>
      <c r="DB32" s="2">
        <f t="shared" si="108"/>
        <v>150810.08182699233</v>
      </c>
      <c r="DC32" s="2">
        <f t="shared" si="108"/>
        <v>150810.08182699233</v>
      </c>
      <c r="DD32" s="2">
        <f t="shared" si="108"/>
        <v>150810.08182699233</v>
      </c>
      <c r="DE32" s="2">
        <f t="shared" si="108"/>
        <v>150810.08182699233</v>
      </c>
      <c r="DF32" s="2">
        <f t="shared" si="108"/>
        <v>150810.08182699233</v>
      </c>
      <c r="DG32" s="2">
        <f t="shared" si="108"/>
        <v>150810.08182699233</v>
      </c>
      <c r="DH32" s="2">
        <f t="shared" si="108"/>
        <v>150810.08182699233</v>
      </c>
      <c r="DI32" s="2">
        <f t="shared" si="108"/>
        <v>150810.08182699233</v>
      </c>
      <c r="DJ32" s="2">
        <f t="shared" si="108"/>
        <v>150810.08182699233</v>
      </c>
      <c r="DK32" s="2">
        <f t="shared" si="108"/>
        <v>150810.08182699233</v>
      </c>
      <c r="DL32" s="2">
        <f t="shared" si="108"/>
        <v>150810.08182699233</v>
      </c>
      <c r="DM32" s="2">
        <f t="shared" si="108"/>
        <v>150810.08182699233</v>
      </c>
      <c r="DN32" s="2">
        <f t="shared" si="108"/>
        <v>150810.08182699233</v>
      </c>
      <c r="DO32" s="2">
        <f t="shared" si="108"/>
        <v>150810.08182699233</v>
      </c>
      <c r="DP32" s="2">
        <f t="shared" si="108"/>
        <v>150810.08182699233</v>
      </c>
      <c r="DQ32" s="2">
        <f t="shared" si="108"/>
        <v>150810.08182699233</v>
      </c>
      <c r="DR32" s="2">
        <f t="shared" si="108"/>
        <v>150810.08182699233</v>
      </c>
      <c r="DS32" s="2">
        <f t="shared" si="108"/>
        <v>150810.08182699233</v>
      </c>
      <c r="DT32" s="2">
        <f t="shared" si="108"/>
        <v>150810.08182699233</v>
      </c>
      <c r="DU32" s="2">
        <f t="shared" si="108"/>
        <v>150810.08182699233</v>
      </c>
      <c r="DV32" s="2">
        <f t="shared" si="108"/>
        <v>150810.08182699233</v>
      </c>
      <c r="DW32" s="2">
        <f t="shared" si="108"/>
        <v>150810.08182699233</v>
      </c>
      <c r="DX32" s="2">
        <f t="shared" si="108"/>
        <v>150810.08182699233</v>
      </c>
      <c r="DY32" s="2">
        <f t="shared" si="108"/>
        <v>150810.08182699233</v>
      </c>
      <c r="DZ32" s="2">
        <f t="shared" si="108"/>
        <v>150810.08182699233</v>
      </c>
      <c r="EA32" s="2">
        <f t="shared" si="108"/>
        <v>150810.08182699233</v>
      </c>
      <c r="EB32" s="2">
        <f t="shared" si="108"/>
        <v>150810.08182699233</v>
      </c>
      <c r="EC32" s="2">
        <f t="shared" si="108"/>
        <v>150810.08182699233</v>
      </c>
      <c r="ED32" s="2">
        <f t="shared" si="108"/>
        <v>150810.08182699233</v>
      </c>
      <c r="EE32" s="2">
        <f t="shared" si="108"/>
        <v>150810.08182699233</v>
      </c>
      <c r="EF32" s="2">
        <f t="shared" si="108"/>
        <v>150810.08182699233</v>
      </c>
      <c r="EG32" s="2">
        <f t="shared" si="108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1.2594322002241314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2.7473266371175273</v>
      </c>
      <c r="BR33" s="7">
        <f t="shared" ref="BR33" si="123">BR32/BR34</f>
        <v>4.2487251286221426</v>
      </c>
      <c r="BS33" s="7">
        <f t="shared" ref="BS33" si="124">BS32/BS34</f>
        <v>6.0977925154091333</v>
      </c>
      <c r="BT33" s="7">
        <f t="shared" ref="BT33" si="125">BT32/BT34</f>
        <v>8.3828495592606274</v>
      </c>
      <c r="BU33" s="7">
        <f t="shared" ref="BU33" si="126">BU32/BU34</f>
        <v>10.070238794933291</v>
      </c>
      <c r="BV33" s="7">
        <f t="shared" ref="BV33" si="127">BV32/BV34</f>
        <v>12.049552330665348</v>
      </c>
      <c r="BW33" s="7">
        <f t="shared" ref="BW33" si="128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30">P20/L20-1</f>
        <v>0.40230900258658764</v>
      </c>
      <c r="Q36" s="10">
        <f t="shared" si="130"/>
        <v>0.37387290836084075</v>
      </c>
      <c r="R36" s="10">
        <f t="shared" si="130"/>
        <v>0.43594816839553041</v>
      </c>
      <c r="S36" s="10">
        <f t="shared" ref="S36" si="131">S20/O20-1</f>
        <v>0.43823888034777081</v>
      </c>
      <c r="T36" s="10">
        <f t="shared" ref="T36" si="132">T20/P20-1</f>
        <v>0.27181932697498645</v>
      </c>
      <c r="U36" s="10">
        <f t="shared" ref="U36" si="133">U20/Q20-1</f>
        <v>0.15255083467679031</v>
      </c>
      <c r="V36" s="10">
        <f t="shared" ref="V36" si="134">V20/R20-1</f>
        <v>9.4436701047349692E-2</v>
      </c>
      <c r="W36" s="10">
        <f>W20/S20-1</f>
        <v>7.3038574245747334E-2</v>
      </c>
      <c r="X36" s="10">
        <f t="shared" ref="X36:AE36" si="135">X20/T20-1</f>
        <v>7.2108241952600016E-2</v>
      </c>
      <c r="Y36" s="10">
        <f>Y20/U20-1</f>
        <v>0.14699671515720314</v>
      </c>
      <c r="Z36" s="10">
        <f t="shared" si="135"/>
        <v>8.5814921549791867E-2</v>
      </c>
      <c r="AA36" s="10">
        <f>AA20/W20-1</f>
        <v>9.3727456975026602E-2</v>
      </c>
      <c r="AB36" s="10">
        <f t="shared" si="135"/>
        <v>0.10845967302901816</v>
      </c>
      <c r="AC36" s="10">
        <f t="shared" si="135"/>
        <v>0.125742519728405</v>
      </c>
      <c r="AD36" s="10">
        <f t="shared" si="135"/>
        <v>0.13911825420230017</v>
      </c>
      <c r="AE36" s="10">
        <f t="shared" si="135"/>
        <v>0.12527677884388888</v>
      </c>
      <c r="AF36" s="10">
        <f>AF20/AB20-1</f>
        <v>0.10116607011303502</v>
      </c>
      <c r="AG36" s="10">
        <f t="shared" ref="AG36:AL36" si="136">AG20/AC20-1</f>
        <v>0.10000000000000009</v>
      </c>
      <c r="AH36" s="10">
        <f t="shared" si="136"/>
        <v>0.10000000000000009</v>
      </c>
      <c r="AI36" s="10">
        <f t="shared" si="136"/>
        <v>-1</v>
      </c>
      <c r="AJ36" s="10">
        <f t="shared" si="136"/>
        <v>-1</v>
      </c>
      <c r="AK36" s="10">
        <f t="shared" si="136"/>
        <v>-1</v>
      </c>
      <c r="AL36" s="10">
        <f t="shared" si="136"/>
        <v>-1</v>
      </c>
      <c r="AQ36" s="15">
        <f t="shared" ref="AQ36:AR36" si="137">AQ20/AP20-1</f>
        <v>3.1263372285789677</v>
      </c>
      <c r="AR36" s="15">
        <f t="shared" si="137"/>
        <v>1.6890585567192891</v>
      </c>
      <c r="AS36" s="15">
        <f t="shared" ref="AS36" si="138">AS20/AR20-1</f>
        <v>0.68430132470321792</v>
      </c>
      <c r="AT36" s="15">
        <f t="shared" ref="AT36" si="139">AT20/AS20-1</f>
        <v>0.1305040617556299</v>
      </c>
      <c r="AU36" s="15">
        <f t="shared" ref="AU36" si="140">AU20/AT20-1</f>
        <v>0.25957418461821291</v>
      </c>
      <c r="AV36" s="15">
        <f t="shared" ref="AV36" si="141">AV20/AU20-1</f>
        <v>0.3383637567455966</v>
      </c>
      <c r="AW36" s="15">
        <f t="shared" ref="AW36" si="142">AW20/AV20-1</f>
        <v>0.31485481977597884</v>
      </c>
      <c r="AX36" s="15">
        <f t="shared" ref="AX36" si="143">AX20/AW20-1</f>
        <v>0.22670134373645423</v>
      </c>
      <c r="AY36" s="15">
        <f t="shared" ref="AY36" si="144">AY20/AX20-1</f>
        <v>0.26160188457008249</v>
      </c>
      <c r="AZ36" s="15">
        <f t="shared" ref="AZ36" si="145">AZ20/AY20-1</f>
        <v>0.38502474092054895</v>
      </c>
      <c r="BA36" s="15">
        <f t="shared" ref="BA36" si="146">BA20/AZ20-1</f>
        <v>0.29194472531176263</v>
      </c>
      <c r="BB36" s="15">
        <f t="shared" ref="BB36" si="147">BB20/BA20-1</f>
        <v>0.27877491391004905</v>
      </c>
      <c r="BC36" s="15">
        <f t="shared" ref="BC36" si="148">BC20/BB20-1</f>
        <v>0.39556897466236896</v>
      </c>
      <c r="BD36" s="15">
        <f t="shared" ref="BD36" si="149">BD20/BC20-1</f>
        <v>0.40559583674424049</v>
      </c>
      <c r="BE36" s="15">
        <f t="shared" ref="BE36" si="150">BE20/BD20-1</f>
        <v>0.27073236682821311</v>
      </c>
      <c r="BF36" s="15">
        <f t="shared" ref="BF36:BJ36" si="151">BF20/BE20-1</f>
        <v>0.21866662301736706</v>
      </c>
      <c r="BG36" s="15">
        <f t="shared" si="151"/>
        <v>0.1952398861011122</v>
      </c>
      <c r="BH36" s="15">
        <f t="shared" si="151"/>
        <v>0.20247673843664304</v>
      </c>
      <c r="BI36" s="15">
        <f t="shared" si="151"/>
        <v>0.27083528026465808</v>
      </c>
      <c r="BJ36" s="15">
        <f t="shared" si="151"/>
        <v>0.30796326119408479</v>
      </c>
      <c r="BK36" s="15">
        <f t="shared" ref="BK36" si="152">BK20/BJ20-1</f>
        <v>0.3093396152159491</v>
      </c>
      <c r="BL36" s="15">
        <f t="shared" ref="BL36" si="153">BL20/BK20-1</f>
        <v>0.20454125820676983</v>
      </c>
      <c r="BM36" s="15">
        <f t="shared" ref="BM36" si="154">BM20/BL20-1</f>
        <v>0.37623430604373276</v>
      </c>
      <c r="BN36" s="15">
        <f>BN20/BM20-1</f>
        <v>0.21695366571345676</v>
      </c>
      <c r="BO36" s="15">
        <f t="shared" ref="BO36:BW36" si="155">BO20/BN20-1</f>
        <v>9.399517263985091E-2</v>
      </c>
      <c r="BP36" s="15">
        <f>BP20/BO20-1</f>
        <v>0.1182957412988368</v>
      </c>
      <c r="BQ36" s="15">
        <f t="shared" si="155"/>
        <v>9.7052376105848381E-2</v>
      </c>
      <c r="BR36" s="15">
        <f t="shared" si="155"/>
        <v>0.10437523317224873</v>
      </c>
      <c r="BS36" s="15">
        <f t="shared" si="155"/>
        <v>0.11263099590824455</v>
      </c>
      <c r="BT36" s="15">
        <f t="shared" si="155"/>
        <v>0.12181773034139209</v>
      </c>
      <c r="BU36" s="15">
        <f t="shared" si="155"/>
        <v>9.4732369013925899E-2</v>
      </c>
      <c r="BV36" s="15">
        <f t="shared" si="155"/>
        <v>9.9033758693974017E-2</v>
      </c>
      <c r="BW36" s="15">
        <f t="shared" si="155"/>
        <v>0.10353840131598058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>+O18/K18-1</f>
        <v>0.22045911968030807</v>
      </c>
      <c r="P38" s="8">
        <f>+P18/L18-1</f>
        <v>0.40127175368139234</v>
      </c>
      <c r="Q38" s="8">
        <f>+Q18/M18-1</f>
        <v>0.32844988168957356</v>
      </c>
      <c r="R38" s="8">
        <f>+R18/N18-1</f>
        <v>0.40588025800324479</v>
      </c>
      <c r="S38" s="8">
        <f t="shared" ref="S38:W38" si="156">+S18/O18-1</f>
        <v>0.37403503740350375</v>
      </c>
      <c r="T38" s="8">
        <f t="shared" si="156"/>
        <v>0.15444630204601539</v>
      </c>
      <c r="U38" s="8">
        <f t="shared" si="156"/>
        <v>3.9830219426232549E-2</v>
      </c>
      <c r="V38" s="8">
        <f t="shared" si="156"/>
        <v>5.0664264805224679E-3</v>
      </c>
      <c r="W38" s="8">
        <f t="shared" si="156"/>
        <v>-1.8020211859247515E-2</v>
      </c>
      <c r="X38" s="8">
        <f>+X18/T18-1</f>
        <v>-2.4636231984001111E-2</v>
      </c>
      <c r="Y38" s="8">
        <f>+Y18/U18-1</f>
        <v>8.1347036956046281E-2</v>
      </c>
      <c r="Z38" s="8">
        <f>+Z18/V18-1</f>
        <v>-1.2392181023860194E-2</v>
      </c>
      <c r="AA38" s="8">
        <f>+AA18/W18-1</f>
        <v>9.317155256398868E-3</v>
      </c>
      <c r="AB38" s="8">
        <f>+AB18/X18-1</f>
        <v>4.342907644719407E-2</v>
      </c>
      <c r="AC38" s="8">
        <f>+AC18/Y18-1</f>
        <v>6.4560161779575242E-2</v>
      </c>
      <c r="AD38" s="8">
        <f>+AD18/Z18-1</f>
        <v>8.7507620762501626E-2</v>
      </c>
      <c r="AE38" s="8">
        <f>+AE18/AA18-1</f>
        <v>6.9040557378775347E-2</v>
      </c>
      <c r="AF38" s="8">
        <f>+AF18/AB18-1</f>
        <v>4.2976690608483636E-2</v>
      </c>
      <c r="AG38" s="8">
        <f t="shared" ref="AG38:AL38" si="157">+AG18/AC18-1</f>
        <v>0.10000000000000009</v>
      </c>
      <c r="AH38" s="8">
        <f t="shared" si="157"/>
        <v>0.10000000000000009</v>
      </c>
      <c r="AI38" s="8">
        <f t="shared" si="157"/>
        <v>-1</v>
      </c>
      <c r="AJ38" s="8">
        <f t="shared" si="157"/>
        <v>-1</v>
      </c>
      <c r="AK38" s="8">
        <f t="shared" si="157"/>
        <v>-1</v>
      </c>
      <c r="AL38" s="8">
        <f t="shared" si="157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>+O19/K19-1</f>
        <v>0.32238265727662596</v>
      </c>
      <c r="P39" s="8">
        <f>+P19/L19-1</f>
        <v>0.40365906780891536</v>
      </c>
      <c r="Q39" s="8">
        <f>+Q19/M19-1</f>
        <v>0.43351512146752613</v>
      </c>
      <c r="R39" s="8">
        <f>+R19/N19-1</f>
        <v>0.47713782355332701</v>
      </c>
      <c r="S39" s="8">
        <f t="shared" ref="S39" si="158">+S19/O19-1</f>
        <v>0.5181636964089138</v>
      </c>
      <c r="T39" s="8">
        <f t="shared" ref="T39" si="159">+T19/P19-1</f>
        <v>0.42433019551049966</v>
      </c>
      <c r="U39" s="8">
        <f t="shared" ref="U39" si="160">+U19/Q19-1</f>
        <v>0.28970971386410271</v>
      </c>
      <c r="V39" s="8">
        <f t="shared" ref="V39" si="161">+V19/R19-1</f>
        <v>0.21095799922934355</v>
      </c>
      <c r="W39" s="8">
        <f t="shared" ref="W39:AA39" si="162">+W19/S19-1</f>
        <v>0.17563250827993016</v>
      </c>
      <c r="X39" s="8">
        <f t="shared" si="162"/>
        <v>0.17399593289273008</v>
      </c>
      <c r="Y39" s="8">
        <f t="shared" si="162"/>
        <v>0.21140231693363853</v>
      </c>
      <c r="Z39" s="8">
        <f t="shared" si="162"/>
        <v>0.19208739923631746</v>
      </c>
      <c r="AA39" s="8">
        <f t="shared" si="162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3">+AG19/AC19-1</f>
        <v>0.10000000000000009</v>
      </c>
      <c r="AH39" s="8">
        <f t="shared" si="163"/>
        <v>0.10000000000000009</v>
      </c>
      <c r="AI39" s="8">
        <f t="shared" si="163"/>
        <v>-1</v>
      </c>
      <c r="AJ39" s="8">
        <f t="shared" si="163"/>
        <v>-1</v>
      </c>
      <c r="AK39" s="8">
        <f t="shared" si="163"/>
        <v>-1</v>
      </c>
      <c r="AL39" s="8">
        <f t="shared" si="163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64">+N11/J11-1</f>
        <v>0.14652704535181549</v>
      </c>
      <c r="O40" s="8">
        <f t="shared" ref="O40" si="165">+O11/K11-1</f>
        <v>0.24252491694352152</v>
      </c>
      <c r="P40" s="8">
        <f t="shared" ref="P40" si="166">+P11/L11-1</f>
        <v>0.47798924419540789</v>
      </c>
      <c r="Q40" s="8">
        <f t="shared" ref="Q40" si="167">+Q11/M11-1</f>
        <v>0.37989097862381915</v>
      </c>
      <c r="R40" s="8">
        <f t="shared" ref="R40:V40" si="168">+R11/N11-1</f>
        <v>0.45543947258908823</v>
      </c>
      <c r="S40" s="8">
        <f t="shared" si="168"/>
        <v>0.44333187820582776</v>
      </c>
      <c r="T40" s="8">
        <f t="shared" si="168"/>
        <v>0.15820550810528156</v>
      </c>
      <c r="U40" s="8">
        <f t="shared" si="168"/>
        <v>3.2926577042399208E-2</v>
      </c>
      <c r="V40" s="8">
        <f t="shared" si="168"/>
        <v>-5.6583046154309313E-3</v>
      </c>
      <c r="W40" s="8">
        <f>+W11/S11-1</f>
        <v>-3.3496531256497986E-2</v>
      </c>
      <c r="X40" s="8">
        <f t="shared" ref="X40:AD40" si="169">+X11/T11-1</f>
        <v>-4.3305679402524611E-2</v>
      </c>
      <c r="Y40" s="8">
        <f t="shared" si="169"/>
        <v>7.102238596772259E-2</v>
      </c>
      <c r="Z40" s="8">
        <f t="shared" si="169"/>
        <v>-2.3367385546727237E-2</v>
      </c>
      <c r="AA40" s="8">
        <f t="shared" si="169"/>
        <v>-6.4542627471686487E-4</v>
      </c>
      <c r="AB40" s="8">
        <f t="shared" si="169"/>
        <v>4.1510175990561393E-2</v>
      </c>
      <c r="AC40" s="8">
        <f t="shared" si="169"/>
        <v>7.0631344762474457E-2</v>
      </c>
      <c r="AD40" s="8">
        <f t="shared" si="169"/>
        <v>9.3164525576854507E-2</v>
      </c>
      <c r="AE40" s="8">
        <f>+AE11/AA11-1</f>
        <v>6.9946766870205179E-2</v>
      </c>
      <c r="AF40" s="8">
        <f>+AF11/AB11-1</f>
        <v>-1</v>
      </c>
      <c r="AG40" s="8">
        <f t="shared" ref="AG40:AL40" si="170">+AG11/AC11-1</f>
        <v>-1</v>
      </c>
      <c r="AH40" s="8">
        <f t="shared" si="170"/>
        <v>-1</v>
      </c>
      <c r="AI40" s="8">
        <f t="shared" si="170"/>
        <v>-1</v>
      </c>
      <c r="AJ40" s="8" t="e">
        <f t="shared" si="170"/>
        <v>#DIV/0!</v>
      </c>
      <c r="AK40" s="8" t="e">
        <f t="shared" si="170"/>
        <v>#DIV/0!</v>
      </c>
      <c r="AL40" s="8" t="e">
        <f t="shared" si="170"/>
        <v>#DIV/0!</v>
      </c>
      <c r="BK40" s="13"/>
      <c r="BL40" s="13">
        <f t="shared" ref="BL40" si="171">BL11/BK11-1</f>
        <v>0.14847097660728359</v>
      </c>
      <c r="BM40" s="13">
        <f t="shared" ref="BM40" si="172">BM11/BL11-1</f>
        <v>0.39719073679440986</v>
      </c>
      <c r="BN40" s="13">
        <f>BN11/BM11-1</f>
        <v>0.12529072860769497</v>
      </c>
      <c r="BO40" s="13">
        <f t="shared" ref="BO40:BW40" si="173">BO11/BN11-1</f>
        <v>-9.3256782618484912E-3</v>
      </c>
      <c r="BP40" s="13">
        <f t="shared" si="173"/>
        <v>5.3944473736841081E-2</v>
      </c>
      <c r="BQ40" s="13">
        <f t="shared" si="173"/>
        <v>5.0000000000000044E-2</v>
      </c>
      <c r="BR40" s="13">
        <f t="shared" si="173"/>
        <v>5.0000000000000044E-2</v>
      </c>
      <c r="BS40" s="13">
        <f t="shared" si="173"/>
        <v>5.0000000000000044E-2</v>
      </c>
      <c r="BT40" s="13">
        <f t="shared" si="173"/>
        <v>5.0000000000000044E-2</v>
      </c>
      <c r="BU40" s="13">
        <f t="shared" si="173"/>
        <v>5.0000000000000044E-2</v>
      </c>
      <c r="BV40" s="13">
        <f t="shared" si="173"/>
        <v>5.0000000000000044E-2</v>
      </c>
      <c r="BW40" s="13">
        <f t="shared" si="173"/>
        <v>5.0000000000000044E-2</v>
      </c>
    </row>
    <row r="41" spans="2:78" x14ac:dyDescent="0.2">
      <c r="B41" s="2" t="s">
        <v>57</v>
      </c>
      <c r="N41" s="8">
        <f t="shared" ref="N41:V41" si="174">+N13/J13-1</f>
        <v>0.30359411193304942</v>
      </c>
      <c r="O41" s="8">
        <f t="shared" si="174"/>
        <v>0.29961403823714217</v>
      </c>
      <c r="P41" s="8">
        <f t="shared" si="174"/>
        <v>0.52106671125229886</v>
      </c>
      <c r="Q41" s="8">
        <f t="shared" si="174"/>
        <v>0.54677565849227983</v>
      </c>
      <c r="R41" s="8">
        <f t="shared" si="174"/>
        <v>0.56637624670411557</v>
      </c>
      <c r="S41" s="8">
        <f t="shared" si="174"/>
        <v>0.63747496374058987</v>
      </c>
      <c r="T41" s="8">
        <f t="shared" si="174"/>
        <v>0.37867546029128873</v>
      </c>
      <c r="U41" s="8">
        <f t="shared" si="174"/>
        <v>0.18672930123311793</v>
      </c>
      <c r="V41" s="8">
        <f t="shared" si="174"/>
        <v>0.10952537783144867</v>
      </c>
      <c r="W41" s="8">
        <f>+W13/S13-1</f>
        <v>6.8581551309629285E-2</v>
      </c>
      <c r="X41" s="8">
        <f t="shared" ref="X41:AD41" si="175">+X13/T13-1</f>
        <v>9.1329479768786026E-2</v>
      </c>
      <c r="Y41" s="8">
        <f t="shared" si="175"/>
        <v>0.18200560778492503</v>
      </c>
      <c r="Z41" s="8">
        <f t="shared" si="175"/>
        <v>0.19851583113456472</v>
      </c>
      <c r="AA41" s="8">
        <f t="shared" si="175"/>
        <v>0.177027827116637</v>
      </c>
      <c r="AB41" s="8">
        <f t="shared" si="175"/>
        <v>0.18103448275862077</v>
      </c>
      <c r="AC41" s="8">
        <f t="shared" si="175"/>
        <v>0.19800460475825021</v>
      </c>
      <c r="AD41" s="8">
        <f t="shared" si="175"/>
        <v>0.19868460882247718</v>
      </c>
      <c r="AE41" s="8">
        <f>+AE13/AA13-1</f>
        <v>0.16016096579476868</v>
      </c>
      <c r="AF41" s="8">
        <f>+AF13/AB13-1</f>
        <v>-1</v>
      </c>
      <c r="AG41" s="8">
        <f>+AG13/AC13-1</f>
        <v>-1</v>
      </c>
      <c r="AH41" s="8">
        <f>+AH13/AD13-1</f>
        <v>-1</v>
      </c>
      <c r="AI41" s="8">
        <f>+AI13/AE13-1</f>
        <v>-1</v>
      </c>
      <c r="AJ41" s="8" t="e">
        <f>+AJ13/AF13-1</f>
        <v>#DIV/0!</v>
      </c>
      <c r="AK41" s="8" t="e">
        <f>+AK13/AG13-1</f>
        <v>#DIV/0!</v>
      </c>
      <c r="AL41" s="8" t="e">
        <f>+AL13/AH13-1</f>
        <v>#DIV/0!</v>
      </c>
      <c r="BK41" s="13"/>
      <c r="BL41" s="13">
        <f t="shared" ref="BL41" si="176">BL13/BK13-1</f>
        <v>0.25771435255585451</v>
      </c>
      <c r="BM41" s="13">
        <f t="shared" ref="BM41" si="177">BM13/BL13-1</f>
        <v>0.4961961273041795</v>
      </c>
      <c r="BN41" s="13">
        <f>BN13/BM13-1</f>
        <v>0.28505538495965776</v>
      </c>
      <c r="BO41" s="13">
        <f t="shared" ref="BO41:BW41" si="178">BO13/BN13-1</f>
        <v>0.13882708047133496</v>
      </c>
      <c r="BP41" s="13">
        <f t="shared" si="178"/>
        <v>0.18975330456352579</v>
      </c>
      <c r="BQ41" s="13">
        <f t="shared" si="178"/>
        <v>5.0000000000000044E-2</v>
      </c>
      <c r="BR41" s="13">
        <f t="shared" si="178"/>
        <v>5.0000000000000044E-2</v>
      </c>
      <c r="BS41" s="13">
        <f t="shared" si="178"/>
        <v>5.0000000000000044E-2</v>
      </c>
      <c r="BT41" s="13">
        <f t="shared" si="178"/>
        <v>5.0000000000000044E-2</v>
      </c>
      <c r="BU41" s="13">
        <f t="shared" si="178"/>
        <v>5.0000000000000044E-2</v>
      </c>
      <c r="BV41" s="13">
        <f t="shared" si="178"/>
        <v>5.0000000000000044E-2</v>
      </c>
      <c r="BW41" s="13">
        <f t="shared" si="178"/>
        <v>5.0000000000000044E-2</v>
      </c>
    </row>
    <row r="42" spans="2:78" x14ac:dyDescent="0.2">
      <c r="B42" s="2" t="s">
        <v>58</v>
      </c>
      <c r="N42" s="8">
        <f>+N14/J14-1</f>
        <v>0.3223036120232381</v>
      </c>
      <c r="O42" s="8">
        <f>+O14/K14-1</f>
        <v>0.27959465684016571</v>
      </c>
      <c r="P42" s="8">
        <f>+P14/L14-1</f>
        <v>0.28699743370402042</v>
      </c>
      <c r="Q42" s="8">
        <f>+Q14/M14-1</f>
        <v>0.32580189630825096</v>
      </c>
      <c r="R42" s="8">
        <f>+R14/N14-1</f>
        <v>0.34880611270296091</v>
      </c>
      <c r="S42" s="8">
        <f>+S14/O14-1</f>
        <v>0.36429085673146155</v>
      </c>
      <c r="T42" s="8">
        <f>+T14/P14-1</f>
        <v>0.31555333998005985</v>
      </c>
      <c r="U42" s="8">
        <f>+U14/Q14-1</f>
        <v>0.23980523432744971</v>
      </c>
      <c r="V42" s="8">
        <f>+V14/R14-1</f>
        <v>0.15040362554878905</v>
      </c>
      <c r="W42" s="8">
        <f>+W14/S14-1</f>
        <v>0.10949868073878632</v>
      </c>
      <c r="X42" s="8">
        <f>+X14/T14-1</f>
        <v>0.10092206643930779</v>
      </c>
      <c r="Y42" s="8">
        <f>+Y14/U14-1</f>
        <v>9.2660775650466265E-2</v>
      </c>
      <c r="Z42" s="8">
        <f>+Z14/V14-1</f>
        <v>0.13123230333620572</v>
      </c>
      <c r="AA42" s="8">
        <f>+AA14/W14-1</f>
        <v>0.14827586206896548</v>
      </c>
      <c r="AB42" s="8">
        <f>+AB14/X14-1</f>
        <v>0.13515374024782001</v>
      </c>
      <c r="AC42" s="8">
        <f>+AC14/Y14-1</f>
        <v>0.14231158036616876</v>
      </c>
      <c r="AD42" s="8">
        <f>+AD14/Z14-1</f>
        <v>0.14136467515507678</v>
      </c>
      <c r="AE42" s="8">
        <f>+AE14/AA14-1</f>
        <v>0.22439681060370709</v>
      </c>
      <c r="AF42" s="8">
        <f>+AF14/AB14-1</f>
        <v>-1</v>
      </c>
      <c r="AG42" s="8">
        <f>+AG14/AC14-1</f>
        <v>-1</v>
      </c>
      <c r="AH42" s="8">
        <f>+AH14/AD14-1</f>
        <v>-1</v>
      </c>
      <c r="AI42" s="8">
        <f>+AI14/AE14-1</f>
        <v>-1</v>
      </c>
      <c r="AJ42" s="8" t="e">
        <f>+AJ14/AF14-1</f>
        <v>#DIV/0!</v>
      </c>
      <c r="AK42" s="8" t="e">
        <f>+AK14/AG14-1</f>
        <v>#DIV/0!</v>
      </c>
      <c r="AL42" s="8" t="e">
        <f>+AL14/AH14-1</f>
        <v>#DIV/0!</v>
      </c>
      <c r="BK42" s="13"/>
      <c r="BL42" s="13">
        <f t="shared" ref="BL42" si="179">BL14/BK14-1</f>
        <v>0.35596809486835612</v>
      </c>
      <c r="BM42" s="13">
        <f t="shared" ref="BM42" si="180">BM14/BL14-1</f>
        <v>0.31218115564810001</v>
      </c>
      <c r="BN42" s="13">
        <f>BN14/BM14-1</f>
        <v>0.26028484151227826</v>
      </c>
      <c r="BO42" s="13">
        <f t="shared" ref="BO42:BW42" si="181">BO14/BN14-1</f>
        <v>0.10859984890455809</v>
      </c>
      <c r="BP42" s="13">
        <f t="shared" si="181"/>
        <v>0.14171730365154178</v>
      </c>
      <c r="BQ42" s="13">
        <f t="shared" si="181"/>
        <v>0.10000000000000009</v>
      </c>
      <c r="BR42" s="13">
        <f t="shared" si="181"/>
        <v>0.10000000000000009</v>
      </c>
      <c r="BS42" s="13">
        <f t="shared" si="181"/>
        <v>0.10000000000000009</v>
      </c>
      <c r="BT42" s="13">
        <f t="shared" si="181"/>
        <v>0.10000000000000009</v>
      </c>
      <c r="BU42" s="13">
        <f t="shared" si="181"/>
        <v>5.0000000000000044E-2</v>
      </c>
      <c r="BV42" s="13">
        <f t="shared" si="181"/>
        <v>5.0000000000000044E-2</v>
      </c>
      <c r="BW42" s="13">
        <f t="shared" si="181"/>
        <v>5.0000000000000044E-2</v>
      </c>
    </row>
    <row r="43" spans="2:78" x14ac:dyDescent="0.2">
      <c r="B43" s="2" t="s">
        <v>59</v>
      </c>
      <c r="N43" s="8">
        <f>+N15/J15-1</f>
        <v>0.41145218417945695</v>
      </c>
      <c r="O43" s="8">
        <f>+O15/K15-1</f>
        <v>0.43814432989690721</v>
      </c>
      <c r="P43" s="8">
        <f>+P15/L15-1</f>
        <v>0.40606262491672229</v>
      </c>
      <c r="Q43" s="8">
        <f>+Q15/M15-1</f>
        <v>0.50529838259899607</v>
      </c>
      <c r="R43" s="8">
        <f>+R15/N15-1</f>
        <v>0.53701380175658731</v>
      </c>
      <c r="S43" s="8">
        <f>+S15/O15-1</f>
        <v>0.63364055299539168</v>
      </c>
      <c r="T43" s="8">
        <f>+T15/P15-1</f>
        <v>0.76522151149016815</v>
      </c>
      <c r="U43" s="8">
        <f>+U15/Q15-1</f>
        <v>0.41015190811411628</v>
      </c>
      <c r="V43" s="8">
        <f>+V15/R15-1</f>
        <v>0.32190476190476192</v>
      </c>
      <c r="W43" s="8">
        <f t="shared" ref="W43" si="182">+W15/S15-1</f>
        <v>0.23444601159692846</v>
      </c>
      <c r="X43" s="8">
        <f>+X15/T15-1</f>
        <v>0.17527848610924712</v>
      </c>
      <c r="Y43" s="8">
        <f>+Y15/U15-1</f>
        <v>0.25433526011560703</v>
      </c>
      <c r="Z43" s="8">
        <f>+Z15/V15-1</f>
        <v>0.18948126801152743</v>
      </c>
      <c r="AA43" s="8">
        <f>+AA15/W15-1</f>
        <v>0.20718547670432907</v>
      </c>
      <c r="AB43" s="8">
        <f>+AB15/X15-1</f>
        <v>0.21993833504624871</v>
      </c>
      <c r="AC43" s="8">
        <f>+AC15/Y15-1</f>
        <v>0.26309174696271476</v>
      </c>
      <c r="AD43" s="8">
        <f>+AD15/Z15-1</f>
        <v>0.26797611836981905</v>
      </c>
      <c r="AE43" s="8">
        <f>+AE15/AA15-1</f>
        <v>0.12756336102639598</v>
      </c>
      <c r="AF43" s="8">
        <f>+AF15/AB15-1</f>
        <v>-1</v>
      </c>
      <c r="AG43" s="8">
        <f>+AG15/AC15-1</f>
        <v>-1</v>
      </c>
      <c r="AH43" s="8">
        <f>+AH15/AD15-1</f>
        <v>-1</v>
      </c>
      <c r="AI43" s="8">
        <f>+AI15/AE15-1</f>
        <v>-1</v>
      </c>
      <c r="AJ43" s="8" t="e">
        <f>+AJ15/AF15-1</f>
        <v>#DIV/0!</v>
      </c>
      <c r="AK43" s="8" t="e">
        <f>+AK15/AG15-1</f>
        <v>#DIV/0!</v>
      </c>
      <c r="AL43" s="8" t="e">
        <f>+AL15/AH15-1</f>
        <v>#DIV/0!</v>
      </c>
      <c r="BK43" s="13"/>
      <c r="BL43" s="13">
        <f t="shared" ref="BL43" si="183">BL15/BK15-1</f>
        <v>0.39354966363276622</v>
      </c>
      <c r="BM43" s="13">
        <f t="shared" ref="BM43:BN43" si="184">BM15/BL15-1</f>
        <v>0.4819679114013915</v>
      </c>
      <c r="BN43" s="13">
        <f t="shared" si="184"/>
        <v>0.49269461077844312</v>
      </c>
      <c r="BO43" s="13">
        <f t="shared" ref="BO43:BW43" si="185">BO15/BN15-1</f>
        <v>0.21113607188703476</v>
      </c>
      <c r="BP43" s="13">
        <f t="shared" si="185"/>
        <v>0.24290521741434601</v>
      </c>
      <c r="BQ43" s="13">
        <f t="shared" si="185"/>
        <v>0.10000000000000009</v>
      </c>
      <c r="BR43" s="13">
        <f t="shared" si="185"/>
        <v>0.10000000000000009</v>
      </c>
      <c r="BS43" s="13">
        <f t="shared" si="185"/>
        <v>0.10000000000000009</v>
      </c>
      <c r="BT43" s="13">
        <f t="shared" si="185"/>
        <v>0.10000000000000009</v>
      </c>
      <c r="BU43" s="13">
        <f t="shared" si="185"/>
        <v>5.0000000000000044E-2</v>
      </c>
      <c r="BV43" s="13">
        <f t="shared" si="185"/>
        <v>5.0000000000000044E-2</v>
      </c>
      <c r="BW43" s="13">
        <f t="shared" si="185"/>
        <v>5.0000000000000044E-2</v>
      </c>
    </row>
    <row r="44" spans="2:78" x14ac:dyDescent="0.2">
      <c r="B44" s="2" t="s">
        <v>39</v>
      </c>
      <c r="N44" s="8">
        <f t="shared" ref="N44:O44" si="186">N9/J9-1</f>
        <v>0.33970390309555865</v>
      </c>
      <c r="O44" s="8">
        <f t="shared" si="186"/>
        <v>0.32783264033264037</v>
      </c>
      <c r="P44" s="8">
        <f t="shared" ref="P44" si="187">P9/L9-1</f>
        <v>0.28958358191146649</v>
      </c>
      <c r="Q44" s="8">
        <f t="shared" ref="Q44" si="188">Q9/M9-1</f>
        <v>0.28971650917176217</v>
      </c>
      <c r="R44" s="8">
        <f t="shared" ref="R44" si="189">R9/N9-1</f>
        <v>0.28008840667068524</v>
      </c>
      <c r="S44" s="8">
        <f t="shared" ref="S44" si="190">S9/O9-1</f>
        <v>0.32136216850963883</v>
      </c>
      <c r="T44" s="8">
        <f t="shared" ref="T44" si="191">T9/P9-1</f>
        <v>0.37018874907475952</v>
      </c>
      <c r="U44" s="8">
        <f t="shared" ref="U44" si="192">U9/Q9-1</f>
        <v>0.3886733902249806</v>
      </c>
      <c r="V44" s="8">
        <f t="shared" ref="V44:AA44" si="193">V9/R9-1</f>
        <v>0.39538533982106427</v>
      </c>
      <c r="W44" s="8">
        <f t="shared" si="193"/>
        <v>0.36569651188624741</v>
      </c>
      <c r="X44" s="8">
        <f t="shared" si="193"/>
        <v>0.33290566547369838</v>
      </c>
      <c r="Y44" s="8">
        <f t="shared" si="193"/>
        <v>0.27486033519553077</v>
      </c>
      <c r="Z44" s="8">
        <f t="shared" si="193"/>
        <v>0.20236220472440936</v>
      </c>
      <c r="AA44" s="8">
        <f t="shared" si="193"/>
        <v>0.157963234097934</v>
      </c>
      <c r="AB44" s="8">
        <f t="shared" ref="AB44:AD44" si="194">AB9/X9-1</f>
        <v>0.12163736764780375</v>
      </c>
      <c r="AC44" s="8">
        <f t="shared" si="194"/>
        <v>0.1227480767358069</v>
      </c>
      <c r="AD44" s="8">
        <f t="shared" si="194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5">AG9/AC9-1</f>
        <v>0.14999999999999991</v>
      </c>
      <c r="AH44" s="8">
        <f t="shared" si="195"/>
        <v>0.14999999999999991</v>
      </c>
      <c r="AI44" s="8">
        <f t="shared" si="195"/>
        <v>-1</v>
      </c>
      <c r="AJ44" s="8">
        <f t="shared" si="195"/>
        <v>-1</v>
      </c>
      <c r="AK44" s="8">
        <f t="shared" si="195"/>
        <v>-1</v>
      </c>
      <c r="AL44" s="8">
        <f t="shared" si="195"/>
        <v>-1</v>
      </c>
      <c r="BH44" s="13">
        <f t="shared" ref="BH44:BJ44" si="196">BH9/BG9-1</f>
        <v>0.69681309216192933</v>
      </c>
      <c r="BI44" s="13">
        <f t="shared" si="196"/>
        <v>0.55063451776649752</v>
      </c>
      <c r="BJ44" s="13">
        <f t="shared" si="196"/>
        <v>0.42884033063262139</v>
      </c>
      <c r="BK44" s="13">
        <f t="shared" ref="BK44" si="197">BK9/BJ9-1</f>
        <v>0.46944269431238905</v>
      </c>
      <c r="BL44" s="13">
        <f t="shared" ref="BL44" si="198">BL9/BK9-1</f>
        <v>0.36526992788930035</v>
      </c>
      <c r="BM44" s="13">
        <f t="shared" ref="BM44" si="199">BM9/BL9-1</f>
        <v>0.29532347399074976</v>
      </c>
      <c r="BN44" s="13">
        <f>BN9/BM9-1</f>
        <v>0.37099404893101173</v>
      </c>
      <c r="BO44" s="13">
        <f t="shared" ref="BO44:BW44" si="200">BO9/BN9-1</f>
        <v>0.28767563743931057</v>
      </c>
      <c r="BP44" s="13">
        <f t="shared" si="200"/>
        <v>0.13310277666799841</v>
      </c>
      <c r="BQ44" s="13">
        <f t="shared" si="200"/>
        <v>0.30000000000000004</v>
      </c>
      <c r="BR44" s="13">
        <f t="shared" si="200"/>
        <v>0.30000000000000004</v>
      </c>
      <c r="BS44" s="13">
        <f t="shared" si="200"/>
        <v>0.30000000000000004</v>
      </c>
      <c r="BT44" s="13">
        <f t="shared" si="200"/>
        <v>0.30000000000000004</v>
      </c>
      <c r="BU44" s="13">
        <f t="shared" si="200"/>
        <v>0.19999999999999996</v>
      </c>
      <c r="BV44" s="13">
        <f t="shared" si="200"/>
        <v>0.19999999999999996</v>
      </c>
      <c r="BW44" s="13">
        <f t="shared" si="200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1">J23/J20</f>
        <v>0.24272273876462705</v>
      </c>
      <c r="K45" s="16">
        <f t="shared" si="201"/>
        <v>0.28775544388609714</v>
      </c>
      <c r="L45" s="16">
        <f t="shared" si="201"/>
        <v>0.28067629802536115</v>
      </c>
      <c r="M45" s="16">
        <f t="shared" si="201"/>
        <v>0.26452894357039769</v>
      </c>
      <c r="N45" s="16">
        <f t="shared" si="201"/>
        <v>0.24323798849457323</v>
      </c>
      <c r="O45" s="16">
        <f t="shared" si="201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2">T23/T20</f>
        <v>0.27649451715599577</v>
      </c>
      <c r="U45" s="16">
        <f t="shared" si="202"/>
        <v>0.26516983720174708</v>
      </c>
      <c r="V45" s="16">
        <f>V23/V20</f>
        <v>0.23383692836142403</v>
      </c>
      <c r="W45" s="16">
        <f t="shared" si="202"/>
        <v>0.25483494211809971</v>
      </c>
      <c r="X45" s="16">
        <f t="shared" ref="X45:AD45" si="203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3"/>
        <v>0.32522714926739243</v>
      </c>
      <c r="AC45" s="16">
        <f t="shared" si="203"/>
        <v>0.3197235171194342</v>
      </c>
      <c r="AD45" s="16">
        <f t="shared" si="203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4">AG23/AG20</f>
        <v>0</v>
      </c>
      <c r="AH45" s="16">
        <f t="shared" si="204"/>
        <v>0</v>
      </c>
      <c r="AI45" s="16" t="e">
        <f t="shared" si="204"/>
        <v>#DIV/0!</v>
      </c>
      <c r="AJ45" s="16" t="e">
        <f t="shared" si="204"/>
        <v>#DIV/0!</v>
      </c>
      <c r="AK45" s="16" t="e">
        <f t="shared" si="204"/>
        <v>#DIV/0!</v>
      </c>
      <c r="AL45" s="16" t="e">
        <f t="shared" si="204"/>
        <v>#DIV/0!</v>
      </c>
      <c r="BG45" s="14">
        <f t="shared" ref="BG45:BI45" si="205">BG23/BG20</f>
        <v>0.17384366431428958</v>
      </c>
      <c r="BH45" s="14">
        <f t="shared" si="205"/>
        <v>0.20508195802104554</v>
      </c>
      <c r="BI45" s="14">
        <f t="shared" si="205"/>
        <v>0.22136674829211617</v>
      </c>
      <c r="BJ45" s="14">
        <f t="shared" ref="BJ45" si="206">BJ23/BJ20</f>
        <v>0.22872836854710848</v>
      </c>
      <c r="BK45" s="14">
        <f t="shared" ref="BK45:BL45" si="207">BK23/BK20</f>
        <v>0.25636467471348767</v>
      </c>
      <c r="BL45" s="14">
        <f t="shared" si="207"/>
        <v>0.26648533804835273</v>
      </c>
      <c r="BM45" s="14">
        <f t="shared" ref="BM45" si="208">BM23/BM20</f>
        <v>0.24410719466202496</v>
      </c>
      <c r="BN45" s="14">
        <f>BN23/BN20</f>
        <v>0.26045395915900066</v>
      </c>
      <c r="BO45" s="14">
        <f t="shared" ref="BO45:BW45" si="209">BO23/BO20</f>
        <v>0.27404213758042584</v>
      </c>
      <c r="BP45" s="14">
        <f t="shared" si="209"/>
        <v>0.31216367859286515</v>
      </c>
      <c r="BQ45" s="14">
        <f t="shared" si="209"/>
        <v>0.28495847997662427</v>
      </c>
      <c r="BR45" s="14">
        <f t="shared" si="209"/>
        <v>0.29051526396001626</v>
      </c>
      <c r="BS45" s="14">
        <f t="shared" si="209"/>
        <v>0.29581068980258746</v>
      </c>
      <c r="BT45" s="14">
        <f t="shared" si="209"/>
        <v>0.30074780240646226</v>
      </c>
      <c r="BU45" s="14">
        <f t="shared" si="209"/>
        <v>0.30071724610417139</v>
      </c>
      <c r="BV45" s="14">
        <f t="shared" si="209"/>
        <v>0.30068524592936513</v>
      </c>
      <c r="BW45" s="14">
        <f t="shared" si="209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0">+O48-O61</f>
        <v>25855</v>
      </c>
      <c r="P47" s="4">
        <f t="shared" si="210"/>
        <v>38263</v>
      </c>
      <c r="Q47" s="4">
        <f t="shared" ref="Q47" si="211">+Q48-Q61</f>
        <v>35473</v>
      </c>
      <c r="R47" s="4">
        <f t="shared" ref="R47:AB47" si="212">+R48-R61</f>
        <v>52580</v>
      </c>
      <c r="S47" s="4">
        <f t="shared" si="212"/>
        <v>41402</v>
      </c>
      <c r="T47" s="4">
        <f t="shared" si="212"/>
        <v>39615</v>
      </c>
      <c r="U47" s="4">
        <f t="shared" si="212"/>
        <v>28933</v>
      </c>
      <c r="V47" s="4">
        <f t="shared" si="212"/>
        <v>47305</v>
      </c>
      <c r="W47" s="4">
        <f t="shared" si="212"/>
        <v>18829</v>
      </c>
      <c r="X47" s="4">
        <f t="shared" si="212"/>
        <v>2657</v>
      </c>
      <c r="Y47" s="4">
        <f t="shared" si="212"/>
        <v>-257</v>
      </c>
      <c r="Z47" s="4">
        <f t="shared" si="212"/>
        <v>2876</v>
      </c>
      <c r="AA47" s="4">
        <f t="shared" si="212"/>
        <v>-2679</v>
      </c>
      <c r="AB47" s="4">
        <f t="shared" si="212"/>
        <v>878</v>
      </c>
      <c r="AC47" s="4">
        <f t="shared" ref="AC47:AD47" si="213">+AC48-AC61</f>
        <v>3071</v>
      </c>
      <c r="AD47" s="4">
        <f t="shared" si="213"/>
        <v>28466</v>
      </c>
      <c r="AE47" s="4">
        <f t="shared" ref="AE47:AF47" si="214">+AE48-AE61</f>
        <v>27440</v>
      </c>
      <c r="AF47" s="4">
        <f t="shared" si="214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15">+BQ47+BR32</f>
        <v>101861.57907437488</v>
      </c>
      <c r="BS47" s="2">
        <f t="shared" si="215"/>
        <v>165833.52035353211</v>
      </c>
      <c r="BT47" s="2">
        <f t="shared" si="215"/>
        <v>253777.99507973535</v>
      </c>
      <c r="BU47" s="2">
        <f t="shared" si="215"/>
        <v>359424.87027738051</v>
      </c>
      <c r="BV47" s="2">
        <f t="shared" si="215"/>
        <v>485836.72377839067</v>
      </c>
      <c r="BW47" s="2">
        <f t="shared" si="215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79</v>
      </c>
      <c r="BZ48" s="2">
        <f>NPV(BZ45,BP32:EG32)+Main!K5-Main!K6</f>
        <v>1454245.3940996223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139.74223695214539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6">SUM(O48:O54)</f>
        <v>221238</v>
      </c>
      <c r="P55" s="4">
        <f t="shared" si="216"/>
        <v>258314</v>
      </c>
      <c r="Q55" s="4">
        <f t="shared" ref="Q55" si="217">SUM(Q48:Q54)</f>
        <v>282179</v>
      </c>
      <c r="R55" s="4">
        <f t="shared" ref="R55:AB55" si="218">SUM(R48:R54)</f>
        <v>321195</v>
      </c>
      <c r="S55" s="4">
        <f t="shared" si="218"/>
        <v>323077</v>
      </c>
      <c r="T55" s="4">
        <f t="shared" si="218"/>
        <v>360319</v>
      </c>
      <c r="U55" s="4">
        <f t="shared" si="218"/>
        <v>382406</v>
      </c>
      <c r="V55" s="4">
        <f t="shared" si="218"/>
        <v>420549</v>
      </c>
      <c r="W55" s="4">
        <f t="shared" si="218"/>
        <v>410767</v>
      </c>
      <c r="X55" s="4">
        <f t="shared" si="218"/>
        <v>419728</v>
      </c>
      <c r="Y55" s="4">
        <f t="shared" si="218"/>
        <v>428362</v>
      </c>
      <c r="Z55" s="4">
        <f t="shared" si="218"/>
        <v>462675</v>
      </c>
      <c r="AA55" s="4">
        <f t="shared" si="218"/>
        <v>464378</v>
      </c>
      <c r="AB55" s="4">
        <f t="shared" si="218"/>
        <v>477607</v>
      </c>
      <c r="AC55" s="4">
        <f t="shared" ref="AC55:AD55" si="219">SUM(AC48:AC54)</f>
        <v>486883</v>
      </c>
      <c r="AD55" s="4">
        <f t="shared" si="219"/>
        <v>527854</v>
      </c>
      <c r="AE55" s="4">
        <f t="shared" ref="AE55:AF55" si="220">SUM(AE48:AE54)</f>
        <v>530969</v>
      </c>
      <c r="AF55" s="4">
        <f t="shared" si="220"/>
        <v>554818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1">SUM(O57:O63)</f>
        <v>221238</v>
      </c>
      <c r="P64" s="4">
        <f t="shared" si="221"/>
        <v>258314</v>
      </c>
      <c r="Q64" s="4">
        <f t="shared" ref="Q64" si="222">SUM(Q57:Q63)</f>
        <v>282179</v>
      </c>
      <c r="R64" s="4">
        <f t="shared" ref="R64:AB64" si="223">SUM(R57:R63)</f>
        <v>321195</v>
      </c>
      <c r="S64" s="4">
        <f t="shared" si="223"/>
        <v>323077</v>
      </c>
      <c r="T64" s="4">
        <f t="shared" si="223"/>
        <v>360319</v>
      </c>
      <c r="U64" s="4">
        <f t="shared" si="223"/>
        <v>382406</v>
      </c>
      <c r="V64" s="4">
        <f t="shared" si="223"/>
        <v>420549</v>
      </c>
      <c r="W64" s="4">
        <f t="shared" si="223"/>
        <v>410767</v>
      </c>
      <c r="X64" s="4">
        <f t="shared" si="223"/>
        <v>419728</v>
      </c>
      <c r="Y64" s="4">
        <f t="shared" si="223"/>
        <v>428362</v>
      </c>
      <c r="Z64" s="4">
        <f t="shared" si="223"/>
        <v>462675</v>
      </c>
      <c r="AA64" s="4">
        <f t="shared" si="223"/>
        <v>464378</v>
      </c>
      <c r="AB64" s="4">
        <f t="shared" si="223"/>
        <v>477607</v>
      </c>
      <c r="AC64" s="4">
        <f t="shared" ref="AC64:AD64" si="224">SUM(AC57:AC63)</f>
        <v>486883</v>
      </c>
      <c r="AD64" s="4">
        <f t="shared" si="224"/>
        <v>527854</v>
      </c>
      <c r="AE64" s="4">
        <f t="shared" ref="AE64" si="225">SUM(AE57:AE63)</f>
        <v>530969</v>
      </c>
      <c r="AF64" s="4">
        <f>SUM(AF57:AF63)</f>
        <v>554818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6">+O32</f>
        <v>2535</v>
      </c>
      <c r="P66" s="4">
        <f t="shared" si="226"/>
        <v>5243</v>
      </c>
      <c r="Q66" s="4">
        <f t="shared" si="226"/>
        <v>6331</v>
      </c>
      <c r="R66" s="4">
        <f t="shared" ref="R66:V66" si="227">+R32</f>
        <v>7222</v>
      </c>
      <c r="S66" s="4">
        <f t="shared" si="227"/>
        <v>8107</v>
      </c>
      <c r="T66" s="4">
        <f t="shared" si="227"/>
        <v>7778</v>
      </c>
      <c r="U66" s="4">
        <f t="shared" si="227"/>
        <v>3156</v>
      </c>
      <c r="V66" s="4">
        <f t="shared" si="227"/>
        <v>14323</v>
      </c>
      <c r="W66" s="4">
        <f t="shared" ref="W66:AF66" si="228">+W32</f>
        <v>-3844</v>
      </c>
      <c r="X66" s="4">
        <f t="shared" si="228"/>
        <v>2982</v>
      </c>
      <c r="Y66" s="4">
        <f t="shared" si="228"/>
        <v>2872</v>
      </c>
      <c r="Z66" s="4">
        <f t="shared" si="228"/>
        <v>3247</v>
      </c>
      <c r="AA66" s="4">
        <f t="shared" si="228"/>
        <v>3172</v>
      </c>
      <c r="AB66" s="4">
        <f t="shared" si="228"/>
        <v>6750</v>
      </c>
      <c r="AC66" s="4">
        <f t="shared" si="228"/>
        <v>9879</v>
      </c>
      <c r="AD66" s="4">
        <f t="shared" si="228"/>
        <v>10624</v>
      </c>
      <c r="AE66" s="4">
        <f t="shared" si="228"/>
        <v>10431</v>
      </c>
      <c r="AF66" s="4">
        <f t="shared" si="228"/>
        <v>13486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29">SUM(O67:O73)</f>
        <v>3064</v>
      </c>
      <c r="P74" s="4">
        <f t="shared" si="229"/>
        <v>20606</v>
      </c>
      <c r="Q74" s="4">
        <f t="shared" si="229"/>
        <v>11964</v>
      </c>
      <c r="R74" s="4">
        <f t="shared" ref="R74:AF74" si="230">SUM(R67:R73)</f>
        <v>30430</v>
      </c>
      <c r="S74" s="4">
        <f t="shared" si="230"/>
        <v>4213</v>
      </c>
      <c r="T74" s="4">
        <f t="shared" si="230"/>
        <v>12715</v>
      </c>
      <c r="U74" s="4">
        <f t="shared" si="230"/>
        <v>7313</v>
      </c>
      <c r="V74" s="4">
        <f t="shared" si="230"/>
        <v>22086</v>
      </c>
      <c r="W74" s="4">
        <f t="shared" si="230"/>
        <v>-2790</v>
      </c>
      <c r="X74" s="4">
        <f t="shared" si="230"/>
        <v>8965</v>
      </c>
      <c r="Y74" s="4">
        <f t="shared" si="230"/>
        <v>11404</v>
      </c>
      <c r="Z74" s="4">
        <f t="shared" si="230"/>
        <v>29173</v>
      </c>
      <c r="AA74" s="4">
        <f t="shared" si="230"/>
        <v>4788</v>
      </c>
      <c r="AB74" s="4">
        <f t="shared" si="230"/>
        <v>16476</v>
      </c>
      <c r="AC74" s="4">
        <f t="shared" si="230"/>
        <v>21217</v>
      </c>
      <c r="AD74" s="4">
        <f t="shared" si="230"/>
        <v>42465</v>
      </c>
      <c r="AE74" s="4">
        <f t="shared" si="230"/>
        <v>18989</v>
      </c>
      <c r="AF74" s="4">
        <f t="shared" si="230"/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1">SUM(O76:O79)</f>
        <v>-8894</v>
      </c>
      <c r="P80" s="4">
        <f t="shared" si="231"/>
        <v>-17804</v>
      </c>
      <c r="Q80" s="4">
        <f t="shared" si="231"/>
        <v>-15876</v>
      </c>
      <c r="R80" s="4">
        <f t="shared" ref="R80:AF80" si="232">SUM(R76:R79)</f>
        <v>-17038</v>
      </c>
      <c r="S80" s="4">
        <f t="shared" si="232"/>
        <v>-8666</v>
      </c>
      <c r="T80" s="4">
        <f t="shared" si="232"/>
        <v>-22080</v>
      </c>
      <c r="U80" s="4">
        <f t="shared" si="232"/>
        <v>-14828</v>
      </c>
      <c r="V80" s="4">
        <f t="shared" si="232"/>
        <v>-12580</v>
      </c>
      <c r="W80" s="4">
        <f t="shared" si="232"/>
        <v>906</v>
      </c>
      <c r="X80" s="4">
        <f t="shared" si="232"/>
        <v>-12078</v>
      </c>
      <c r="Y80" s="4">
        <f t="shared" si="232"/>
        <v>-15608</v>
      </c>
      <c r="Z80" s="4">
        <f t="shared" si="232"/>
        <v>-10821</v>
      </c>
      <c r="AA80" s="4">
        <f t="shared" si="232"/>
        <v>-15806</v>
      </c>
      <c r="AB80" s="4">
        <f t="shared" si="232"/>
        <v>-9673</v>
      </c>
      <c r="AC80" s="4">
        <f t="shared" si="232"/>
        <v>-11753</v>
      </c>
      <c r="AD80" s="4">
        <f t="shared" si="232"/>
        <v>-12601</v>
      </c>
      <c r="AE80" s="4">
        <f t="shared" si="232"/>
        <v>-17862</v>
      </c>
      <c r="AF80" s="4">
        <f t="shared" si="232"/>
        <v>-22138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3">SUM(O82:O83)</f>
        <v>-2591</v>
      </c>
      <c r="P84" s="4">
        <f t="shared" si="233"/>
        <v>7408</v>
      </c>
      <c r="Q84" s="4">
        <f t="shared" si="233"/>
        <v>-4105</v>
      </c>
      <c r="R84" s="4">
        <f t="shared" ref="R84:AF84" si="234">SUM(R82:R83)</f>
        <v>-1816</v>
      </c>
      <c r="S84" s="4">
        <f t="shared" si="234"/>
        <v>-3476</v>
      </c>
      <c r="T84" s="4">
        <f t="shared" si="234"/>
        <v>15643</v>
      </c>
      <c r="U84" s="4">
        <f t="shared" si="234"/>
        <v>-2776</v>
      </c>
      <c r="V84" s="4">
        <f t="shared" si="234"/>
        <v>-3100</v>
      </c>
      <c r="W84" s="4">
        <f t="shared" si="234"/>
        <v>1990</v>
      </c>
      <c r="X84" s="4">
        <f t="shared" si="234"/>
        <v>4626</v>
      </c>
      <c r="Y84" s="4">
        <f t="shared" si="234"/>
        <v>3016</v>
      </c>
      <c r="Z84" s="4">
        <f t="shared" si="234"/>
        <v>86</v>
      </c>
      <c r="AA84" s="4">
        <f t="shared" si="234"/>
        <v>6354</v>
      </c>
      <c r="AB84" s="4">
        <f t="shared" si="234"/>
        <v>-6539</v>
      </c>
      <c r="AC84" s="4">
        <f t="shared" si="234"/>
        <v>-8948</v>
      </c>
      <c r="AD84" s="4">
        <f t="shared" si="234"/>
        <v>-6746</v>
      </c>
      <c r="AE84" s="4">
        <f t="shared" si="234"/>
        <v>-1256</v>
      </c>
      <c r="AF84" s="4">
        <f t="shared" si="234"/>
        <v>-4490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5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36">+R85+R84+R80+R74</f>
        <v>12175</v>
      </c>
      <c r="S86" s="4">
        <f t="shared" si="236"/>
        <v>-8222</v>
      </c>
      <c r="T86" s="4">
        <f t="shared" si="236"/>
        <v>6512</v>
      </c>
      <c r="U86" s="4">
        <f t="shared" si="236"/>
        <v>-10490</v>
      </c>
      <c r="V86" s="4">
        <f t="shared" si="236"/>
        <v>6300</v>
      </c>
      <c r="W86" s="4">
        <f t="shared" si="236"/>
        <v>122</v>
      </c>
      <c r="X86" s="4">
        <f t="shared" si="236"/>
        <v>1101</v>
      </c>
      <c r="Y86" s="4">
        <f t="shared" si="236"/>
        <v>-2522</v>
      </c>
      <c r="Z86" s="4">
        <f t="shared" si="236"/>
        <v>19075</v>
      </c>
      <c r="AA86" s="4">
        <f t="shared" si="236"/>
        <v>-4519</v>
      </c>
      <c r="AB86" s="4">
        <f t="shared" si="236"/>
        <v>333</v>
      </c>
      <c r="AC86" s="4">
        <f t="shared" si="236"/>
        <v>14</v>
      </c>
      <c r="AD86" s="4">
        <f t="shared" si="236"/>
        <v>23809</v>
      </c>
      <c r="AE86" s="4">
        <f t="shared" si="236"/>
        <v>-558</v>
      </c>
      <c r="AF86" s="4">
        <f t="shared" si="236"/>
        <v>-1659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2">
      <c r="B94" s="2" t="s">
        <v>102</v>
      </c>
      <c r="O94" s="4">
        <f t="shared" ref="O94:W94" si="237">+O74+O76+O77</f>
        <v>-2364</v>
      </c>
      <c r="P94" s="4">
        <f t="shared" si="237"/>
        <v>13991</v>
      </c>
      <c r="Q94" s="4">
        <f t="shared" si="237"/>
        <v>2156</v>
      </c>
      <c r="R94" s="4">
        <f t="shared" si="237"/>
        <v>17235</v>
      </c>
      <c r="S94" s="4">
        <f t="shared" si="237"/>
        <v>-6974</v>
      </c>
      <c r="T94" s="4">
        <f t="shared" si="237"/>
        <v>-273</v>
      </c>
      <c r="U94" s="4">
        <f t="shared" si="237"/>
        <v>-7438</v>
      </c>
      <c r="V94" s="4">
        <f t="shared" si="237"/>
        <v>5616</v>
      </c>
      <c r="W94" s="4">
        <f t="shared" si="237"/>
        <v>-16532</v>
      </c>
      <c r="X94" s="4">
        <f t="shared" ref="X94:Z94" si="238">+X74+X76+X77</f>
        <v>-5133</v>
      </c>
      <c r="Y94" s="4">
        <f t="shared" si="238"/>
        <v>-3637</v>
      </c>
      <c r="Z94" s="4">
        <f t="shared" si="238"/>
        <v>13733</v>
      </c>
      <c r="AA94" s="4">
        <f>+AA74+AA76+AA77</f>
        <v>-8282</v>
      </c>
      <c r="AB94" s="4">
        <f t="shared" ref="AB94:AE94" si="239">+AB74+AB76+AB77</f>
        <v>6064</v>
      </c>
      <c r="AC94" s="4">
        <f t="shared" si="239"/>
        <v>9919</v>
      </c>
      <c r="AD94" s="4">
        <f t="shared" si="239"/>
        <v>29112</v>
      </c>
      <c r="AE94" s="4">
        <f t="shared" si="239"/>
        <v>5054</v>
      </c>
      <c r="AF94" s="4">
        <f t="shared" ref="AF94" si="240">+AF74+AF76+AF77</f>
        <v>8888</v>
      </c>
    </row>
    <row r="95" spans="2:43" x14ac:dyDescent="0.2">
      <c r="B95" s="2" t="s">
        <v>107</v>
      </c>
      <c r="R95" s="2">
        <f t="shared" ref="R95:T95" si="241">SUM(O94:R94)</f>
        <v>31018</v>
      </c>
      <c r="S95" s="2">
        <f t="shared" si="241"/>
        <v>26408</v>
      </c>
      <c r="T95" s="2">
        <f t="shared" si="241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2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3">SUM(Y94:AB94)</f>
        <v>7878</v>
      </c>
      <c r="AC95" s="2">
        <f t="shared" si="243"/>
        <v>21434</v>
      </c>
      <c r="AD95" s="2">
        <f t="shared" si="243"/>
        <v>36813</v>
      </c>
      <c r="AE95" s="2">
        <f t="shared" si="243"/>
        <v>50149</v>
      </c>
      <c r="AF95" s="2">
        <f t="shared" ref="AF95" si="244">SUM(AC94:AF94)</f>
        <v>52973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2024-08-03T03:42:47Z</dcterms:modified>
</cp:coreProperties>
</file>