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62572BF-2210-4100-9047-40875B1474B7}" xr6:coauthVersionLast="47" xr6:coauthVersionMax="47" xr10:uidLastSave="{00000000-0000-0000-0000-000000000000}"/>
  <bookViews>
    <workbookView xWindow="57225" yWindow="4860" windowWidth="19350" windowHeight="10485" activeTab="1" xr2:uid="{04FE48EC-24E3-4318-82CA-AE691D8B8F65}"/>
  </bookViews>
  <sheets>
    <sheet name="Main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2" l="1"/>
  <c r="K9" i="2"/>
  <c r="J9" i="2"/>
  <c r="H9" i="2"/>
  <c r="L5" i="2"/>
  <c r="K5" i="2"/>
  <c r="J5" i="2"/>
  <c r="H5" i="2"/>
  <c r="M4" i="1"/>
  <c r="L48" i="2"/>
  <c r="L45" i="2"/>
  <c r="H45" i="2"/>
  <c r="H26" i="2"/>
  <c r="L26" i="2"/>
  <c r="H36" i="2"/>
  <c r="L36" i="2"/>
  <c r="H32" i="2"/>
  <c r="L32" i="2"/>
  <c r="L37" i="2" l="1"/>
  <c r="L39" i="2" s="1"/>
  <c r="L41" i="2" s="1"/>
  <c r="L42" i="2" s="1"/>
  <c r="L47" i="2"/>
  <c r="H37" i="2"/>
  <c r="H39" i="2" s="1"/>
  <c r="H41" i="2" s="1"/>
  <c r="H42" i="2" s="1"/>
</calcChain>
</file>

<file path=xl/sharedStrings.xml><?xml version="1.0" encoding="utf-8"?>
<sst xmlns="http://schemas.openxmlformats.org/spreadsheetml/2006/main" count="63" uniqueCount="58">
  <si>
    <t>Price</t>
  </si>
  <si>
    <t>Shares</t>
  </si>
  <si>
    <t>MC</t>
  </si>
  <si>
    <t>Cash</t>
  </si>
  <si>
    <t>Debt</t>
  </si>
  <si>
    <t>EV</t>
  </si>
  <si>
    <t>Main</t>
  </si>
  <si>
    <t>Premiums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</si>
  <si>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</si>
  <si>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</si>
  <si>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</si>
  <si>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</si>
  <si>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</si>
  <si>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</si>
  <si>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</si>
  <si>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</si>
  <si>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</si>
  <si>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</si>
  <si>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</si>
  <si>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</si>
  <si>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Products</t>
  </si>
  <si>
    <t>Investment</t>
  </si>
  <si>
    <t>Services</t>
  </si>
  <si>
    <t>Revenue</t>
  </si>
  <si>
    <t>Medical</t>
  </si>
  <si>
    <t>Operating</t>
  </si>
  <si>
    <t>COPS</t>
  </si>
  <si>
    <t>OpEx</t>
  </si>
  <si>
    <t>Pretax</t>
  </si>
  <si>
    <t>Interest</t>
  </si>
  <si>
    <t>OpInc</t>
  </si>
  <si>
    <t>Taxes</t>
  </si>
  <si>
    <t>Net Income</t>
  </si>
  <si>
    <t>EPS</t>
  </si>
  <si>
    <t>Premiums-Medical</t>
  </si>
  <si>
    <t>MLR</t>
  </si>
  <si>
    <t>Revenue y/y</t>
  </si>
  <si>
    <t>Premiums y/y</t>
  </si>
  <si>
    <t>E&amp;I Domestic</t>
  </si>
  <si>
    <t>E&amp;I Global</t>
  </si>
  <si>
    <t>Medicare &amp; Retirement</t>
  </si>
  <si>
    <t>Community &amp; State</t>
  </si>
  <si>
    <t>Optum</t>
  </si>
  <si>
    <t xml:space="preserve">  Optum Health</t>
  </si>
  <si>
    <t xml:space="preserve">  Optum Insight</t>
  </si>
  <si>
    <t xml:space="preserve">  Optum Rx</t>
  </si>
  <si>
    <t>Members Risk-based</t>
  </si>
  <si>
    <t>Members Fee-based</t>
  </si>
  <si>
    <t>Commercial Domestic</t>
  </si>
  <si>
    <t>Medicare Advantage</t>
  </si>
  <si>
    <t>Medcaid</t>
  </si>
  <si>
    <t>Medicare Supplement</t>
  </si>
  <si>
    <t>Community &amp; Senior</t>
  </si>
  <si>
    <t>Commercial Global</t>
  </si>
  <si>
    <t>Part D</t>
  </si>
  <si>
    <t>Optum Health Customers</t>
  </si>
  <si>
    <t>Optum Backlog</t>
  </si>
  <si>
    <t>Optum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</si>
</sst>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66675</xdr:rowOff>
    </xdr:from>
    <xdr:to>
      <xdr:col>12</xdr:col>
      <xdr:colOff>28575</xdr:colOff>
      <xdr:row>55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F24201A-BCC3-CA07-872F-3D69A1F2FF36}"/>
            </a:ext>
          </a:extLst>
        </xdr:cNvPr>
        <xdr:cNvCxnSpPr/>
      </xdr:nvCxnSpPr>
      <xdr:spPr>
        <a:xfrm>
          <a:off x="7115175" y="66675"/>
          <a:ext cx="0" cy="483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3C4E-9822-4718-A83E-52B4DD123491}">
  <dimension ref="L2:N7"/>
  <sheetViews>
    <sheetView workbookViewId="0">
      <selection activeCell="M7" sqref="M7"/>
    </sheetView>
  </sheetViews>
  <sheetFormatPr defaultRowHeight="12.75" x14ac:dyDescent="0.2"/>
  <sheetData>
    <row r="2" spans="12:14" x14ac:dyDescent="0.2">
      <c r="L2" t="s">
        <v>0</v>
      </c>
      <c r="M2" s="1">
        <v>544.42999999999995</v>
      </c>
    </row>
    <row r="3" spans="12:14" x14ac:dyDescent="0.2">
      <c r="L3" t="s">
        <v>1</v>
      </c>
      <c r="M3" s="3">
        <v>950</v>
      </c>
      <c r="N3" s="2" t="s">
        <v>17</v>
      </c>
    </row>
    <row r="4" spans="12:14" x14ac:dyDescent="0.2">
      <c r="L4" t="s">
        <v>2</v>
      </c>
      <c r="M4" s="3">
        <f>+M2*M3</f>
        <v>517208.49999999994</v>
      </c>
    </row>
    <row r="5" spans="12:14" x14ac:dyDescent="0.2">
      <c r="L5" t="s">
        <v>3</v>
      </c>
      <c r="M5" s="3"/>
      <c r="N5" s="2" t="s">
        <v>17</v>
      </c>
    </row>
    <row r="6" spans="12:14" x14ac:dyDescent="0.2">
      <c r="L6" t="s">
        <v>4</v>
      </c>
      <c r="M6" s="3"/>
      <c r="N6" s="2" t="s">
        <v>17</v>
      </c>
    </row>
    <row r="7" spans="12:14" x14ac:dyDescent="0.2">
      <c r="L7" t="s">
        <v>5</v>
      </c>
      <c r="M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7AAE-9570-49D1-9F3C-CCC93C2EDF11}">
  <dimension ref="A1:N5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5" sqref="L15"/>
    </sheetView>
  </sheetViews>
  <sheetFormatPr defaultRowHeight="12.75" x14ac:dyDescent="0.2"/>
  <cols>
    <col min="1" max="1" width="5" bestFit="1" customWidth="1"/>
    <col min="2" max="2" width="22.42578125" bestFit="1" customWidth="1"/>
    <col min="3" max="14" width="9.140625" style="2"/>
  </cols>
  <sheetData>
    <row r="1" spans="1:14" x14ac:dyDescent="0.2">
      <c r="A1" t="s">
        <v>6</v>
      </c>
    </row>
    <row r="2" spans="1:14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s="3" customFormat="1" x14ac:dyDescent="0.2">
      <c r="B3" s="3" t="s">
        <v>46</v>
      </c>
      <c r="C3" s="4"/>
      <c r="D3" s="4"/>
      <c r="E3" s="4"/>
      <c r="F3" s="4"/>
      <c r="G3" s="4"/>
      <c r="H3" s="4">
        <v>7840</v>
      </c>
      <c r="I3" s="4"/>
      <c r="J3" s="4">
        <v>7985</v>
      </c>
      <c r="K3" s="4">
        <v>7950</v>
      </c>
      <c r="L3" s="4">
        <v>8010</v>
      </c>
      <c r="M3" s="4"/>
      <c r="N3" s="4"/>
    </row>
    <row r="4" spans="1:14" s="3" customFormat="1" x14ac:dyDescent="0.2">
      <c r="B4" s="3" t="s">
        <v>47</v>
      </c>
      <c r="C4" s="4"/>
      <c r="D4" s="4"/>
      <c r="E4" s="4"/>
      <c r="F4" s="4"/>
      <c r="G4" s="4"/>
      <c r="H4" s="4">
        <v>18395</v>
      </c>
      <c r="I4" s="4"/>
      <c r="J4" s="4">
        <v>18595</v>
      </c>
      <c r="K4" s="4">
        <v>18460</v>
      </c>
      <c r="L4" s="4">
        <v>18480</v>
      </c>
      <c r="M4" s="4"/>
      <c r="N4" s="4"/>
    </row>
    <row r="5" spans="1:14" s="3" customFormat="1" x14ac:dyDescent="0.2">
      <c r="B5" s="3" t="s">
        <v>48</v>
      </c>
      <c r="C5" s="4"/>
      <c r="D5" s="4"/>
      <c r="E5" s="4"/>
      <c r="F5" s="4"/>
      <c r="G5" s="4"/>
      <c r="H5" s="4">
        <f>+H4+H3</f>
        <v>26235</v>
      </c>
      <c r="I5" s="4"/>
      <c r="J5" s="4">
        <f t="shared" ref="J5:L5" si="0">+J4+J3</f>
        <v>26580</v>
      </c>
      <c r="K5" s="4">
        <f t="shared" si="0"/>
        <v>26410</v>
      </c>
      <c r="L5" s="4">
        <f t="shared" si="0"/>
        <v>26490</v>
      </c>
      <c r="M5" s="4"/>
      <c r="N5" s="4"/>
    </row>
    <row r="6" spans="1:14" s="3" customFormat="1" x14ac:dyDescent="0.2">
      <c r="B6" s="3" t="s">
        <v>49</v>
      </c>
      <c r="C6" s="4"/>
      <c r="D6" s="4"/>
      <c r="E6" s="4"/>
      <c r="F6" s="4"/>
      <c r="G6" s="4"/>
      <c r="H6" s="4">
        <v>6385</v>
      </c>
      <c r="I6" s="4"/>
      <c r="J6" s="4">
        <v>6490</v>
      </c>
      <c r="K6" s="4">
        <v>6890</v>
      </c>
      <c r="L6" s="4">
        <v>6945</v>
      </c>
      <c r="M6" s="4"/>
      <c r="N6" s="4"/>
    </row>
    <row r="7" spans="1:14" s="3" customFormat="1" x14ac:dyDescent="0.2">
      <c r="B7" s="3" t="s">
        <v>50</v>
      </c>
      <c r="C7" s="4"/>
      <c r="D7" s="4"/>
      <c r="E7" s="4"/>
      <c r="F7" s="4"/>
      <c r="G7" s="4"/>
      <c r="H7" s="4">
        <v>7130</v>
      </c>
      <c r="I7" s="4"/>
      <c r="J7" s="4">
        <v>7655</v>
      </c>
      <c r="K7" s="4">
        <v>7810</v>
      </c>
      <c r="L7" s="4">
        <v>7990</v>
      </c>
      <c r="M7" s="4"/>
      <c r="N7" s="4"/>
    </row>
    <row r="8" spans="1:14" s="3" customFormat="1" x14ac:dyDescent="0.2">
      <c r="B8" s="3" t="s">
        <v>51</v>
      </c>
      <c r="C8" s="4"/>
      <c r="D8" s="4"/>
      <c r="E8" s="4"/>
      <c r="F8" s="4"/>
      <c r="G8" s="4"/>
      <c r="H8" s="4">
        <v>4390</v>
      </c>
      <c r="I8" s="4"/>
      <c r="J8" s="4">
        <v>4395</v>
      </c>
      <c r="K8" s="4">
        <v>4355</v>
      </c>
      <c r="L8" s="4">
        <v>4355</v>
      </c>
      <c r="M8" s="4"/>
      <c r="N8" s="4"/>
    </row>
    <row r="9" spans="1:14" s="3" customFormat="1" x14ac:dyDescent="0.2">
      <c r="B9" s="3" t="s">
        <v>52</v>
      </c>
      <c r="C9" s="4"/>
      <c r="D9" s="4"/>
      <c r="E9" s="4"/>
      <c r="F9" s="4"/>
      <c r="G9" s="4"/>
      <c r="H9" s="4">
        <f>SUM(H6:H8)</f>
        <v>17905</v>
      </c>
      <c r="I9" s="4"/>
      <c r="J9" s="4">
        <f t="shared" ref="J9:L9" si="1">SUM(J6:J8)</f>
        <v>18540</v>
      </c>
      <c r="K9" s="4">
        <f t="shared" si="1"/>
        <v>19055</v>
      </c>
      <c r="L9" s="4">
        <f t="shared" si="1"/>
        <v>19290</v>
      </c>
      <c r="M9" s="4"/>
      <c r="N9" s="4"/>
    </row>
    <row r="10" spans="1:14" s="3" customFormat="1" x14ac:dyDescent="0.2">
      <c r="B10" s="3" t="s">
        <v>53</v>
      </c>
      <c r="C10" s="4"/>
      <c r="D10" s="4"/>
      <c r="E10" s="4"/>
      <c r="F10" s="4"/>
      <c r="G10" s="4"/>
      <c r="H10" s="4">
        <v>5485</v>
      </c>
      <c r="I10" s="4"/>
      <c r="J10" s="4">
        <v>5510</v>
      </c>
      <c r="K10" s="4">
        <v>5500</v>
      </c>
      <c r="L10" s="4">
        <v>5465</v>
      </c>
      <c r="M10" s="4"/>
      <c r="N10" s="4"/>
    </row>
    <row r="11" spans="1:14" s="3" customFormat="1" x14ac:dyDescent="0.2">
      <c r="B11" s="3" t="s">
        <v>54</v>
      </c>
      <c r="C11" s="4"/>
      <c r="D11" s="4"/>
      <c r="E11" s="4"/>
      <c r="F11" s="4"/>
      <c r="G11" s="4"/>
      <c r="H11" s="4">
        <v>3750</v>
      </c>
      <c r="I11" s="4"/>
      <c r="J11" s="4">
        <v>3700</v>
      </c>
      <c r="K11" s="4">
        <v>3360</v>
      </c>
      <c r="L11" s="4">
        <v>3330</v>
      </c>
      <c r="M11" s="4"/>
      <c r="N11" s="4"/>
    </row>
    <row r="12" spans="1:14" s="3" customFormat="1" x14ac:dyDescent="0.2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s="3" customFormat="1" x14ac:dyDescent="0.2">
      <c r="B13" s="3" t="s">
        <v>55</v>
      </c>
      <c r="C13" s="4"/>
      <c r="D13" s="4"/>
      <c r="E13" s="4"/>
      <c r="F13" s="4"/>
      <c r="G13" s="4"/>
      <c r="H13" s="4">
        <v>99</v>
      </c>
      <c r="I13" s="4"/>
      <c r="J13" s="4">
        <v>100</v>
      </c>
      <c r="K13" s="4">
        <v>100</v>
      </c>
      <c r="L13" s="4">
        <v>101</v>
      </c>
      <c r="M13" s="4"/>
      <c r="N13" s="4"/>
    </row>
    <row r="14" spans="1:14" s="3" customFormat="1" x14ac:dyDescent="0.2">
      <c r="B14" s="3" t="s">
        <v>56</v>
      </c>
      <c r="C14" s="4"/>
      <c r="D14" s="4"/>
      <c r="E14" s="4"/>
      <c r="F14" s="4"/>
      <c r="G14" s="4"/>
      <c r="H14" s="4">
        <v>21.3</v>
      </c>
      <c r="I14" s="4"/>
      <c r="J14" s="4">
        <v>22.4</v>
      </c>
      <c r="K14" s="4">
        <v>22.8</v>
      </c>
      <c r="L14" s="4">
        <v>23.6</v>
      </c>
      <c r="M14" s="4"/>
      <c r="N14" s="4"/>
    </row>
    <row r="15" spans="1:14" s="3" customFormat="1" x14ac:dyDescent="0.2">
      <c r="B15" s="3" t="s">
        <v>57</v>
      </c>
      <c r="C15" s="4"/>
      <c r="D15" s="4"/>
      <c r="E15" s="4"/>
      <c r="F15" s="4"/>
      <c r="G15" s="4"/>
      <c r="H15" s="4">
        <v>342</v>
      </c>
      <c r="I15" s="4"/>
      <c r="J15" s="4">
        <v>353</v>
      </c>
      <c r="K15" s="4">
        <v>352</v>
      </c>
      <c r="L15" s="4">
        <v>357</v>
      </c>
      <c r="M15" s="4"/>
      <c r="N15" s="4"/>
    </row>
    <row r="17" spans="2:14" s="3" customFormat="1" x14ac:dyDescent="0.2">
      <c r="B17" s="3" t="s">
        <v>38</v>
      </c>
      <c r="C17" s="4"/>
      <c r="D17" s="4"/>
      <c r="E17" s="4"/>
      <c r="F17" s="4"/>
      <c r="G17" s="4"/>
      <c r="H17" s="4">
        <v>14942</v>
      </c>
      <c r="I17" s="4"/>
      <c r="J17" s="4"/>
      <c r="K17" s="4"/>
      <c r="L17" s="4">
        <v>15567</v>
      </c>
      <c r="M17" s="4"/>
      <c r="N17" s="4"/>
    </row>
    <row r="18" spans="2:14" s="3" customFormat="1" x14ac:dyDescent="0.2">
      <c r="B18" s="3" t="s">
        <v>39</v>
      </c>
      <c r="C18" s="4"/>
      <c r="D18" s="4"/>
      <c r="E18" s="4"/>
      <c r="F18" s="4"/>
      <c r="G18" s="4"/>
      <c r="H18" s="4">
        <v>2118</v>
      </c>
      <c r="I18" s="4"/>
      <c r="J18" s="4"/>
      <c r="K18" s="4"/>
      <c r="L18" s="4">
        <v>2247</v>
      </c>
      <c r="M18" s="4"/>
      <c r="N18" s="4"/>
    </row>
    <row r="19" spans="2:14" s="3" customFormat="1" x14ac:dyDescent="0.2">
      <c r="B19" s="3" t="s">
        <v>40</v>
      </c>
      <c r="C19" s="4"/>
      <c r="D19" s="4"/>
      <c r="E19" s="4"/>
      <c r="F19" s="4"/>
      <c r="G19" s="4"/>
      <c r="H19" s="4">
        <v>25304</v>
      </c>
      <c r="I19" s="4"/>
      <c r="J19" s="4"/>
      <c r="K19" s="4"/>
      <c r="L19" s="4">
        <v>28625</v>
      </c>
      <c r="M19" s="4"/>
      <c r="N19" s="4"/>
    </row>
    <row r="20" spans="2:14" s="3" customFormat="1" x14ac:dyDescent="0.2">
      <c r="B20" s="3" t="s">
        <v>41</v>
      </c>
      <c r="C20" s="4"/>
      <c r="D20" s="4"/>
      <c r="E20" s="4"/>
      <c r="F20" s="4"/>
      <c r="G20" s="4"/>
      <c r="H20" s="4">
        <v>13110</v>
      </c>
      <c r="I20" s="4"/>
      <c r="J20" s="4"/>
      <c r="K20" s="4"/>
      <c r="L20" s="4">
        <v>15666</v>
      </c>
      <c r="M20" s="4"/>
      <c r="N20" s="4"/>
    </row>
    <row r="21" spans="2:14" s="3" customFormat="1" x14ac:dyDescent="0.2">
      <c r="B21" s="3" t="s">
        <v>42</v>
      </c>
      <c r="C21" s="4"/>
      <c r="D21" s="4"/>
      <c r="E21" s="4"/>
      <c r="F21" s="4"/>
      <c r="G21" s="4"/>
      <c r="H21" s="4">
        <v>38303</v>
      </c>
      <c r="I21" s="4"/>
      <c r="J21" s="4"/>
      <c r="K21" s="4"/>
      <c r="L21" s="4">
        <v>45082</v>
      </c>
      <c r="M21" s="4"/>
      <c r="N21" s="4"/>
    </row>
    <row r="22" spans="2:14" s="3" customFormat="1" x14ac:dyDescent="0.2">
      <c r="B22" s="3" t="s">
        <v>43</v>
      </c>
      <c r="C22" s="4"/>
      <c r="D22" s="4"/>
      <c r="E22" s="4"/>
      <c r="F22" s="4"/>
      <c r="G22" s="4"/>
      <c r="H22" s="4">
        <v>13300</v>
      </c>
      <c r="I22" s="4"/>
      <c r="J22" s="4"/>
      <c r="K22" s="4"/>
      <c r="L22" s="4">
        <v>17583</v>
      </c>
      <c r="M22" s="4"/>
      <c r="N22" s="4"/>
    </row>
    <row r="23" spans="2:14" s="3" customFormat="1" x14ac:dyDescent="0.2">
      <c r="B23" s="3" t="s">
        <v>44</v>
      </c>
      <c r="C23" s="4"/>
      <c r="D23" s="4"/>
      <c r="E23" s="4"/>
      <c r="F23" s="4"/>
      <c r="G23" s="4"/>
      <c r="H23" s="4">
        <v>2957</v>
      </c>
      <c r="I23" s="4"/>
      <c r="J23" s="4"/>
      <c r="K23" s="4"/>
      <c r="L23" s="4">
        <v>3282</v>
      </c>
      <c r="M23" s="4"/>
      <c r="N23" s="4"/>
    </row>
    <row r="24" spans="2:14" s="3" customFormat="1" x14ac:dyDescent="0.2">
      <c r="B24" s="3" t="s">
        <v>45</v>
      </c>
      <c r="C24" s="4"/>
      <c r="D24" s="4"/>
      <c r="E24" s="4"/>
      <c r="F24" s="4"/>
      <c r="G24" s="4"/>
      <c r="H24" s="4">
        <v>22524</v>
      </c>
      <c r="I24" s="4"/>
      <c r="J24" s="4"/>
      <c r="K24" s="4"/>
      <c r="L24" s="4">
        <v>24805</v>
      </c>
      <c r="M24" s="4"/>
      <c r="N24" s="4"/>
    </row>
    <row r="26" spans="2:14" x14ac:dyDescent="0.2">
      <c r="B26" t="s">
        <v>34</v>
      </c>
      <c r="H26" s="4">
        <f>H28-H33</f>
        <v>9687</v>
      </c>
      <c r="L26" s="4">
        <f>L28-L33</f>
        <v>11803</v>
      </c>
    </row>
    <row r="28" spans="2:14" s="3" customFormat="1" x14ac:dyDescent="0.2">
      <c r="B28" s="3" t="s">
        <v>7</v>
      </c>
      <c r="C28" s="4"/>
      <c r="D28" s="4"/>
      <c r="E28" s="4"/>
      <c r="F28" s="4"/>
      <c r="G28" s="4"/>
      <c r="H28" s="4">
        <v>56233</v>
      </c>
      <c r="I28" s="4"/>
      <c r="J28" s="4"/>
      <c r="K28" s="4"/>
      <c r="L28" s="4">
        <v>63896</v>
      </c>
      <c r="M28" s="4"/>
      <c r="N28" s="4"/>
    </row>
    <row r="29" spans="2:14" s="3" customFormat="1" x14ac:dyDescent="0.2">
      <c r="B29" s="3" t="s">
        <v>20</v>
      </c>
      <c r="C29" s="4"/>
      <c r="D29" s="4"/>
      <c r="E29" s="4"/>
      <c r="F29" s="4"/>
      <c r="G29" s="4"/>
      <c r="H29" s="4">
        <v>8433</v>
      </c>
      <c r="I29" s="4"/>
      <c r="J29" s="4"/>
      <c r="K29" s="4"/>
      <c r="L29" s="4">
        <v>9496</v>
      </c>
      <c r="M29" s="4"/>
      <c r="N29" s="4"/>
    </row>
    <row r="30" spans="2:14" s="3" customFormat="1" x14ac:dyDescent="0.2">
      <c r="B30" s="3" t="s">
        <v>22</v>
      </c>
      <c r="C30" s="4"/>
      <c r="D30" s="4"/>
      <c r="E30" s="4"/>
      <c r="F30" s="4"/>
      <c r="G30" s="4"/>
      <c r="H30" s="4">
        <v>6099</v>
      </c>
      <c r="I30" s="4"/>
      <c r="J30" s="4"/>
      <c r="K30" s="4"/>
      <c r="L30" s="4">
        <v>6645</v>
      </c>
      <c r="M30" s="4"/>
      <c r="N30" s="4"/>
    </row>
    <row r="31" spans="2:14" s="3" customFormat="1" x14ac:dyDescent="0.2">
      <c r="B31" s="3" t="s">
        <v>21</v>
      </c>
      <c r="C31" s="4"/>
      <c r="D31" s="4"/>
      <c r="E31" s="4"/>
      <c r="F31" s="4"/>
      <c r="G31" s="4"/>
      <c r="H31" s="4">
        <v>556</v>
      </c>
      <c r="I31" s="4"/>
      <c r="J31" s="4"/>
      <c r="K31" s="4"/>
      <c r="L31" s="4">
        <v>295</v>
      </c>
      <c r="M31" s="4"/>
      <c r="N31" s="4"/>
    </row>
    <row r="32" spans="2:14" s="5" customFormat="1" x14ac:dyDescent="0.2">
      <c r="B32" s="5" t="s">
        <v>23</v>
      </c>
      <c r="C32" s="6"/>
      <c r="D32" s="6"/>
      <c r="E32" s="6"/>
      <c r="F32" s="6"/>
      <c r="G32" s="6"/>
      <c r="H32" s="6">
        <f>SUM(H28:H31)</f>
        <v>71321</v>
      </c>
      <c r="I32" s="6"/>
      <c r="J32" s="6"/>
      <c r="K32" s="6"/>
      <c r="L32" s="6">
        <f>SUM(L28:L31)</f>
        <v>80332</v>
      </c>
      <c r="M32" s="6"/>
      <c r="N32" s="6"/>
    </row>
    <row r="33" spans="2:14" s="3" customFormat="1" x14ac:dyDescent="0.2">
      <c r="B33" s="3" t="s">
        <v>24</v>
      </c>
      <c r="C33" s="4"/>
      <c r="D33" s="4"/>
      <c r="E33" s="4"/>
      <c r="F33" s="4"/>
      <c r="G33" s="4"/>
      <c r="H33" s="4">
        <v>46546</v>
      </c>
      <c r="I33" s="4"/>
      <c r="J33" s="4"/>
      <c r="K33" s="4"/>
      <c r="L33" s="4">
        <v>52093</v>
      </c>
      <c r="M33" s="4"/>
      <c r="N33" s="4"/>
    </row>
    <row r="34" spans="2:14" s="3" customFormat="1" x14ac:dyDescent="0.2">
      <c r="B34" s="3" t="s">
        <v>25</v>
      </c>
      <c r="C34" s="4"/>
      <c r="D34" s="4"/>
      <c r="E34" s="4"/>
      <c r="F34" s="4"/>
      <c r="G34" s="4"/>
      <c r="H34" s="4">
        <v>10359</v>
      </c>
      <c r="I34" s="4"/>
      <c r="J34" s="4"/>
      <c r="K34" s="4"/>
      <c r="L34" s="4">
        <v>11709</v>
      </c>
      <c r="M34" s="4"/>
      <c r="N34" s="4"/>
    </row>
    <row r="35" spans="2:14" s="3" customFormat="1" x14ac:dyDescent="0.2">
      <c r="B35" s="3" t="s">
        <v>26</v>
      </c>
      <c r="C35" s="4"/>
      <c r="D35" s="4"/>
      <c r="E35" s="4"/>
      <c r="F35" s="4"/>
      <c r="G35" s="4"/>
      <c r="H35" s="4">
        <v>7660</v>
      </c>
      <c r="I35" s="4"/>
      <c r="J35" s="4"/>
      <c r="K35" s="4"/>
      <c r="L35" s="4">
        <v>8596</v>
      </c>
      <c r="M35" s="4"/>
      <c r="N35" s="4"/>
    </row>
    <row r="36" spans="2:14" s="3" customFormat="1" x14ac:dyDescent="0.2">
      <c r="B36" s="3" t="s">
        <v>27</v>
      </c>
      <c r="C36" s="4"/>
      <c r="D36" s="4"/>
      <c r="E36" s="4"/>
      <c r="F36" s="4"/>
      <c r="G36" s="4"/>
      <c r="H36" s="4">
        <f>SUM(H33:H35)</f>
        <v>64565</v>
      </c>
      <c r="I36" s="4"/>
      <c r="J36" s="4"/>
      <c r="K36" s="4"/>
      <c r="L36" s="4">
        <f>SUM(L33:L35)</f>
        <v>72398</v>
      </c>
      <c r="M36" s="4"/>
      <c r="N36" s="4"/>
    </row>
    <row r="37" spans="2:14" s="3" customFormat="1" x14ac:dyDescent="0.2">
      <c r="B37" s="3" t="s">
        <v>30</v>
      </c>
      <c r="C37" s="4"/>
      <c r="D37" s="4"/>
      <c r="E37" s="4"/>
      <c r="F37" s="4"/>
      <c r="G37" s="4"/>
      <c r="H37" s="4">
        <f>H32-H36</f>
        <v>6756</v>
      </c>
      <c r="I37" s="4"/>
      <c r="J37" s="4"/>
      <c r="K37" s="4"/>
      <c r="L37" s="4">
        <f>L32-L36</f>
        <v>7934</v>
      </c>
      <c r="M37" s="4"/>
      <c r="N37" s="4"/>
    </row>
    <row r="38" spans="2:14" s="3" customFormat="1" x14ac:dyDescent="0.2">
      <c r="B38" s="3" t="s">
        <v>29</v>
      </c>
      <c r="C38" s="4"/>
      <c r="D38" s="4"/>
      <c r="E38" s="4"/>
      <c r="F38" s="4"/>
      <c r="G38" s="4"/>
      <c r="H38" s="4">
        <v>-410</v>
      </c>
      <c r="I38" s="4"/>
      <c r="J38" s="4"/>
      <c r="K38" s="4"/>
      <c r="L38" s="4">
        <v>-467</v>
      </c>
      <c r="M38" s="4"/>
      <c r="N38" s="4"/>
    </row>
    <row r="39" spans="2:14" s="3" customFormat="1" x14ac:dyDescent="0.2">
      <c r="B39" s="3" t="s">
        <v>28</v>
      </c>
      <c r="C39" s="4"/>
      <c r="D39" s="4"/>
      <c r="E39" s="4"/>
      <c r="F39" s="4"/>
      <c r="G39" s="4"/>
      <c r="H39" s="4">
        <f>+H37+H38</f>
        <v>6346</v>
      </c>
      <c r="I39" s="4"/>
      <c r="J39" s="4"/>
      <c r="K39" s="4"/>
      <c r="L39" s="4">
        <f>+L37+L38</f>
        <v>7467</v>
      </c>
      <c r="M39" s="4"/>
      <c r="N39" s="4"/>
    </row>
    <row r="40" spans="2:14" s="3" customFormat="1" x14ac:dyDescent="0.2">
      <c r="B40" s="3" t="s">
        <v>31</v>
      </c>
      <c r="C40" s="4"/>
      <c r="D40" s="4"/>
      <c r="E40" s="4"/>
      <c r="F40" s="4"/>
      <c r="G40" s="4"/>
      <c r="H40" s="4">
        <v>1196</v>
      </c>
      <c r="I40" s="4"/>
      <c r="J40" s="4"/>
      <c r="K40" s="4"/>
      <c r="L40" s="4">
        <v>1466</v>
      </c>
      <c r="M40" s="4"/>
      <c r="N40" s="4"/>
    </row>
    <row r="41" spans="2:14" s="3" customFormat="1" x14ac:dyDescent="0.2">
      <c r="B41" s="3" t="s">
        <v>32</v>
      </c>
      <c r="C41" s="4"/>
      <c r="D41" s="4"/>
      <c r="E41" s="4"/>
      <c r="F41" s="4"/>
      <c r="G41" s="4"/>
      <c r="H41" s="4">
        <f>+H39-H40</f>
        <v>5150</v>
      </c>
      <c r="I41" s="4"/>
      <c r="J41" s="4"/>
      <c r="K41" s="4"/>
      <c r="L41" s="4">
        <f>+L39-L40</f>
        <v>6001</v>
      </c>
      <c r="M41" s="4"/>
      <c r="N41" s="4"/>
    </row>
    <row r="42" spans="2:14" x14ac:dyDescent="0.2">
      <c r="B42" s="3" t="s">
        <v>33</v>
      </c>
      <c r="H42" s="7">
        <f>H41/H43</f>
        <v>5.3870292887029292</v>
      </c>
      <c r="L42" s="7">
        <f>L41/L43</f>
        <v>6.3168421052631576</v>
      </c>
    </row>
    <row r="43" spans="2:14" x14ac:dyDescent="0.2">
      <c r="B43" s="3" t="s">
        <v>1</v>
      </c>
      <c r="H43" s="2">
        <v>956</v>
      </c>
      <c r="L43" s="2">
        <v>950</v>
      </c>
    </row>
    <row r="45" spans="2:14" s="9" customFormat="1" x14ac:dyDescent="0.2">
      <c r="B45" s="9" t="s">
        <v>35</v>
      </c>
      <c r="C45" s="10"/>
      <c r="D45" s="10"/>
      <c r="E45" s="10"/>
      <c r="F45" s="10"/>
      <c r="G45" s="10"/>
      <c r="H45" s="10">
        <f>H33/H28</f>
        <v>0.82773460423594691</v>
      </c>
      <c r="I45" s="10"/>
      <c r="J45" s="10"/>
      <c r="K45" s="10"/>
      <c r="L45" s="10">
        <f>L33/L28</f>
        <v>0.81527795167146611</v>
      </c>
      <c r="M45" s="10"/>
      <c r="N45" s="10"/>
    </row>
    <row r="47" spans="2:14" x14ac:dyDescent="0.2">
      <c r="B47" t="s">
        <v>36</v>
      </c>
      <c r="L47" s="8">
        <f>L32/H32-1</f>
        <v>0.12634427447736285</v>
      </c>
    </row>
    <row r="48" spans="2:14" x14ac:dyDescent="0.2">
      <c r="B48" t="s">
        <v>37</v>
      </c>
      <c r="L48" s="8">
        <f>L28/H28-1</f>
        <v>0.13627229562712295</v>
      </c>
    </row>
    <row r="50" spans="2:2" x14ac:dyDescent="0.2">
      <c r="B5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2022-08-18T19:07:42Z</dcterms:created>
  <dcterms:modified xsi:type="dcterms:W3CDTF">2022-08-18T19:25:57Z</dcterms:modified>
</cp:coreProperties>
</file>