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EFD9C391-674C-48B8-B16A-D7B80878C3DB}" xr6:coauthVersionLast="47" xr6:coauthVersionMax="47" xr10:uidLastSave="{00000000-0000-0000-0000-000000000000}"/>
  <bookViews>
    <workbookView xWindow="-28695" yWindow="2760" windowWidth="25170" windowHeight="17085" firstSheet="8" activeTab="13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4" l="1"/>
  <c r="F7" i="4"/>
  <c r="E7" i="4"/>
  <c r="H7" i="4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<sst xmlns="http://schemas.openxmlformats.org/spreadsheetml/2006/main" count="1148" uniqueCount="679">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</sst>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5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61" Type="http://schemas.openxmlformats.org/officeDocument/2006/relationships/externalLink" Target="externalLinks/externalLink45.xml"/><Relationship Id="rId8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7" bestFit="1" customWidth="1"/>
    <col min="2" max="2" width="18.28515625" style="127" bestFit="1" customWidth="1"/>
    <col min="3" max="16384" width="9.140625" style="127"/>
  </cols>
  <sheetData>
    <row r="1" spans="1:10" x14ac:dyDescent="0.2">
      <c r="A1" s="127" t="s">
        <v>142</v>
      </c>
    </row>
    <row r="2" spans="1:10" x14ac:dyDescent="0.2">
      <c r="D2" s="127" t="s">
        <v>449</v>
      </c>
    </row>
    <row r="3" spans="1:10" x14ac:dyDescent="0.2">
      <c r="B3" s="127" t="s">
        <v>453</v>
      </c>
      <c r="C3" s="127" t="s">
        <v>255</v>
      </c>
    </row>
    <row r="4" spans="1:10" x14ac:dyDescent="0.2">
      <c r="B4" s="127" t="s">
        <v>454</v>
      </c>
      <c r="C4" s="127" t="s">
        <v>455</v>
      </c>
    </row>
    <row r="5" spans="1:10" x14ac:dyDescent="0.2">
      <c r="B5" s="127" t="s">
        <v>413</v>
      </c>
      <c r="C5" s="127" t="s">
        <v>13</v>
      </c>
    </row>
    <row r="6" spans="1:10" x14ac:dyDescent="0.2">
      <c r="B6" s="127" t="s">
        <v>456</v>
      </c>
      <c r="C6" s="127" t="s">
        <v>13</v>
      </c>
    </row>
    <row r="7" spans="1:10" x14ac:dyDescent="0.2">
      <c r="B7" s="127" t="s">
        <v>457</v>
      </c>
      <c r="C7" s="127" t="s">
        <v>13</v>
      </c>
    </row>
    <row r="8" spans="1:10" x14ac:dyDescent="0.2">
      <c r="B8" s="127" t="s">
        <v>458</v>
      </c>
      <c r="C8" s="127" t="s">
        <v>459</v>
      </c>
      <c r="D8" s="127">
        <v>1999</v>
      </c>
    </row>
    <row r="9" spans="1:10" x14ac:dyDescent="0.2">
      <c r="B9" s="127" t="s">
        <v>460</v>
      </c>
      <c r="C9" s="127" t="s">
        <v>7</v>
      </c>
    </row>
    <row r="10" spans="1:10" x14ac:dyDescent="0.2">
      <c r="B10" s="130" t="s">
        <v>481</v>
      </c>
      <c r="C10" s="130" t="s">
        <v>255</v>
      </c>
      <c r="D10" s="127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1" bestFit="1" customWidth="1"/>
    <col min="2" max="16384" width="8.85546875" style="131"/>
  </cols>
  <sheetData>
    <row r="1" spans="1:4" x14ac:dyDescent="0.2">
      <c r="A1" s="5" t="s">
        <v>142</v>
      </c>
    </row>
    <row r="2" spans="1:4" x14ac:dyDescent="0.2">
      <c r="B2" s="131" t="s">
        <v>223</v>
      </c>
      <c r="C2" s="131" t="s">
        <v>484</v>
      </c>
      <c r="D2" s="131" t="s">
        <v>485</v>
      </c>
    </row>
    <row r="3" spans="1:4" x14ac:dyDescent="0.2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0" bestFit="1" customWidth="1"/>
    <col min="2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90" t="s">
        <v>19</v>
      </c>
    </row>
    <row r="3" spans="1:3" x14ac:dyDescent="0.2">
      <c r="B3" s="90" t="s">
        <v>336</v>
      </c>
      <c r="C3" s="90" t="s">
        <v>337</v>
      </c>
    </row>
    <row r="4" spans="1:3" x14ac:dyDescent="0.2">
      <c r="B4" s="90" t="s">
        <v>338</v>
      </c>
      <c r="C4" s="90" t="s">
        <v>339</v>
      </c>
    </row>
    <row r="5" spans="1:3" x14ac:dyDescent="0.2">
      <c r="B5" s="90" t="s">
        <v>340</v>
      </c>
    </row>
    <row r="6" spans="1:3" x14ac:dyDescent="0.2">
      <c r="B6" s="90" t="s">
        <v>333</v>
      </c>
    </row>
    <row r="7" spans="1:3" x14ac:dyDescent="0.2">
      <c r="B7" s="90" t="s">
        <v>331</v>
      </c>
    </row>
    <row r="8" spans="1:3" x14ac:dyDescent="0.2">
      <c r="B8" s="90" t="s">
        <v>335</v>
      </c>
    </row>
    <row r="9" spans="1:3" x14ac:dyDescent="0.2">
      <c r="B9" s="90" t="s">
        <v>332</v>
      </c>
    </row>
    <row r="10" spans="1:3" x14ac:dyDescent="0.2">
      <c r="B10" s="90" t="s">
        <v>341</v>
      </c>
    </row>
    <row r="11" spans="1:3" x14ac:dyDescent="0.2">
      <c r="B11" s="90" t="s">
        <v>342</v>
      </c>
    </row>
    <row r="12" spans="1:3" x14ac:dyDescent="0.2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4" bestFit="1" customWidth="1"/>
    <col min="2" max="2" width="12.7109375" style="114" customWidth="1"/>
    <col min="3" max="16384" width="9.140625" style="114"/>
  </cols>
  <sheetData>
    <row r="1" spans="1:15" x14ac:dyDescent="0.2">
      <c r="A1" s="5" t="s">
        <v>142</v>
      </c>
    </row>
    <row r="2" spans="1:15" x14ac:dyDescent="0.2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">
      <c r="B10" s="114" t="s">
        <v>25</v>
      </c>
      <c r="N10" s="115">
        <v>27843</v>
      </c>
      <c r="O10" s="116">
        <f>N10*1.1</f>
        <v>30627.300000000003</v>
      </c>
    </row>
    <row r="11" spans="1:15" x14ac:dyDescent="0.2">
      <c r="B11" s="114" t="s">
        <v>21</v>
      </c>
      <c r="O11" s="116">
        <v>30294</v>
      </c>
    </row>
    <row r="12" spans="1:15" x14ac:dyDescent="0.2">
      <c r="B12" s="114" t="s">
        <v>19</v>
      </c>
      <c r="N12" s="115">
        <v>15785</v>
      </c>
      <c r="O12" s="116">
        <f>N12*1.1</f>
        <v>17363.5</v>
      </c>
    </row>
    <row r="13" spans="1:15" x14ac:dyDescent="0.2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">
      <c r="B14" s="114" t="s">
        <v>255</v>
      </c>
    </row>
    <row r="15" spans="1:15" x14ac:dyDescent="0.2">
      <c r="B15" s="114" t="s">
        <v>44</v>
      </c>
    </row>
    <row r="16" spans="1:15" x14ac:dyDescent="0.2">
      <c r="B16" s="114" t="s">
        <v>171</v>
      </c>
    </row>
    <row r="17" spans="2:15" x14ac:dyDescent="0.2">
      <c r="B17" s="114" t="s">
        <v>29</v>
      </c>
    </row>
    <row r="18" spans="2:15" x14ac:dyDescent="0.2">
      <c r="B18" s="114" t="s">
        <v>406</v>
      </c>
    </row>
    <row r="19" spans="2:15" x14ac:dyDescent="0.2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">
      <c r="B20" s="114" t="s">
        <v>33</v>
      </c>
    </row>
    <row r="21" spans="2:15" x14ac:dyDescent="0.2">
      <c r="B21" s="114" t="s">
        <v>390</v>
      </c>
      <c r="N21" s="115">
        <v>100</v>
      </c>
      <c r="O21" s="115">
        <v>1000</v>
      </c>
    </row>
    <row r="22" spans="2:15" x14ac:dyDescent="0.2">
      <c r="B22" s="114" t="s">
        <v>40</v>
      </c>
    </row>
    <row r="23" spans="2:15" x14ac:dyDescent="0.2">
      <c r="B23" s="114" t="s">
        <v>50</v>
      </c>
    </row>
    <row r="24" spans="2:15" x14ac:dyDescent="0.2">
      <c r="B24" s="114" t="s">
        <v>52</v>
      </c>
    </row>
    <row r="25" spans="2:15" x14ac:dyDescent="0.2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0" bestFit="1" customWidth="1"/>
    <col min="2" max="2" width="10.42578125" style="90" customWidth="1"/>
    <col min="3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117" t="s">
        <v>414</v>
      </c>
    </row>
    <row r="3" spans="1:3" x14ac:dyDescent="0.2">
      <c r="A3" s="5"/>
      <c r="B3" s="117" t="s">
        <v>410</v>
      </c>
    </row>
    <row r="4" spans="1:3" x14ac:dyDescent="0.2">
      <c r="A4" s="5"/>
      <c r="B4" s="117" t="s">
        <v>413</v>
      </c>
    </row>
    <row r="5" spans="1:3" x14ac:dyDescent="0.2">
      <c r="A5" s="5"/>
      <c r="B5" s="117" t="s">
        <v>411</v>
      </c>
    </row>
    <row r="6" spans="1:3" x14ac:dyDescent="0.2">
      <c r="A6" s="5"/>
      <c r="B6" s="117" t="s">
        <v>415</v>
      </c>
    </row>
    <row r="7" spans="1:3" x14ac:dyDescent="0.2">
      <c r="A7" s="5"/>
      <c r="B7" s="117" t="s">
        <v>412</v>
      </c>
    </row>
    <row r="8" spans="1:3" x14ac:dyDescent="0.2">
      <c r="A8" s="5"/>
      <c r="B8" s="117"/>
    </row>
    <row r="9" spans="1:3" x14ac:dyDescent="0.2">
      <c r="A9" s="5"/>
      <c r="B9" s="117"/>
    </row>
    <row r="10" spans="1:3" x14ac:dyDescent="0.2">
      <c r="A10" s="5"/>
      <c r="B10" s="90" t="s">
        <v>347</v>
      </c>
    </row>
    <row r="11" spans="1:3" x14ac:dyDescent="0.2">
      <c r="B11" s="90" t="s">
        <v>343</v>
      </c>
    </row>
    <row r="12" spans="1:3" x14ac:dyDescent="0.2">
      <c r="B12" s="90" t="s">
        <v>344</v>
      </c>
      <c r="C12" s="90" t="s">
        <v>345</v>
      </c>
    </row>
    <row r="13" spans="1:3" x14ac:dyDescent="0.2">
      <c r="B13" s="90" t="s">
        <v>346</v>
      </c>
    </row>
    <row r="14" spans="1:3" x14ac:dyDescent="0.2">
      <c r="B14" s="114" t="s">
        <v>407</v>
      </c>
      <c r="C14" s="114" t="s">
        <v>408</v>
      </c>
    </row>
    <row r="15" spans="1:3" x14ac:dyDescent="0.2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21" sqref="A21"/>
    </sheetView>
  </sheetViews>
  <sheetFormatPr defaultColWidth="8.42578125" defaultRowHeight="12.75" x14ac:dyDescent="0.2"/>
  <cols>
    <col min="1" max="1" width="4.85546875" style="214" customWidth="1"/>
    <col min="2" max="2" width="16.42578125" style="214" customWidth="1"/>
    <col min="3" max="3" width="10.7109375" style="214" customWidth="1"/>
    <col min="4" max="4" width="8.7109375" style="215" customWidth="1"/>
    <col min="5" max="5" width="10.28515625" style="216" customWidth="1"/>
    <col min="6" max="9" width="9.42578125" style="213" customWidth="1"/>
    <col min="10" max="10" width="10.42578125" style="213" customWidth="1"/>
    <col min="11" max="15" width="8.42578125" style="217"/>
    <col min="16" max="16" width="8.42578125" style="222"/>
    <col min="17" max="18" width="8.42578125" style="217"/>
    <col min="19" max="19" width="8.42578125" style="223"/>
    <col min="20" max="20" width="8.42578125" style="222"/>
    <col min="21" max="22" width="8.42578125" style="217"/>
    <col min="23" max="23" width="8.42578125" style="223"/>
    <col min="24" max="16384" width="8.42578125" style="214"/>
  </cols>
  <sheetData>
    <row r="2" spans="1:25" x14ac:dyDescent="0.2">
      <c r="L2" s="218">
        <f>AVERAGE(L4:L5)</f>
        <v>-0.2158304416401513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29.405648462451822</v>
      </c>
    </row>
    <row r="3" spans="1:25" x14ac:dyDescent="0.2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199.84456123239949</v>
      </c>
      <c r="L5" s="218">
        <f>K5/D5-1</f>
        <v>-3.7867405361323603E-2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24.668660478779298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8.0315480952733758</v>
      </c>
      <c r="X5" s="214">
        <v>1998</v>
      </c>
      <c r="Y5" s="214">
        <f t="shared" si="1"/>
        <v>27</v>
      </c>
    </row>
    <row r="6" spans="1:25" x14ac:dyDescent="0.2">
      <c r="A6" s="277" t="s">
        <v>252</v>
      </c>
      <c r="B6" s="82" t="s">
        <v>72</v>
      </c>
      <c r="C6" s="214" t="s">
        <v>73</v>
      </c>
      <c r="D6" s="215">
        <v>505</v>
      </c>
      <c r="E6" s="216">
        <f>+D6*H6</f>
        <v>169473.86102000001</v>
      </c>
      <c r="F6" s="216">
        <f>+[4]Main!$K$5-[4]Main!$K$6</f>
        <v>-2906.86</v>
      </c>
      <c r="G6" s="216">
        <f>+E6-F6</f>
        <v>172380.72102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">
      <c r="A30" s="214" t="s">
        <v>252</v>
      </c>
      <c r="B30" s="240" t="s">
        <v>501</v>
      </c>
      <c r="C30" s="214" t="s">
        <v>502</v>
      </c>
      <c r="O30" s="223"/>
    </row>
    <row r="31" spans="1:24" x14ac:dyDescent="0.2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">
      <c r="B34" s="240" t="s">
        <v>225</v>
      </c>
      <c r="C34" s="214" t="s">
        <v>226</v>
      </c>
      <c r="O34" s="223"/>
    </row>
    <row r="35" spans="1:15" x14ac:dyDescent="0.2">
      <c r="B35" s="240" t="s">
        <v>392</v>
      </c>
      <c r="O35" s="223"/>
    </row>
    <row r="36" spans="1:15" x14ac:dyDescent="0.2">
      <c r="A36" s="214" t="s">
        <v>252</v>
      </c>
      <c r="B36" s="240" t="s">
        <v>491</v>
      </c>
      <c r="C36" s="214" t="s">
        <v>492</v>
      </c>
      <c r="O36" s="223"/>
    </row>
    <row r="37" spans="1:15" x14ac:dyDescent="0.2">
      <c r="A37" s="214" t="s">
        <v>252</v>
      </c>
      <c r="B37" s="240" t="s">
        <v>426</v>
      </c>
      <c r="C37" s="214" t="s">
        <v>427</v>
      </c>
      <c r="O37" s="223"/>
    </row>
    <row r="38" spans="1:15" x14ac:dyDescent="0.2">
      <c r="A38" s="214" t="s">
        <v>252</v>
      </c>
      <c r="B38" s="240" t="s">
        <v>524</v>
      </c>
      <c r="C38" s="214" t="s">
        <v>525</v>
      </c>
      <c r="O38" s="223"/>
    </row>
    <row r="39" spans="1:15" x14ac:dyDescent="0.2">
      <c r="B39" s="240" t="s">
        <v>635</v>
      </c>
      <c r="C39" s="214" t="s">
        <v>634</v>
      </c>
      <c r="O39" s="223"/>
    </row>
    <row r="40" spans="1:15" x14ac:dyDescent="0.2">
      <c r="A40" s="214" t="s">
        <v>252</v>
      </c>
      <c r="B40" s="240" t="s">
        <v>528</v>
      </c>
      <c r="C40" s="214" t="s">
        <v>529</v>
      </c>
      <c r="O40" s="223"/>
    </row>
    <row r="41" spans="1:15" x14ac:dyDescent="0.2">
      <c r="A41" s="214" t="s">
        <v>252</v>
      </c>
      <c r="B41" s="240" t="s">
        <v>536</v>
      </c>
      <c r="C41" s="214" t="s">
        <v>537</v>
      </c>
      <c r="O41" s="223"/>
    </row>
    <row r="42" spans="1:15" x14ac:dyDescent="0.2">
      <c r="A42" s="214" t="s">
        <v>252</v>
      </c>
      <c r="B42" s="240" t="s">
        <v>544</v>
      </c>
      <c r="C42" s="214" t="s">
        <v>545</v>
      </c>
      <c r="O42" s="223"/>
    </row>
    <row r="43" spans="1:15" x14ac:dyDescent="0.2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2" sqref="A32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48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">
      <c r="A8" s="279" t="s">
        <v>252</v>
      </c>
      <c r="B8" s="93" t="s">
        <v>148</v>
      </c>
      <c r="C8" s="20" t="s">
        <v>149</v>
      </c>
      <c r="D8" s="21">
        <v>102</v>
      </c>
      <c r="E8" s="22">
        <f>+D8*H8</f>
        <v>257856</v>
      </c>
      <c r="F8" s="22">
        <f>[14]Main!$L$5-[14]Main!$L$6</f>
        <v>5230</v>
      </c>
      <c r="G8" s="22">
        <f>E8-F8</f>
        <v>252626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0" t="s">
        <v>247</v>
      </c>
      <c r="I74" s="108" t="s">
        <v>213</v>
      </c>
    </row>
    <row r="75" spans="1:23" x14ac:dyDescent="0.2">
      <c r="B75" s="108" t="s">
        <v>394</v>
      </c>
      <c r="E75" s="55">
        <v>30000</v>
      </c>
      <c r="I75" s="126" t="s">
        <v>452</v>
      </c>
    </row>
    <row r="76" spans="1:23" x14ac:dyDescent="0.2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">
      <c r="B77" s="108" t="s">
        <v>120</v>
      </c>
      <c r="E77" s="55">
        <v>10000</v>
      </c>
      <c r="F77" s="108"/>
      <c r="G77" s="108"/>
      <c r="H77" s="108"/>
    </row>
    <row r="78" spans="1:23" x14ac:dyDescent="0.2">
      <c r="B78" s="123" t="s">
        <v>98</v>
      </c>
      <c r="E78" s="55">
        <v>12000</v>
      </c>
    </row>
    <row r="79" spans="1:23" x14ac:dyDescent="0.2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5" t="s">
        <v>213</v>
      </c>
    </row>
    <row r="23" spans="2:23" x14ac:dyDescent="0.2">
      <c r="B23" s="71" t="s">
        <v>276</v>
      </c>
      <c r="E23" s="112">
        <v>400000</v>
      </c>
    </row>
    <row r="24" spans="2:23" x14ac:dyDescent="0.2">
      <c r="B24" s="49" t="s">
        <v>246</v>
      </c>
      <c r="E24" s="112">
        <v>30000</v>
      </c>
    </row>
    <row r="25" spans="2:23" x14ac:dyDescent="0.2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">
      <c r="B27" s="124" t="s">
        <v>445</v>
      </c>
      <c r="E27" s="112"/>
      <c r="F27" s="49">
        <v>2021</v>
      </c>
      <c r="H27" s="148" t="s">
        <v>625</v>
      </c>
    </row>
    <row r="28" spans="2:23" x14ac:dyDescent="0.2">
      <c r="B28" s="124" t="s">
        <v>446</v>
      </c>
      <c r="E28" s="49">
        <v>1000</v>
      </c>
      <c r="H28" s="124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6" t="s">
        <v>319</v>
      </c>
    </row>
    <row r="31" spans="2:23" x14ac:dyDescent="0.2">
      <c r="B31" s="86" t="s">
        <v>321</v>
      </c>
    </row>
    <row r="32" spans="2:23" x14ac:dyDescent="0.2">
      <c r="B32" s="86" t="s">
        <v>323</v>
      </c>
    </row>
    <row r="33" spans="2:2" x14ac:dyDescent="0.2">
      <c r="B33" s="86" t="s">
        <v>324</v>
      </c>
    </row>
    <row r="34" spans="2:2" x14ac:dyDescent="0.2">
      <c r="B34" s="86" t="s">
        <v>325</v>
      </c>
    </row>
    <row r="35" spans="2:2" x14ac:dyDescent="0.2">
      <c r="B35" s="91" t="s">
        <v>349</v>
      </c>
    </row>
    <row r="36" spans="2:2" x14ac:dyDescent="0.2">
      <c r="B36" s="49" t="s">
        <v>244</v>
      </c>
    </row>
    <row r="37" spans="2:2" x14ac:dyDescent="0.2">
      <c r="B37" s="91" t="s">
        <v>350</v>
      </c>
    </row>
    <row r="38" spans="2:2" x14ac:dyDescent="0.2">
      <c r="B38" s="113" t="s">
        <v>403</v>
      </c>
    </row>
    <row r="39" spans="2:2" x14ac:dyDescent="0.2">
      <c r="B39" s="91" t="s">
        <v>351</v>
      </c>
    </row>
    <row r="40" spans="2:2" x14ac:dyDescent="0.2">
      <c r="B40" s="91" t="s">
        <v>352</v>
      </c>
    </row>
    <row r="41" spans="2:2" x14ac:dyDescent="0.2">
      <c r="B41" s="91" t="s">
        <v>294</v>
      </c>
    </row>
    <row r="42" spans="2:2" x14ac:dyDescent="0.2">
      <c r="B42" s="91" t="s">
        <v>353</v>
      </c>
    </row>
    <row r="43" spans="2:2" x14ac:dyDescent="0.2">
      <c r="B43" s="91" t="s">
        <v>354</v>
      </c>
    </row>
    <row r="44" spans="2:2" x14ac:dyDescent="0.2">
      <c r="B44" s="91" t="s">
        <v>355</v>
      </c>
    </row>
    <row r="45" spans="2:2" x14ac:dyDescent="0.2">
      <c r="B45" s="91" t="s">
        <v>356</v>
      </c>
    </row>
    <row r="46" spans="2:2" x14ac:dyDescent="0.2">
      <c r="B46" s="91" t="s">
        <v>358</v>
      </c>
    </row>
    <row r="47" spans="2:2" x14ac:dyDescent="0.2">
      <c r="B47" s="91" t="s">
        <v>359</v>
      </c>
    </row>
    <row r="48" spans="2:2" x14ac:dyDescent="0.2">
      <c r="B48" s="91" t="s">
        <v>360</v>
      </c>
    </row>
    <row r="49" spans="2:2" x14ac:dyDescent="0.2">
      <c r="B49" s="91" t="s">
        <v>361</v>
      </c>
    </row>
    <row r="50" spans="2:2" x14ac:dyDescent="0.2">
      <c r="B50" s="91" t="s">
        <v>362</v>
      </c>
    </row>
    <row r="51" spans="2:2" x14ac:dyDescent="0.2">
      <c r="B51" s="91" t="s">
        <v>363</v>
      </c>
    </row>
    <row r="52" spans="2:2" x14ac:dyDescent="0.2">
      <c r="B52" s="91" t="s">
        <v>364</v>
      </c>
    </row>
    <row r="53" spans="2:2" x14ac:dyDescent="0.2">
      <c r="B53" s="91" t="s">
        <v>365</v>
      </c>
    </row>
    <row r="54" spans="2:2" x14ac:dyDescent="0.2">
      <c r="B54" s="91" t="s">
        <v>366</v>
      </c>
    </row>
    <row r="55" spans="2:2" x14ac:dyDescent="0.2">
      <c r="B55" s="91" t="s">
        <v>367</v>
      </c>
    </row>
    <row r="56" spans="2:2" x14ac:dyDescent="0.2">
      <c r="B56" s="91" t="s">
        <v>368</v>
      </c>
    </row>
    <row r="57" spans="2:2" x14ac:dyDescent="0.2">
      <c r="B57" s="91" t="s">
        <v>369</v>
      </c>
    </row>
    <row r="58" spans="2:2" x14ac:dyDescent="0.2">
      <c r="B58" s="91" t="s">
        <v>370</v>
      </c>
    </row>
    <row r="59" spans="2:2" x14ac:dyDescent="0.2">
      <c r="B59" s="148" t="s">
        <v>622</v>
      </c>
    </row>
    <row r="60" spans="2:2" x14ac:dyDescent="0.2">
      <c r="B60" s="148" t="s">
        <v>626</v>
      </c>
    </row>
    <row r="61" spans="2:2" x14ac:dyDescent="0.2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4" bestFit="1" customWidth="1"/>
    <col min="2" max="2" width="15" style="154" customWidth="1"/>
    <col min="3" max="16384" width="9.140625" style="154"/>
  </cols>
  <sheetData>
    <row r="1" spans="1:24" x14ac:dyDescent="0.2">
      <c r="A1" s="5" t="s">
        <v>142</v>
      </c>
    </row>
    <row r="2" spans="1:24" x14ac:dyDescent="0.2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">
      <c r="A13" s="282" t="s">
        <v>252</v>
      </c>
      <c r="B13" s="154" t="s">
        <v>488</v>
      </c>
      <c r="C13" s="154" t="s">
        <v>107</v>
      </c>
    </row>
    <row r="14" spans="1:24" x14ac:dyDescent="0.2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">
      <c r="A15" s="154" t="s">
        <v>252</v>
      </c>
      <c r="B15" s="154" t="s">
        <v>440</v>
      </c>
      <c r="C15" s="154" t="s">
        <v>439</v>
      </c>
    </row>
    <row r="16" spans="1:24" x14ac:dyDescent="0.2">
      <c r="A16" s="154" t="s">
        <v>252</v>
      </c>
      <c r="B16" s="154" t="s">
        <v>516</v>
      </c>
      <c r="C16" s="154" t="s">
        <v>517</v>
      </c>
    </row>
    <row r="17" spans="1:5" x14ac:dyDescent="0.2">
      <c r="A17" s="154" t="s">
        <v>252</v>
      </c>
      <c r="B17" s="154" t="s">
        <v>534</v>
      </c>
      <c r="C17" s="154" t="s">
        <v>535</v>
      </c>
    </row>
    <row r="18" spans="1:5" x14ac:dyDescent="0.2">
      <c r="A18" s="154" t="s">
        <v>252</v>
      </c>
      <c r="B18" s="154" t="s">
        <v>550</v>
      </c>
      <c r="C18" s="154" t="s">
        <v>551</v>
      </c>
    </row>
    <row r="19" spans="1:5" x14ac:dyDescent="0.2">
      <c r="A19" s="154" t="s">
        <v>252</v>
      </c>
      <c r="B19" s="154" t="s">
        <v>554</v>
      </c>
      <c r="C19" s="154" t="s">
        <v>555</v>
      </c>
    </row>
    <row r="20" spans="1:5" x14ac:dyDescent="0.2">
      <c r="A20" s="154" t="s">
        <v>252</v>
      </c>
      <c r="B20" s="154" t="s">
        <v>558</v>
      </c>
      <c r="C20" s="154" t="s">
        <v>559</v>
      </c>
    </row>
    <row r="22" spans="1:5" x14ac:dyDescent="0.2">
      <c r="B22" s="70" t="s">
        <v>247</v>
      </c>
    </row>
    <row r="23" spans="1:5" x14ac:dyDescent="0.2">
      <c r="B23" s="154" t="s">
        <v>402</v>
      </c>
      <c r="E23" s="154">
        <v>2400</v>
      </c>
    </row>
    <row r="24" spans="1:5" x14ac:dyDescent="0.2">
      <c r="B24" s="154" t="s">
        <v>381</v>
      </c>
      <c r="E24" s="154">
        <v>1500</v>
      </c>
    </row>
    <row r="25" spans="1:5" x14ac:dyDescent="0.2">
      <c r="B25" s="154" t="s">
        <v>383</v>
      </c>
      <c r="E25" s="154">
        <v>1000</v>
      </c>
    </row>
    <row r="26" spans="1:5" x14ac:dyDescent="0.2">
      <c r="B26" s="154" t="s">
        <v>401</v>
      </c>
      <c r="E26" s="154">
        <v>1000</v>
      </c>
    </row>
    <row r="27" spans="1:5" x14ac:dyDescent="0.2">
      <c r="B27" s="154" t="s">
        <v>372</v>
      </c>
    </row>
    <row r="28" spans="1:5" x14ac:dyDescent="0.2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248</v>
      </c>
    </row>
    <row r="32" spans="1:26" x14ac:dyDescent="0.2">
      <c r="B32" s="108" t="s">
        <v>399</v>
      </c>
    </row>
    <row r="33" spans="2:10" x14ac:dyDescent="0.2">
      <c r="B33" s="128" t="s">
        <v>462</v>
      </c>
    </row>
    <row r="34" spans="2:10" x14ac:dyDescent="0.2">
      <c r="B34" s="124" t="s">
        <v>443</v>
      </c>
      <c r="E34" s="10">
        <v>100</v>
      </c>
      <c r="H34" s="124" t="s">
        <v>444</v>
      </c>
    </row>
    <row r="35" spans="2:10" x14ac:dyDescent="0.2">
      <c r="B35" s="128" t="s">
        <v>463</v>
      </c>
      <c r="H35" s="124"/>
      <c r="J35" s="128" t="s">
        <v>464</v>
      </c>
    </row>
    <row r="36" spans="2:10" x14ac:dyDescent="0.2">
      <c r="B36" s="128" t="s">
        <v>468</v>
      </c>
      <c r="H36" s="124"/>
      <c r="J36" s="128"/>
    </row>
    <row r="37" spans="2:10" x14ac:dyDescent="0.2">
      <c r="B37" s="128" t="s">
        <v>469</v>
      </c>
      <c r="H37" s="124"/>
      <c r="J37" s="128"/>
    </row>
    <row r="38" spans="2:10" x14ac:dyDescent="0.2">
      <c r="B38" s="128" t="s">
        <v>470</v>
      </c>
    </row>
    <row r="39" spans="2:10" x14ac:dyDescent="0.2">
      <c r="B39" s="128" t="s">
        <v>476</v>
      </c>
      <c r="J39" s="128" t="s">
        <v>477</v>
      </c>
    </row>
    <row r="40" spans="2:10" x14ac:dyDescent="0.2">
      <c r="B40" s="128" t="s">
        <v>471</v>
      </c>
    </row>
    <row r="41" spans="2:10" x14ac:dyDescent="0.2">
      <c r="B41" s="128" t="s">
        <v>473</v>
      </c>
    </row>
    <row r="42" spans="2:10" x14ac:dyDescent="0.2">
      <c r="B42" s="128"/>
    </row>
    <row r="43" spans="2:10" x14ac:dyDescent="0.2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ColWidth="9.140625" defaultRowHeight="12.75" x14ac:dyDescent="0.2"/>
  <cols>
    <col min="1" max="1" width="5" style="171" bestFit="1" customWidth="1"/>
    <col min="2" max="2" width="18.28515625" style="171" customWidth="1"/>
    <col min="3" max="3" width="10.42578125" style="171" bestFit="1" customWidth="1"/>
    <col min="4" max="9" width="9.140625" style="172"/>
    <col min="10" max="10" width="10.42578125" style="171" bestFit="1" customWidth="1"/>
    <col min="11" max="16384" width="9.140625" style="171"/>
  </cols>
  <sheetData>
    <row r="1" spans="1:24" x14ac:dyDescent="0.2">
      <c r="A1" s="5" t="s">
        <v>142</v>
      </c>
    </row>
    <row r="2" spans="1:24" x14ac:dyDescent="0.2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">
      <c r="B17" s="182" t="s">
        <v>292</v>
      </c>
      <c r="C17" s="182" t="s">
        <v>293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">
      <c r="A18" s="280" t="s">
        <v>252</v>
      </c>
      <c r="B18" s="192" t="s">
        <v>636</v>
      </c>
      <c r="C18" s="192" t="s">
        <v>637</v>
      </c>
      <c r="D18" s="183">
        <v>27.5</v>
      </c>
      <c r="E18" s="170"/>
      <c r="F18" s="170"/>
      <c r="G18" s="170"/>
      <c r="H18" s="170"/>
      <c r="I18" s="170"/>
      <c r="O18" s="171"/>
      <c r="P18" s="171"/>
    </row>
    <row r="19" spans="1:23" s="182" customFormat="1" x14ac:dyDescent="0.2">
      <c r="B19" s="182" t="s">
        <v>295</v>
      </c>
      <c r="C19" s="182" t="s">
        <v>296</v>
      </c>
      <c r="D19" s="183">
        <v>142.76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">
      <c r="A20" s="280" t="s">
        <v>252</v>
      </c>
      <c r="B20" s="182" t="s">
        <v>305</v>
      </c>
      <c r="C20" s="182" t="s">
        <v>306</v>
      </c>
      <c r="D20" s="183">
        <v>72.069999999999993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">
      <c r="A21" s="280" t="s">
        <v>252</v>
      </c>
      <c r="B21" s="182" t="s">
        <v>70</v>
      </c>
      <c r="C21" s="182" t="s">
        <v>71</v>
      </c>
      <c r="D21" s="183">
        <v>68.930000000000007</v>
      </c>
      <c r="E21" s="170">
        <v>18053</v>
      </c>
      <c r="F21" s="170"/>
      <c r="G21" s="170"/>
      <c r="H21" s="170"/>
      <c r="I21" s="170"/>
      <c r="O21" s="171"/>
      <c r="P21" s="171"/>
    </row>
    <row r="22" spans="1:23" s="182" customFormat="1" x14ac:dyDescent="0.2">
      <c r="A22" s="182" t="s">
        <v>252</v>
      </c>
      <c r="B22" s="182" t="s">
        <v>82</v>
      </c>
      <c r="C22" s="182" t="s">
        <v>83</v>
      </c>
      <c r="D22" s="183">
        <v>58.75</v>
      </c>
      <c r="E22" s="170">
        <v>14980</v>
      </c>
      <c r="F22" s="170"/>
      <c r="G22" s="170"/>
      <c r="H22" s="170"/>
      <c r="I22" s="170"/>
      <c r="O22" s="171"/>
      <c r="P22" s="171"/>
    </row>
    <row r="23" spans="1:23" s="182" customFormat="1" x14ac:dyDescent="0.2">
      <c r="A23" s="182" t="s">
        <v>252</v>
      </c>
      <c r="B23" s="182" t="s">
        <v>103</v>
      </c>
      <c r="C23" s="182" t="s">
        <v>104</v>
      </c>
      <c r="D23" s="183">
        <v>184.44</v>
      </c>
      <c r="E23" s="170">
        <v>10400</v>
      </c>
      <c r="F23" s="170"/>
      <c r="G23" s="170"/>
      <c r="H23" s="170"/>
      <c r="I23" s="170"/>
      <c r="O23" s="171"/>
      <c r="P23" s="171"/>
    </row>
    <row r="24" spans="1:23" x14ac:dyDescent="0.2">
      <c r="B24" s="189" t="s">
        <v>299</v>
      </c>
      <c r="C24" s="171" t="s">
        <v>300</v>
      </c>
      <c r="D24" s="184">
        <v>175.2</v>
      </c>
      <c r="E24" s="170">
        <v>27500</v>
      </c>
      <c r="F24" s="170"/>
      <c r="G24" s="170"/>
      <c r="H24" s="170"/>
      <c r="J24" s="172"/>
      <c r="K24" s="186"/>
      <c r="L24" s="186"/>
      <c r="M24" s="186"/>
      <c r="N24" s="186"/>
      <c r="Q24" s="186"/>
      <c r="R24" s="186"/>
      <c r="S24" s="187"/>
      <c r="T24" s="188"/>
      <c r="U24" s="186"/>
      <c r="V24" s="186"/>
      <c r="W24" s="187"/>
    </row>
    <row r="25" spans="1:23" x14ac:dyDescent="0.2">
      <c r="A25" s="171" t="s">
        <v>252</v>
      </c>
      <c r="B25" s="189" t="s">
        <v>64</v>
      </c>
      <c r="C25" s="171" t="s">
        <v>65</v>
      </c>
      <c r="D25" s="184">
        <v>312</v>
      </c>
      <c r="E25" s="170">
        <v>19090</v>
      </c>
    </row>
    <row r="26" spans="1:23" x14ac:dyDescent="0.2">
      <c r="B26" s="200" t="s">
        <v>643</v>
      </c>
      <c r="C26" s="200" t="s">
        <v>644</v>
      </c>
      <c r="D26" s="184">
        <v>8.1300000000000008</v>
      </c>
      <c r="E26" s="170">
        <v>1700</v>
      </c>
    </row>
    <row r="27" spans="1:23" x14ac:dyDescent="0.2">
      <c r="A27" s="171" t="s">
        <v>252</v>
      </c>
      <c r="B27" s="171" t="s">
        <v>424</v>
      </c>
      <c r="C27" s="171" t="s">
        <v>425</v>
      </c>
    </row>
    <row r="28" spans="1:23" x14ac:dyDescent="0.2">
      <c r="A28" s="171" t="s">
        <v>252</v>
      </c>
      <c r="B28" s="171" t="s">
        <v>430</v>
      </c>
      <c r="C28" s="171" t="s">
        <v>431</v>
      </c>
    </row>
    <row r="29" spans="1:23" x14ac:dyDescent="0.2">
      <c r="A29" s="171" t="s">
        <v>252</v>
      </c>
      <c r="B29" s="171" t="s">
        <v>486</v>
      </c>
      <c r="C29" s="171" t="s">
        <v>487</v>
      </c>
    </row>
    <row r="30" spans="1:23" x14ac:dyDescent="0.2">
      <c r="A30" s="171" t="s">
        <v>252</v>
      </c>
      <c r="B30" s="171" t="s">
        <v>518</v>
      </c>
      <c r="C30" s="171" t="s">
        <v>519</v>
      </c>
    </row>
    <row r="31" spans="1:23" x14ac:dyDescent="0.2">
      <c r="A31" s="171" t="s">
        <v>252</v>
      </c>
      <c r="B31" s="171" t="s">
        <v>542</v>
      </c>
      <c r="C31" s="171" t="s">
        <v>543</v>
      </c>
    </row>
    <row r="32" spans="1:23" x14ac:dyDescent="0.2">
      <c r="A32" s="171" t="s">
        <v>252</v>
      </c>
      <c r="B32" s="171" t="s">
        <v>572</v>
      </c>
      <c r="C32" s="171" t="s">
        <v>573</v>
      </c>
    </row>
    <row r="33" spans="1:9" x14ac:dyDescent="0.2">
      <c r="B33" s="205" t="s">
        <v>649</v>
      </c>
      <c r="C33" s="205" t="s">
        <v>650</v>
      </c>
    </row>
    <row r="34" spans="1:9" x14ac:dyDescent="0.2">
      <c r="A34" s="171" t="s">
        <v>252</v>
      </c>
      <c r="B34" s="171" t="s">
        <v>586</v>
      </c>
      <c r="C34" s="171" t="s">
        <v>587</v>
      </c>
    </row>
    <row r="35" spans="1:9" x14ac:dyDescent="0.2">
      <c r="A35" s="171" t="s">
        <v>252</v>
      </c>
      <c r="B35" s="171" t="s">
        <v>594</v>
      </c>
      <c r="C35" s="171" t="s">
        <v>595</v>
      </c>
    </row>
    <row r="36" spans="1:9" x14ac:dyDescent="0.2">
      <c r="A36" s="171" t="s">
        <v>252</v>
      </c>
      <c r="B36" s="171" t="s">
        <v>596</v>
      </c>
      <c r="C36" s="171" t="s">
        <v>597</v>
      </c>
    </row>
    <row r="37" spans="1:9" x14ac:dyDescent="0.2">
      <c r="B37" s="5" t="s">
        <v>659</v>
      </c>
      <c r="C37" s="248" t="s">
        <v>661</v>
      </c>
      <c r="D37" s="183">
        <v>89.5</v>
      </c>
    </row>
    <row r="38" spans="1:9" x14ac:dyDescent="0.2">
      <c r="B38" s="5" t="s">
        <v>660</v>
      </c>
      <c r="C38" s="248" t="s">
        <v>662</v>
      </c>
    </row>
    <row r="39" spans="1:9" x14ac:dyDescent="0.2">
      <c r="A39" s="171" t="s">
        <v>252</v>
      </c>
      <c r="B39" s="171" t="s">
        <v>598</v>
      </c>
      <c r="C39" s="171" t="s">
        <v>599</v>
      </c>
    </row>
    <row r="40" spans="1:9" x14ac:dyDescent="0.2">
      <c r="A40" s="171" t="s">
        <v>252</v>
      </c>
      <c r="B40" s="171" t="s">
        <v>604</v>
      </c>
      <c r="C40" s="171" t="s">
        <v>605</v>
      </c>
    </row>
    <row r="42" spans="1:9" s="182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70"/>
      <c r="G42" s="170"/>
      <c r="H42" s="170"/>
      <c r="I42" s="170"/>
    </row>
    <row r="43" spans="1:9" x14ac:dyDescent="0.2">
      <c r="B43" s="109" t="s">
        <v>58</v>
      </c>
      <c r="C43" s="109"/>
      <c r="D43" s="110">
        <v>0</v>
      </c>
      <c r="E43" s="111">
        <v>26000</v>
      </c>
    </row>
    <row r="44" spans="1:9" x14ac:dyDescent="0.2">
      <c r="B44" s="182" t="s">
        <v>86</v>
      </c>
      <c r="C44" s="182"/>
      <c r="D44" s="48">
        <v>0</v>
      </c>
      <c r="E44" s="170">
        <v>15000</v>
      </c>
    </row>
    <row r="45" spans="1:9" x14ac:dyDescent="0.2">
      <c r="B45" s="171" t="s">
        <v>241</v>
      </c>
      <c r="D45" s="48">
        <v>0</v>
      </c>
      <c r="E45" s="172">
        <v>75</v>
      </c>
    </row>
    <row r="46" spans="1:9" x14ac:dyDescent="0.2">
      <c r="B46" s="171" t="s">
        <v>243</v>
      </c>
      <c r="D46" s="48">
        <v>0</v>
      </c>
    </row>
    <row r="47" spans="1:9" x14ac:dyDescent="0.2">
      <c r="B47" s="171" t="s">
        <v>273</v>
      </c>
      <c r="E47" s="172">
        <v>424</v>
      </c>
    </row>
    <row r="48" spans="1:9" x14ac:dyDescent="0.2">
      <c r="B48" s="171" t="s">
        <v>275</v>
      </c>
      <c r="E48" s="172">
        <v>159.5</v>
      </c>
    </row>
    <row r="49" spans="2:2" x14ac:dyDescent="0.2">
      <c r="B49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6" bestFit="1" customWidth="1"/>
    <col min="2" max="2" width="11.42578125" style="266" bestFit="1" customWidth="1"/>
    <col min="3" max="16384" width="9.140625" style="266"/>
  </cols>
  <sheetData>
    <row r="1" spans="1:24" x14ac:dyDescent="0.2">
      <c r="A1" s="5" t="s">
        <v>142</v>
      </c>
    </row>
    <row r="2" spans="1:24" x14ac:dyDescent="0.2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">
      <c r="B4" s="82" t="s">
        <v>673</v>
      </c>
      <c r="C4" s="266" t="s">
        <v>674</v>
      </c>
      <c r="D4" s="276">
        <v>83.95</v>
      </c>
      <c r="E4" s="264"/>
    </row>
    <row r="5" spans="1:24" x14ac:dyDescent="0.2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A31" sqref="A31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">
      <c r="A4" s="281" t="s">
        <v>252</v>
      </c>
      <c r="B4" s="5" t="s">
        <v>42</v>
      </c>
      <c r="C4" s="10" t="s">
        <v>43</v>
      </c>
      <c r="D4" s="190">
        <v>64.58</v>
      </c>
      <c r="E4" s="22">
        <f>+D4*H4</f>
        <v>135986.70820849997</v>
      </c>
      <c r="F4" s="44">
        <f>+[57]Main!$K$5-[57]Main!$K$6</f>
        <v>7245</v>
      </c>
      <c r="G4" s="44">
        <f>+E4-F4</f>
        <v>128741.70820849997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81" t="s">
        <v>252</v>
      </c>
      <c r="B8" s="65" t="s">
        <v>253</v>
      </c>
      <c r="C8" s="65" t="s">
        <v>254</v>
      </c>
    </row>
    <row r="9" spans="1:24" x14ac:dyDescent="0.2">
      <c r="A9" s="281" t="s">
        <v>252</v>
      </c>
      <c r="B9" s="11" t="s">
        <v>197</v>
      </c>
      <c r="C9" s="11" t="s">
        <v>198</v>
      </c>
    </row>
    <row r="10" spans="1:24" x14ac:dyDescent="0.2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">
      <c r="A11" s="281" t="s">
        <v>252</v>
      </c>
      <c r="B11" s="11" t="s">
        <v>195</v>
      </c>
      <c r="C11" s="11" t="s">
        <v>196</v>
      </c>
    </row>
    <row r="12" spans="1:24" x14ac:dyDescent="0.2">
      <c r="A12" s="281" t="s">
        <v>252</v>
      </c>
      <c r="B12" s="73" t="s">
        <v>283</v>
      </c>
      <c r="C12" s="73" t="s">
        <v>284</v>
      </c>
    </row>
    <row r="13" spans="1:24" s="20" customFormat="1" x14ac:dyDescent="0.2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281" t="s">
        <v>252</v>
      </c>
      <c r="B14" s="73" t="s">
        <v>285</v>
      </c>
      <c r="C14" s="73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281" t="s">
        <v>252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79"/>
      <c r="B16" s="79" t="s">
        <v>301</v>
      </c>
      <c r="C16" s="79" t="s">
        <v>302</v>
      </c>
    </row>
    <row r="17" spans="1:23" x14ac:dyDescent="0.2">
      <c r="A17" s="281" t="s">
        <v>252</v>
      </c>
      <c r="B17" s="266" t="s">
        <v>675</v>
      </c>
      <c r="C17" s="266" t="s">
        <v>676</v>
      </c>
    </row>
    <row r="18" spans="1:23" x14ac:dyDescent="0.2">
      <c r="A18" s="79"/>
      <c r="B18" s="79" t="s">
        <v>303</v>
      </c>
      <c r="C18" s="79" t="s">
        <v>304</v>
      </c>
    </row>
    <row r="19" spans="1:23" x14ac:dyDescent="0.2">
      <c r="A19" s="80"/>
      <c r="B19" s="80" t="s">
        <v>307</v>
      </c>
      <c r="C19" s="80" t="s">
        <v>308</v>
      </c>
    </row>
    <row r="20" spans="1:23" x14ac:dyDescent="0.2">
      <c r="A20" s="81"/>
      <c r="B20" s="81" t="s">
        <v>309</v>
      </c>
      <c r="C20" s="81" t="s">
        <v>310</v>
      </c>
    </row>
    <row r="21" spans="1:23" x14ac:dyDescent="0.2">
      <c r="A21" s="281" t="s">
        <v>252</v>
      </c>
      <c r="B21" s="10" t="s">
        <v>157</v>
      </c>
      <c r="C21" s="10" t="s">
        <v>158</v>
      </c>
    </row>
    <row r="22" spans="1:23" x14ac:dyDescent="0.2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">
      <c r="B23" s="10" t="s">
        <v>159</v>
      </c>
      <c r="C23" s="10" t="s">
        <v>160</v>
      </c>
    </row>
    <row r="24" spans="1:23" s="20" customFormat="1" x14ac:dyDescent="0.2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+[61]Main!$K$5-[61]Main!$K$6</f>
        <v>-1163.2909999999999</v>
      </c>
      <c r="G25" s="44">
        <f>+E25-F25</f>
        <v>2126.8046414800001</v>
      </c>
      <c r="H25" s="44">
        <f>+[61]Main!$K$3</f>
        <v>108.748718</v>
      </c>
      <c r="I25" s="99" t="s">
        <v>348</v>
      </c>
      <c r="J25" s="52">
        <v>44965</v>
      </c>
    </row>
    <row r="26" spans="1:23" x14ac:dyDescent="0.2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+[62]Main!$K$5-[62]Main!$K$6</f>
        <v>4.47199999999998</v>
      </c>
      <c r="G26" s="44">
        <f>+E26-F26</f>
        <v>179.02368583000001</v>
      </c>
      <c r="H26" s="44">
        <f>+[62]Main!$K$3</f>
        <v>103.66987899999999</v>
      </c>
      <c r="I26" s="202" t="s">
        <v>614</v>
      </c>
      <c r="J26" s="52">
        <v>45556</v>
      </c>
    </row>
    <row r="27" spans="1:23" x14ac:dyDescent="0.2">
      <c r="B27" s="98" t="s">
        <v>378</v>
      </c>
    </row>
    <row r="28" spans="1:23" x14ac:dyDescent="0.2">
      <c r="B28" s="5" t="s">
        <v>647</v>
      </c>
      <c r="C28" s="205" t="s">
        <v>648</v>
      </c>
      <c r="D28" s="10">
        <v>1.02</v>
      </c>
      <c r="E28" s="10">
        <f>+D28*H28</f>
        <v>114.86102394</v>
      </c>
      <c r="F28" s="44">
        <f>+[63]Main!$J$5-[63]Main!$J$6</f>
        <v>69.837999999999994</v>
      </c>
      <c r="G28" s="10">
        <f>+E28-F28</f>
        <v>45.023023940000002</v>
      </c>
      <c r="H28" s="44">
        <f>+[63]Main!$J$3</f>
        <v>112.608847</v>
      </c>
      <c r="I28" s="206" t="s">
        <v>614</v>
      </c>
      <c r="J28" s="52">
        <v>45583</v>
      </c>
    </row>
    <row r="29" spans="1:23" x14ac:dyDescent="0.2">
      <c r="B29" s="131" t="s">
        <v>509</v>
      </c>
      <c r="C29" s="131" t="s">
        <v>510</v>
      </c>
    </row>
    <row r="30" spans="1:23" x14ac:dyDescent="0.2">
      <c r="B30" s="134" t="s">
        <v>552</v>
      </c>
      <c r="C30" s="134" t="s">
        <v>553</v>
      </c>
    </row>
    <row r="31" spans="1:23" x14ac:dyDescent="0.2">
      <c r="A31" s="281" t="s">
        <v>252</v>
      </c>
      <c r="B31" s="266" t="s">
        <v>677</v>
      </c>
      <c r="C31" s="266" t="s">
        <v>678</v>
      </c>
    </row>
    <row r="32" spans="1:23" x14ac:dyDescent="0.2">
      <c r="B32" s="134" t="s">
        <v>560</v>
      </c>
      <c r="C32" s="134" t="s">
        <v>561</v>
      </c>
    </row>
    <row r="33" spans="2:12" x14ac:dyDescent="0.2">
      <c r="B33" s="135" t="s">
        <v>613</v>
      </c>
      <c r="C33" s="135" t="s">
        <v>612</v>
      </c>
    </row>
    <row r="34" spans="2:12" x14ac:dyDescent="0.2">
      <c r="B34" s="5" t="s">
        <v>645</v>
      </c>
      <c r="C34" s="203" t="s">
        <v>646</v>
      </c>
      <c r="D34" s="190">
        <v>41.16</v>
      </c>
    </row>
    <row r="36" spans="2:12" x14ac:dyDescent="0.2">
      <c r="B36" s="1" t="s">
        <v>115</v>
      </c>
      <c r="C36" s="1"/>
      <c r="D36" s="2"/>
      <c r="E36" s="3">
        <v>8333</v>
      </c>
    </row>
    <row r="37" spans="2:12" x14ac:dyDescent="0.2">
      <c r="B37" s="20" t="s">
        <v>63</v>
      </c>
      <c r="C37" s="20"/>
      <c r="D37" s="21"/>
      <c r="E37" s="22">
        <v>22000</v>
      </c>
    </row>
    <row r="38" spans="2:12" x14ac:dyDescent="0.2">
      <c r="B38" s="20" t="s">
        <v>55</v>
      </c>
      <c r="C38" s="20"/>
      <c r="D38" s="21"/>
      <c r="E38" s="22">
        <v>30000</v>
      </c>
    </row>
    <row r="39" spans="2:12" x14ac:dyDescent="0.2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3" t="s">
        <v>252</v>
      </c>
      <c r="B3" s="10" t="s">
        <v>151</v>
      </c>
      <c r="C3" s="10" t="s">
        <v>152</v>
      </c>
    </row>
    <row r="4" spans="1:24" x14ac:dyDescent="0.2">
      <c r="A4" s="131" t="s">
        <v>252</v>
      </c>
      <c r="B4" s="10" t="s">
        <v>156</v>
      </c>
      <c r="C4" s="10" t="s">
        <v>155</v>
      </c>
    </row>
    <row r="5" spans="1:24" x14ac:dyDescent="0.2">
      <c r="A5" s="283" t="s">
        <v>252</v>
      </c>
      <c r="B5" s="10" t="s">
        <v>153</v>
      </c>
      <c r="C5" s="10" t="s">
        <v>154</v>
      </c>
    </row>
    <row r="6" spans="1:24" x14ac:dyDescent="0.2">
      <c r="A6" s="74"/>
      <c r="B6" s="74" t="s">
        <v>290</v>
      </c>
      <c r="C6" s="74" t="s">
        <v>291</v>
      </c>
    </row>
    <row r="7" spans="1:24" x14ac:dyDescent="0.2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+[64]Main!$N$5-[64]Main!$N$6</f>
        <v>472.05500000000006</v>
      </c>
      <c r="G9" s="44">
        <f>+E9-F9</f>
        <v>28022.535988259999</v>
      </c>
      <c r="H9" s="44">
        <f>+[64]Main!$N$3</f>
        <v>341.70273399999996</v>
      </c>
      <c r="I9" s="167" t="s">
        <v>614</v>
      </c>
      <c r="J9" s="168">
        <v>45561</v>
      </c>
    </row>
    <row r="10" spans="1:24" x14ac:dyDescent="0.2">
      <c r="A10" s="131" t="s">
        <v>252</v>
      </c>
      <c r="B10" s="123" t="s">
        <v>432</v>
      </c>
      <c r="C10" s="123" t="s">
        <v>433</v>
      </c>
    </row>
    <row r="11" spans="1:24" x14ac:dyDescent="0.2">
      <c r="A11" s="131" t="s">
        <v>252</v>
      </c>
      <c r="B11" s="131" t="s">
        <v>94</v>
      </c>
      <c r="C11" s="131" t="s">
        <v>95</v>
      </c>
    </row>
    <row r="12" spans="1:24" x14ac:dyDescent="0.2">
      <c r="A12" s="131" t="s">
        <v>252</v>
      </c>
      <c r="B12" s="131" t="s">
        <v>503</v>
      </c>
      <c r="C12" s="131" t="s">
        <v>504</v>
      </c>
    </row>
    <row r="13" spans="1:24" x14ac:dyDescent="0.2">
      <c r="A13" s="131" t="s">
        <v>252</v>
      </c>
      <c r="B13" s="131" t="s">
        <v>532</v>
      </c>
      <c r="C13" s="131" t="s">
        <v>533</v>
      </c>
    </row>
    <row r="14" spans="1:24" x14ac:dyDescent="0.2">
      <c r="A14" s="131" t="s">
        <v>252</v>
      </c>
      <c r="B14" s="131" t="s">
        <v>538</v>
      </c>
      <c r="C14" s="131" t="s">
        <v>539</v>
      </c>
    </row>
    <row r="15" spans="1:24" x14ac:dyDescent="0.2">
      <c r="A15" s="134" t="s">
        <v>252</v>
      </c>
      <c r="B15" s="134" t="s">
        <v>556</v>
      </c>
      <c r="C15" s="134" t="s">
        <v>557</v>
      </c>
    </row>
    <row r="16" spans="1:24" x14ac:dyDescent="0.2">
      <c r="A16" s="134" t="s">
        <v>252</v>
      </c>
      <c r="B16" s="134" t="s">
        <v>570</v>
      </c>
      <c r="C16" s="134" t="s">
        <v>571</v>
      </c>
    </row>
    <row r="17" spans="1:5" x14ac:dyDescent="0.2">
      <c r="A17" s="134" t="s">
        <v>252</v>
      </c>
      <c r="B17" s="134" t="s">
        <v>600</v>
      </c>
      <c r="C17" s="134" t="s">
        <v>601</v>
      </c>
    </row>
    <row r="21" spans="1:5" x14ac:dyDescent="0.2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9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2025-02-14T14:54:49Z</dcterms:modified>
  <cp:category/>
  <cp:contentStatus/>
</cp:coreProperties>
</file>