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1D9D652-A00D-8A49-BD26-ABC0ED0E78FE}" xr6:coauthVersionLast="47" xr6:coauthVersionMax="47" xr10:uidLastSave="{00000000-0000-0000-0000-000000000000}"/>
  <bookViews>
    <workbookView xWindow="-20840" yWindow="-20320" windowWidth="17420" windowHeight="18760" xr2:uid="{8C7D3156-1DAC-C540-96E2-F406281F63E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2" l="1"/>
  <c r="AA26" i="2"/>
  <c r="Z26" i="2"/>
  <c r="Y26" i="2"/>
  <c r="X26" i="2"/>
  <c r="W26" i="2"/>
  <c r="AB21" i="2"/>
  <c r="AA21" i="2"/>
  <c r="Z21" i="2"/>
  <c r="Y21" i="2"/>
  <c r="X21" i="2"/>
  <c r="W21" i="2"/>
  <c r="X22" i="2"/>
  <c r="Y22" i="2" s="1"/>
  <c r="Z22" i="2" s="1"/>
  <c r="AA22" i="2" s="1"/>
  <c r="AB22" i="2" s="1"/>
  <c r="W22" i="2"/>
  <c r="AB20" i="2"/>
  <c r="AA20" i="2"/>
  <c r="Z20" i="2"/>
  <c r="Y20" i="2"/>
  <c r="X20" i="2"/>
  <c r="W20" i="2"/>
  <c r="AB19" i="2"/>
  <c r="AA19" i="2"/>
  <c r="Z19" i="2"/>
  <c r="Y19" i="2"/>
  <c r="X19" i="2"/>
  <c r="W19" i="2"/>
  <c r="AB18" i="2"/>
  <c r="AA18" i="2"/>
  <c r="Z18" i="2"/>
  <c r="Y18" i="2"/>
  <c r="X18" i="2"/>
  <c r="W18" i="2"/>
  <c r="W14" i="2"/>
  <c r="X14" i="2" s="1"/>
  <c r="Y14" i="2" s="1"/>
  <c r="Z14" i="2" s="1"/>
  <c r="AA14" i="2" s="1"/>
  <c r="AB14" i="2" s="1"/>
  <c r="W13" i="2"/>
  <c r="W15" i="2" s="1"/>
  <c r="W16" i="2" s="1"/>
  <c r="W12" i="2"/>
  <c r="X12" i="2" s="1"/>
  <c r="Y12" i="2" s="1"/>
  <c r="Z12" i="2" s="1"/>
  <c r="AA12" i="2" s="1"/>
  <c r="AB12" i="2" s="1"/>
  <c r="X11" i="2"/>
  <c r="W11" i="2"/>
  <c r="AB24" i="2"/>
  <c r="AA24" i="2"/>
  <c r="Z24" i="2"/>
  <c r="Y24" i="2"/>
  <c r="X24" i="2"/>
  <c r="W24" i="2"/>
  <c r="AB9" i="2"/>
  <c r="AA9" i="2"/>
  <c r="Z9" i="2"/>
  <c r="Y9" i="2"/>
  <c r="X9" i="2"/>
  <c r="W9" i="2"/>
  <c r="AB10" i="2"/>
  <c r="AA10" i="2"/>
  <c r="Z10" i="2"/>
  <c r="Y10" i="2"/>
  <c r="X10" i="2"/>
  <c r="W10" i="2"/>
  <c r="AB8" i="2"/>
  <c r="AA8" i="2"/>
  <c r="Z8" i="2"/>
  <c r="Y8" i="2"/>
  <c r="X8" i="2"/>
  <c r="V6" i="2"/>
  <c r="W6" i="2"/>
  <c r="W8" i="2" s="1"/>
  <c r="F6" i="2"/>
  <c r="G6" i="2"/>
  <c r="H6" i="2"/>
  <c r="J6" i="2"/>
  <c r="K6" i="2"/>
  <c r="L6" i="2"/>
  <c r="M3" i="2"/>
  <c r="N3" i="2" s="1"/>
  <c r="V3" i="2" s="1"/>
  <c r="W3" i="2" s="1"/>
  <c r="X3" i="2" s="1"/>
  <c r="Y3" i="2" s="1"/>
  <c r="Z3" i="2" s="1"/>
  <c r="AA3" i="2" s="1"/>
  <c r="AB3" i="2" s="1"/>
  <c r="V19" i="2"/>
  <c r="V17" i="2"/>
  <c r="V14" i="2"/>
  <c r="V13" i="2"/>
  <c r="V12" i="2"/>
  <c r="V11" i="2"/>
  <c r="V22" i="2"/>
  <c r="N8" i="2"/>
  <c r="V8" i="2" s="1"/>
  <c r="V24" i="2" s="1"/>
  <c r="U24" i="2"/>
  <c r="T24" i="2"/>
  <c r="S24" i="2"/>
  <c r="R24" i="2"/>
  <c r="S15" i="2"/>
  <c r="S10" i="2"/>
  <c r="S26" i="2" s="1"/>
  <c r="T15" i="2"/>
  <c r="T10" i="2"/>
  <c r="T26" i="2" s="1"/>
  <c r="U15" i="2"/>
  <c r="U10" i="2"/>
  <c r="F15" i="2"/>
  <c r="F10" i="2"/>
  <c r="J24" i="2"/>
  <c r="J15" i="2"/>
  <c r="J10" i="2"/>
  <c r="K24" i="2"/>
  <c r="K15" i="2"/>
  <c r="G15" i="2"/>
  <c r="G10" i="2"/>
  <c r="G16" i="2" s="1"/>
  <c r="G18" i="2" s="1"/>
  <c r="G20" i="2" s="1"/>
  <c r="G21" i="2" s="1"/>
  <c r="K10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L30" i="2"/>
  <c r="L24" i="2"/>
  <c r="H15" i="2"/>
  <c r="L15" i="2"/>
  <c r="H10" i="2"/>
  <c r="L10" i="2"/>
  <c r="I5" i="1"/>
  <c r="I3" i="1"/>
  <c r="I4" i="1" s="1"/>
  <c r="I7" i="1" s="1"/>
  <c r="X13" i="2" l="1"/>
  <c r="Y13" i="2" s="1"/>
  <c r="Z13" i="2" s="1"/>
  <c r="AA13" i="2" s="1"/>
  <c r="AB13" i="2" s="1"/>
  <c r="X15" i="2"/>
  <c r="X16" i="2" s="1"/>
  <c r="Y11" i="2"/>
  <c r="X6" i="2"/>
  <c r="Y6" i="2" s="1"/>
  <c r="Z6" i="2" s="1"/>
  <c r="AA6" i="2" s="1"/>
  <c r="AB6" i="2" s="1"/>
  <c r="U16" i="2"/>
  <c r="U18" i="2" s="1"/>
  <c r="U20" i="2" s="1"/>
  <c r="U21" i="2" s="1"/>
  <c r="U26" i="2"/>
  <c r="V10" i="2"/>
  <c r="V26" i="2" s="1"/>
  <c r="V9" i="2"/>
  <c r="J16" i="2"/>
  <c r="J18" i="2" s="1"/>
  <c r="J20" i="2" s="1"/>
  <c r="J21" i="2" s="1"/>
  <c r="V15" i="2"/>
  <c r="V16" i="2" s="1"/>
  <c r="V18" i="2" s="1"/>
  <c r="V20" i="2" s="1"/>
  <c r="V21" i="2" s="1"/>
  <c r="K16" i="2"/>
  <c r="K18" i="2" s="1"/>
  <c r="K20" i="2" s="1"/>
  <c r="K21" i="2" s="1"/>
  <c r="S16" i="2"/>
  <c r="S18" i="2" s="1"/>
  <c r="S20" i="2" s="1"/>
  <c r="S21" i="2" s="1"/>
  <c r="T16" i="2"/>
  <c r="T18" i="2" s="1"/>
  <c r="T20" i="2" s="1"/>
  <c r="T21" i="2" s="1"/>
  <c r="F16" i="2"/>
  <c r="F18" i="2" s="1"/>
  <c r="F20" i="2" s="1"/>
  <c r="F21" i="2" s="1"/>
  <c r="H16" i="2"/>
  <c r="H18" i="2" s="1"/>
  <c r="H20" i="2" s="1"/>
  <c r="H21" i="2" s="1"/>
  <c r="L16" i="2"/>
  <c r="L18" i="2" s="1"/>
  <c r="L20" i="2" s="1"/>
  <c r="L21" i="2" s="1"/>
  <c r="Y15" i="2" l="1"/>
  <c r="Y16" i="2" s="1"/>
  <c r="Z11" i="2"/>
  <c r="Z15" i="2" l="1"/>
  <c r="Z16" i="2" s="1"/>
  <c r="AA11" i="2"/>
  <c r="AA15" i="2" l="1"/>
  <c r="AA16" i="2" s="1"/>
  <c r="AB11" i="2"/>
  <c r="AB15" i="2" s="1"/>
  <c r="AB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</authors>
  <commentList>
    <comment ref="M8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</commentList>
</comments>
</file>

<file path=xl/sharedStrings.xml><?xml version="1.0" encoding="utf-8"?>
<sst xmlns="http://schemas.openxmlformats.org/spreadsheetml/2006/main" count="47" uniqueCount="43">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</sst>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4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31751</xdr:colOff>
      <xdr:row>0</xdr:row>
      <xdr:rowOff>1</xdr:rowOff>
    </xdr:from>
    <xdr:to>
      <xdr:col>12</xdr:col>
      <xdr:colOff>31751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5381626" y="1"/>
          <a:ext cx="0" cy="49609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39688</xdr:colOff>
      <xdr:row>0</xdr:row>
      <xdr:rowOff>55563</xdr:rowOff>
    </xdr:from>
    <xdr:to>
      <xdr:col>21</xdr:col>
      <xdr:colOff>39688</xdr:colOff>
      <xdr:row>40</xdr:row>
      <xdr:rowOff>71438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3073063" y="55563"/>
          <a:ext cx="0" cy="635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8" dT="2024-09-06T17:00:30.77" personId="{FD0116FB-70B3-F949-9774-5970B644D79B}" id="{5A3E4DD6-C190-A348-A48C-40A2E0D88118}">
    <text>Q224: 370-375m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7"/>
  <sheetViews>
    <sheetView tabSelected="1" zoomScale="130" zoomScaleNormal="130" workbookViewId="0">
      <selection activeCell="B2" sqref="B2"/>
    </sheetView>
  </sheetViews>
  <sheetFormatPr baseColWidth="10" defaultRowHeight="13" x14ac:dyDescent="0.15"/>
  <cols>
    <col min="1" max="8" width="10.83203125" style="1"/>
    <col min="9" max="9" width="8.1640625" style="1" customWidth="1"/>
    <col min="10" max="10" width="6.83203125" style="1" customWidth="1"/>
    <col min="11" max="16384" width="10.83203125" style="1"/>
  </cols>
  <sheetData>
    <row r="2" spans="8:10" x14ac:dyDescent="0.15">
      <c r="H2" s="1" t="s">
        <v>0</v>
      </c>
      <c r="I2" s="2">
        <v>13</v>
      </c>
    </row>
    <row r="3" spans="8:10" x14ac:dyDescent="0.15">
      <c r="H3" s="1" t="s">
        <v>1</v>
      </c>
      <c r="I3" s="3">
        <f>208.70225+8.377623</f>
        <v>217.07987299999999</v>
      </c>
      <c r="J3" s="4" t="s">
        <v>6</v>
      </c>
    </row>
    <row r="4" spans="8:10" x14ac:dyDescent="0.15">
      <c r="H4" s="1" t="s">
        <v>2</v>
      </c>
      <c r="I4" s="3">
        <f>+I2*I3</f>
        <v>2822.0383489999999</v>
      </c>
    </row>
    <row r="5" spans="8:10" x14ac:dyDescent="0.15">
      <c r="H5" s="1" t="s">
        <v>3</v>
      </c>
      <c r="I5" s="3">
        <f>129.295+97.997+0.856</f>
        <v>228.14799999999997</v>
      </c>
      <c r="J5" s="4" t="s">
        <v>6</v>
      </c>
    </row>
    <row r="6" spans="8:10" x14ac:dyDescent="0.15">
      <c r="H6" s="1" t="s">
        <v>4</v>
      </c>
      <c r="I6" s="3">
        <v>0</v>
      </c>
      <c r="J6" s="4" t="s">
        <v>6</v>
      </c>
    </row>
    <row r="7" spans="8:10" x14ac:dyDescent="0.15">
      <c r="H7" s="1" t="s">
        <v>5</v>
      </c>
      <c r="I7" s="3">
        <f>+I4-I5+I6</f>
        <v>2593.8903489999998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AH33"/>
  <sheetViews>
    <sheetView zoomScale="160" zoomScaleNormal="16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W25" sqref="W25"/>
    </sheetView>
  </sheetViews>
  <sheetFormatPr baseColWidth="10" defaultRowHeight="13" x14ac:dyDescent="0.15"/>
  <cols>
    <col min="1" max="1" width="5.1640625" style="1" bestFit="1" customWidth="1"/>
    <col min="2" max="2" width="18.1640625" style="1" bestFit="1" customWidth="1"/>
    <col min="3" max="14" width="7.83203125" style="4" customWidth="1"/>
    <col min="15" max="16" width="8.6640625" style="1" customWidth="1"/>
    <col min="17" max="22" width="8" style="1" customWidth="1"/>
    <col min="23" max="28" width="7.5" style="1" customWidth="1"/>
    <col min="29" max="33" width="9.1640625" style="1" customWidth="1"/>
    <col min="34" max="16384" width="10.83203125" style="1"/>
  </cols>
  <sheetData>
    <row r="1" spans="1:34" x14ac:dyDescent="0.15">
      <c r="A1" s="9" t="s">
        <v>7</v>
      </c>
    </row>
    <row r="2" spans="1:34" x14ac:dyDescent="0.15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Q2" s="1">
        <v>2019</v>
      </c>
      <c r="R2" s="1">
        <v>2020</v>
      </c>
      <c r="S2" s="1">
        <f>+R2+1</f>
        <v>2021</v>
      </c>
      <c r="T2" s="1">
        <f t="shared" ref="T2:AH2" si="0">+S2+1</f>
        <v>2022</v>
      </c>
      <c r="U2" s="1">
        <f t="shared" si="0"/>
        <v>2023</v>
      </c>
      <c r="V2" s="1">
        <f t="shared" si="0"/>
        <v>2024</v>
      </c>
      <c r="W2" s="1">
        <f t="shared" si="0"/>
        <v>2025</v>
      </c>
      <c r="X2" s="1">
        <f t="shared" si="0"/>
        <v>2026</v>
      </c>
      <c r="Y2" s="1">
        <f t="shared" si="0"/>
        <v>2027</v>
      </c>
      <c r="Z2" s="1">
        <f t="shared" si="0"/>
        <v>2028</v>
      </c>
      <c r="AA2" s="1">
        <f t="shared" si="0"/>
        <v>2029</v>
      </c>
      <c r="AB2" s="1">
        <f t="shared" si="0"/>
        <v>2030</v>
      </c>
      <c r="AC2" s="1">
        <f t="shared" si="0"/>
        <v>2031</v>
      </c>
      <c r="AD2" s="1">
        <f t="shared" si="0"/>
        <v>2032</v>
      </c>
      <c r="AE2" s="1">
        <f t="shared" si="0"/>
        <v>2033</v>
      </c>
      <c r="AF2" s="1">
        <f t="shared" si="0"/>
        <v>2034</v>
      </c>
      <c r="AG2" s="1">
        <f t="shared" si="0"/>
        <v>2035</v>
      </c>
      <c r="AH2" s="1">
        <f t="shared" si="0"/>
        <v>2036</v>
      </c>
    </row>
    <row r="3" spans="1:34" x14ac:dyDescent="0.15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/>
      <c r="J3" s="5">
        <v>1537</v>
      </c>
      <c r="K3" s="5">
        <v>1709</v>
      </c>
      <c r="L3" s="5">
        <v>1864</v>
      </c>
      <c r="M3" s="5">
        <f>+L3+100</f>
        <v>1964</v>
      </c>
      <c r="N3" s="5">
        <f>+M3+100</f>
        <v>2064</v>
      </c>
      <c r="V3" s="3">
        <f>+N3</f>
        <v>2064</v>
      </c>
      <c r="W3" s="3">
        <f>+V3+500</f>
        <v>2564</v>
      </c>
      <c r="X3" s="3">
        <f>+W3+500</f>
        <v>3064</v>
      </c>
      <c r="Y3" s="3">
        <f>+X3+500</f>
        <v>3564</v>
      </c>
      <c r="Z3" s="3">
        <f>+Y3+500</f>
        <v>4064</v>
      </c>
      <c r="AA3" s="3">
        <f>+Z3+500</f>
        <v>4564</v>
      </c>
      <c r="AB3" s="3">
        <f>+AA3+500</f>
        <v>5064</v>
      </c>
      <c r="AC3" s="3"/>
      <c r="AD3" s="3"/>
      <c r="AE3" s="3"/>
      <c r="AF3" s="3"/>
    </row>
    <row r="4" spans="1:34" x14ac:dyDescent="0.15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/>
      <c r="J4" s="5">
        <v>2298</v>
      </c>
      <c r="K4" s="5">
        <v>2461</v>
      </c>
      <c r="L4" s="5">
        <v>2527</v>
      </c>
    </row>
    <row r="5" spans="1:34" x14ac:dyDescent="0.15">
      <c r="B5" s="1" t="s">
        <v>35</v>
      </c>
      <c r="F5" s="4">
        <v>87</v>
      </c>
      <c r="G5" s="5">
        <v>90</v>
      </c>
      <c r="H5" s="4">
        <v>95</v>
      </c>
      <c r="J5" s="4">
        <v>103</v>
      </c>
      <c r="K5" s="4">
        <v>109</v>
      </c>
      <c r="L5" s="4">
        <v>121</v>
      </c>
    </row>
    <row r="6" spans="1:34" x14ac:dyDescent="0.15">
      <c r="B6" s="1" t="s">
        <v>42</v>
      </c>
      <c r="F6" s="6">
        <f>F8/F3*1000</f>
        <v>160.77211538461538</v>
      </c>
      <c r="G6" s="6">
        <f>G8/G3*1000</f>
        <v>157.79156327543424</v>
      </c>
      <c r="H6" s="6">
        <f>H8/H3*1000</f>
        <v>159.93230769230772</v>
      </c>
      <c r="J6" s="6">
        <f>J8/J3*1000</f>
        <v>160.45478204294079</v>
      </c>
      <c r="K6" s="6">
        <f>K8/K3*1000</f>
        <v>162.76828554710357</v>
      </c>
      <c r="L6" s="6">
        <f>L8/L3*1000</f>
        <v>169.33905579399141</v>
      </c>
      <c r="V6" s="1">
        <f>160*4</f>
        <v>640</v>
      </c>
      <c r="W6" s="2">
        <f>+V6*1.03</f>
        <v>659.2</v>
      </c>
      <c r="X6" s="2">
        <f>+W6*1.03</f>
        <v>678.97600000000011</v>
      </c>
      <c r="Y6" s="2">
        <f>+X6*1.03</f>
        <v>699.34528000000012</v>
      </c>
      <c r="Z6" s="2">
        <f>+Y6*1.03</f>
        <v>720.32563840000012</v>
      </c>
      <c r="AA6" s="2">
        <f>+Z6*1.03</f>
        <v>741.93540755200013</v>
      </c>
      <c r="AB6" s="2">
        <f>+AA6*1.03</f>
        <v>764.19346977856014</v>
      </c>
      <c r="AC6" s="2"/>
    </row>
    <row r="7" spans="1:34" x14ac:dyDescent="0.15">
      <c r="G7" s="5"/>
    </row>
    <row r="8" spans="1:34" s="7" customFormat="1" x14ac:dyDescent="0.15">
      <c r="B8" s="7" t="s">
        <v>8</v>
      </c>
      <c r="C8" s="8"/>
      <c r="D8" s="8"/>
      <c r="E8" s="8"/>
      <c r="F8" s="8">
        <v>167.203</v>
      </c>
      <c r="G8" s="8">
        <v>190.77</v>
      </c>
      <c r="H8" s="8">
        <v>207.91200000000001</v>
      </c>
      <c r="I8" s="8"/>
      <c r="J8" s="8">
        <v>246.619</v>
      </c>
      <c r="K8" s="8">
        <v>278.17099999999999</v>
      </c>
      <c r="L8" s="8">
        <v>315.64800000000002</v>
      </c>
      <c r="M8" s="8">
        <v>375</v>
      </c>
      <c r="N8" s="8">
        <f>+M8+50</f>
        <v>425</v>
      </c>
      <c r="Q8" s="7">
        <v>82.558000000000007</v>
      </c>
      <c r="R8" s="7">
        <v>148.75700000000001</v>
      </c>
      <c r="S8" s="7">
        <v>271.87799999999999</v>
      </c>
      <c r="T8" s="7">
        <v>526.91600000000005</v>
      </c>
      <c r="U8" s="7">
        <v>872</v>
      </c>
      <c r="V8" s="7">
        <f>SUM(K8:N8)</f>
        <v>1393.819</v>
      </c>
      <c r="W8" s="7">
        <f>+W3*W6/1000</f>
        <v>1690.1888000000001</v>
      </c>
      <c r="X8" s="7">
        <f t="shared" ref="X8:AB8" si="1">+X3*X6/1000</f>
        <v>2080.3824640000003</v>
      </c>
      <c r="Y8" s="7">
        <f t="shared" si="1"/>
        <v>2492.4665779200004</v>
      </c>
      <c r="Z8" s="7">
        <f t="shared" si="1"/>
        <v>2927.4033944576004</v>
      </c>
      <c r="AA8" s="7">
        <f t="shared" si="1"/>
        <v>3386.1932000673287</v>
      </c>
      <c r="AB8" s="7">
        <f t="shared" si="1"/>
        <v>3869.8757309586285</v>
      </c>
    </row>
    <row r="9" spans="1:34" s="3" customFormat="1" x14ac:dyDescent="0.15">
      <c r="B9" s="3" t="s">
        <v>16</v>
      </c>
      <c r="C9" s="5"/>
      <c r="D9" s="5"/>
      <c r="E9" s="5"/>
      <c r="F9" s="5">
        <v>34.866</v>
      </c>
      <c r="G9" s="5">
        <v>37.344999999999999</v>
      </c>
      <c r="H9" s="5">
        <v>37.753999999999998</v>
      </c>
      <c r="I9" s="5"/>
      <c r="J9" s="5">
        <v>42.561</v>
      </c>
      <c r="K9" s="5">
        <v>49.076000000000001</v>
      </c>
      <c r="L9" s="5">
        <v>59.034999999999997</v>
      </c>
      <c r="M9" s="5"/>
      <c r="N9" s="5"/>
      <c r="S9" s="3">
        <v>67.384</v>
      </c>
      <c r="T9" s="3">
        <v>118.194</v>
      </c>
      <c r="U9" s="3">
        <v>157.05099999999999</v>
      </c>
      <c r="V9" s="3">
        <f>+V8-V10</f>
        <v>278.76379999999995</v>
      </c>
      <c r="W9" s="3">
        <f>+W8-W10</f>
        <v>371.84153599999991</v>
      </c>
      <c r="X9" s="3">
        <f>+X8-X10</f>
        <v>520.09561600000006</v>
      </c>
      <c r="Y9" s="3">
        <f>+Y8-Y10</f>
        <v>697.89064181760023</v>
      </c>
      <c r="Z9" s="3">
        <f>+Z8-Z10</f>
        <v>878.22101833728038</v>
      </c>
      <c r="AA9" s="3">
        <f>+AA8-AA10</f>
        <v>1015.8579600201988</v>
      </c>
      <c r="AB9" s="3">
        <f>+AB8-AB10</f>
        <v>1160.9627192875887</v>
      </c>
    </row>
    <row r="10" spans="1:34" s="3" customFormat="1" x14ac:dyDescent="0.15">
      <c r="B10" s="3" t="s">
        <v>17</v>
      </c>
      <c r="C10" s="5"/>
      <c r="D10" s="5"/>
      <c r="E10" s="5"/>
      <c r="F10" s="5">
        <f>+F8-F9</f>
        <v>132.33699999999999</v>
      </c>
      <c r="G10" s="5">
        <f>+G8-G9</f>
        <v>153.42500000000001</v>
      </c>
      <c r="H10" s="5">
        <f>+H8-H9</f>
        <v>170.15800000000002</v>
      </c>
      <c r="I10" s="5"/>
      <c r="J10" s="5">
        <f>+J8-J9</f>
        <v>204.05799999999999</v>
      </c>
      <c r="K10" s="5">
        <f>+K8-K9</f>
        <v>229.095</v>
      </c>
      <c r="L10" s="5">
        <f>+L8-L9</f>
        <v>256.61300000000006</v>
      </c>
      <c r="M10" s="5"/>
      <c r="N10" s="5"/>
      <c r="S10" s="3">
        <f>+S8-S9</f>
        <v>204.49399999999997</v>
      </c>
      <c r="T10" s="3">
        <f>+T8-T9</f>
        <v>408.72200000000004</v>
      </c>
      <c r="U10" s="3">
        <f>+U8-U9</f>
        <v>714.94900000000007</v>
      </c>
      <c r="V10" s="3">
        <f>+V8*0.8</f>
        <v>1115.0552</v>
      </c>
      <c r="W10" s="3">
        <f>+W8*0.78</f>
        <v>1318.3472640000002</v>
      </c>
      <c r="X10" s="3">
        <f>+X8*0.75</f>
        <v>1560.2868480000002</v>
      </c>
      <c r="Y10" s="3">
        <f>+Y8*0.72</f>
        <v>1794.5759361024002</v>
      </c>
      <c r="Z10" s="3">
        <f>+Z8*0.7</f>
        <v>2049.18237612032</v>
      </c>
      <c r="AA10" s="3">
        <f>+AA8*0.7</f>
        <v>2370.3352400471299</v>
      </c>
      <c r="AB10" s="3">
        <f>+AB8*0.7</f>
        <v>2708.9130116710398</v>
      </c>
    </row>
    <row r="11" spans="1:34" s="3" customFormat="1" x14ac:dyDescent="0.15">
      <c r="B11" s="3" t="s">
        <v>18</v>
      </c>
      <c r="C11" s="5"/>
      <c r="D11" s="5"/>
      <c r="E11" s="5"/>
      <c r="F11" s="5">
        <v>85.542000000000002</v>
      </c>
      <c r="G11" s="5">
        <v>97.245000000000005</v>
      </c>
      <c r="H11" s="5">
        <v>107.21899999999999</v>
      </c>
      <c r="I11" s="5"/>
      <c r="J11" s="5">
        <v>125.895</v>
      </c>
      <c r="K11" s="5">
        <v>130.553</v>
      </c>
      <c r="L11" s="5">
        <v>144.922</v>
      </c>
      <c r="M11" s="5"/>
      <c r="N11" s="5"/>
      <c r="S11" s="3">
        <v>135.90199999999999</v>
      </c>
      <c r="T11" s="3">
        <v>272.58699999999999</v>
      </c>
      <c r="U11" s="3">
        <v>446.435</v>
      </c>
      <c r="V11" s="3">
        <f>+U11*1.5</f>
        <v>669.65250000000003</v>
      </c>
      <c r="W11" s="3">
        <f>+V11*1.1</f>
        <v>736.61775000000011</v>
      </c>
      <c r="X11" s="3">
        <f>+W11*1.1</f>
        <v>810.27952500000015</v>
      </c>
      <c r="Y11" s="3">
        <f>+X11*1.1</f>
        <v>891.30747750000023</v>
      </c>
      <c r="Z11" s="3">
        <f>+Y11*1.1</f>
        <v>980.4382252500003</v>
      </c>
      <c r="AA11" s="3">
        <f>+Z11*1.1</f>
        <v>1078.4820477750004</v>
      </c>
      <c r="AB11" s="3">
        <f>+AA11*1.1</f>
        <v>1186.3302525525005</v>
      </c>
    </row>
    <row r="12" spans="1:34" s="3" customFormat="1" x14ac:dyDescent="0.15">
      <c r="B12" s="3" t="s">
        <v>19</v>
      </c>
      <c r="C12" s="5"/>
      <c r="D12" s="5"/>
      <c r="E12" s="5"/>
      <c r="F12" s="5">
        <v>22.521000000000001</v>
      </c>
      <c r="G12" s="5">
        <v>26.181999999999999</v>
      </c>
      <c r="H12" s="5">
        <v>29.227</v>
      </c>
      <c r="I12" s="5"/>
      <c r="J12" s="5">
        <v>32.838999999999999</v>
      </c>
      <c r="K12" s="5">
        <v>38.747</v>
      </c>
      <c r="L12" s="5">
        <v>41.453000000000003</v>
      </c>
      <c r="M12" s="5"/>
      <c r="N12" s="5"/>
      <c r="S12" s="3">
        <v>47.593000000000004</v>
      </c>
      <c r="T12" s="3">
        <v>77.403000000000006</v>
      </c>
      <c r="U12" s="3">
        <v>119.857</v>
      </c>
      <c r="V12" s="3">
        <f>+U12*1.4</f>
        <v>167.79979999999998</v>
      </c>
      <c r="W12" s="3">
        <f t="shared" ref="W12:AB12" si="2">+V12*1.1</f>
        <v>184.57978</v>
      </c>
      <c r="X12" s="3">
        <f t="shared" si="2"/>
        <v>203.03775800000003</v>
      </c>
      <c r="Y12" s="3">
        <f t="shared" si="2"/>
        <v>223.34153380000004</v>
      </c>
      <c r="Z12" s="3">
        <f t="shared" si="2"/>
        <v>245.67568718000007</v>
      </c>
      <c r="AA12" s="3">
        <f t="shared" si="2"/>
        <v>270.24325589800009</v>
      </c>
      <c r="AB12" s="3">
        <f t="shared" si="2"/>
        <v>297.2675814878001</v>
      </c>
    </row>
    <row r="13" spans="1:34" s="3" customFormat="1" x14ac:dyDescent="0.15">
      <c r="B13" s="3" t="s">
        <v>20</v>
      </c>
      <c r="C13" s="5"/>
      <c r="D13" s="5"/>
      <c r="E13" s="5"/>
      <c r="F13" s="5">
        <v>8.3109999999999999</v>
      </c>
      <c r="G13" s="5">
        <v>10.747999999999999</v>
      </c>
      <c r="H13" s="5">
        <v>11.804</v>
      </c>
      <c r="I13" s="5"/>
      <c r="J13" s="5">
        <v>13.404999999999999</v>
      </c>
      <c r="K13" s="5">
        <v>15.324</v>
      </c>
      <c r="L13" s="5">
        <v>18.654</v>
      </c>
      <c r="M13" s="5"/>
      <c r="N13" s="5"/>
      <c r="S13" s="3">
        <v>22.379000000000001</v>
      </c>
      <c r="T13" s="3">
        <v>29.236999999999998</v>
      </c>
      <c r="U13" s="3">
        <v>48.226999999999997</v>
      </c>
      <c r="V13" s="3">
        <f>+U13*1.4</f>
        <v>67.517799999999994</v>
      </c>
      <c r="W13" s="3">
        <f t="shared" ref="W13:AB13" si="3">+V13*1.1</f>
        <v>74.269580000000005</v>
      </c>
      <c r="X13" s="3">
        <f t="shared" si="3"/>
        <v>81.696538000000018</v>
      </c>
      <c r="Y13" s="3">
        <f t="shared" si="3"/>
        <v>89.866191800000024</v>
      </c>
      <c r="Z13" s="3">
        <f t="shared" si="3"/>
        <v>98.852810980000029</v>
      </c>
      <c r="AA13" s="3">
        <f t="shared" si="3"/>
        <v>108.73809207800004</v>
      </c>
      <c r="AB13" s="3">
        <f t="shared" si="3"/>
        <v>119.61190128580004</v>
      </c>
    </row>
    <row r="14" spans="1:34" s="3" customFormat="1" x14ac:dyDescent="0.15">
      <c r="B14" s="3" t="s">
        <v>21</v>
      </c>
      <c r="C14" s="5"/>
      <c r="D14" s="5"/>
      <c r="E14" s="5"/>
      <c r="F14" s="5">
        <v>27.568000000000001</v>
      </c>
      <c r="G14" s="5">
        <v>30.513000000000002</v>
      </c>
      <c r="H14" s="5">
        <v>31.143999999999998</v>
      </c>
      <c r="I14" s="5"/>
      <c r="J14" s="5">
        <v>32.319000000000003</v>
      </c>
      <c r="K14" s="5">
        <v>34.567999999999998</v>
      </c>
      <c r="L14" s="5">
        <v>40.554000000000002</v>
      </c>
      <c r="M14" s="5"/>
      <c r="N14" s="5"/>
      <c r="S14" s="3">
        <v>113.66200000000001</v>
      </c>
      <c r="T14" s="3">
        <v>98.191999999999993</v>
      </c>
      <c r="U14" s="3">
        <v>129.88300000000001</v>
      </c>
      <c r="V14" s="3">
        <f>+U14*1.4</f>
        <v>181.83619999999999</v>
      </c>
      <c r="W14" s="3">
        <f t="shared" ref="W14:AB14" si="4">+V14*1.1</f>
        <v>200.01982000000001</v>
      </c>
      <c r="X14" s="3">
        <f t="shared" si="4"/>
        <v>220.02180200000004</v>
      </c>
      <c r="Y14" s="3">
        <f t="shared" si="4"/>
        <v>242.02398220000006</v>
      </c>
      <c r="Z14" s="3">
        <f t="shared" si="4"/>
        <v>266.22638042000011</v>
      </c>
      <c r="AA14" s="3">
        <f t="shared" si="4"/>
        <v>292.84901846200017</v>
      </c>
      <c r="AB14" s="3">
        <f t="shared" si="4"/>
        <v>322.13392030820023</v>
      </c>
    </row>
    <row r="15" spans="1:34" s="3" customFormat="1" x14ac:dyDescent="0.15">
      <c r="B15" s="3" t="s">
        <v>22</v>
      </c>
      <c r="C15" s="5"/>
      <c r="D15" s="5"/>
      <c r="E15" s="5"/>
      <c r="F15" s="5">
        <f>SUM(F11:F14)</f>
        <v>143.94200000000001</v>
      </c>
      <c r="G15" s="5">
        <f>SUM(G11:G14)</f>
        <v>164.68800000000002</v>
      </c>
      <c r="H15" s="5">
        <f>SUM(H11:H14)</f>
        <v>179.39400000000001</v>
      </c>
      <c r="I15" s="5"/>
      <c r="J15" s="5">
        <f t="shared" ref="J15" si="5">SUM(J11:J14)</f>
        <v>204.45799999999997</v>
      </c>
      <c r="K15" s="5">
        <f>SUM(K11:K14)</f>
        <v>219.19200000000001</v>
      </c>
      <c r="L15" s="5">
        <f>SUM(L11:L14)</f>
        <v>245.583</v>
      </c>
      <c r="M15" s="5"/>
      <c r="N15" s="5"/>
      <c r="S15" s="3">
        <f>SUM(S11:S14)</f>
        <v>319.536</v>
      </c>
      <c r="T15" s="3">
        <f>SUM(T11:T14)</f>
        <v>477.41900000000004</v>
      </c>
      <c r="U15" s="3">
        <f>SUM(U11:U14)</f>
        <v>744.40200000000004</v>
      </c>
      <c r="V15" s="3">
        <f t="shared" ref="V15" si="6">SUM(V11:V14)</f>
        <v>1086.8063</v>
      </c>
      <c r="W15" s="3">
        <f t="shared" ref="W15" si="7">SUM(W11:W14)</f>
        <v>1195.4869300000003</v>
      </c>
      <c r="X15" s="3">
        <f t="shared" ref="X15" si="8">SUM(X11:X14)</f>
        <v>1315.0356230000002</v>
      </c>
      <c r="Y15" s="3">
        <f t="shared" ref="Y15" si="9">SUM(Y11:Y14)</f>
        <v>1446.5391853000003</v>
      </c>
      <c r="Z15" s="3">
        <f t="shared" ref="Z15" si="10">SUM(Z11:Z14)</f>
        <v>1591.1931038300004</v>
      </c>
      <c r="AA15" s="3">
        <f t="shared" ref="AA15" si="11">SUM(AA11:AA14)</f>
        <v>1750.3124142130009</v>
      </c>
      <c r="AB15" s="3">
        <f t="shared" ref="AB15" si="12">SUM(AB11:AB14)</f>
        <v>1925.3436556343008</v>
      </c>
    </row>
    <row r="16" spans="1:34" s="3" customFormat="1" x14ac:dyDescent="0.15">
      <c r="B16" s="3" t="s">
        <v>23</v>
      </c>
      <c r="C16" s="5"/>
      <c r="D16" s="5"/>
      <c r="E16" s="5"/>
      <c r="F16" s="5">
        <f>F10-F15</f>
        <v>-11.605000000000018</v>
      </c>
      <c r="G16" s="5">
        <f>G10-G15</f>
        <v>-11.263000000000005</v>
      </c>
      <c r="H16" s="5">
        <f>H10-H15</f>
        <v>-9.23599999999999</v>
      </c>
      <c r="I16" s="5"/>
      <c r="J16" s="5">
        <f t="shared" ref="J16" si="13">J10-J15</f>
        <v>-0.39999999999997726</v>
      </c>
      <c r="K16" s="5">
        <f>K10-K15</f>
        <v>9.9029999999999916</v>
      </c>
      <c r="L16" s="5">
        <f>L10-L15</f>
        <v>11.030000000000058</v>
      </c>
      <c r="M16" s="5"/>
      <c r="N16" s="5"/>
      <c r="S16" s="3">
        <f>S10-S15</f>
        <v>-115.04200000000003</v>
      </c>
      <c r="T16" s="3">
        <f>T10-T15</f>
        <v>-68.697000000000003</v>
      </c>
      <c r="U16" s="3">
        <f>U10-U15</f>
        <v>-29.452999999999975</v>
      </c>
      <c r="V16" s="3">
        <f t="shared" ref="V16" si="14">V10-V15</f>
        <v>28.248900000000049</v>
      </c>
      <c r="W16" s="3">
        <f t="shared" ref="W16" si="15">W10-W15</f>
        <v>122.86033399999997</v>
      </c>
      <c r="X16" s="3">
        <f t="shared" ref="X16" si="16">X10-X15</f>
        <v>245.25122499999998</v>
      </c>
      <c r="Y16" s="3">
        <f t="shared" ref="Y16" si="17">Y10-Y15</f>
        <v>348.03675080239987</v>
      </c>
      <c r="Z16" s="3">
        <f t="shared" ref="Z16" si="18">Z10-Z15</f>
        <v>457.9892722903196</v>
      </c>
      <c r="AA16" s="3">
        <f t="shared" ref="AA16" si="19">AA10-AA15</f>
        <v>620.02282583412898</v>
      </c>
      <c r="AB16" s="3">
        <f t="shared" ref="AB16" si="20">AB10-AB15</f>
        <v>783.56935603673901</v>
      </c>
    </row>
    <row r="17" spans="2:28" x14ac:dyDescent="0.15">
      <c r="B17" s="1" t="s">
        <v>24</v>
      </c>
      <c r="D17" s="5"/>
      <c r="F17" s="5">
        <v>0.57699999999999996</v>
      </c>
      <c r="G17" s="5">
        <v>1.8776999999999999</v>
      </c>
      <c r="H17" s="5">
        <v>2.2389999999999999</v>
      </c>
      <c r="J17" s="5">
        <v>2.5960000000000001</v>
      </c>
      <c r="K17" s="5">
        <v>2.5</v>
      </c>
      <c r="L17" s="5">
        <v>2.3940000000000001</v>
      </c>
      <c r="S17" s="3">
        <v>4.2469999999999999</v>
      </c>
      <c r="T17" s="3">
        <v>2.988</v>
      </c>
      <c r="U17" s="3">
        <v>7.8819999999999997</v>
      </c>
      <c r="V17" s="3">
        <f>+U17</f>
        <v>7.8819999999999997</v>
      </c>
    </row>
    <row r="18" spans="2:28" x14ac:dyDescent="0.15">
      <c r="B18" s="1" t="s">
        <v>25</v>
      </c>
      <c r="C18" s="5"/>
      <c r="D18" s="5"/>
      <c r="F18" s="5">
        <f>+F16+F17</f>
        <v>-11.028000000000018</v>
      </c>
      <c r="G18" s="5">
        <f>+G16+G17</f>
        <v>-9.3853000000000044</v>
      </c>
      <c r="H18" s="5">
        <f>+H16+H17</f>
        <v>-6.9969999999999901</v>
      </c>
      <c r="J18" s="5">
        <f>+J16+J17</f>
        <v>2.1960000000000228</v>
      </c>
      <c r="K18" s="5">
        <f>+K16+K17</f>
        <v>12.402999999999992</v>
      </c>
      <c r="L18" s="5">
        <f>+L16+L17</f>
        <v>13.424000000000058</v>
      </c>
      <c r="S18" s="3">
        <f>+S16+S17</f>
        <v>-110.79500000000003</v>
      </c>
      <c r="T18" s="3">
        <f>+T16+T17</f>
        <v>-65.709000000000003</v>
      </c>
      <c r="U18" s="3">
        <f>+U16+U17</f>
        <v>-21.570999999999977</v>
      </c>
      <c r="V18" s="3">
        <f>+V16+V17</f>
        <v>36.130900000000047</v>
      </c>
      <c r="W18" s="3">
        <f t="shared" ref="W18:AB18" si="21">+W16+W17</f>
        <v>122.86033399999997</v>
      </c>
      <c r="X18" s="3">
        <f t="shared" si="21"/>
        <v>245.25122499999998</v>
      </c>
      <c r="Y18" s="3">
        <f t="shared" si="21"/>
        <v>348.03675080239987</v>
      </c>
      <c r="Z18" s="3">
        <f t="shared" si="21"/>
        <v>457.9892722903196</v>
      </c>
      <c r="AA18" s="3">
        <f t="shared" si="21"/>
        <v>620.02282583412898</v>
      </c>
      <c r="AB18" s="3">
        <f t="shared" si="21"/>
        <v>783.56935603673901</v>
      </c>
    </row>
    <row r="19" spans="2:28" x14ac:dyDescent="0.15">
      <c r="B19" s="1" t="s">
        <v>27</v>
      </c>
      <c r="C19" s="5"/>
      <c r="D19" s="5"/>
      <c r="E19" s="5"/>
      <c r="F19" s="5">
        <v>0.121</v>
      </c>
      <c r="G19" s="5">
        <v>0.38600000000000001</v>
      </c>
      <c r="H19" s="5">
        <v>1.2999999999999999E-2</v>
      </c>
      <c r="I19" s="5"/>
      <c r="J19" s="5">
        <v>-0.95099999999999996</v>
      </c>
      <c r="K19" s="5">
        <v>1.2749999999999999</v>
      </c>
      <c r="L19" s="5">
        <v>-0.127</v>
      </c>
      <c r="S19" s="3">
        <v>-3.1360000000000001</v>
      </c>
      <c r="T19" s="3">
        <v>3.1E-2</v>
      </c>
      <c r="U19" s="3">
        <v>1.9750000000000001</v>
      </c>
      <c r="V19" s="3">
        <f>+U19</f>
        <v>1.9750000000000001</v>
      </c>
      <c r="W19" s="3">
        <f>+W18*0.2</f>
        <v>24.572066799999995</v>
      </c>
      <c r="X19" s="3">
        <f>+X18*0.2</f>
        <v>49.050244999999997</v>
      </c>
      <c r="Y19" s="3">
        <f>+Y18*0.2</f>
        <v>69.607350160479982</v>
      </c>
      <c r="Z19" s="3">
        <f>+Z18*0.2</f>
        <v>91.597854458063921</v>
      </c>
      <c r="AA19" s="3">
        <f>+AA18*0.2</f>
        <v>124.0045651668258</v>
      </c>
      <c r="AB19" s="3">
        <f>+AB18*0.2</f>
        <v>156.71387120734781</v>
      </c>
    </row>
    <row r="20" spans="2:28" x14ac:dyDescent="0.15">
      <c r="B20" s="1" t="s">
        <v>26</v>
      </c>
      <c r="C20" s="5"/>
      <c r="D20" s="5"/>
      <c r="F20" s="5">
        <f>+F18+F19</f>
        <v>-10.907000000000018</v>
      </c>
      <c r="G20" s="5">
        <f>+G18+G19</f>
        <v>-8.9993000000000052</v>
      </c>
      <c r="H20" s="5">
        <f>+H18+H19</f>
        <v>-6.9839999999999902</v>
      </c>
      <c r="J20" s="5">
        <f>+J18+J19</f>
        <v>1.2450000000000228</v>
      </c>
      <c r="K20" s="5">
        <f>+K18+K19</f>
        <v>13.677999999999992</v>
      </c>
      <c r="L20" s="5">
        <f>+L18+L19</f>
        <v>13.297000000000057</v>
      </c>
      <c r="S20" s="3">
        <f>+S18-S19</f>
        <v>-107.65900000000003</v>
      </c>
      <c r="T20" s="3">
        <f>+T18-T19</f>
        <v>-65.740000000000009</v>
      </c>
      <c r="U20" s="3">
        <f>+U18-U19</f>
        <v>-23.545999999999978</v>
      </c>
      <c r="V20" s="3">
        <f>+V18-V19</f>
        <v>34.155900000000045</v>
      </c>
      <c r="W20" s="3">
        <f t="shared" ref="W20:AB20" si="22">+W18-W19</f>
        <v>98.288267199999979</v>
      </c>
      <c r="X20" s="3">
        <f t="shared" si="22"/>
        <v>196.20097999999999</v>
      </c>
      <c r="Y20" s="3">
        <f t="shared" si="22"/>
        <v>278.42940064191987</v>
      </c>
      <c r="Z20" s="3">
        <f t="shared" si="22"/>
        <v>366.39141783225568</v>
      </c>
      <c r="AA20" s="3">
        <f t="shared" si="22"/>
        <v>496.0182606673032</v>
      </c>
      <c r="AB20" s="3">
        <f t="shared" si="22"/>
        <v>626.85548482939123</v>
      </c>
    </row>
    <row r="21" spans="2:28" x14ac:dyDescent="0.15">
      <c r="B21" s="1" t="s">
        <v>28</v>
      </c>
      <c r="C21" s="6"/>
      <c r="D21" s="6"/>
      <c r="F21" s="6">
        <f>+F20/F22</f>
        <v>-5.2910570613702017E-2</v>
      </c>
      <c r="G21" s="6">
        <f>+G20/G22</f>
        <v>-4.3445433297580778E-2</v>
      </c>
      <c r="H21" s="6">
        <f>+H20/H22</f>
        <v>-3.3508805957312933E-2</v>
      </c>
      <c r="J21" s="6">
        <f>+J20/J22</f>
        <v>5.6118782791625688E-3</v>
      </c>
      <c r="K21" s="6">
        <f>+K20/K22</f>
        <v>5.9634315384827136E-2</v>
      </c>
      <c r="L21" s="6">
        <f>+L20/L22</f>
        <v>5.6633108664250427E-2</v>
      </c>
      <c r="S21" s="2">
        <f>+S20/S22</f>
        <v>-0.57638994586493864</v>
      </c>
      <c r="T21" s="2">
        <f>+T20/T22</f>
        <v>-0.32144165457471036</v>
      </c>
      <c r="U21" s="2">
        <f>+U20/U22</f>
        <v>-0.11247477796334296</v>
      </c>
      <c r="V21" s="2">
        <f>+V20/V22</f>
        <v>0.1631562587546995</v>
      </c>
      <c r="W21" s="2">
        <f>+W20/W22</f>
        <v>0.46950441814837907</v>
      </c>
      <c r="X21" s="2">
        <f t="shared" ref="X21:AB21" si="23">+X20/X22</f>
        <v>0.93721488412852771</v>
      </c>
      <c r="Y21" s="2">
        <f t="shared" si="23"/>
        <v>1.3300044600215164</v>
      </c>
      <c r="Z21" s="2">
        <f t="shared" si="23"/>
        <v>1.7501823396057681</v>
      </c>
      <c r="AA21" s="2">
        <f t="shared" si="23"/>
        <v>2.3693851921480742</v>
      </c>
      <c r="AB21" s="2">
        <f t="shared" si="23"/>
        <v>2.9943698068160005</v>
      </c>
    </row>
    <row r="22" spans="2:28" x14ac:dyDescent="0.15">
      <c r="B22" s="1" t="s">
        <v>1</v>
      </c>
      <c r="C22" s="5"/>
      <c r="D22" s="5"/>
      <c r="E22" s="5"/>
      <c r="F22" s="5">
        <v>206.14028300000001</v>
      </c>
      <c r="G22" s="5">
        <v>207.140298</v>
      </c>
      <c r="H22" s="5">
        <v>208.42282499999999</v>
      </c>
      <c r="I22" s="5"/>
      <c r="J22" s="5">
        <v>221.85085599999999</v>
      </c>
      <c r="K22" s="5">
        <v>229.36458500000001</v>
      </c>
      <c r="L22" s="5">
        <v>234.79198500000001</v>
      </c>
      <c r="S22" s="3">
        <v>186.78153699999999</v>
      </c>
      <c r="T22" s="3">
        <v>204.51612</v>
      </c>
      <c r="U22" s="3">
        <v>209.34471199999999</v>
      </c>
      <c r="V22" s="3">
        <f>+U22</f>
        <v>209.34471199999999</v>
      </c>
      <c r="W22" s="3">
        <f>+V22</f>
        <v>209.34471199999999</v>
      </c>
      <c r="X22" s="3">
        <f t="shared" ref="X22:AB22" si="24">+W22</f>
        <v>209.34471199999999</v>
      </c>
      <c r="Y22" s="3">
        <f t="shared" si="24"/>
        <v>209.34471199999999</v>
      </c>
      <c r="Z22" s="3">
        <f t="shared" si="24"/>
        <v>209.34471199999999</v>
      </c>
      <c r="AA22" s="3">
        <f t="shared" si="24"/>
        <v>209.34471199999999</v>
      </c>
      <c r="AB22" s="3">
        <f t="shared" si="24"/>
        <v>209.34471199999999</v>
      </c>
    </row>
    <row r="24" spans="2:28" s="10" customFormat="1" x14ac:dyDescent="0.15">
      <c r="B24" s="10" t="s">
        <v>30</v>
      </c>
      <c r="C24" s="11"/>
      <c r="D24" s="11"/>
      <c r="E24" s="11"/>
      <c r="F24" s="11"/>
      <c r="G24" s="11"/>
      <c r="H24" s="11"/>
      <c r="I24" s="11"/>
      <c r="J24" s="12">
        <f>+J8/F8-1</f>
        <v>0.47496755440990879</v>
      </c>
      <c r="K24" s="12">
        <f>+K8/G8-1</f>
        <v>0.45814855585259728</v>
      </c>
      <c r="L24" s="12">
        <f>+L8/H8-1</f>
        <v>0.51818076878679453</v>
      </c>
      <c r="M24" s="11"/>
      <c r="N24" s="11"/>
      <c r="R24" s="13">
        <f>+R8/Q8-1</f>
        <v>0.80184839749024928</v>
      </c>
      <c r="S24" s="13">
        <f>+S8/R8-1</f>
        <v>0.8276652527276025</v>
      </c>
      <c r="T24" s="13">
        <f>+T8/S8-1</f>
        <v>0.9380604535857997</v>
      </c>
      <c r="U24" s="13">
        <f>+U8/T8-1</f>
        <v>0.65491273751413881</v>
      </c>
      <c r="V24" s="13">
        <f>+V8/U8-1</f>
        <v>0.59841628440366978</v>
      </c>
      <c r="W24" s="13">
        <f>+W8/V8-1</f>
        <v>0.21263148227998063</v>
      </c>
      <c r="X24" s="13">
        <f>+X8/W8-1</f>
        <v>0.23085803432137286</v>
      </c>
      <c r="Y24" s="13">
        <f>+Y8/X8-1</f>
        <v>0.19808093994778075</v>
      </c>
      <c r="Z24" s="13">
        <f>+Z8/Y8-1</f>
        <v>0.17450056116722767</v>
      </c>
      <c r="AA24" s="13">
        <f>+AA8/Z8-1</f>
        <v>0.15672244094488197</v>
      </c>
      <c r="AB24" s="13">
        <f>+AB8/AA8-1</f>
        <v>0.14283961437335657</v>
      </c>
    </row>
    <row r="26" spans="2:28" x14ac:dyDescent="0.15">
      <c r="B26" s="1" t="s">
        <v>40</v>
      </c>
      <c r="S26" s="14">
        <f>+S10/S8</f>
        <v>0.7521535394551967</v>
      </c>
      <c r="T26" s="14">
        <f>+T10/T8</f>
        <v>0.77568720630992416</v>
      </c>
      <c r="U26" s="14">
        <f>+U10/U8</f>
        <v>0.81989564220183497</v>
      </c>
      <c r="V26" s="14">
        <f>+V10/V8</f>
        <v>0.8</v>
      </c>
      <c r="W26" s="14">
        <f>+W10/W8</f>
        <v>0.78</v>
      </c>
      <c r="X26" s="14">
        <f t="shared" ref="X26:AB26" si="25">+X10/X8</f>
        <v>0.75</v>
      </c>
      <c r="Y26" s="14">
        <f t="shared" si="25"/>
        <v>0.72</v>
      </c>
      <c r="Z26" s="14">
        <f t="shared" si="25"/>
        <v>0.7</v>
      </c>
      <c r="AA26" s="14">
        <f t="shared" si="25"/>
        <v>0.7</v>
      </c>
      <c r="AB26" s="14">
        <f t="shared" si="25"/>
        <v>0.7</v>
      </c>
    </row>
    <row r="28" spans="2:28" x14ac:dyDescent="0.15">
      <c r="B28" s="1" t="s">
        <v>29</v>
      </c>
      <c r="D28" s="5"/>
      <c r="E28" s="5"/>
      <c r="F28" s="5"/>
      <c r="H28" s="5">
        <v>26.309000000000001</v>
      </c>
      <c r="I28" s="5"/>
      <c r="J28" s="5"/>
      <c r="K28" s="5"/>
      <c r="L28" s="5">
        <v>79.432000000000002</v>
      </c>
    </row>
    <row r="29" spans="2:28" x14ac:dyDescent="0.15">
      <c r="B29" s="1" t="s">
        <v>31</v>
      </c>
      <c r="L29" s="5">
        <v>13.792999999999999</v>
      </c>
    </row>
    <row r="30" spans="2:28" x14ac:dyDescent="0.15">
      <c r="B30" s="1" t="s">
        <v>32</v>
      </c>
      <c r="L30" s="5">
        <f>+L28-L29</f>
        <v>65.63900000000001</v>
      </c>
    </row>
    <row r="31" spans="2:28" x14ac:dyDescent="0.15">
      <c r="L31" s="4">
        <v>47.6</v>
      </c>
    </row>
    <row r="33" spans="2:12" x14ac:dyDescent="0.15">
      <c r="B33" s="1" t="s">
        <v>41</v>
      </c>
      <c r="E33" s="4">
        <v>-6.1</v>
      </c>
      <c r="F33" s="4">
        <v>3.9</v>
      </c>
      <c r="G33" s="4">
        <v>6.1</v>
      </c>
      <c r="H33" s="4">
        <v>10.6</v>
      </c>
      <c r="I33" s="4">
        <v>12.3</v>
      </c>
      <c r="J33" s="4">
        <v>20.6</v>
      </c>
      <c r="K33" s="4">
        <v>32.299999999999997</v>
      </c>
      <c r="L33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2024-09-06T17:43:03Z</dcterms:modified>
</cp:coreProperties>
</file>