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5362967-E591-4160-B639-373EBFB7FD42}" xr6:coauthVersionLast="47" xr6:coauthVersionMax="47" xr10:uidLastSave="{00000000-0000-0000-0000-000000000000}"/>
  <bookViews>
    <workbookView xWindow="-36420" yWindow="2190" windowWidth="32550" windowHeight="17250" activeTab="5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3" l="1"/>
  <c r="G16" i="3"/>
  <c r="E16" i="3"/>
  <c r="I16" i="3"/>
  <c r="F41" i="1" l="1"/>
  <c r="H41" i="1"/>
  <c r="E41" i="1" s="1"/>
  <c r="F6" i="2"/>
  <c r="H6" i="2"/>
  <c r="E6" i="2" s="1"/>
  <c r="G41" i="1" l="1"/>
  <c r="G6" i="2"/>
  <c r="F3" i="2"/>
  <c r="H3" i="2"/>
  <c r="E3" i="2" s="1"/>
  <c r="G3" i="2" l="1"/>
  <c r="F5" i="2"/>
  <c r="H5" i="2"/>
  <c r="E5" i="2" s="1"/>
  <c r="G5" i="2" l="1"/>
  <c r="F30" i="2"/>
  <c r="F29" i="2" l="1"/>
  <c r="H29" i="2"/>
  <c r="E29" i="2" s="1"/>
  <c r="G29" i="2" l="1"/>
  <c r="H30" i="2"/>
  <c r="E30" i="2" s="1"/>
  <c r="G30" i="2" s="1"/>
</calcChain>
</file>

<file path=xl/sharedStrings.xml><?xml version="1.0" encoding="utf-8"?>
<sst xmlns="http://schemas.openxmlformats.org/spreadsheetml/2006/main" count="370" uniqueCount="228">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</sst>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233.34437700000001</v>
          </cell>
        </row>
        <row r="5">
          <cell r="K5">
            <v>903.21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10406.627415000001</v>
          </cell>
        </row>
        <row r="5">
          <cell r="K5">
            <v>85074</v>
          </cell>
        </row>
        <row r="6">
          <cell r="K6">
            <v>57634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MZN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5"/>
    <col min="9" max="9" width="10.140625" style="5" bestFit="1" customWidth="1"/>
    <col min="10" max="10" width="10.28515625" style="5" customWidth="1"/>
  </cols>
  <sheetData>
    <row r="2" spans="1:10" x14ac:dyDescent="0.2">
      <c r="B2" t="s">
        <v>0</v>
      </c>
      <c r="C2" t="s">
        <v>2</v>
      </c>
      <c r="D2" s="5" t="s">
        <v>4</v>
      </c>
      <c r="E2" s="5" t="s">
        <v>9</v>
      </c>
      <c r="F2" s="5" t="s">
        <v>186</v>
      </c>
      <c r="G2" s="5" t="s">
        <v>187</v>
      </c>
      <c r="H2" s="5" t="s">
        <v>217</v>
      </c>
      <c r="I2" s="5" t="s">
        <v>189</v>
      </c>
      <c r="J2" s="5" t="s">
        <v>190</v>
      </c>
    </row>
    <row r="3" spans="1:10" x14ac:dyDescent="0.2">
      <c r="A3" t="s">
        <v>65</v>
      </c>
      <c r="B3" t="s">
        <v>1</v>
      </c>
      <c r="C3" t="s">
        <v>3</v>
      </c>
    </row>
    <row r="4" spans="1:10" x14ac:dyDescent="0.2">
      <c r="A4" t="s">
        <v>65</v>
      </c>
      <c r="B4" t="s">
        <v>12</v>
      </c>
      <c r="C4" t="s">
        <v>13</v>
      </c>
    </row>
    <row r="5" spans="1:10" x14ac:dyDescent="0.2">
      <c r="A5" t="s">
        <v>65</v>
      </c>
      <c r="B5" t="s">
        <v>20</v>
      </c>
      <c r="C5" t="s">
        <v>21</v>
      </c>
    </row>
    <row r="6" spans="1:10" x14ac:dyDescent="0.2">
      <c r="A6" t="s">
        <v>65</v>
      </c>
      <c r="B6" t="s">
        <v>22</v>
      </c>
      <c r="C6" t="s">
        <v>23</v>
      </c>
    </row>
    <row r="7" spans="1:10" x14ac:dyDescent="0.2">
      <c r="A7" t="s">
        <v>65</v>
      </c>
      <c r="B7" t="s">
        <v>57</v>
      </c>
      <c r="C7" t="s">
        <v>58</v>
      </c>
    </row>
    <row r="8" spans="1:10" x14ac:dyDescent="0.2">
      <c r="A8" t="s">
        <v>65</v>
      </c>
      <c r="B8" t="s">
        <v>71</v>
      </c>
      <c r="C8" t="s">
        <v>72</v>
      </c>
    </row>
    <row r="9" spans="1:10" x14ac:dyDescent="0.2">
      <c r="A9" t="s">
        <v>65</v>
      </c>
      <c r="B9" t="s">
        <v>73</v>
      </c>
      <c r="C9" t="s">
        <v>209</v>
      </c>
    </row>
    <row r="10" spans="1:10" x14ac:dyDescent="0.2">
      <c r="A10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t="s">
        <v>65</v>
      </c>
      <c r="B16" t="s">
        <v>48</v>
      </c>
      <c r="C16" t="s">
        <v>49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t="s">
        <v>65</v>
      </c>
      <c r="B20" t="s">
        <v>107</v>
      </c>
      <c r="C20" t="s">
        <v>108</v>
      </c>
    </row>
    <row r="21" spans="1:3" x14ac:dyDescent="0.2">
      <c r="A21" t="s">
        <v>65</v>
      </c>
      <c r="B21" t="s">
        <v>109</v>
      </c>
      <c r="C21" t="s">
        <v>110</v>
      </c>
    </row>
    <row r="22" spans="1:3" x14ac:dyDescent="0.2">
      <c r="A22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180</v>
      </c>
      <c r="C36" t="s">
        <v>181</v>
      </c>
    </row>
    <row r="37" spans="1:10" x14ac:dyDescent="0.2">
      <c r="A37" t="s">
        <v>65</v>
      </c>
      <c r="B37" t="s">
        <v>195</v>
      </c>
      <c r="C37" t="s">
        <v>196</v>
      </c>
    </row>
    <row r="38" spans="1:10" x14ac:dyDescent="0.2">
      <c r="A38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203</v>
      </c>
      <c r="C39" t="s">
        <v>204</v>
      </c>
    </row>
    <row r="40" spans="1:10" x14ac:dyDescent="0.2">
      <c r="A40" t="s">
        <v>65</v>
      </c>
      <c r="B40" t="s">
        <v>207</v>
      </c>
      <c r="C40" t="s">
        <v>208</v>
      </c>
    </row>
    <row r="41" spans="1:10" x14ac:dyDescent="0.2">
      <c r="B41" s="1" t="s">
        <v>218</v>
      </c>
      <c r="C41" t="s">
        <v>219</v>
      </c>
      <c r="D41" s="6">
        <v>33</v>
      </c>
      <c r="E41" s="7">
        <f>+D41*H41</f>
        <v>7700.3644410000006</v>
      </c>
      <c r="F41" s="7">
        <f>+[1]Main!$K$5-[1]Main!$K$6</f>
        <v>903.21</v>
      </c>
      <c r="G41" s="7">
        <f>+E41-F41</f>
        <v>6797.1544410000006</v>
      </c>
      <c r="H41" s="7">
        <f>+[1]Main!$K$3</f>
        <v>233.34437700000001</v>
      </c>
      <c r="I41" s="8" t="s">
        <v>213</v>
      </c>
      <c r="J41" s="8">
        <v>45575</v>
      </c>
    </row>
    <row r="42" spans="1:10" x14ac:dyDescent="0.2">
      <c r="B42" s="1" t="s">
        <v>215</v>
      </c>
      <c r="C42" t="s">
        <v>216</v>
      </c>
      <c r="D42" s="6">
        <v>0.85</v>
      </c>
      <c r="E42" s="7"/>
      <c r="F42" s="7"/>
      <c r="G42" s="7"/>
    </row>
  </sheetData>
  <hyperlinks>
    <hyperlink ref="B42" r:id="rId1" xr:uid="{9FC43ADA-8F9A-4466-B4D9-4A3810ADE6EF}"/>
    <hyperlink ref="B41" r:id="rId2" xr:uid="{290D9583-44B1-409A-BB10-37786A14D5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</cols>
  <sheetData>
    <row r="2" spans="1:11" x14ac:dyDescent="0.2">
      <c r="B2" t="s">
        <v>0</v>
      </c>
      <c r="C2" t="s">
        <v>2</v>
      </c>
      <c r="D2" t="s">
        <v>4</v>
      </c>
      <c r="E2" t="s">
        <v>9</v>
      </c>
      <c r="F2" t="s">
        <v>186</v>
      </c>
      <c r="G2" t="s">
        <v>187</v>
      </c>
      <c r="H2" t="s">
        <v>188</v>
      </c>
      <c r="I2" t="s">
        <v>189</v>
      </c>
      <c r="J2" t="s">
        <v>190</v>
      </c>
      <c r="K2" t="s">
        <v>212</v>
      </c>
    </row>
    <row r="3" spans="1:11" x14ac:dyDescent="0.2">
      <c r="A3" t="s">
        <v>65</v>
      </c>
      <c r="B3" t="s">
        <v>14</v>
      </c>
      <c r="C3" t="s">
        <v>17</v>
      </c>
    </row>
    <row r="4" spans="1:11" x14ac:dyDescent="0.2">
      <c r="A4" t="s">
        <v>65</v>
      </c>
      <c r="B4" t="s">
        <v>15</v>
      </c>
      <c r="C4" t="s">
        <v>16</v>
      </c>
    </row>
    <row r="5" spans="1:11" x14ac:dyDescent="0.2">
      <c r="A5" t="s">
        <v>65</v>
      </c>
      <c r="B5" t="s">
        <v>69</v>
      </c>
      <c r="C5" t="s">
        <v>70</v>
      </c>
    </row>
    <row r="6" spans="1:11" x14ac:dyDescent="0.2">
      <c r="A6" t="s">
        <v>65</v>
      </c>
      <c r="B6" t="s">
        <v>59</v>
      </c>
      <c r="C6" t="s">
        <v>60</v>
      </c>
    </row>
    <row r="7" spans="1:11" x14ac:dyDescent="0.2">
      <c r="A7" t="s">
        <v>65</v>
      </c>
      <c r="B7" t="s">
        <v>78</v>
      </c>
      <c r="C7" t="s">
        <v>79</v>
      </c>
    </row>
    <row r="8" spans="1:11" x14ac:dyDescent="0.2">
      <c r="A8" t="s">
        <v>65</v>
      </c>
      <c r="B8" t="s">
        <v>37</v>
      </c>
      <c r="C8" t="s">
        <v>38</v>
      </c>
    </row>
    <row r="9" spans="1:11" x14ac:dyDescent="0.2">
      <c r="A9" t="s">
        <v>65</v>
      </c>
      <c r="B9" t="s">
        <v>83</v>
      </c>
      <c r="C9" t="s">
        <v>84</v>
      </c>
    </row>
    <row r="10" spans="1:11" x14ac:dyDescent="0.2">
      <c r="A10" t="s">
        <v>65</v>
      </c>
      <c r="B10" t="s">
        <v>87</v>
      </c>
      <c r="C10" t="s">
        <v>88</v>
      </c>
    </row>
    <row r="11" spans="1:11" x14ac:dyDescent="0.2">
      <c r="A11" t="s">
        <v>65</v>
      </c>
      <c r="B11" t="s">
        <v>89</v>
      </c>
      <c r="C11" t="s">
        <v>90</v>
      </c>
    </row>
    <row r="12" spans="1:11" x14ac:dyDescent="0.2">
      <c r="A12" t="s">
        <v>65</v>
      </c>
      <c r="B12" t="s">
        <v>61</v>
      </c>
      <c r="C12" t="s">
        <v>62</v>
      </c>
    </row>
    <row r="13" spans="1:11" x14ac:dyDescent="0.2">
      <c r="A13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205</v>
      </c>
      <c r="C15" t="s">
        <v>206</v>
      </c>
    </row>
    <row r="16" spans="1:11" x14ac:dyDescent="0.2">
      <c r="B16" t="s">
        <v>210</v>
      </c>
      <c r="C16" t="s">
        <v>211</v>
      </c>
      <c r="D16" s="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0"/>
  <sheetViews>
    <sheetView zoomScale="190" zoomScaleNormal="19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K29" sqref="K29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5"/>
    <col min="5" max="5" width="9.28515625" style="5" bestFit="1" customWidth="1"/>
    <col min="6" max="6" width="8.85546875" style="5"/>
    <col min="7" max="7" width="9.28515625" style="5" bestFit="1" customWidth="1"/>
    <col min="8" max="8" width="8.85546875" style="5"/>
    <col min="9" max="9" width="9.140625" style="2"/>
    <col min="10" max="10" width="10.140625" style="2" bestFit="1" customWidth="1"/>
  </cols>
  <sheetData>
    <row r="2" spans="1:10" x14ac:dyDescent="0.2">
      <c r="B2" t="s">
        <v>0</v>
      </c>
      <c r="C2" t="s">
        <v>2</v>
      </c>
      <c r="D2" s="5" t="s">
        <v>4</v>
      </c>
      <c r="E2" s="5" t="s">
        <v>9</v>
      </c>
      <c r="F2" s="5" t="s">
        <v>186</v>
      </c>
      <c r="G2" s="5" t="s">
        <v>187</v>
      </c>
      <c r="H2" s="5" t="s">
        <v>188</v>
      </c>
      <c r="I2" s="2" t="s">
        <v>189</v>
      </c>
      <c r="J2" s="2" t="s">
        <v>190</v>
      </c>
    </row>
    <row r="3" spans="1:10" x14ac:dyDescent="0.2">
      <c r="A3" t="s">
        <v>65</v>
      </c>
      <c r="B3" s="1" t="s">
        <v>5</v>
      </c>
      <c r="C3" t="s">
        <v>8</v>
      </c>
      <c r="D3" s="6">
        <v>167.9</v>
      </c>
      <c r="E3" s="7">
        <f>+D3*H3</f>
        <v>1747272.7429785002</v>
      </c>
      <c r="F3" s="7">
        <f>+[2]Main!$K$5-[2]Main!$K$6</f>
        <v>27440</v>
      </c>
      <c r="G3" s="7">
        <f>+E3-F3</f>
        <v>1719832.7429785002</v>
      </c>
      <c r="H3" s="7">
        <f>+[2]Main!$K$3</f>
        <v>10406.627415000001</v>
      </c>
      <c r="I3" s="2" t="s">
        <v>214</v>
      </c>
    </row>
    <row r="4" spans="1:10" x14ac:dyDescent="0.2">
      <c r="A4" t="s">
        <v>65</v>
      </c>
      <c r="B4" t="s">
        <v>6</v>
      </c>
      <c r="C4" t="s">
        <v>7</v>
      </c>
      <c r="D4" s="6">
        <v>81.56</v>
      </c>
    </row>
    <row r="5" spans="1:10" x14ac:dyDescent="0.2">
      <c r="A5" t="s">
        <v>65</v>
      </c>
      <c r="B5" s="1" t="s">
        <v>18</v>
      </c>
      <c r="C5" t="s">
        <v>19</v>
      </c>
      <c r="D5" s="6">
        <v>397.5</v>
      </c>
      <c r="E5" s="7">
        <f>+D5*H5</f>
        <v>394166.638935</v>
      </c>
      <c r="F5" s="7">
        <f>+[3]Main!$L$5-[3]Main!$L$6</f>
        <v>-38567</v>
      </c>
      <c r="G5" s="7">
        <f>+E5-F5</f>
        <v>432733.638935</v>
      </c>
      <c r="H5" s="7">
        <f>+[3]Main!$L$3</f>
        <v>991.61418600000002</v>
      </c>
      <c r="I5" s="2" t="s">
        <v>213</v>
      </c>
      <c r="J5" s="3">
        <v>45560</v>
      </c>
    </row>
    <row r="6" spans="1:10" x14ac:dyDescent="0.2">
      <c r="A6" t="s">
        <v>65</v>
      </c>
      <c r="B6" s="1" t="s">
        <v>66</v>
      </c>
      <c r="C6" t="s">
        <v>67</v>
      </c>
      <c r="D6" s="6">
        <v>95.63</v>
      </c>
      <c r="E6" s="7">
        <f>+D6*H6</f>
        <v>234233.73124999998</v>
      </c>
      <c r="F6" s="7">
        <f>([4]Main!$O$5-[4]Main!$O$6)/7</f>
        <v>117419.42857142857</v>
      </c>
      <c r="G6" s="7">
        <f>+E6-F6</f>
        <v>116814.30267857142</v>
      </c>
      <c r="H6" s="7">
        <f>+[4]Main!$L$3</f>
        <v>2449.375</v>
      </c>
      <c r="I6" s="2" t="s">
        <v>213</v>
      </c>
      <c r="J6" s="3">
        <v>45559</v>
      </c>
    </row>
    <row r="7" spans="1:10" x14ac:dyDescent="0.2">
      <c r="A7" t="s">
        <v>65</v>
      </c>
      <c r="B7" t="s">
        <v>24</v>
      </c>
      <c r="C7" t="s">
        <v>25</v>
      </c>
      <c r="D7" s="6">
        <v>907.81</v>
      </c>
    </row>
    <row r="8" spans="1:10" x14ac:dyDescent="0.2">
      <c r="A8" t="s">
        <v>65</v>
      </c>
      <c r="B8" t="s">
        <v>54</v>
      </c>
      <c r="C8" t="s">
        <v>55</v>
      </c>
    </row>
    <row r="9" spans="1:10" x14ac:dyDescent="0.2">
      <c r="A9" t="s">
        <v>65</v>
      </c>
      <c r="B9" t="s">
        <v>74</v>
      </c>
      <c r="C9" t="s">
        <v>75</v>
      </c>
    </row>
    <row r="10" spans="1:10" x14ac:dyDescent="0.2">
      <c r="A10" t="s">
        <v>65</v>
      </c>
      <c r="B10" t="s">
        <v>80</v>
      </c>
      <c r="C10" t="s">
        <v>80</v>
      </c>
    </row>
    <row r="11" spans="1:10" x14ac:dyDescent="0.2">
      <c r="A11" t="s">
        <v>65</v>
      </c>
      <c r="B11" t="s">
        <v>39</v>
      </c>
      <c r="C11" t="s">
        <v>40</v>
      </c>
    </row>
    <row r="12" spans="1:10" x14ac:dyDescent="0.2">
      <c r="A12" t="s">
        <v>65</v>
      </c>
      <c r="B12" t="s">
        <v>68</v>
      </c>
      <c r="C12" t="s">
        <v>43</v>
      </c>
    </row>
    <row r="13" spans="1:10" x14ac:dyDescent="0.2">
      <c r="A13" t="s">
        <v>65</v>
      </c>
      <c r="B13" t="s">
        <v>85</v>
      </c>
      <c r="C13" t="s">
        <v>86</v>
      </c>
    </row>
    <row r="14" spans="1:10" x14ac:dyDescent="0.2">
      <c r="A14" t="s">
        <v>65</v>
      </c>
      <c r="B14" t="s">
        <v>87</v>
      </c>
      <c r="C14" t="s">
        <v>88</v>
      </c>
    </row>
    <row r="15" spans="1:10" x14ac:dyDescent="0.2">
      <c r="A15" t="s">
        <v>65</v>
      </c>
      <c r="B15" t="s">
        <v>93</v>
      </c>
      <c r="C15" t="s">
        <v>94</v>
      </c>
    </row>
    <row r="16" spans="1:10" x14ac:dyDescent="0.2">
      <c r="A16" t="s">
        <v>65</v>
      </c>
      <c r="B16" t="s">
        <v>111</v>
      </c>
      <c r="C16" t="s">
        <v>112</v>
      </c>
    </row>
    <row r="17" spans="1:10" x14ac:dyDescent="0.2">
      <c r="A17" t="s">
        <v>65</v>
      </c>
      <c r="B17" t="s">
        <v>115</v>
      </c>
      <c r="C17" t="s">
        <v>116</v>
      </c>
    </row>
    <row r="18" spans="1:10" x14ac:dyDescent="0.2">
      <c r="A18" t="s">
        <v>65</v>
      </c>
      <c r="B18" t="s">
        <v>120</v>
      </c>
      <c r="C18" t="s">
        <v>119</v>
      </c>
    </row>
    <row r="19" spans="1:10" x14ac:dyDescent="0.2">
      <c r="A19" t="s">
        <v>65</v>
      </c>
      <c r="B19" t="s">
        <v>129</v>
      </c>
      <c r="C19" t="s">
        <v>130</v>
      </c>
    </row>
    <row r="20" spans="1:10" x14ac:dyDescent="0.2">
      <c r="A20" t="s">
        <v>65</v>
      </c>
      <c r="B20" t="s">
        <v>133</v>
      </c>
      <c r="C20" t="s">
        <v>134</v>
      </c>
    </row>
    <row r="21" spans="1:10" x14ac:dyDescent="0.2">
      <c r="A21" t="s">
        <v>65</v>
      </c>
      <c r="B21" t="s">
        <v>135</v>
      </c>
      <c r="C21" t="s">
        <v>136</v>
      </c>
    </row>
    <row r="22" spans="1:10" x14ac:dyDescent="0.2">
      <c r="A22" t="s">
        <v>65</v>
      </c>
      <c r="B22" t="s">
        <v>146</v>
      </c>
      <c r="C22" t="s">
        <v>147</v>
      </c>
    </row>
    <row r="23" spans="1:10" x14ac:dyDescent="0.2">
      <c r="A23" t="s">
        <v>65</v>
      </c>
      <c r="B23" t="s">
        <v>150</v>
      </c>
      <c r="C23" t="s">
        <v>151</v>
      </c>
    </row>
    <row r="24" spans="1:10" x14ac:dyDescent="0.2">
      <c r="A24" t="s">
        <v>65</v>
      </c>
      <c r="B24" t="s">
        <v>156</v>
      </c>
      <c r="C24" t="s">
        <v>157</v>
      </c>
    </row>
    <row r="25" spans="1:10" x14ac:dyDescent="0.2">
      <c r="A25" t="s">
        <v>65</v>
      </c>
      <c r="B25" t="s">
        <v>162</v>
      </c>
      <c r="C25" t="s">
        <v>163</v>
      </c>
    </row>
    <row r="26" spans="1:10" x14ac:dyDescent="0.2">
      <c r="A26" t="s">
        <v>65</v>
      </c>
      <c r="B26" t="s">
        <v>164</v>
      </c>
      <c r="C26" t="s">
        <v>165</v>
      </c>
    </row>
    <row r="27" spans="1:10" x14ac:dyDescent="0.2">
      <c r="A27" t="s">
        <v>65</v>
      </c>
      <c r="B27" t="s">
        <v>197</v>
      </c>
      <c r="C27" t="s">
        <v>198</v>
      </c>
    </row>
    <row r="28" spans="1:10" x14ac:dyDescent="0.2">
      <c r="A28" t="s">
        <v>65</v>
      </c>
      <c r="B28" t="s">
        <v>199</v>
      </c>
      <c r="C28" t="s">
        <v>200</v>
      </c>
    </row>
    <row r="29" spans="1:10" x14ac:dyDescent="0.2">
      <c r="B29" s="1" t="s">
        <v>191</v>
      </c>
      <c r="C29" t="s">
        <v>191</v>
      </c>
      <c r="D29" s="6">
        <v>4.18</v>
      </c>
      <c r="E29" s="7">
        <f>+D29*H29</f>
        <v>639.54</v>
      </c>
      <c r="F29" s="7">
        <f>+[5]Main!$N$5-[5]Main!$N$6</f>
        <v>-4619.5</v>
      </c>
      <c r="G29" s="7">
        <f>+E29-F29</f>
        <v>5259.04</v>
      </c>
      <c r="H29" s="7">
        <f>+[5]Main!$N$3</f>
        <v>153</v>
      </c>
      <c r="I29" s="2" t="s">
        <v>213</v>
      </c>
      <c r="J29" s="3">
        <v>45576</v>
      </c>
    </row>
    <row r="30" spans="1:10" x14ac:dyDescent="0.2">
      <c r="B30" s="1" t="s">
        <v>184</v>
      </c>
      <c r="C30" t="s">
        <v>185</v>
      </c>
      <c r="D30" s="6">
        <v>16.600000000000001</v>
      </c>
      <c r="E30" s="7">
        <f>+D30*H30</f>
        <v>7080.0592272000004</v>
      </c>
      <c r="F30" s="7">
        <f>+[6]Main!$M$5-[6]Main!$M$6</f>
        <v>4169.7000000000007</v>
      </c>
      <c r="G30" s="7">
        <f>+E30-F30</f>
        <v>2910.3592271999996</v>
      </c>
      <c r="H30" s="7">
        <f>+[6]Main!$M$3</f>
        <v>426.509592</v>
      </c>
      <c r="I30" s="2" t="s">
        <v>192</v>
      </c>
      <c r="J30" s="3">
        <v>45004</v>
      </c>
    </row>
  </sheetData>
  <hyperlinks>
    <hyperlink ref="B30" r:id="rId1" xr:uid="{8E29E408-92B7-4E37-9198-53481B7F83BA}"/>
    <hyperlink ref="B29" r:id="rId2" xr:uid="{C3C36A7D-B1E9-4732-A549-BF366000E9C6}"/>
    <hyperlink ref="B3" r:id="rId3" xr:uid="{70796680-7A60-48C5-8294-D4A38C34154F}"/>
    <hyperlink ref="B6" r:id="rId4" xr:uid="{4FBC40F9-AC62-4AE5-B25A-9685F7345B9F}"/>
    <hyperlink ref="B5" r:id="rId5" xr:uid="{C30A6629-83A9-4919-885A-7B35F39EA1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E7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3.28515625" customWidth="1"/>
  </cols>
  <sheetData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t="s">
        <v>65</v>
      </c>
      <c r="B3" t="s">
        <v>26</v>
      </c>
      <c r="C3" t="s">
        <v>27</v>
      </c>
    </row>
    <row r="4" spans="1:5" x14ac:dyDescent="0.2">
      <c r="A4" t="s">
        <v>65</v>
      </c>
      <c r="B4" t="s">
        <v>29</v>
      </c>
      <c r="C4" t="s">
        <v>28</v>
      </c>
    </row>
    <row r="5" spans="1:5" x14ac:dyDescent="0.2">
      <c r="A5" t="s">
        <v>65</v>
      </c>
      <c r="B5" t="s">
        <v>63</v>
      </c>
      <c r="C5" t="s">
        <v>64</v>
      </c>
    </row>
    <row r="6" spans="1:5" x14ac:dyDescent="0.2">
      <c r="A6" t="s">
        <v>65</v>
      </c>
      <c r="B6" t="s">
        <v>141</v>
      </c>
      <c r="C6" t="s">
        <v>142</v>
      </c>
    </row>
    <row r="7" spans="1:5" x14ac:dyDescent="0.2">
      <c r="A7" t="s">
        <v>65</v>
      </c>
      <c r="B7" t="s">
        <v>182</v>
      </c>
      <c r="C7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t="s">
        <v>65</v>
      </c>
      <c r="B3" t="s">
        <v>143</v>
      </c>
      <c r="C3" t="s">
        <v>144</v>
      </c>
    </row>
    <row r="4" spans="1:5" x14ac:dyDescent="0.2">
      <c r="A4" t="s">
        <v>65</v>
      </c>
      <c r="B4" t="s">
        <v>148</v>
      </c>
      <c r="C4" t="s">
        <v>149</v>
      </c>
    </row>
    <row r="5" spans="1:5" x14ac:dyDescent="0.2">
      <c r="A5" t="s">
        <v>65</v>
      </c>
      <c r="B5" t="s">
        <v>166</v>
      </c>
      <c r="C5" t="s">
        <v>167</v>
      </c>
    </row>
    <row r="6" spans="1:5" x14ac:dyDescent="0.2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6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ColWidth="8.85546875" defaultRowHeight="12.75" x14ac:dyDescent="0.2"/>
  <cols>
    <col min="1" max="1" width="2" bestFit="1" customWidth="1"/>
    <col min="2" max="2" width="22.7109375" bestFit="1" customWidth="1"/>
    <col min="3" max="3" width="8.7109375" bestFit="1" customWidth="1"/>
    <col min="4" max="5" width="8.85546875" style="5"/>
    <col min="10" max="10" width="10.5703125" bestFit="1" customWidth="1"/>
  </cols>
  <sheetData>
    <row r="2" spans="1:29" x14ac:dyDescent="0.2">
      <c r="B2" s="9" t="s">
        <v>0</v>
      </c>
      <c r="C2" s="9" t="s">
        <v>2</v>
      </c>
      <c r="D2" s="10" t="s">
        <v>4</v>
      </c>
      <c r="E2" s="10" t="s">
        <v>9</v>
      </c>
      <c r="F2" s="10" t="s">
        <v>186</v>
      </c>
      <c r="G2" s="10" t="s">
        <v>187</v>
      </c>
      <c r="H2" s="10" t="s">
        <v>189</v>
      </c>
      <c r="I2" s="10" t="s">
        <v>188</v>
      </c>
      <c r="J2" s="10" t="s">
        <v>190</v>
      </c>
      <c r="K2" s="10" t="s">
        <v>212</v>
      </c>
      <c r="L2" s="10" t="s">
        <v>222</v>
      </c>
      <c r="M2" s="10" t="s">
        <v>223</v>
      </c>
      <c r="N2" s="10" t="s">
        <v>224</v>
      </c>
      <c r="O2" s="10" t="s">
        <v>225</v>
      </c>
      <c r="P2" s="11">
        <v>2022</v>
      </c>
      <c r="Q2" s="11">
        <v>2023</v>
      </c>
      <c r="R2" s="11">
        <v>2024</v>
      </c>
      <c r="S2" s="11">
        <v>2025</v>
      </c>
      <c r="T2" s="11">
        <v>2026</v>
      </c>
      <c r="U2" s="11">
        <v>2027</v>
      </c>
      <c r="V2" s="11">
        <v>2022</v>
      </c>
      <c r="W2" s="11">
        <v>2023</v>
      </c>
      <c r="X2" s="11">
        <v>2024</v>
      </c>
      <c r="Y2" s="11">
        <v>2025</v>
      </c>
      <c r="Z2" s="11">
        <v>2026</v>
      </c>
      <c r="AA2" s="11">
        <v>2027</v>
      </c>
      <c r="AB2" s="9" t="s">
        <v>226</v>
      </c>
      <c r="AC2" s="9" t="s">
        <v>227</v>
      </c>
    </row>
    <row r="3" spans="1:29" x14ac:dyDescent="0.2">
      <c r="A3" t="s">
        <v>65</v>
      </c>
      <c r="B3" t="s">
        <v>10</v>
      </c>
      <c r="C3" t="s">
        <v>11</v>
      </c>
      <c r="D3" s="5">
        <v>172.31</v>
      </c>
    </row>
    <row r="4" spans="1:29" x14ac:dyDescent="0.2">
      <c r="A4" t="s">
        <v>65</v>
      </c>
      <c r="B4" s="1" t="s">
        <v>50</v>
      </c>
      <c r="C4" t="s">
        <v>51</v>
      </c>
      <c r="D4" s="13">
        <v>393.9</v>
      </c>
    </row>
    <row r="5" spans="1:29" x14ac:dyDescent="0.2">
      <c r="A5" t="s">
        <v>65</v>
      </c>
      <c r="B5" t="s">
        <v>52</v>
      </c>
      <c r="C5" t="s">
        <v>53</v>
      </c>
      <c r="D5" s="5">
        <v>119.72</v>
      </c>
    </row>
    <row r="6" spans="1:29" x14ac:dyDescent="0.2">
      <c r="A6" t="s">
        <v>65</v>
      </c>
      <c r="B6" t="s">
        <v>36</v>
      </c>
      <c r="C6" t="s">
        <v>56</v>
      </c>
    </row>
    <row r="7" spans="1:29" x14ac:dyDescent="0.2">
      <c r="A7" t="s">
        <v>65</v>
      </c>
      <c r="B7" t="s">
        <v>76</v>
      </c>
      <c r="C7" t="s">
        <v>77</v>
      </c>
    </row>
    <row r="8" spans="1:29" x14ac:dyDescent="0.2">
      <c r="A8" t="s">
        <v>65</v>
      </c>
      <c r="B8" t="s">
        <v>30</v>
      </c>
      <c r="C8" t="s">
        <v>31</v>
      </c>
      <c r="D8" s="6">
        <v>85.5</v>
      </c>
    </row>
    <row r="9" spans="1:29" x14ac:dyDescent="0.2">
      <c r="A9" t="s">
        <v>65</v>
      </c>
      <c r="B9" t="s">
        <v>34</v>
      </c>
      <c r="C9" t="s">
        <v>35</v>
      </c>
      <c r="D9" s="5">
        <v>50.14</v>
      </c>
    </row>
    <row r="10" spans="1:29" x14ac:dyDescent="0.2">
      <c r="A10" t="s">
        <v>65</v>
      </c>
      <c r="B10" t="s">
        <v>41</v>
      </c>
      <c r="C10" t="s">
        <v>42</v>
      </c>
      <c r="D10" s="5">
        <v>102.37</v>
      </c>
    </row>
    <row r="11" spans="1:29" x14ac:dyDescent="0.2">
      <c r="A11" t="s">
        <v>65</v>
      </c>
      <c r="B11" t="s">
        <v>81</v>
      </c>
      <c r="C11" t="s">
        <v>82</v>
      </c>
    </row>
    <row r="12" spans="1:29" x14ac:dyDescent="0.2">
      <c r="A12" t="s">
        <v>65</v>
      </c>
      <c r="B12" t="s">
        <v>44</v>
      </c>
      <c r="C12" t="s">
        <v>45</v>
      </c>
    </row>
    <row r="13" spans="1:29" x14ac:dyDescent="0.2">
      <c r="A13" t="s">
        <v>65</v>
      </c>
      <c r="B13" t="s">
        <v>137</v>
      </c>
      <c r="C13" t="s">
        <v>138</v>
      </c>
    </row>
    <row r="14" spans="1:29" x14ac:dyDescent="0.2">
      <c r="A14" t="s">
        <v>65</v>
      </c>
      <c r="B14" t="s">
        <v>172</v>
      </c>
      <c r="C14" t="s">
        <v>173</v>
      </c>
    </row>
    <row r="15" spans="1:29" x14ac:dyDescent="0.2">
      <c r="A15" t="s">
        <v>65</v>
      </c>
      <c r="B15" t="s">
        <v>193</v>
      </c>
      <c r="C15" t="s">
        <v>194</v>
      </c>
      <c r="D15" s="5">
        <v>102.04</v>
      </c>
    </row>
    <row r="16" spans="1:29" x14ac:dyDescent="0.2">
      <c r="A16" t="s">
        <v>65</v>
      </c>
      <c r="B16" s="1" t="s">
        <v>221</v>
      </c>
      <c r="C16" t="s">
        <v>220</v>
      </c>
      <c r="D16" s="5">
        <v>109.43</v>
      </c>
      <c r="E16" s="7">
        <f>+D16*I16</f>
        <v>6407.2359300000007</v>
      </c>
      <c r="F16" s="12">
        <f>+[7]Main!$K$5-[7]Main!$K$6</f>
        <v>-153.13800000000003</v>
      </c>
      <c r="G16" s="12">
        <f>+E16-F16</f>
        <v>6560.3739300000007</v>
      </c>
      <c r="H16" s="5" t="s">
        <v>213</v>
      </c>
      <c r="I16" s="7">
        <f>+[7]Main!$K$3</f>
        <v>58.551000000000002</v>
      </c>
      <c r="J16" s="8">
        <v>45576</v>
      </c>
    </row>
  </sheetData>
  <hyperlinks>
    <hyperlink ref="B16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2024-10-11T16:11:59Z</dcterms:modified>
</cp:coreProperties>
</file>