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Martin\code\models\"/>
    </mc:Choice>
  </mc:AlternateContent>
  <xr:revisionPtr revIDLastSave="0" documentId="13_ncr:1_{758C915D-11F6-4ECF-A2CB-C1B47FD7F4B4}" xr6:coauthVersionLast="47" xr6:coauthVersionMax="47" xr10:uidLastSave="{00000000-0000-0000-0000-000000000000}"/>
  <bookViews>
    <workbookView xWindow="-34575" yWindow="7740" windowWidth="15000" windowHeight="10620" activeTab="1" xr2:uid="{A60D6F5D-C7AD-4CE4-9596-6485E651EC61}"/>
  </bookViews>
  <sheets>
    <sheet name="Main" sheetId="1" r:id="rId1"/>
    <sheet name="Model" sheetId="9" r:id="rId2"/>
    <sheet name="Dupixent" sheetId="8" r:id="rId3"/>
    <sheet name="Eylea" sheetId="3" r:id="rId4"/>
    <sheet name="Arcalyst" sheetId="2" r:id="rId5"/>
    <sheet name="Zaltrap" sheetId="4" r:id="rId6"/>
    <sheet name="VEGF Trap" sheetId="5" r:id="rId7"/>
    <sheet name="REGN727" sheetId="6" r:id="rId8"/>
    <sheet name="REGN88"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9" i="9" l="1"/>
  <c r="E19" i="9"/>
  <c r="D19" i="9"/>
  <c r="C19" i="9"/>
  <c r="N19" i="9"/>
  <c r="M19" i="9"/>
  <c r="G12" i="9"/>
  <c r="G9" i="9"/>
  <c r="G19" i="9" s="1"/>
  <c r="K12" i="9"/>
  <c r="K9" i="9" s="1"/>
  <c r="K19" i="9" s="1"/>
  <c r="K21" i="9" s="1"/>
  <c r="G26" i="9"/>
  <c r="G20" i="9"/>
  <c r="G24" i="9"/>
  <c r="K26" i="9"/>
  <c r="K24" i="9"/>
  <c r="K20" i="9"/>
  <c r="H12" i="9"/>
  <c r="H9" i="9" s="1"/>
  <c r="H19" i="9" s="1"/>
  <c r="J19" i="9"/>
  <c r="I19" i="9"/>
  <c r="L12" i="9"/>
  <c r="L9" i="9" s="1"/>
  <c r="L19" i="9" s="1"/>
  <c r="L23" i="9"/>
  <c r="L22" i="9"/>
  <c r="H26" i="9"/>
  <c r="H20" i="9"/>
  <c r="H24" i="9"/>
  <c r="L26" i="9"/>
  <c r="L20" i="9"/>
  <c r="G21" i="9" l="1"/>
  <c r="G25" i="9" s="1"/>
  <c r="G27" i="9" s="1"/>
  <c r="G29" i="9" s="1"/>
  <c r="G30" i="9" s="1"/>
  <c r="K25" i="9"/>
  <c r="K27" i="9" s="1"/>
  <c r="K29" i="9" s="1"/>
  <c r="K30" i="9" s="1"/>
  <c r="H21" i="9"/>
  <c r="H25" i="9" s="1"/>
  <c r="H27" i="9" s="1"/>
  <c r="H29" i="9" s="1"/>
  <c r="H30" i="9" s="1"/>
  <c r="L21" i="9"/>
  <c r="L24" i="9"/>
  <c r="K3" i="1"/>
  <c r="K4" i="1" s="1"/>
  <c r="K7" i="1" s="1"/>
  <c r="K5" i="1"/>
  <c r="L25" i="9" l="1"/>
  <c r="L27" i="9" s="1"/>
  <c r="L29" i="9" s="1"/>
  <c r="L30" i="9" s="1"/>
</calcChain>
</file>

<file path=xl/sharedStrings.xml><?xml version="1.0" encoding="utf-8"?>
<sst xmlns="http://schemas.openxmlformats.org/spreadsheetml/2006/main" count="350" uniqueCount="258">
  <si>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</si>
  <si>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</si>
  <si>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</si>
  <si>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</si>
  <si>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</si>
  <si>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</si>
  <si>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</si>
  <si>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</si>
  <si>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</si>
  <si>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</si>
  <si>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</si>
  <si>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</si>
  <si>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</si>
  <si>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</si>
  <si>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</si>
  <si>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</si>
  <si>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</si>
  <si>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</si>
  <si>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</si>
  <si>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</si>
  <si>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PCSK9 antibody</t>
  </si>
  <si>
    <t>Sanofi</t>
  </si>
  <si>
    <t>II</t>
  </si>
  <si>
    <t>LDL reduction</t>
  </si>
  <si>
    <t>alirocumab (REGN727)</t>
  </si>
  <si>
    <t>IL4</t>
  </si>
  <si>
    <t>dupilumab (REGN668)</t>
  </si>
  <si>
    <t>NGF</t>
  </si>
  <si>
    <t>Tanezumab</t>
  </si>
  <si>
    <t>I (on hold)</t>
  </si>
  <si>
    <t>Pain</t>
  </si>
  <si>
    <t>fasinumab (REGN475)</t>
  </si>
  <si>
    <t>IL-6R antibody</t>
  </si>
  <si>
    <t>Actemra</t>
  </si>
  <si>
    <t>II, II/III</t>
  </si>
  <si>
    <t>RA</t>
  </si>
  <si>
    <t>sarilumab (REGN88)</t>
  </si>
  <si>
    <t>EV</t>
  </si>
  <si>
    <t>Phase</t>
  </si>
  <si>
    <t>Q222</t>
  </si>
  <si>
    <t>Debt</t>
  </si>
  <si>
    <t>Antibody</t>
  </si>
  <si>
    <t>VEGF-A,-B, PIGF</t>
  </si>
  <si>
    <t>Bayer (ex NA)</t>
  </si>
  <si>
    <t>Avastin/Lucentis</t>
  </si>
  <si>
    <t>AMD</t>
  </si>
  <si>
    <t>Eylea</t>
  </si>
  <si>
    <t>Cash</t>
  </si>
  <si>
    <t>Dupixent (dupilumab)</t>
  </si>
  <si>
    <t>MC</t>
  </si>
  <si>
    <t>Sanofi (50/50)</t>
  </si>
  <si>
    <t>Erbitux, 5-FU</t>
  </si>
  <si>
    <t>III</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</si>
  <si>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</si>
  <si>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</si>
  <si>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</si>
  <si>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</si>
  <si>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</si>
  <si>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</si>
  <si>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</si>
  <si>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</si>
  <si>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</si>
  <si>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</si>
  <si>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</si>
  <si>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</si>
  <si>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</si>
  <si>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</si>
  <si>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</si>
  <si>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</si>
  <si>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</si>
  <si>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</si>
  <si>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</si>
  <si>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</si>
  <si>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</si>
  <si>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</si>
  <si>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</si>
  <si>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</si>
  <si>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</si>
  <si>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</si>
  <si>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</si>
  <si>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</si>
  <si>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</si>
  <si>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</si>
  <si>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</si>
  <si>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</si>
  <si>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</si>
  <si>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</si>
  <si>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</si>
  <si>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</si>
  <si>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</si>
  <si>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</si>
  <si>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</si>
  <si>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</si>
  <si>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</si>
  <si>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</si>
  <si>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</si>
  <si>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</si>
  <si>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</si>
  <si>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</si>
  <si>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</si>
  <si>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</si>
  <si>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</si>
  <si>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</si>
  <si>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</si>
  <si>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</si>
  <si>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</si>
  <si>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</si>
  <si>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</si>
  <si>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</si>
  <si>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</si>
  <si>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</si>
  <si>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</si>
  <si>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</si>
  <si>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</si>
  <si>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</si>
  <si>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</si>
  <si>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</si>
  <si>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</si>
  <si>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</si>
  <si>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</si>
  <si>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</si>
  <si>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</si>
  <si>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</si>
  <si>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</si>
  <si>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</si>
  <si>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</si>
  <si>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</si>
  <si>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</si>
  <si>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</si>
  <si>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</si>
  <si>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</si>
  <si>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</si>
  <si>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</si>
  <si>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</si>
  <si>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</si>
  <si>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</si>
  <si>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</si>
  <si>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</si>
  <si>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</si>
  <si>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</si>
  <si>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</si>
  <si>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</si>
  <si>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</si>
  <si>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</si>
  <si>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</si>
  <si>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</si>
  <si>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</si>
  <si>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</si>
  <si>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</si>
  <si>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Phase III head-to-head vs Lucentis in 1H07?</t>
  </si>
  <si>
    <t>Uses a direct formulation specifically designed for direct injection into a patients eye</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</si>
  <si>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</si>
  <si>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</si>
  <si>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</si>
  <si>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</si>
  <si>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</si>
  <si>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</si>
  <si>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</si>
  <si>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</si>
  <si>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</si>
  <si>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</si>
  <si>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</si>
  <si>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</si>
  <si>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</si>
  <si>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</si>
  <si>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</si>
  <si>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</si>
  <si>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</si>
  <si>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</si>
  <si>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</si>
  <si>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</si>
  <si>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</si>
  <si>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</si>
  <si>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</si>
  <si>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</si>
  <si>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</si>
  <si>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</si>
  <si>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</si>
  <si>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</si>
  <si>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</si>
  <si>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</si>
  <si>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</si>
  <si>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</si>
  <si>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</si>
  <si>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</si>
  <si>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</si>
  <si>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</si>
  <si>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</si>
  <si>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</si>
  <si>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</si>
  <si>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</si>
  <si>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</si>
  <si>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</si>
  <si>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</si>
  <si>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</si>
  <si>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</si>
  <si>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</si>
  <si>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</si>
  <si>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</si>
  <si>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</si>
  <si>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</si>
  <si>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</si>
  <si>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</si>
  <si>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</si>
  <si>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</si>
  <si>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</si>
  <si>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</si>
  <si>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</si>
  <si>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</si>
  <si>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</si>
  <si>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</si>
  <si>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</si>
  <si>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</si>
  <si>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</si>
  <si>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</si>
  <si>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</si>
  <si>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</si>
  <si>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</si>
  <si>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</si>
  <si>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</si>
  <si>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</si>
  <si>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</si>
  <si>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</si>
  <si>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</si>
  <si>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</si>
  <si>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</si>
  <si>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</si>
  <si>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</si>
  <si>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</si>
  <si>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</si>
  <si>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</si>
  <si>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</si>
  <si>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</si>
  <si>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</si>
  <si>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REGEN-COV</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</si>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</sst>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s>
  <fills count="3">
    <fill>
      <patternFill patternType="none"/>
    </fill>
    <fill>
      <patternFill patternType="gray125"/>
    </fill>
    <fill>
      <patternFill patternType="solid">
        <fgColor indexed="9"/>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52">
    <xf numFmtId="0" fontId="0" fillId="0" borderId="0" xfId="0"/>
    <xf numFmtId="0" fontId="0" fillId="2" borderId="0" xfId="0" applyFill="1"/>
    <xf numFmtId="0" fontId="0" fillId="2" borderId="0" xfId="0" applyFill="1" applyAlignment="1">
      <alignment horizontal="center"/>
    </xf>
    <xf numFmtId="0" fontId="2" fillId="2" borderId="0" xfId="0" applyFont="1" applyFill="1" applyAlignment="1">
      <alignment horizontal="left"/>
    </xf>
    <xf numFmtId="0" fontId="3" fillId="2" borderId="0" xfId="0" applyFont="1" applyFill="1" applyAlignment="1">
      <alignment horizontal="left"/>
    </xf>
    <xf numFmtId="0" fontId="0" fillId="2" borderId="0" xfId="0" applyFill="1" applyAlignment="1">
      <alignment horizontal="left"/>
    </xf>
    <xf numFmtId="0" fontId="2" fillId="2" borderId="0" xfId="0" applyFont="1" applyFill="1"/>
    <xf numFmtId="0" fontId="0" fillId="2" borderId="1" xfId="0" applyFill="1" applyBorder="1" applyAlignment="1">
      <alignment horizontal="center"/>
    </xf>
    <xf numFmtId="0" fontId="2" fillId="2" borderId="2" xfId="0" applyFont="1" applyFill="1" applyBorder="1" applyAlignment="1">
      <alignment horizontal="center"/>
    </xf>
    <xf numFmtId="0" fontId="4" fillId="2" borderId="3" xfId="1" applyFill="1" applyBorder="1" applyAlignment="1" applyProtection="1"/>
    <xf numFmtId="0" fontId="0" fillId="2" borderId="4" xfId="0" applyFill="1" applyBorder="1" applyAlignment="1">
      <alignment horizontal="center"/>
    </xf>
    <xf numFmtId="0" fontId="2" fillId="2" borderId="0" xfId="0" applyFont="1" applyFill="1" applyAlignment="1">
      <alignment horizontal="center"/>
    </xf>
    <xf numFmtId="0" fontId="2" fillId="2" borderId="5" xfId="1" applyFont="1" applyFill="1" applyBorder="1" applyAlignment="1" applyProtection="1"/>
    <xf numFmtId="2" fontId="0" fillId="2" borderId="0" xfId="0" applyNumberFormat="1" applyFill="1"/>
    <xf numFmtId="0" fontId="4" fillId="2" borderId="5" xfId="1" applyFill="1" applyBorder="1" applyAlignment="1" applyProtection="1"/>
    <xf numFmtId="3" fontId="0" fillId="2" borderId="0" xfId="0" applyNumberFormat="1" applyFill="1"/>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xf numFmtId="0" fontId="2" fillId="2" borderId="0" xfId="0" applyFont="1" applyFill="1" applyAlignment="1">
      <alignment horizontal="right"/>
    </xf>
    <xf numFmtId="0" fontId="2" fillId="2" borderId="1" xfId="0" applyFont="1" applyFill="1" applyBorder="1" applyAlignment="1">
      <alignment horizontal="center"/>
    </xf>
    <xf numFmtId="0" fontId="0" fillId="2" borderId="2" xfId="0" applyFill="1" applyBorder="1" applyAlignment="1">
      <alignment horizontal="center"/>
    </xf>
    <xf numFmtId="3" fontId="0" fillId="0" borderId="0" xfId="0" applyNumberFormat="1"/>
    <xf numFmtId="0" fontId="0" fillId="2" borderId="0" xfId="0" applyFill="1" applyAlignment="1">
      <alignment horizontal="right"/>
    </xf>
    <xf numFmtId="3" fontId="2" fillId="2" borderId="0" xfId="0" applyNumberFormat="1" applyFont="1" applyFill="1"/>
    <xf numFmtId="0" fontId="2" fillId="2" borderId="9" xfId="0" applyFont="1" applyFill="1" applyBorder="1" applyAlignment="1">
      <alignment horizontal="center"/>
    </xf>
    <xf numFmtId="0" fontId="2" fillId="2" borderId="10" xfId="0" applyFont="1" applyFill="1" applyBorder="1" applyAlignment="1">
      <alignment horizontal="center"/>
    </xf>
    <xf numFmtId="9" fontId="0" fillId="2" borderId="10" xfId="0" applyNumberFormat="1" applyFill="1" applyBorder="1" applyAlignment="1">
      <alignment horizontal="center"/>
    </xf>
    <xf numFmtId="0" fontId="0" fillId="2" borderId="10" xfId="0" applyFill="1" applyBorder="1" applyAlignment="1">
      <alignment horizontal="center"/>
    </xf>
    <xf numFmtId="17" fontId="0" fillId="2" borderId="10" xfId="0" applyNumberFormat="1" applyFill="1" applyBorder="1" applyAlignment="1">
      <alignment horizontal="center"/>
    </xf>
    <xf numFmtId="0" fontId="4" fillId="2" borderId="11" xfId="1" applyFill="1" applyBorder="1" applyAlignment="1" applyProtection="1"/>
    <xf numFmtId="4" fontId="0" fillId="2" borderId="0" xfId="0" applyNumberFormat="1" applyFill="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cellXfs>
  <cellStyles count="3">
    <cellStyle name="Hyperlink" xfId="1" builtinId="8"/>
    <cellStyle name="Normal" xfId="0" builtinId="0"/>
    <cellStyle name="Normal 2" xfId="2" xr:uid="{E14D3674-039E-4586-B983-DD274F8F71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12</xdr:col>
      <xdr:colOff>38100</xdr:colOff>
      <xdr:row>0</xdr:row>
      <xdr:rowOff>28575</xdr:rowOff>
    </xdr:from>
    <xdr:to>
      <xdr:col>12</xdr:col>
      <xdr:colOff>38100</xdr:colOff>
      <xdr:row>39</xdr:row>
      <xdr:rowOff>76200</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7486650" y="28575"/>
          <a:ext cx="0" cy="636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M32"/>
  <sheetViews>
    <sheetView workbookViewId="0">
      <selection activeCell="L10" sqref="L10"/>
    </sheetView>
  </sheetViews>
  <sheetFormatPr defaultRowHeight="12.75" x14ac:dyDescent="0.2"/>
  <cols>
    <col min="1" max="1" width="3.7109375" customWidth="1"/>
    <col min="2" max="2" width="23.42578125" customWidth="1"/>
  </cols>
  <sheetData>
    <row r="2" spans="2:13" x14ac:dyDescent="0.2">
      <c r="B2" s="18" t="s">
        <v>66</v>
      </c>
      <c r="C2" s="17" t="s">
        <v>65</v>
      </c>
      <c r="D2" s="17" t="s">
        <v>64</v>
      </c>
      <c r="E2" s="17" t="s">
        <v>63</v>
      </c>
      <c r="F2" s="17" t="s">
        <v>62</v>
      </c>
      <c r="G2" s="17" t="s">
        <v>61</v>
      </c>
      <c r="H2" s="16" t="s">
        <v>60</v>
      </c>
      <c r="I2" s="1"/>
      <c r="J2" s="1" t="s">
        <v>59</v>
      </c>
      <c r="K2" s="31">
        <v>630</v>
      </c>
      <c r="L2" s="19"/>
      <c r="M2" s="1"/>
    </row>
    <row r="3" spans="2:13" x14ac:dyDescent="0.2">
      <c r="B3" s="30" t="s">
        <v>58</v>
      </c>
      <c r="C3" s="28" t="s">
        <v>57</v>
      </c>
      <c r="D3" s="29">
        <v>39479</v>
      </c>
      <c r="E3" s="28"/>
      <c r="F3" s="27">
        <v>1</v>
      </c>
      <c r="G3" s="26" t="s">
        <v>56</v>
      </c>
      <c r="H3" s="25" t="s">
        <v>41</v>
      </c>
      <c r="I3" s="1"/>
      <c r="J3" s="1" t="s">
        <v>55</v>
      </c>
      <c r="K3" s="24">
        <f>128.3-20.6+1.818146</f>
        <v>109.51814600000002</v>
      </c>
      <c r="L3" s="19" t="s">
        <v>39</v>
      </c>
      <c r="M3" s="1"/>
    </row>
    <row r="4" spans="2:13" x14ac:dyDescent="0.2">
      <c r="B4" s="14" t="s">
        <v>54</v>
      </c>
      <c r="C4" s="11" t="s">
        <v>53</v>
      </c>
      <c r="D4" s="11" t="s">
        <v>52</v>
      </c>
      <c r="E4" s="11" t="s">
        <v>51</v>
      </c>
      <c r="F4" s="11" t="s">
        <v>50</v>
      </c>
      <c r="G4" s="11" t="s">
        <v>42</v>
      </c>
      <c r="H4" s="10"/>
      <c r="I4" s="1"/>
      <c r="J4" s="1" t="s">
        <v>49</v>
      </c>
      <c r="K4" s="15">
        <f>K2*K3</f>
        <v>68996.431980000008</v>
      </c>
      <c r="L4" s="23"/>
      <c r="M4" s="1"/>
    </row>
    <row r="5" spans="2:13" x14ac:dyDescent="0.2">
      <c r="B5" s="14" t="s">
        <v>48</v>
      </c>
      <c r="C5" s="11"/>
      <c r="D5" s="11"/>
      <c r="E5" s="11"/>
      <c r="F5" s="11"/>
      <c r="G5" s="11"/>
      <c r="H5" s="10"/>
      <c r="I5" s="1"/>
      <c r="J5" s="1" t="s">
        <v>47</v>
      </c>
      <c r="K5" s="22">
        <f>3395.1+4171.3+6415.9</f>
        <v>13982.3</v>
      </c>
      <c r="L5" s="19" t="s">
        <v>39</v>
      </c>
      <c r="M5" s="1"/>
    </row>
    <row r="6" spans="2:13" x14ac:dyDescent="0.2">
      <c r="B6" s="9" t="s">
        <v>46</v>
      </c>
      <c r="C6" s="21" t="s">
        <v>45</v>
      </c>
      <c r="D6" s="8"/>
      <c r="E6" s="8" t="s">
        <v>44</v>
      </c>
      <c r="F6" s="8" t="s">
        <v>43</v>
      </c>
      <c r="G6" s="8" t="s">
        <v>42</v>
      </c>
      <c r="H6" s="20" t="s">
        <v>41</v>
      </c>
      <c r="I6" s="1"/>
      <c r="J6" s="1" t="s">
        <v>40</v>
      </c>
      <c r="K6" s="15">
        <v>1980.7</v>
      </c>
      <c r="L6" s="19" t="s">
        <v>39</v>
      </c>
      <c r="M6" s="1"/>
    </row>
    <row r="7" spans="2:13" x14ac:dyDescent="0.2">
      <c r="B7" s="18"/>
      <c r="C7" s="17"/>
      <c r="D7" s="17" t="s">
        <v>38</v>
      </c>
      <c r="E7" s="17"/>
      <c r="F7" s="17"/>
      <c r="G7" s="17"/>
      <c r="H7" s="16"/>
      <c r="I7" s="1"/>
      <c r="J7" s="6" t="s">
        <v>37</v>
      </c>
      <c r="K7" s="15">
        <f>K4-K5+K6</f>
        <v>56994.831980000003</v>
      </c>
      <c r="L7" s="1"/>
      <c r="M7" s="1"/>
    </row>
    <row r="8" spans="2:13" x14ac:dyDescent="0.2">
      <c r="B8" s="14" t="s">
        <v>36</v>
      </c>
      <c r="C8" s="2" t="s">
        <v>35</v>
      </c>
      <c r="D8" s="11" t="s">
        <v>34</v>
      </c>
      <c r="E8" s="2" t="s">
        <v>33</v>
      </c>
      <c r="F8" s="2"/>
      <c r="G8" s="11" t="s">
        <v>32</v>
      </c>
      <c r="H8" s="10"/>
      <c r="I8" s="1"/>
      <c r="J8" s="6"/>
      <c r="K8" s="13"/>
      <c r="L8" s="1"/>
      <c r="M8" s="1"/>
    </row>
    <row r="9" spans="2:13" x14ac:dyDescent="0.2">
      <c r="B9" s="12" t="s">
        <v>31</v>
      </c>
      <c r="C9" s="11" t="s">
        <v>30</v>
      </c>
      <c r="D9" s="11" t="s">
        <v>29</v>
      </c>
      <c r="E9" s="11" t="s">
        <v>28</v>
      </c>
      <c r="F9" s="2"/>
      <c r="G9" s="11" t="s">
        <v>27</v>
      </c>
      <c r="H9" s="10"/>
      <c r="I9" s="1"/>
      <c r="J9" s="1"/>
      <c r="K9" s="1"/>
      <c r="L9" s="1"/>
      <c r="M9" s="1"/>
    </row>
    <row r="10" spans="2:13" x14ac:dyDescent="0.2">
      <c r="B10" s="12" t="s">
        <v>26</v>
      </c>
      <c r="C10" s="11"/>
      <c r="D10" s="11"/>
      <c r="E10" s="11"/>
      <c r="F10" s="2"/>
      <c r="G10" s="11" t="s">
        <v>25</v>
      </c>
      <c r="H10" s="10"/>
      <c r="I10" s="1"/>
      <c r="J10" s="1"/>
      <c r="K10" s="1"/>
      <c r="L10" s="1"/>
      <c r="M10" s="1"/>
    </row>
    <row r="11" spans="2:13" x14ac:dyDescent="0.2">
      <c r="B11" s="9" t="s">
        <v>24</v>
      </c>
      <c r="C11" s="8" t="s">
        <v>23</v>
      </c>
      <c r="D11" s="8" t="s">
        <v>22</v>
      </c>
      <c r="E11" s="8"/>
      <c r="F11" s="8" t="s">
        <v>21</v>
      </c>
      <c r="G11" s="8" t="s">
        <v>20</v>
      </c>
      <c r="H11" s="7"/>
      <c r="I11" s="1"/>
      <c r="J11" s="1"/>
      <c r="K11" s="1"/>
      <c r="L11" s="1"/>
      <c r="M11" s="1"/>
    </row>
    <row r="12" spans="2:13" x14ac:dyDescent="0.2">
      <c r="B12" s="1"/>
      <c r="C12" s="2"/>
      <c r="D12" s="2"/>
      <c r="E12" s="2"/>
      <c r="F12" s="2"/>
      <c r="G12" s="2"/>
      <c r="H12" s="2"/>
      <c r="I12" s="1"/>
      <c r="J12" s="1"/>
      <c r="K12" s="1"/>
      <c r="L12" s="1"/>
      <c r="M12" s="1"/>
    </row>
    <row r="13" spans="2:13" x14ac:dyDescent="0.2">
      <c r="B13" s="6"/>
      <c r="C13" s="2"/>
      <c r="D13" s="2"/>
      <c r="E13" s="2"/>
      <c r="F13" s="2"/>
      <c r="G13" s="4" t="s">
        <v>19</v>
      </c>
      <c r="H13" s="2"/>
      <c r="I13" s="1"/>
      <c r="J13" s="1"/>
      <c r="K13" s="1"/>
      <c r="L13" s="1"/>
      <c r="M13" s="1"/>
    </row>
    <row r="14" spans="2:13" x14ac:dyDescent="0.2">
      <c r="B14" s="6"/>
      <c r="C14" s="2"/>
      <c r="D14" s="2"/>
      <c r="E14" s="1"/>
      <c r="F14" s="5"/>
      <c r="G14" s="4" t="s">
        <v>18</v>
      </c>
      <c r="H14" s="2"/>
      <c r="I14" s="1"/>
      <c r="J14" s="1"/>
      <c r="K14" s="1"/>
      <c r="L14" s="1"/>
      <c r="M14" s="1"/>
    </row>
    <row r="15" spans="2:13" x14ac:dyDescent="0.2">
      <c r="B15" s="6"/>
      <c r="C15" s="2"/>
      <c r="D15" s="2"/>
      <c r="E15" s="1"/>
      <c r="F15" s="5"/>
      <c r="G15" s="4" t="s">
        <v>17</v>
      </c>
      <c r="H15" s="2"/>
      <c r="I15" s="1"/>
      <c r="J15" s="1"/>
      <c r="K15" s="1"/>
      <c r="L15" s="1"/>
      <c r="M15" s="1"/>
    </row>
    <row r="16" spans="2:13" x14ac:dyDescent="0.2">
      <c r="B16" s="6"/>
      <c r="C16" s="2"/>
      <c r="D16" s="2"/>
      <c r="E16" s="1"/>
      <c r="F16" s="5"/>
      <c r="G16" s="4" t="s">
        <v>16</v>
      </c>
      <c r="H16" s="2"/>
      <c r="I16" s="1"/>
      <c r="J16" s="1"/>
      <c r="K16" s="1"/>
      <c r="L16" s="1"/>
      <c r="M16" s="1"/>
    </row>
    <row r="17" spans="2:13" x14ac:dyDescent="0.2">
      <c r="B17" s="1"/>
      <c r="C17" s="2"/>
      <c r="D17" s="2"/>
      <c r="E17" s="2"/>
      <c r="F17" s="2"/>
      <c r="G17" s="4" t="s">
        <v>15</v>
      </c>
      <c r="H17" s="2"/>
      <c r="I17" s="1"/>
      <c r="J17" s="1"/>
      <c r="K17" s="1"/>
      <c r="L17" s="1"/>
      <c r="M17" s="1"/>
    </row>
    <row r="18" spans="2:13" x14ac:dyDescent="0.2">
      <c r="B18" s="1"/>
      <c r="C18" s="2"/>
      <c r="D18" s="2"/>
      <c r="E18" s="2"/>
      <c r="F18" s="2"/>
      <c r="G18" s="4" t="s">
        <v>14</v>
      </c>
      <c r="H18" s="2"/>
      <c r="I18" s="1"/>
      <c r="J18" s="1"/>
      <c r="K18" s="1"/>
      <c r="L18" s="1"/>
      <c r="M18" s="1"/>
    </row>
    <row r="19" spans="2:13" x14ac:dyDescent="0.2">
      <c r="B19" s="1"/>
      <c r="C19" s="2"/>
      <c r="D19" s="2"/>
      <c r="E19" s="2"/>
      <c r="F19" s="2"/>
      <c r="G19" s="4" t="s">
        <v>13</v>
      </c>
      <c r="H19" s="2"/>
      <c r="I19" s="1"/>
      <c r="J19" s="1"/>
      <c r="K19" s="1"/>
      <c r="L19" s="1"/>
      <c r="M19" s="1"/>
    </row>
    <row r="20" spans="2:13" x14ac:dyDescent="0.2">
      <c r="B20" s="1"/>
      <c r="C20" s="2"/>
      <c r="D20" s="2"/>
      <c r="E20" s="2"/>
      <c r="F20" s="2"/>
      <c r="G20" s="4" t="s">
        <v>12</v>
      </c>
      <c r="H20" s="2"/>
      <c r="I20" s="1"/>
      <c r="J20" s="1"/>
      <c r="K20" s="1"/>
      <c r="L20" s="1"/>
      <c r="M20" s="1"/>
    </row>
    <row r="21" spans="2:13" x14ac:dyDescent="0.2">
      <c r="B21" s="1"/>
      <c r="C21" s="2"/>
      <c r="D21" s="2"/>
      <c r="E21" s="2"/>
      <c r="F21" s="2"/>
      <c r="G21" s="4" t="s">
        <v>11</v>
      </c>
      <c r="H21" s="2"/>
      <c r="I21" s="1"/>
      <c r="J21" s="1"/>
      <c r="K21" s="1"/>
      <c r="L21" s="1"/>
      <c r="M21" s="1"/>
    </row>
    <row r="22" spans="2:13" x14ac:dyDescent="0.2">
      <c r="B22" s="1"/>
      <c r="C22" s="2"/>
      <c r="D22" s="2"/>
      <c r="E22" s="2"/>
      <c r="F22" s="2"/>
      <c r="G22" s="3" t="s">
        <v>10</v>
      </c>
      <c r="H22" s="2"/>
      <c r="I22" s="1"/>
      <c r="J22" s="1"/>
      <c r="K22" s="1"/>
      <c r="L22" s="1"/>
      <c r="M22" s="1"/>
    </row>
    <row r="23" spans="2:13" x14ac:dyDescent="0.2">
      <c r="B23" s="1"/>
      <c r="C23" s="2"/>
      <c r="D23" s="2"/>
      <c r="E23" s="2"/>
      <c r="F23" s="2"/>
      <c r="G23" s="3" t="s">
        <v>9</v>
      </c>
      <c r="H23" s="2"/>
      <c r="I23" s="1"/>
      <c r="J23" s="1"/>
      <c r="K23" s="1"/>
      <c r="L23" s="1"/>
      <c r="M23" s="1"/>
    </row>
    <row r="24" spans="2:13" x14ac:dyDescent="0.2">
      <c r="B24" s="1"/>
      <c r="C24" s="2"/>
      <c r="D24" s="2"/>
      <c r="E24" s="2"/>
      <c r="F24" s="2"/>
      <c r="G24" s="3" t="s">
        <v>8</v>
      </c>
      <c r="H24" s="2"/>
      <c r="I24" s="1"/>
      <c r="J24" s="1"/>
      <c r="K24" s="1"/>
      <c r="L24" s="1"/>
      <c r="M24" s="1"/>
    </row>
    <row r="25" spans="2:13" x14ac:dyDescent="0.2">
      <c r="B25" s="1"/>
      <c r="C25" s="2"/>
      <c r="D25" s="2"/>
      <c r="E25" s="2"/>
      <c r="F25" s="2"/>
      <c r="G25" s="3" t="s">
        <v>7</v>
      </c>
      <c r="H25" s="2"/>
      <c r="I25" s="1"/>
      <c r="J25" s="1"/>
      <c r="K25" s="1"/>
      <c r="L25" s="1"/>
      <c r="M25" s="1"/>
    </row>
    <row r="26" spans="2:13" x14ac:dyDescent="0.2">
      <c r="B26" s="1"/>
      <c r="C26" s="2"/>
      <c r="D26" s="2"/>
      <c r="E26" s="2"/>
      <c r="F26" s="2"/>
      <c r="G26" s="3" t="s">
        <v>6</v>
      </c>
      <c r="H26" s="2"/>
      <c r="I26" s="1"/>
      <c r="J26" s="1"/>
      <c r="K26" s="1"/>
      <c r="L26" s="1"/>
      <c r="M26" s="1"/>
    </row>
    <row r="27" spans="2:13" x14ac:dyDescent="0.2">
      <c r="B27" s="1"/>
      <c r="C27" s="2"/>
      <c r="D27" s="2"/>
      <c r="E27" s="2"/>
      <c r="F27" s="2"/>
      <c r="G27" s="3" t="s">
        <v>5</v>
      </c>
      <c r="H27" s="2"/>
      <c r="I27" s="1"/>
      <c r="J27" s="1"/>
      <c r="K27" s="1"/>
      <c r="L27" s="1"/>
      <c r="M27" s="1"/>
    </row>
    <row r="28" spans="2:13" x14ac:dyDescent="0.2">
      <c r="B28" s="1"/>
      <c r="C28" s="2"/>
      <c r="D28" s="2"/>
      <c r="E28" s="2"/>
      <c r="F28" s="2"/>
      <c r="G28" s="3" t="s">
        <v>4</v>
      </c>
      <c r="H28" s="2"/>
      <c r="I28" s="1"/>
      <c r="J28" s="1"/>
      <c r="K28" s="1"/>
      <c r="L28" s="1"/>
      <c r="M28" s="1"/>
    </row>
    <row r="29" spans="2:13" x14ac:dyDescent="0.2">
      <c r="B29" s="1"/>
      <c r="C29" s="2"/>
      <c r="D29" s="2"/>
      <c r="E29" s="2"/>
      <c r="F29" s="2"/>
      <c r="G29" s="3" t="s">
        <v>3</v>
      </c>
      <c r="H29" s="2"/>
      <c r="I29" s="1"/>
      <c r="J29" s="1"/>
      <c r="K29" s="1"/>
      <c r="L29" s="1"/>
      <c r="M29" s="1"/>
    </row>
    <row r="30" spans="2:13" x14ac:dyDescent="0.2">
      <c r="B30" s="1"/>
      <c r="C30" s="2"/>
      <c r="D30" s="2"/>
      <c r="E30" s="2"/>
      <c r="F30" s="2"/>
      <c r="G30" s="3" t="s">
        <v>2</v>
      </c>
      <c r="H30" s="2"/>
      <c r="I30" s="1"/>
      <c r="J30" s="1"/>
      <c r="K30" s="1"/>
      <c r="L30" s="1"/>
      <c r="M30" s="1"/>
    </row>
    <row r="31" spans="2:13" x14ac:dyDescent="0.2">
      <c r="B31" s="1"/>
      <c r="C31" s="2"/>
      <c r="D31" s="2"/>
      <c r="E31" s="2"/>
      <c r="F31" s="2"/>
      <c r="G31" s="3" t="s">
        <v>1</v>
      </c>
      <c r="H31" s="2"/>
      <c r="I31" s="1"/>
      <c r="J31" s="1"/>
      <c r="K31" s="1"/>
      <c r="L31" s="1"/>
      <c r="M31" s="1"/>
    </row>
    <row r="32" spans="2:13" x14ac:dyDescent="0.2">
      <c r="B32" s="1"/>
      <c r="C32" s="2"/>
      <c r="D32" s="2"/>
      <c r="E32" s="2"/>
      <c r="F32" s="2"/>
      <c r="G32" s="3" t="s">
        <v>0</v>
      </c>
      <c r="H32" s="2"/>
      <c r="I32" s="1"/>
      <c r="J32" s="1"/>
      <c r="K32" s="1"/>
      <c r="L32" s="1"/>
      <c r="M32" s="1"/>
    </row>
  </sheetData>
  <hyperlinks>
    <hyperlink ref="B3" location="Arcalyst!A1" display="Arcalyst" xr:uid="{BDF22BBF-5632-43C4-825A-494559AE5BB9}"/>
    <hyperlink ref="B11" location="REGN727!A1" display="REGN727" xr:uid="{8D796E16-1B6A-4863-8C76-1C9033CFEB9D}"/>
    <hyperlink ref="B8" location="REGN88!A1" display="REGN88" xr:uid="{8D20C485-61D6-4E03-A982-1D64315E19D9}"/>
    <hyperlink ref="B4" location="Zaltrap!A1" display="Zaltrap" xr:uid="{B1A779BE-0169-48CB-AB42-981661C5EA87}"/>
    <hyperlink ref="B6" location="'VEGF Trap-Eye'!A1" display="VEGF Trap-Eye" xr:uid="{632465B5-10C7-43D8-A04F-89D049587F0F}"/>
    <hyperlink ref="B5" location="Dupixent!A1" display="Dupixent (dupilumab)" xr:uid="{4B303E05-22EB-4F26-B307-EFDE289051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N31"/>
  <sheetViews>
    <sheetView tabSelected="1" workbookViewId="0">
      <pane xSplit="2" ySplit="2" topLeftCell="C3" activePane="bottomRight" state="frozen"/>
      <selection pane="topRight" activeCell="C1" sqref="C1"/>
      <selection pane="bottomLeft" activeCell="A3" sqref="A3"/>
      <selection pane="bottomRight" activeCell="C1" sqref="C1"/>
    </sheetView>
  </sheetViews>
  <sheetFormatPr defaultRowHeight="12.75" x14ac:dyDescent="0.2"/>
  <cols>
    <col min="1" max="1" width="5" bestFit="1" customWidth="1"/>
    <col min="2" max="2" width="15.28515625" bestFit="1" customWidth="1"/>
    <col min="3" max="14" width="9.140625" style="47"/>
  </cols>
  <sheetData>
    <row r="1" spans="1:14" x14ac:dyDescent="0.2">
      <c r="A1" s="46" t="s">
        <v>96</v>
      </c>
    </row>
    <row r="2" spans="1:14" x14ac:dyDescent="0.2">
      <c r="C2" s="47" t="s">
        <v>221</v>
      </c>
      <c r="D2" s="47" t="s">
        <v>222</v>
      </c>
      <c r="E2" s="47" t="s">
        <v>223</v>
      </c>
      <c r="F2" s="47" t="s">
        <v>224</v>
      </c>
      <c r="G2" s="47" t="s">
        <v>225</v>
      </c>
      <c r="H2" s="47" t="s">
        <v>226</v>
      </c>
      <c r="I2" s="47" t="s">
        <v>227</v>
      </c>
      <c r="J2" s="47" t="s">
        <v>228</v>
      </c>
      <c r="K2" s="47" t="s">
        <v>229</v>
      </c>
      <c r="L2" s="47" t="s">
        <v>39</v>
      </c>
      <c r="M2" s="47" t="s">
        <v>230</v>
      </c>
      <c r="N2" s="47" t="s">
        <v>231</v>
      </c>
    </row>
    <row r="3" spans="1:14" s="22" customFormat="1" x14ac:dyDescent="0.2">
      <c r="B3" s="22" t="s">
        <v>46</v>
      </c>
      <c r="C3" s="48"/>
      <c r="D3" s="48"/>
      <c r="E3" s="48"/>
      <c r="F3" s="48"/>
      <c r="G3" s="48">
        <v>1347</v>
      </c>
      <c r="H3" s="48">
        <v>1425</v>
      </c>
      <c r="I3" s="48"/>
      <c r="J3" s="48"/>
      <c r="K3" s="48">
        <v>1518</v>
      </c>
      <c r="L3" s="48">
        <v>1621</v>
      </c>
      <c r="M3" s="48"/>
      <c r="N3" s="48"/>
    </row>
    <row r="4" spans="1:14" s="22" customFormat="1" x14ac:dyDescent="0.2">
      <c r="B4" s="22" t="s">
        <v>232</v>
      </c>
      <c r="C4" s="48"/>
      <c r="D4" s="48"/>
      <c r="E4" s="48"/>
      <c r="F4" s="48"/>
      <c r="G4" s="48">
        <v>69</v>
      </c>
      <c r="H4" s="48">
        <v>78</v>
      </c>
      <c r="I4" s="48"/>
      <c r="J4" s="48"/>
      <c r="K4" s="48">
        <v>79</v>
      </c>
      <c r="L4" s="48">
        <v>91</v>
      </c>
      <c r="M4" s="48"/>
      <c r="N4" s="48"/>
    </row>
    <row r="5" spans="1:14" s="22" customFormat="1" x14ac:dyDescent="0.2">
      <c r="B5" s="22" t="s">
        <v>233</v>
      </c>
      <c r="C5" s="48"/>
      <c r="D5" s="48"/>
      <c r="E5" s="48"/>
      <c r="F5" s="48"/>
      <c r="G5" s="48">
        <v>43</v>
      </c>
      <c r="H5" s="48">
        <v>42</v>
      </c>
      <c r="I5" s="48"/>
      <c r="J5" s="48"/>
      <c r="K5" s="48">
        <v>34</v>
      </c>
      <c r="L5" s="48">
        <v>31</v>
      </c>
      <c r="M5" s="48"/>
      <c r="N5" s="48"/>
    </row>
    <row r="6" spans="1:14" s="22" customFormat="1" x14ac:dyDescent="0.2">
      <c r="B6" s="22" t="s">
        <v>234</v>
      </c>
      <c r="C6" s="48"/>
      <c r="D6" s="48"/>
      <c r="E6" s="48"/>
      <c r="F6" s="48"/>
      <c r="G6" s="48">
        <v>262</v>
      </c>
      <c r="H6" s="48">
        <v>2591</v>
      </c>
      <c r="I6" s="48"/>
      <c r="J6" s="48"/>
      <c r="K6" s="48">
        <v>0</v>
      </c>
      <c r="L6" s="48">
        <v>0</v>
      </c>
      <c r="M6" s="48"/>
      <c r="N6" s="48"/>
    </row>
    <row r="7" spans="1:14" s="22" customFormat="1" x14ac:dyDescent="0.2">
      <c r="B7" s="22" t="s">
        <v>235</v>
      </c>
      <c r="C7" s="48"/>
      <c r="D7" s="48"/>
      <c r="E7" s="48"/>
      <c r="F7" s="48"/>
      <c r="G7" s="48">
        <v>1</v>
      </c>
      <c r="H7" s="48">
        <v>2</v>
      </c>
      <c r="I7" s="48"/>
      <c r="J7" s="48"/>
      <c r="K7" s="48">
        <v>8</v>
      </c>
      <c r="L7" s="48">
        <v>11</v>
      </c>
      <c r="M7" s="48"/>
      <c r="N7" s="48"/>
    </row>
    <row r="8" spans="1:14" s="22" customFormat="1" x14ac:dyDescent="0.2">
      <c r="B8" s="22" t="s">
        <v>257</v>
      </c>
      <c r="C8" s="48"/>
      <c r="D8" s="48"/>
      <c r="E8" s="48"/>
      <c r="F8" s="48"/>
      <c r="G8" s="48">
        <v>3</v>
      </c>
      <c r="H8" s="48">
        <v>0</v>
      </c>
      <c r="I8" s="48"/>
      <c r="J8" s="48"/>
      <c r="K8" s="48">
        <v>0</v>
      </c>
      <c r="L8" s="48">
        <v>0</v>
      </c>
      <c r="M8" s="48"/>
      <c r="N8" s="48"/>
    </row>
    <row r="9" spans="1:14" s="22" customFormat="1" x14ac:dyDescent="0.2">
      <c r="B9" s="22" t="s">
        <v>21</v>
      </c>
      <c r="C9" s="48"/>
      <c r="D9" s="48"/>
      <c r="E9" s="48"/>
      <c r="F9" s="48"/>
      <c r="G9" s="48">
        <f>SUM(G10:G12)</f>
        <v>364.80000000000007</v>
      </c>
      <c r="H9" s="48">
        <f>SUM(H10:H12)</f>
        <v>437.7</v>
      </c>
      <c r="I9" s="48"/>
      <c r="J9" s="48"/>
      <c r="K9" s="48">
        <f>SUM(K10:K12)</f>
        <v>630.9</v>
      </c>
      <c r="L9" s="48">
        <f>SUM(L10:L12)</f>
        <v>677.5</v>
      </c>
      <c r="M9" s="48"/>
      <c r="N9" s="48"/>
    </row>
    <row r="10" spans="1:14" s="22" customFormat="1" x14ac:dyDescent="0.2">
      <c r="B10" s="22" t="s">
        <v>251</v>
      </c>
      <c r="C10" s="48"/>
      <c r="D10" s="48"/>
      <c r="E10" s="48"/>
      <c r="F10" s="48"/>
      <c r="G10" s="48">
        <v>260.60000000000002</v>
      </c>
      <c r="H10" s="48">
        <v>327.60000000000002</v>
      </c>
      <c r="I10" s="48"/>
      <c r="J10" s="48"/>
      <c r="K10" s="48">
        <v>415.3</v>
      </c>
      <c r="L10" s="48">
        <v>496.6</v>
      </c>
      <c r="M10" s="48"/>
      <c r="N10" s="48"/>
    </row>
    <row r="11" spans="1:14" s="22" customFormat="1" x14ac:dyDescent="0.2">
      <c r="B11" s="22" t="s">
        <v>252</v>
      </c>
      <c r="C11" s="48"/>
      <c r="D11" s="48"/>
      <c r="E11" s="48"/>
      <c r="F11" s="48"/>
      <c r="G11" s="48">
        <v>105.6</v>
      </c>
      <c r="H11" s="48">
        <v>110.9</v>
      </c>
      <c r="I11" s="48"/>
      <c r="J11" s="48"/>
      <c r="K11" s="48">
        <v>160.80000000000001</v>
      </c>
      <c r="L11" s="48">
        <v>145.5</v>
      </c>
      <c r="M11" s="48"/>
      <c r="N11" s="48"/>
    </row>
    <row r="12" spans="1:14" s="22" customFormat="1" x14ac:dyDescent="0.2">
      <c r="B12" s="22" t="s">
        <v>253</v>
      </c>
      <c r="C12" s="48"/>
      <c r="D12" s="48"/>
      <c r="E12" s="48"/>
      <c r="F12" s="48"/>
      <c r="G12" s="48">
        <f>-6.1+4.7</f>
        <v>-1.3999999999999995</v>
      </c>
      <c r="H12" s="48">
        <f>-3.5+2.7</f>
        <v>-0.79999999999999982</v>
      </c>
      <c r="I12" s="48"/>
      <c r="J12" s="48"/>
      <c r="K12" s="48">
        <f>50+2.8+2</f>
        <v>54.8</v>
      </c>
      <c r="L12" s="48">
        <f>28.9+3.9+2.6</f>
        <v>35.4</v>
      </c>
      <c r="M12" s="48"/>
      <c r="N12" s="48"/>
    </row>
    <row r="13" spans="1:14" s="22" customFormat="1" x14ac:dyDescent="0.2">
      <c r="B13" s="22" t="s">
        <v>254</v>
      </c>
      <c r="C13" s="48"/>
      <c r="D13" s="48"/>
      <c r="E13" s="48"/>
      <c r="F13" s="48"/>
      <c r="G13" s="48">
        <v>1262.9000000000001</v>
      </c>
      <c r="H13" s="48">
        <v>1499</v>
      </c>
      <c r="I13" s="48"/>
      <c r="J13" s="48"/>
      <c r="K13" s="48">
        <v>1810.4</v>
      </c>
      <c r="L13" s="48">
        <v>2091.8000000000002</v>
      </c>
      <c r="M13" s="48"/>
      <c r="N13" s="48"/>
    </row>
    <row r="14" spans="1:14" s="22" customFormat="1" x14ac:dyDescent="0.2">
      <c r="B14" s="22" t="s">
        <v>255</v>
      </c>
      <c r="C14" s="48"/>
      <c r="D14" s="48"/>
      <c r="E14" s="48"/>
      <c r="F14" s="48"/>
      <c r="G14" s="48">
        <v>104.6</v>
      </c>
      <c r="H14" s="48">
        <v>99.4</v>
      </c>
      <c r="I14" s="48"/>
      <c r="J14" s="48"/>
      <c r="K14" s="48">
        <v>111.4</v>
      </c>
      <c r="L14" s="48">
        <v>108.9</v>
      </c>
      <c r="M14" s="48"/>
      <c r="N14" s="48"/>
    </row>
    <row r="15" spans="1:14" s="22" customFormat="1" x14ac:dyDescent="0.2">
      <c r="B15" s="22" t="s">
        <v>256</v>
      </c>
      <c r="C15" s="48"/>
      <c r="D15" s="48"/>
      <c r="E15" s="48"/>
      <c r="F15" s="48"/>
      <c r="G15" s="48">
        <v>69.099999999999994</v>
      </c>
      <c r="H15" s="48">
        <v>66.7</v>
      </c>
      <c r="I15" s="48"/>
      <c r="J15" s="48"/>
      <c r="K15" s="48">
        <v>106.4</v>
      </c>
      <c r="L15" s="48">
        <v>82.3</v>
      </c>
      <c r="M15" s="48"/>
      <c r="N15" s="48"/>
    </row>
    <row r="16" spans="1:14" s="22" customFormat="1" x14ac:dyDescent="0.2">
      <c r="B16" s="22" t="s">
        <v>236</v>
      </c>
      <c r="C16" s="48"/>
      <c r="D16" s="48"/>
      <c r="E16" s="48"/>
      <c r="F16" s="48"/>
      <c r="G16" s="48">
        <v>322.8</v>
      </c>
      <c r="H16" s="48">
        <v>349</v>
      </c>
      <c r="I16" s="48"/>
      <c r="J16" s="48"/>
      <c r="K16" s="48">
        <v>385.3</v>
      </c>
      <c r="L16" s="48">
        <v>358</v>
      </c>
      <c r="M16" s="48"/>
      <c r="N16" s="48"/>
    </row>
    <row r="17" spans="2:14" s="22" customFormat="1" x14ac:dyDescent="0.2">
      <c r="B17" s="22" t="s">
        <v>237</v>
      </c>
      <c r="C17" s="48"/>
      <c r="D17" s="48"/>
      <c r="E17" s="48"/>
      <c r="F17" s="48"/>
      <c r="G17" s="48">
        <v>66.8</v>
      </c>
      <c r="H17" s="48">
        <v>168</v>
      </c>
      <c r="I17" s="48"/>
      <c r="J17" s="48"/>
      <c r="K17" s="48">
        <v>216.3</v>
      </c>
      <c r="L17" s="48">
        <v>8</v>
      </c>
      <c r="M17" s="48"/>
      <c r="N17" s="48"/>
    </row>
    <row r="18" spans="2:14" s="22" customFormat="1" x14ac:dyDescent="0.2">
      <c r="B18" s="22" t="s">
        <v>238</v>
      </c>
      <c r="C18" s="48"/>
      <c r="D18" s="48"/>
      <c r="E18" s="48"/>
      <c r="F18" s="48"/>
      <c r="G18" s="48">
        <v>50</v>
      </c>
      <c r="H18" s="48">
        <v>46</v>
      </c>
      <c r="I18" s="48"/>
      <c r="J18" s="48"/>
      <c r="K18" s="48">
        <v>94</v>
      </c>
      <c r="L18" s="48">
        <v>59</v>
      </c>
      <c r="M18" s="48"/>
      <c r="N18" s="48"/>
    </row>
    <row r="19" spans="2:14" s="50" customFormat="1" x14ac:dyDescent="0.2">
      <c r="B19" s="50" t="s">
        <v>239</v>
      </c>
      <c r="C19" s="51">
        <f t="shared" ref="C19:F19" si="0">SUM(C3:C9)+C16+C17+C18</f>
        <v>0</v>
      </c>
      <c r="D19" s="51">
        <f t="shared" si="0"/>
        <v>0</v>
      </c>
      <c r="E19" s="51">
        <f t="shared" si="0"/>
        <v>0</v>
      </c>
      <c r="F19" s="51">
        <f t="shared" si="0"/>
        <v>0</v>
      </c>
      <c r="G19" s="51">
        <f>SUM(G3:G9)+G16+G17+G18</f>
        <v>2529.4000000000005</v>
      </c>
      <c r="H19" s="51">
        <f>SUM(H3:H9)+H16+H17+H18</f>
        <v>5138.7</v>
      </c>
      <c r="I19" s="51">
        <f>SUM(I3:I9)+I16+I17+I18</f>
        <v>0</v>
      </c>
      <c r="J19" s="51">
        <f>SUM(J3:J9)+J16+J17+J18</f>
        <v>0</v>
      </c>
      <c r="K19" s="51">
        <f>SUM(K3:K9)+K16+K17+K18</f>
        <v>2965.5000000000005</v>
      </c>
      <c r="L19" s="51">
        <f>SUM(L3:L9)+L16+L17+L18</f>
        <v>2856.5</v>
      </c>
      <c r="M19" s="51">
        <f t="shared" ref="M19:N19" si="1">SUM(M3:M9)+M16+M17+M18</f>
        <v>0</v>
      </c>
      <c r="N19" s="51">
        <f t="shared" si="1"/>
        <v>0</v>
      </c>
    </row>
    <row r="20" spans="2:14" s="22" customFormat="1" x14ac:dyDescent="0.2">
      <c r="B20" s="22" t="s">
        <v>240</v>
      </c>
      <c r="C20" s="48"/>
      <c r="D20" s="48"/>
      <c r="E20" s="48"/>
      <c r="F20" s="48"/>
      <c r="G20" s="48">
        <f>183.2+124.8</f>
        <v>308</v>
      </c>
      <c r="H20" s="48">
        <f>539.4+154.3</f>
        <v>693.7</v>
      </c>
      <c r="I20" s="48"/>
      <c r="J20" s="48"/>
      <c r="K20" s="48">
        <f>207.3+197.6</f>
        <v>404.9</v>
      </c>
      <c r="L20" s="48">
        <f>149.2+147.9</f>
        <v>297.10000000000002</v>
      </c>
      <c r="M20" s="48"/>
      <c r="N20" s="48"/>
    </row>
    <row r="21" spans="2:14" s="22" customFormat="1" x14ac:dyDescent="0.2">
      <c r="B21" s="22" t="s">
        <v>241</v>
      </c>
      <c r="C21" s="48"/>
      <c r="D21" s="48"/>
      <c r="E21" s="48"/>
      <c r="F21" s="48"/>
      <c r="G21" s="48">
        <f>+G19-G20</f>
        <v>2221.4000000000005</v>
      </c>
      <c r="H21" s="48">
        <f>+H19-H20</f>
        <v>4445</v>
      </c>
      <c r="I21" s="48"/>
      <c r="J21" s="48"/>
      <c r="K21" s="48">
        <f>+K19-K20</f>
        <v>2560.6000000000004</v>
      </c>
      <c r="L21" s="48">
        <f>+L19-L20</f>
        <v>2559.4</v>
      </c>
      <c r="M21" s="48"/>
      <c r="N21" s="48"/>
    </row>
    <row r="22" spans="2:14" s="22" customFormat="1" x14ac:dyDescent="0.2">
      <c r="B22" s="22" t="s">
        <v>242</v>
      </c>
      <c r="C22" s="48"/>
      <c r="D22" s="48"/>
      <c r="E22" s="48"/>
      <c r="F22" s="48"/>
      <c r="G22" s="48">
        <v>742.9</v>
      </c>
      <c r="H22" s="48">
        <v>714.2</v>
      </c>
      <c r="I22" s="48"/>
      <c r="J22" s="48"/>
      <c r="K22" s="48">
        <v>843.8</v>
      </c>
      <c r="L22" s="48">
        <f>794.3-14.6</f>
        <v>779.69999999999993</v>
      </c>
      <c r="M22" s="48"/>
      <c r="N22" s="48"/>
    </row>
    <row r="23" spans="2:14" s="22" customFormat="1" x14ac:dyDescent="0.2">
      <c r="B23" s="22" t="s">
        <v>243</v>
      </c>
      <c r="C23" s="48"/>
      <c r="D23" s="48"/>
      <c r="E23" s="48"/>
      <c r="F23" s="48"/>
      <c r="G23" s="48">
        <v>405.6</v>
      </c>
      <c r="H23" s="48">
        <v>414.7</v>
      </c>
      <c r="I23" s="48"/>
      <c r="J23" s="48"/>
      <c r="K23" s="48">
        <v>450</v>
      </c>
      <c r="L23" s="48">
        <f>476.3-1.1</f>
        <v>475.2</v>
      </c>
      <c r="M23" s="48"/>
      <c r="N23" s="48"/>
    </row>
    <row r="24" spans="2:14" s="22" customFormat="1" x14ac:dyDescent="0.2">
      <c r="B24" s="22" t="s">
        <v>244</v>
      </c>
      <c r="C24" s="48"/>
      <c r="D24" s="48"/>
      <c r="E24" s="48"/>
      <c r="F24" s="48"/>
      <c r="G24" s="48">
        <f>+G23+G22</f>
        <v>1148.5</v>
      </c>
      <c r="H24" s="48">
        <f>+H23+H22</f>
        <v>1128.9000000000001</v>
      </c>
      <c r="I24" s="48"/>
      <c r="J24" s="48"/>
      <c r="K24" s="48">
        <f>+K23+K22</f>
        <v>1293.8</v>
      </c>
      <c r="L24" s="48">
        <f>+L23+L22</f>
        <v>1254.8999999999999</v>
      </c>
      <c r="M24" s="48"/>
      <c r="N24" s="48"/>
    </row>
    <row r="25" spans="2:14" s="22" customFormat="1" x14ac:dyDescent="0.2">
      <c r="B25" s="22" t="s">
        <v>245</v>
      </c>
      <c r="C25" s="48"/>
      <c r="D25" s="48"/>
      <c r="E25" s="48"/>
      <c r="F25" s="48"/>
      <c r="G25" s="48">
        <f>+G21-G24</f>
        <v>1072.9000000000005</v>
      </c>
      <c r="H25" s="48">
        <f>+H21-H24</f>
        <v>3316.1</v>
      </c>
      <c r="I25" s="48"/>
      <c r="J25" s="48"/>
      <c r="K25" s="48">
        <f>+K21-K24</f>
        <v>1266.8000000000004</v>
      </c>
      <c r="L25" s="48">
        <f>+L21-L24</f>
        <v>1304.5000000000002</v>
      </c>
      <c r="M25" s="48"/>
      <c r="N25" s="48"/>
    </row>
    <row r="26" spans="2:14" s="22" customFormat="1" x14ac:dyDescent="0.2">
      <c r="B26" s="22" t="s">
        <v>246</v>
      </c>
      <c r="C26" s="48"/>
      <c r="D26" s="48"/>
      <c r="E26" s="48"/>
      <c r="F26" s="48"/>
      <c r="G26" s="48">
        <f>40.5-14.6</f>
        <v>25.9</v>
      </c>
      <c r="H26" s="48">
        <f>-14.4-31.3</f>
        <v>-45.7</v>
      </c>
      <c r="I26" s="48"/>
      <c r="J26" s="48"/>
      <c r="K26" s="48">
        <f>20.2-197.4</f>
        <v>-177.20000000000002</v>
      </c>
      <c r="L26" s="48">
        <f>-133.6-13.1-17.4</f>
        <v>-164.1</v>
      </c>
      <c r="M26" s="48"/>
      <c r="N26" s="48"/>
    </row>
    <row r="27" spans="2:14" s="22" customFormat="1" x14ac:dyDescent="0.2">
      <c r="B27" s="22" t="s">
        <v>247</v>
      </c>
      <c r="C27" s="48"/>
      <c r="D27" s="48"/>
      <c r="E27" s="48"/>
      <c r="F27" s="48"/>
      <c r="G27" s="48">
        <f>G25+G26</f>
        <v>1098.8000000000006</v>
      </c>
      <c r="H27" s="48">
        <f>H25+H26</f>
        <v>3270.4</v>
      </c>
      <c r="I27" s="48"/>
      <c r="J27" s="48"/>
      <c r="K27" s="48">
        <f>K25+K26</f>
        <v>1089.6000000000004</v>
      </c>
      <c r="L27" s="48">
        <f>L25+L26</f>
        <v>1140.4000000000003</v>
      </c>
      <c r="M27" s="48"/>
      <c r="N27" s="48"/>
    </row>
    <row r="28" spans="2:14" s="22" customFormat="1" x14ac:dyDescent="0.2">
      <c r="B28" s="22" t="s">
        <v>248</v>
      </c>
      <c r="C28" s="48"/>
      <c r="D28" s="48"/>
      <c r="E28" s="48"/>
      <c r="F28" s="48"/>
      <c r="G28" s="48">
        <v>137.80000000000001</v>
      </c>
      <c r="H28" s="48">
        <v>653.9</v>
      </c>
      <c r="I28" s="48"/>
      <c r="J28" s="48"/>
      <c r="K28" s="48">
        <v>87.6</v>
      </c>
      <c r="L28" s="48">
        <v>111.1</v>
      </c>
      <c r="M28" s="48"/>
      <c r="N28" s="48"/>
    </row>
    <row r="29" spans="2:14" s="22" customFormat="1" x14ac:dyDescent="0.2">
      <c r="B29" s="22" t="s">
        <v>249</v>
      </c>
      <c r="C29" s="48"/>
      <c r="D29" s="48"/>
      <c r="E29" s="48"/>
      <c r="F29" s="48"/>
      <c r="G29" s="48">
        <f>+G27-G28</f>
        <v>961.00000000000068</v>
      </c>
      <c r="H29" s="48">
        <f>+H27-H28</f>
        <v>2616.5</v>
      </c>
      <c r="I29" s="48"/>
      <c r="J29" s="48"/>
      <c r="K29" s="48">
        <f>+K27-K28</f>
        <v>1002.0000000000003</v>
      </c>
      <c r="L29" s="48">
        <f>+L27-L28</f>
        <v>1029.3000000000004</v>
      </c>
      <c r="M29" s="48"/>
      <c r="N29" s="48"/>
    </row>
    <row r="30" spans="2:14" x14ac:dyDescent="0.2">
      <c r="B30" s="22" t="s">
        <v>250</v>
      </c>
      <c r="G30" s="49">
        <f>+G29/G31</f>
        <v>8.5727029438001843</v>
      </c>
      <c r="H30" s="49">
        <f>+H29/H31</f>
        <v>23.319964349376114</v>
      </c>
      <c r="K30" s="49">
        <f>+K29/K31</f>
        <v>8.7358326068003507</v>
      </c>
      <c r="L30" s="49">
        <f>+L29/L31</f>
        <v>8.9194107452339715</v>
      </c>
    </row>
    <row r="31" spans="2:14" s="22" customFormat="1" x14ac:dyDescent="0.2">
      <c r="B31" s="22" t="s">
        <v>55</v>
      </c>
      <c r="C31" s="48"/>
      <c r="D31" s="48"/>
      <c r="E31" s="48"/>
      <c r="F31" s="48"/>
      <c r="G31" s="48">
        <v>112.1</v>
      </c>
      <c r="H31" s="48">
        <v>112.2</v>
      </c>
      <c r="I31" s="48"/>
      <c r="J31" s="48"/>
      <c r="K31" s="48">
        <v>114.7</v>
      </c>
      <c r="L31" s="48">
        <v>115.4</v>
      </c>
      <c r="M31" s="48"/>
      <c r="N31" s="48"/>
    </row>
  </sheetData>
  <hyperlinks>
    <hyperlink ref="A1" location="Main!A1" display="Main" xr:uid="{D2C01981-FEC3-4A39-A852-FDD02C9DCC1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workbookViewId="0"/>
  </sheetViews>
  <sheetFormatPr defaultRowHeight="12.75" x14ac:dyDescent="0.2"/>
  <cols>
    <col min="1" max="1" width="5" style="42" bestFit="1" customWidth="1"/>
    <col min="2" max="2" width="12.85546875" style="42" bestFit="1" customWidth="1"/>
    <col min="3" max="16384" width="9.140625" style="42"/>
  </cols>
  <sheetData>
    <row r="1" spans="1:3" x14ac:dyDescent="0.2">
      <c r="A1" s="46" t="s">
        <v>96</v>
      </c>
    </row>
    <row r="2" spans="1:3" x14ac:dyDescent="0.2">
      <c r="B2" s="42" t="s">
        <v>95</v>
      </c>
      <c r="C2" s="42" t="s">
        <v>219</v>
      </c>
    </row>
    <row r="3" spans="1:3" x14ac:dyDescent="0.2">
      <c r="B3" s="42" t="s">
        <v>93</v>
      </c>
      <c r="C3" s="42" t="s">
        <v>220</v>
      </c>
    </row>
    <row r="4" spans="1:3" x14ac:dyDescent="0.2">
      <c r="B4" s="42" t="s">
        <v>61</v>
      </c>
      <c r="C4" s="42" t="s">
        <v>218</v>
      </c>
    </row>
    <row r="5" spans="1:3" x14ac:dyDescent="0.2">
      <c r="B5" s="42" t="s">
        <v>65</v>
      </c>
      <c r="C5" s="42" t="s">
        <v>217</v>
      </c>
    </row>
    <row r="6" spans="1:3" x14ac:dyDescent="0.2">
      <c r="B6" s="42" t="s">
        <v>63</v>
      </c>
    </row>
    <row r="7" spans="1:3" x14ac:dyDescent="0.2">
      <c r="B7" s="42" t="s">
        <v>62</v>
      </c>
    </row>
    <row r="8" spans="1:3" x14ac:dyDescent="0.2">
      <c r="B8" s="42" t="s">
        <v>151</v>
      </c>
    </row>
    <row r="9" spans="1:3" x14ac:dyDescent="0.2">
      <c r="B9" s="42" t="s">
        <v>83</v>
      </c>
    </row>
    <row r="11" spans="1:3" x14ac:dyDescent="0.2">
      <c r="C11" s="43" t="s">
        <v>216</v>
      </c>
    </row>
    <row r="15" spans="1:3" x14ac:dyDescent="0.2">
      <c r="C15" s="43" t="s">
        <v>215</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68"/>
  <sheetViews>
    <sheetView zoomScaleNormal="100" workbookViewId="0">
      <selection activeCell="C54" sqref="C54"/>
    </sheetView>
  </sheetViews>
  <sheetFormatPr defaultRowHeight="12.75" x14ac:dyDescent="0.2"/>
  <cols>
    <col min="1" max="1" width="5" style="32" bestFit="1" customWidth="1"/>
    <col min="2" max="2" width="13.140625" style="32" customWidth="1"/>
    <col min="3" max="6" width="9.140625" style="32"/>
    <col min="7" max="7" width="12.85546875" style="32" bestFit="1" customWidth="1"/>
    <col min="8" max="8" width="9.140625" style="32"/>
    <col min="9" max="9" width="12.7109375" style="32" bestFit="1" customWidth="1"/>
    <col min="10" max="10" width="14.42578125" style="32" bestFit="1" customWidth="1"/>
    <col min="11" max="11" width="12.7109375" style="32" bestFit="1" customWidth="1"/>
    <col min="12" max="16384" width="9.140625" style="32"/>
  </cols>
  <sheetData>
    <row r="1" spans="1:11" x14ac:dyDescent="0.2">
      <c r="A1" s="38" t="s">
        <v>96</v>
      </c>
    </row>
    <row r="2" spans="1:11" x14ac:dyDescent="0.2">
      <c r="B2" s="32" t="s">
        <v>95</v>
      </c>
      <c r="C2" s="32" t="s">
        <v>46</v>
      </c>
    </row>
    <row r="3" spans="1:11" x14ac:dyDescent="0.2">
      <c r="B3" s="32" t="s">
        <v>93</v>
      </c>
      <c r="C3" s="42" t="s">
        <v>155</v>
      </c>
    </row>
    <row r="4" spans="1:11" x14ac:dyDescent="0.2">
      <c r="B4" s="32" t="s">
        <v>61</v>
      </c>
      <c r="C4" s="32" t="s">
        <v>154</v>
      </c>
    </row>
    <row r="5" spans="1:11" x14ac:dyDescent="0.2">
      <c r="B5" s="32" t="s">
        <v>65</v>
      </c>
      <c r="C5" s="32" t="s">
        <v>45</v>
      </c>
    </row>
    <row r="6" spans="1:11" x14ac:dyDescent="0.2">
      <c r="B6" s="32" t="s">
        <v>63</v>
      </c>
      <c r="C6" s="32" t="s">
        <v>153</v>
      </c>
    </row>
    <row r="7" spans="1:11" x14ac:dyDescent="0.2">
      <c r="B7" s="32" t="s">
        <v>62</v>
      </c>
      <c r="C7" s="32" t="s">
        <v>152</v>
      </c>
    </row>
    <row r="8" spans="1:11" x14ac:dyDescent="0.2">
      <c r="B8" s="32" t="s">
        <v>151</v>
      </c>
      <c r="C8" s="32" t="s">
        <v>150</v>
      </c>
    </row>
    <row r="9" spans="1:11" x14ac:dyDescent="0.2">
      <c r="B9" s="32" t="s">
        <v>83</v>
      </c>
      <c r="C9" s="32" t="s">
        <v>149</v>
      </c>
    </row>
    <row r="11" spans="1:11" x14ac:dyDescent="0.2">
      <c r="C11" s="35" t="s">
        <v>148</v>
      </c>
    </row>
    <row r="12" spans="1:11" x14ac:dyDescent="0.2">
      <c r="C12" s="32" t="s">
        <v>147</v>
      </c>
    </row>
    <row r="13" spans="1:11" x14ac:dyDescent="0.2">
      <c r="C13" s="32" t="s">
        <v>141</v>
      </c>
    </row>
    <row r="14" spans="1:11" x14ac:dyDescent="0.2">
      <c r="C14" s="32" t="s">
        <v>140</v>
      </c>
    </row>
    <row r="15" spans="1:11" x14ac:dyDescent="0.2">
      <c r="C15" s="32" t="s">
        <v>139</v>
      </c>
    </row>
    <row r="16" spans="1:11" x14ac:dyDescent="0.2">
      <c r="C16" s="32" t="s">
        <v>138</v>
      </c>
      <c r="H16" s="32" t="s">
        <v>136</v>
      </c>
      <c r="I16" s="32" t="s">
        <v>135</v>
      </c>
      <c r="J16" s="32" t="s">
        <v>133</v>
      </c>
      <c r="K16" s="32" t="s">
        <v>131</v>
      </c>
    </row>
    <row r="17" spans="3:12" x14ac:dyDescent="0.2">
      <c r="C17" s="32" t="s">
        <v>137</v>
      </c>
      <c r="E17" s="41">
        <v>0.93</v>
      </c>
      <c r="G17" s="32" t="s">
        <v>134</v>
      </c>
      <c r="H17" s="39">
        <v>304</v>
      </c>
      <c r="I17" s="39">
        <v>304</v>
      </c>
      <c r="J17" s="39">
        <v>301</v>
      </c>
      <c r="K17" s="39">
        <v>301</v>
      </c>
    </row>
    <row r="18" spans="3:12" x14ac:dyDescent="0.2">
      <c r="C18" s="32" t="s">
        <v>135</v>
      </c>
      <c r="E18" s="41">
        <v>0.96</v>
      </c>
      <c r="G18" s="32" t="s">
        <v>132</v>
      </c>
      <c r="H18" s="39">
        <v>78</v>
      </c>
      <c r="I18" s="39">
        <v>78</v>
      </c>
      <c r="J18" s="39">
        <v>78</v>
      </c>
      <c r="K18" s="39">
        <v>78</v>
      </c>
    </row>
    <row r="19" spans="3:12" x14ac:dyDescent="0.2">
      <c r="C19" s="32" t="s">
        <v>133</v>
      </c>
      <c r="E19" s="41">
        <v>0.91</v>
      </c>
      <c r="G19" s="32" t="s">
        <v>146</v>
      </c>
      <c r="H19" s="39">
        <v>57</v>
      </c>
      <c r="I19" s="39">
        <v>64</v>
      </c>
      <c r="J19" s="39">
        <v>56</v>
      </c>
      <c r="K19" s="39">
        <v>59</v>
      </c>
    </row>
    <row r="20" spans="3:12" x14ac:dyDescent="0.2">
      <c r="C20" s="32" t="s">
        <v>131</v>
      </c>
      <c r="E20" s="41">
        <v>0.91</v>
      </c>
      <c r="G20" s="32" t="s">
        <v>129</v>
      </c>
      <c r="H20" s="39">
        <v>54</v>
      </c>
      <c r="I20" s="39">
        <v>55</v>
      </c>
      <c r="J20" s="39">
        <v>56</v>
      </c>
      <c r="K20" s="39">
        <v>56</v>
      </c>
    </row>
    <row r="21" spans="3:12" x14ac:dyDescent="0.2">
      <c r="G21" s="34" t="s">
        <v>128</v>
      </c>
      <c r="H21" s="40">
        <v>0.94</v>
      </c>
      <c r="I21" s="40">
        <v>0.95</v>
      </c>
      <c r="J21" s="40">
        <v>0.96</v>
      </c>
      <c r="K21" s="40">
        <v>0.96</v>
      </c>
    </row>
    <row r="22" spans="3:12" x14ac:dyDescent="0.2">
      <c r="G22" s="34" t="s">
        <v>127</v>
      </c>
      <c r="H22" s="39">
        <v>8.1</v>
      </c>
      <c r="I22" s="39">
        <v>10.9</v>
      </c>
      <c r="J22" s="39" t="s">
        <v>145</v>
      </c>
      <c r="K22" s="39" t="s">
        <v>144</v>
      </c>
      <c r="L22" s="32" t="s">
        <v>123</v>
      </c>
    </row>
    <row r="23" spans="3:12" x14ac:dyDescent="0.2">
      <c r="G23" s="34" t="s">
        <v>122</v>
      </c>
      <c r="H23" s="39">
        <v>31</v>
      </c>
      <c r="I23" s="39">
        <v>38</v>
      </c>
      <c r="J23" s="39">
        <v>25</v>
      </c>
      <c r="K23" s="39">
        <v>31</v>
      </c>
    </row>
    <row r="24" spans="3:12" x14ac:dyDescent="0.2">
      <c r="H24" s="39"/>
      <c r="I24" s="39"/>
      <c r="J24" s="39"/>
      <c r="K24" s="39"/>
    </row>
    <row r="25" spans="3:12" x14ac:dyDescent="0.2">
      <c r="C25" s="35" t="s">
        <v>143</v>
      </c>
    </row>
    <row r="26" spans="3:12" x14ac:dyDescent="0.2">
      <c r="C26" s="32" t="s">
        <v>142</v>
      </c>
    </row>
    <row r="27" spans="3:12" x14ac:dyDescent="0.2">
      <c r="C27" s="32" t="s">
        <v>141</v>
      </c>
    </row>
    <row r="28" spans="3:12" x14ac:dyDescent="0.2">
      <c r="C28" s="32" t="s">
        <v>140</v>
      </c>
    </row>
    <row r="29" spans="3:12" x14ac:dyDescent="0.2">
      <c r="C29" s="32" t="s">
        <v>139</v>
      </c>
    </row>
    <row r="30" spans="3:12" x14ac:dyDescent="0.2">
      <c r="C30" s="32" t="s">
        <v>138</v>
      </c>
    </row>
    <row r="31" spans="3:12" x14ac:dyDescent="0.2">
      <c r="C31" s="32" t="s">
        <v>137</v>
      </c>
      <c r="E31" s="41">
        <v>0.91</v>
      </c>
      <c r="H31" s="32" t="s">
        <v>136</v>
      </c>
      <c r="I31" s="32" t="s">
        <v>135</v>
      </c>
      <c r="J31" s="32" t="s">
        <v>133</v>
      </c>
      <c r="K31" s="32" t="s">
        <v>131</v>
      </c>
    </row>
    <row r="32" spans="3:12" x14ac:dyDescent="0.2">
      <c r="C32" s="32" t="s">
        <v>135</v>
      </c>
      <c r="E32" s="41">
        <v>0.9</v>
      </c>
      <c r="G32" s="32" t="s">
        <v>134</v>
      </c>
      <c r="H32" s="39">
        <v>291</v>
      </c>
      <c r="I32" s="39">
        <v>309</v>
      </c>
      <c r="J32" s="39">
        <v>296</v>
      </c>
      <c r="K32" s="39">
        <v>306</v>
      </c>
    </row>
    <row r="33" spans="3:12" x14ac:dyDescent="0.2">
      <c r="C33" s="32" t="s">
        <v>133</v>
      </c>
      <c r="E33" s="41">
        <v>0.88</v>
      </c>
      <c r="G33" s="32" t="s">
        <v>132</v>
      </c>
      <c r="H33" s="39">
        <v>73</v>
      </c>
      <c r="I33" s="39">
        <v>74</v>
      </c>
      <c r="J33" s="39">
        <v>75</v>
      </c>
      <c r="K33" s="39">
        <v>74</v>
      </c>
    </row>
    <row r="34" spans="3:12" x14ac:dyDescent="0.2">
      <c r="C34" s="32" t="s">
        <v>131</v>
      </c>
      <c r="E34" s="41">
        <v>0.91</v>
      </c>
      <c r="G34" s="32" t="s">
        <v>130</v>
      </c>
      <c r="H34" s="39">
        <v>58</v>
      </c>
      <c r="I34" s="39">
        <v>57</v>
      </c>
      <c r="J34" s="39">
        <v>50</v>
      </c>
      <c r="K34" s="39">
        <v>57</v>
      </c>
    </row>
    <row r="35" spans="3:12" x14ac:dyDescent="0.2">
      <c r="G35" s="32" t="s">
        <v>129</v>
      </c>
      <c r="H35" s="39">
        <v>54</v>
      </c>
      <c r="I35" s="39">
        <v>53</v>
      </c>
      <c r="J35" s="39">
        <v>52</v>
      </c>
      <c r="K35" s="39">
        <v>52</v>
      </c>
    </row>
    <row r="36" spans="3:12" x14ac:dyDescent="0.2">
      <c r="G36" s="34" t="s">
        <v>128</v>
      </c>
      <c r="H36" s="40">
        <v>0.94</v>
      </c>
      <c r="I36" s="40">
        <v>0.95</v>
      </c>
      <c r="J36" s="40">
        <v>0.96</v>
      </c>
      <c r="K36" s="40">
        <v>0.96</v>
      </c>
    </row>
    <row r="37" spans="3:12" x14ac:dyDescent="0.2">
      <c r="G37" s="34" t="s">
        <v>127</v>
      </c>
      <c r="H37" s="39">
        <v>9.4</v>
      </c>
      <c r="I37" s="39" t="s">
        <v>126</v>
      </c>
      <c r="J37" s="39" t="s">
        <v>125</v>
      </c>
      <c r="K37" s="39" t="s">
        <v>124</v>
      </c>
      <c r="L37" s="32" t="s">
        <v>123</v>
      </c>
    </row>
    <row r="38" spans="3:12" x14ac:dyDescent="0.2">
      <c r="G38" s="34" t="s">
        <v>122</v>
      </c>
      <c r="H38" s="39">
        <v>34</v>
      </c>
      <c r="I38" s="39">
        <v>29</v>
      </c>
      <c r="J38" s="39">
        <v>35</v>
      </c>
      <c r="K38" s="39">
        <v>31</v>
      </c>
    </row>
    <row r="39" spans="3:12" x14ac:dyDescent="0.2">
      <c r="G39" s="34"/>
      <c r="H39" s="39"/>
      <c r="I39" s="39"/>
      <c r="J39" s="39"/>
      <c r="K39" s="39"/>
    </row>
    <row r="40" spans="3:12" x14ac:dyDescent="0.2">
      <c r="C40" s="35" t="s">
        <v>121</v>
      </c>
      <c r="G40" s="34"/>
      <c r="H40" s="39"/>
      <c r="I40" s="39"/>
      <c r="J40" s="39"/>
      <c r="K40" s="39"/>
    </row>
    <row r="41" spans="3:12" x14ac:dyDescent="0.2">
      <c r="C41" s="32" t="s">
        <v>120</v>
      </c>
      <c r="G41" s="34"/>
      <c r="H41" s="39"/>
      <c r="I41" s="39"/>
      <c r="J41" s="39"/>
      <c r="K41" s="39"/>
    </row>
    <row r="42" spans="3:12" x14ac:dyDescent="0.2">
      <c r="C42" s="32" t="s">
        <v>119</v>
      </c>
      <c r="G42" s="34"/>
      <c r="H42" s="39"/>
      <c r="I42" s="39"/>
      <c r="J42" s="39"/>
      <c r="K42" s="39"/>
    </row>
    <row r="43" spans="3:12" x14ac:dyDescent="0.2">
      <c r="C43" s="32" t="s">
        <v>118</v>
      </c>
      <c r="G43" s="34"/>
      <c r="H43" s="39"/>
      <c r="I43" s="39"/>
      <c r="J43" s="39"/>
      <c r="K43" s="39"/>
    </row>
    <row r="44" spans="3:12" x14ac:dyDescent="0.2">
      <c r="G44" s="34"/>
      <c r="H44" s="39"/>
      <c r="I44" s="39"/>
      <c r="J44" s="39"/>
      <c r="K44" s="39"/>
    </row>
    <row r="45" spans="3:12" x14ac:dyDescent="0.2">
      <c r="C45" s="35" t="s">
        <v>117</v>
      </c>
      <c r="G45" s="34"/>
      <c r="H45" s="39"/>
      <c r="I45" s="39"/>
      <c r="J45" s="39"/>
      <c r="K45" s="39"/>
    </row>
    <row r="46" spans="3:12" x14ac:dyDescent="0.2">
      <c r="C46" s="32" t="s">
        <v>116</v>
      </c>
      <c r="G46" s="34"/>
      <c r="H46" s="39"/>
      <c r="I46" s="39"/>
      <c r="J46" s="39"/>
      <c r="K46" s="39"/>
    </row>
    <row r="47" spans="3:12" x14ac:dyDescent="0.2">
      <c r="C47" s="32" t="s">
        <v>115</v>
      </c>
      <c r="G47" s="34"/>
      <c r="H47" s="39"/>
      <c r="I47" s="39"/>
      <c r="J47" s="39"/>
      <c r="K47" s="39"/>
    </row>
    <row r="48" spans="3:12" x14ac:dyDescent="0.2">
      <c r="C48" s="32" t="s">
        <v>114</v>
      </c>
      <c r="G48" s="34"/>
      <c r="H48" s="39"/>
      <c r="I48" s="39"/>
      <c r="J48" s="39"/>
      <c r="K48" s="39"/>
    </row>
    <row r="49" spans="3:11" x14ac:dyDescent="0.2">
      <c r="C49" s="32" t="s">
        <v>113</v>
      </c>
      <c r="G49" s="34"/>
      <c r="H49" s="39"/>
      <c r="I49" s="39"/>
      <c r="J49" s="39"/>
      <c r="K49" s="39"/>
    </row>
    <row r="50" spans="3:11" x14ac:dyDescent="0.2">
      <c r="C50" s="32" t="s">
        <v>112</v>
      </c>
      <c r="G50" s="34"/>
      <c r="H50" s="39"/>
      <c r="I50" s="39"/>
      <c r="J50" s="39"/>
      <c r="K50" s="39"/>
    </row>
    <row r="51" spans="3:11" x14ac:dyDescent="0.2">
      <c r="C51" s="32" t="s">
        <v>111</v>
      </c>
      <c r="G51" s="34"/>
      <c r="H51" s="39"/>
      <c r="I51" s="39"/>
      <c r="J51" s="39"/>
      <c r="K51" s="39"/>
    </row>
    <row r="52" spans="3:11" x14ac:dyDescent="0.2">
      <c r="C52" s="32" t="s">
        <v>110</v>
      </c>
      <c r="G52" s="34"/>
      <c r="H52" s="39"/>
      <c r="I52" s="39"/>
      <c r="J52" s="39"/>
      <c r="K52" s="39"/>
    </row>
    <row r="53" spans="3:11" x14ac:dyDescent="0.2">
      <c r="C53" s="32" t="s">
        <v>109</v>
      </c>
      <c r="G53" s="34"/>
      <c r="H53" s="39"/>
      <c r="I53" s="39"/>
      <c r="J53" s="39"/>
      <c r="K53" s="39"/>
    </row>
    <row r="54" spans="3:11" x14ac:dyDescent="0.2">
      <c r="C54" s="32" t="s">
        <v>108</v>
      </c>
      <c r="G54" s="34"/>
      <c r="H54" s="39"/>
      <c r="I54" s="39"/>
      <c r="J54" s="39"/>
      <c r="K54" s="39"/>
    </row>
    <row r="56" spans="3:11" x14ac:dyDescent="0.2">
      <c r="C56" s="35" t="s">
        <v>107</v>
      </c>
    </row>
    <row r="57" spans="3:11" x14ac:dyDescent="0.2">
      <c r="C57" s="32" t="s">
        <v>106</v>
      </c>
    </row>
    <row r="59" spans="3:11" x14ac:dyDescent="0.2">
      <c r="C59" s="35" t="s">
        <v>105</v>
      </c>
    </row>
    <row r="60" spans="3:11" x14ac:dyDescent="0.2">
      <c r="C60" s="32" t="s">
        <v>104</v>
      </c>
    </row>
    <row r="61" spans="3:11" x14ac:dyDescent="0.2">
      <c r="C61" s="32" t="s">
        <v>103</v>
      </c>
    </row>
    <row r="62" spans="3:11" x14ac:dyDescent="0.2">
      <c r="C62" s="32" t="s">
        <v>102</v>
      </c>
    </row>
    <row r="64" spans="3:11" x14ac:dyDescent="0.2">
      <c r="C64" s="32" t="s">
        <v>101</v>
      </c>
    </row>
    <row r="65" spans="3:3" x14ac:dyDescent="0.2">
      <c r="C65" s="32" t="s">
        <v>100</v>
      </c>
    </row>
    <row r="66" spans="3:3" x14ac:dyDescent="0.2">
      <c r="C66" s="32" t="s">
        <v>99</v>
      </c>
    </row>
    <row r="67" spans="3:3" x14ac:dyDescent="0.2">
      <c r="C67" s="32" t="s">
        <v>98</v>
      </c>
    </row>
    <row r="68" spans="3:3" x14ac:dyDescent="0.2">
      <c r="C68" s="32" t="s">
        <v>97</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RowHeight="12.75" x14ac:dyDescent="0.2"/>
  <cols>
    <col min="1" max="1" width="5" style="32" bestFit="1" customWidth="1"/>
    <col min="2" max="2" width="12.85546875" style="32" bestFit="1" customWidth="1"/>
    <col min="3" max="4" width="9.140625" style="32"/>
    <col min="5" max="5" width="13.7109375" style="32" bestFit="1" customWidth="1"/>
    <col min="6" max="16384" width="9.140625" style="32"/>
  </cols>
  <sheetData>
    <row r="1" spans="1:4" x14ac:dyDescent="0.2">
      <c r="A1" s="38" t="s">
        <v>96</v>
      </c>
    </row>
    <row r="2" spans="1:4" x14ac:dyDescent="0.2">
      <c r="B2" s="32" t="s">
        <v>95</v>
      </c>
      <c r="C2" s="32" t="s">
        <v>94</v>
      </c>
    </row>
    <row r="3" spans="1:4" x14ac:dyDescent="0.2">
      <c r="B3" s="32" t="s">
        <v>93</v>
      </c>
      <c r="C3" s="32" t="s">
        <v>92</v>
      </c>
    </row>
    <row r="4" spans="1:4" x14ac:dyDescent="0.2">
      <c r="B4" s="32" t="s">
        <v>65</v>
      </c>
      <c r="C4" s="32" t="s">
        <v>91</v>
      </c>
    </row>
    <row r="5" spans="1:4" x14ac:dyDescent="0.2">
      <c r="C5" s="32" t="s">
        <v>90</v>
      </c>
    </row>
    <row r="6" spans="1:4" x14ac:dyDescent="0.2">
      <c r="B6" s="32" t="s">
        <v>61</v>
      </c>
      <c r="C6" s="32" t="s">
        <v>89</v>
      </c>
    </row>
    <row r="7" spans="1:4" x14ac:dyDescent="0.2">
      <c r="C7" s="32" t="s">
        <v>88</v>
      </c>
    </row>
    <row r="8" spans="1:4" x14ac:dyDescent="0.2">
      <c r="C8" s="32" t="s">
        <v>87</v>
      </c>
    </row>
    <row r="9" spans="1:4" x14ac:dyDescent="0.2">
      <c r="C9" s="32" t="s">
        <v>86</v>
      </c>
    </row>
    <row r="10" spans="1:4" x14ac:dyDescent="0.2">
      <c r="C10" s="32" t="s">
        <v>85</v>
      </c>
    </row>
    <row r="11" spans="1:4" x14ac:dyDescent="0.2">
      <c r="C11" s="32" t="s">
        <v>84</v>
      </c>
    </row>
    <row r="12" spans="1:4" x14ac:dyDescent="0.2">
      <c r="B12" s="32" t="s">
        <v>83</v>
      </c>
    </row>
    <row r="13" spans="1:4" x14ac:dyDescent="0.2">
      <c r="C13" s="37" t="s">
        <v>82</v>
      </c>
    </row>
    <row r="14" spans="1:4" x14ac:dyDescent="0.2">
      <c r="C14" s="32" t="s">
        <v>81</v>
      </c>
    </row>
    <row r="15" spans="1:4" x14ac:dyDescent="0.2">
      <c r="D15" s="32" t="s">
        <v>80</v>
      </c>
    </row>
    <row r="16" spans="1:4" x14ac:dyDescent="0.2">
      <c r="C16" s="32" t="s">
        <v>79</v>
      </c>
    </row>
    <row r="17" spans="3:6" x14ac:dyDescent="0.2">
      <c r="D17" s="32" t="s">
        <v>78</v>
      </c>
    </row>
    <row r="18" spans="3:6" x14ac:dyDescent="0.2">
      <c r="C18" s="32" t="s">
        <v>77</v>
      </c>
    </row>
    <row r="19" spans="3:6" x14ac:dyDescent="0.2">
      <c r="D19" s="36" t="s">
        <v>76</v>
      </c>
    </row>
    <row r="21" spans="3:6" x14ac:dyDescent="0.2">
      <c r="C21" s="35" t="s">
        <v>75</v>
      </c>
    </row>
    <row r="22" spans="3:6" x14ac:dyDescent="0.2">
      <c r="C22" s="32" t="s">
        <v>74</v>
      </c>
      <c r="D22" s="33"/>
    </row>
    <row r="23" spans="3:6" x14ac:dyDescent="0.2">
      <c r="D23" s="32" t="s">
        <v>73</v>
      </c>
      <c r="E23" s="32" t="s">
        <v>72</v>
      </c>
      <c r="F23" s="32" t="s">
        <v>71</v>
      </c>
    </row>
    <row r="24" spans="3:6" x14ac:dyDescent="0.2">
      <c r="C24" s="34" t="s">
        <v>70</v>
      </c>
      <c r="D24" s="33">
        <v>1.23</v>
      </c>
      <c r="E24" s="32">
        <v>0.35</v>
      </c>
      <c r="F24" s="32">
        <v>0.34</v>
      </c>
    </row>
    <row r="26" spans="3:6" x14ac:dyDescent="0.2">
      <c r="C26" s="32" t="s">
        <v>69</v>
      </c>
    </row>
    <row r="27" spans="3:6" x14ac:dyDescent="0.2">
      <c r="C27" s="32" t="s">
        <v>68</v>
      </c>
    </row>
    <row r="28" spans="3:6" x14ac:dyDescent="0.2">
      <c r="C28" s="32" t="s">
        <v>67</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election activeCell="C4" sqref="C4"/>
    </sheetView>
  </sheetViews>
  <sheetFormatPr defaultRowHeight="12.75" x14ac:dyDescent="0.2"/>
  <cols>
    <col min="1" max="1" width="9.140625" style="42"/>
    <col min="2" max="2" width="17.42578125" style="42" bestFit="1" customWidth="1"/>
    <col min="3" max="3" width="9.140625" style="42"/>
    <col min="4" max="4" width="10.85546875" style="42" bestFit="1" customWidth="1"/>
    <col min="5" max="16384" width="9.140625" style="42"/>
  </cols>
  <sheetData>
    <row r="1" spans="1:6" x14ac:dyDescent="0.2">
      <c r="A1" s="38" t="s">
        <v>96</v>
      </c>
      <c r="B1" s="32"/>
      <c r="C1" s="32"/>
      <c r="D1" s="32"/>
    </row>
    <row r="2" spans="1:6" x14ac:dyDescent="0.2">
      <c r="A2" s="32"/>
      <c r="B2" s="32" t="s">
        <v>95</v>
      </c>
      <c r="C2" s="32" t="s">
        <v>54</v>
      </c>
      <c r="D2" s="32"/>
    </row>
    <row r="3" spans="1:6" x14ac:dyDescent="0.2">
      <c r="A3" s="32"/>
      <c r="B3" s="32" t="s">
        <v>93</v>
      </c>
      <c r="C3" s="42" t="s">
        <v>155</v>
      </c>
      <c r="D3" s="32"/>
    </row>
    <row r="4" spans="1:6" x14ac:dyDescent="0.2">
      <c r="A4" s="32"/>
      <c r="B4" s="32" t="s">
        <v>61</v>
      </c>
      <c r="C4" s="32" t="s">
        <v>173</v>
      </c>
      <c r="D4" s="32"/>
    </row>
    <row r="5" spans="1:6" x14ac:dyDescent="0.2">
      <c r="A5" s="32"/>
      <c r="B5" s="32" t="s">
        <v>65</v>
      </c>
      <c r="C5" s="32" t="s">
        <v>53</v>
      </c>
      <c r="D5" s="32"/>
    </row>
    <row r="6" spans="1:6" x14ac:dyDescent="0.2">
      <c r="A6" s="32"/>
      <c r="B6" s="32" t="s">
        <v>63</v>
      </c>
      <c r="C6" s="32"/>
      <c r="D6" s="32"/>
    </row>
    <row r="7" spans="1:6" x14ac:dyDescent="0.2">
      <c r="A7" s="32"/>
      <c r="B7" s="32" t="s">
        <v>62</v>
      </c>
      <c r="C7" s="32" t="s">
        <v>172</v>
      </c>
      <c r="D7" s="32"/>
    </row>
    <row r="8" spans="1:6" x14ac:dyDescent="0.2">
      <c r="A8" s="32"/>
      <c r="B8" s="32" t="s">
        <v>151</v>
      </c>
      <c r="C8" s="32" t="s">
        <v>171</v>
      </c>
      <c r="D8" s="32"/>
    </row>
    <row r="9" spans="1:6" x14ac:dyDescent="0.2">
      <c r="A9" s="32"/>
      <c r="B9" s="32" t="s">
        <v>83</v>
      </c>
      <c r="C9" s="32"/>
      <c r="D9" s="32"/>
    </row>
    <row r="11" spans="1:6" x14ac:dyDescent="0.2">
      <c r="C11" s="43" t="s">
        <v>170</v>
      </c>
    </row>
    <row r="12" spans="1:6" x14ac:dyDescent="0.2">
      <c r="C12" s="42" t="s">
        <v>169</v>
      </c>
      <c r="E12" s="42" t="s">
        <v>168</v>
      </c>
    </row>
    <row r="13" spans="1:6" x14ac:dyDescent="0.2">
      <c r="C13" s="42" t="s">
        <v>167</v>
      </c>
      <c r="D13" s="42" t="s">
        <v>166</v>
      </c>
      <c r="E13" s="42" t="s">
        <v>165</v>
      </c>
      <c r="F13" s="42" t="s">
        <v>164</v>
      </c>
    </row>
    <row r="14" spans="1:6" x14ac:dyDescent="0.2">
      <c r="B14" s="42" t="s">
        <v>134</v>
      </c>
      <c r="C14" s="42">
        <v>292</v>
      </c>
      <c r="D14" s="42">
        <v>293</v>
      </c>
      <c r="E14" s="42">
        <v>612</v>
      </c>
      <c r="F14" s="42">
        <v>614</v>
      </c>
    </row>
    <row r="15" spans="1:6" x14ac:dyDescent="0.2">
      <c r="B15" s="42" t="s">
        <v>163</v>
      </c>
      <c r="C15" s="44">
        <v>8.5999999999999993E-2</v>
      </c>
      <c r="D15" s="44">
        <v>0.22700000000000001</v>
      </c>
      <c r="E15" s="44">
        <v>0.111</v>
      </c>
      <c r="F15" s="44">
        <v>0.19800000000000001</v>
      </c>
    </row>
    <row r="16" spans="1:6" x14ac:dyDescent="0.2">
      <c r="B16" s="42" t="s">
        <v>162</v>
      </c>
      <c r="C16" s="42">
        <v>4.5</v>
      </c>
      <c r="D16" s="42">
        <v>7.5</v>
      </c>
      <c r="E16" s="42">
        <v>4.7</v>
      </c>
      <c r="F16" s="42">
        <v>6.9</v>
      </c>
    </row>
    <row r="17" spans="2:6" x14ac:dyDescent="0.2">
      <c r="B17" s="42" t="s">
        <v>161</v>
      </c>
      <c r="C17" s="42">
        <v>10.8</v>
      </c>
      <c r="D17" s="42">
        <v>12.9</v>
      </c>
      <c r="E17" s="42">
        <v>12.1</v>
      </c>
      <c r="F17" s="42">
        <v>13.5</v>
      </c>
    </row>
    <row r="19" spans="2:6" x14ac:dyDescent="0.2">
      <c r="C19" s="42" t="s">
        <v>160</v>
      </c>
    </row>
    <row r="20" spans="2:6" x14ac:dyDescent="0.2">
      <c r="C20" s="42" t="s">
        <v>159</v>
      </c>
    </row>
    <row r="22" spans="2:6" x14ac:dyDescent="0.2">
      <c r="C22" s="43" t="s">
        <v>158</v>
      </c>
    </row>
    <row r="23" spans="2:6" x14ac:dyDescent="0.2">
      <c r="C23" s="42" t="s">
        <v>157</v>
      </c>
    </row>
    <row r="24" spans="2:6" x14ac:dyDescent="0.2">
      <c r="C24" s="42" t="s">
        <v>156</v>
      </c>
    </row>
  </sheetData>
  <hyperlinks>
    <hyperlink ref="A1" location="Main!A1" display="Main" xr:uid="{C182237B-2283-4E6B-8D81-C09B2FE472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RowHeight="12.75" x14ac:dyDescent="0.2"/>
  <cols>
    <col min="1" max="1" width="5" style="32" bestFit="1" customWidth="1"/>
    <col min="2" max="2" width="12.42578125" style="32" customWidth="1"/>
    <col min="3" max="16384" width="9.140625" style="32"/>
  </cols>
  <sheetData>
    <row r="1" spans="1:3" x14ac:dyDescent="0.2">
      <c r="A1" s="38" t="s">
        <v>96</v>
      </c>
    </row>
    <row r="2" spans="1:3" x14ac:dyDescent="0.2">
      <c r="B2" s="32" t="s">
        <v>95</v>
      </c>
      <c r="C2" s="32" t="s">
        <v>192</v>
      </c>
    </row>
    <row r="3" spans="1:3" x14ac:dyDescent="0.2">
      <c r="B3" s="32" t="s">
        <v>93</v>
      </c>
      <c r="C3" s="32" t="s">
        <v>191</v>
      </c>
    </row>
    <row r="4" spans="1:3" x14ac:dyDescent="0.2">
      <c r="B4" s="32" t="s">
        <v>65</v>
      </c>
      <c r="C4" s="32" t="s">
        <v>190</v>
      </c>
    </row>
    <row r="5" spans="1:3" x14ac:dyDescent="0.2">
      <c r="B5" s="32" t="s">
        <v>61</v>
      </c>
      <c r="C5" s="32" t="s">
        <v>189</v>
      </c>
    </row>
    <row r="6" spans="1:3" x14ac:dyDescent="0.2">
      <c r="B6" s="32" t="s">
        <v>62</v>
      </c>
      <c r="C6" s="32" t="s">
        <v>188</v>
      </c>
    </row>
    <row r="7" spans="1:3" x14ac:dyDescent="0.2">
      <c r="B7" s="32" t="s">
        <v>83</v>
      </c>
    </row>
    <row r="8" spans="1:3" x14ac:dyDescent="0.2">
      <c r="C8" s="35" t="s">
        <v>187</v>
      </c>
    </row>
    <row r="10" spans="1:3" x14ac:dyDescent="0.2">
      <c r="C10" s="35" t="s">
        <v>186</v>
      </c>
    </row>
    <row r="11" spans="1:3" x14ac:dyDescent="0.2">
      <c r="C11" s="35"/>
    </row>
    <row r="12" spans="1:3" x14ac:dyDescent="0.2">
      <c r="C12" s="35" t="s">
        <v>185</v>
      </c>
    </row>
    <row r="13" spans="1:3" x14ac:dyDescent="0.2">
      <c r="C13" s="35"/>
    </row>
    <row r="14" spans="1:3" x14ac:dyDescent="0.2">
      <c r="C14" s="35" t="s">
        <v>184</v>
      </c>
    </row>
    <row r="16" spans="1:3" x14ac:dyDescent="0.2">
      <c r="C16" s="35" t="s">
        <v>183</v>
      </c>
    </row>
    <row r="17" spans="3:3" x14ac:dyDescent="0.2">
      <c r="C17" s="32" t="s">
        <v>182</v>
      </c>
    </row>
    <row r="18" spans="3:3" x14ac:dyDescent="0.2">
      <c r="C18" s="32" t="s">
        <v>181</v>
      </c>
    </row>
    <row r="20" spans="3:3" x14ac:dyDescent="0.2">
      <c r="C20" s="35" t="s">
        <v>180</v>
      </c>
    </row>
    <row r="21" spans="3:3" x14ac:dyDescent="0.2">
      <c r="C21" s="32" t="s">
        <v>179</v>
      </c>
    </row>
    <row r="22" spans="3:3" x14ac:dyDescent="0.2">
      <c r="C22" s="32" t="s">
        <v>178</v>
      </c>
    </row>
    <row r="24" spans="3:3" x14ac:dyDescent="0.2">
      <c r="C24" s="35" t="s">
        <v>177</v>
      </c>
    </row>
    <row r="25" spans="3:3" x14ac:dyDescent="0.2">
      <c r="C25" s="32" t="s">
        <v>176</v>
      </c>
    </row>
    <row r="27" spans="3:3" x14ac:dyDescent="0.2">
      <c r="C27" s="45" t="s">
        <v>175</v>
      </c>
    </row>
    <row r="28" spans="3:3" x14ac:dyDescent="0.2">
      <c r="C28" s="45" t="s">
        <v>174</v>
      </c>
    </row>
  </sheetData>
  <hyperlinks>
    <hyperlink ref="A1" location="Main!A1" display="Main" xr:uid="{3B461243-A27C-412E-8A2C-014DB1DF39EA}"/>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workbookViewId="0">
      <selection activeCell="B2" sqref="B2:B9"/>
    </sheetView>
  </sheetViews>
  <sheetFormatPr defaultRowHeight="12.75" x14ac:dyDescent="0.2"/>
  <cols>
    <col min="1" max="1" width="9.140625" style="42"/>
    <col min="2" max="2" width="12.85546875" style="42" bestFit="1" customWidth="1"/>
    <col min="3" max="16384" width="9.140625" style="42"/>
  </cols>
  <sheetData>
    <row r="1" spans="1:3" x14ac:dyDescent="0.2">
      <c r="A1" s="46" t="s">
        <v>96</v>
      </c>
    </row>
    <row r="2" spans="1:3" x14ac:dyDescent="0.2">
      <c r="B2" s="42" t="s">
        <v>95</v>
      </c>
    </row>
    <row r="3" spans="1:3" x14ac:dyDescent="0.2">
      <c r="B3" s="42" t="s">
        <v>93</v>
      </c>
      <c r="C3" s="42" t="s">
        <v>206</v>
      </c>
    </row>
    <row r="4" spans="1:3" x14ac:dyDescent="0.2">
      <c r="B4" s="42" t="s">
        <v>61</v>
      </c>
      <c r="C4" s="42" t="s">
        <v>205</v>
      </c>
    </row>
    <row r="5" spans="1:3" x14ac:dyDescent="0.2">
      <c r="B5" s="42" t="s">
        <v>65</v>
      </c>
      <c r="C5" s="42" t="s">
        <v>204</v>
      </c>
    </row>
    <row r="6" spans="1:3" x14ac:dyDescent="0.2">
      <c r="B6" s="42" t="s">
        <v>63</v>
      </c>
      <c r="C6" s="42" t="s">
        <v>203</v>
      </c>
    </row>
    <row r="7" spans="1:3" x14ac:dyDescent="0.2">
      <c r="B7" s="42" t="s">
        <v>62</v>
      </c>
      <c r="C7" s="42" t="s">
        <v>21</v>
      </c>
    </row>
    <row r="8" spans="1:3" x14ac:dyDescent="0.2">
      <c r="B8" s="42" t="s">
        <v>151</v>
      </c>
      <c r="C8" s="42" t="s">
        <v>202</v>
      </c>
    </row>
    <row r="9" spans="1:3" x14ac:dyDescent="0.2">
      <c r="B9" s="42" t="s">
        <v>83</v>
      </c>
    </row>
    <row r="10" spans="1:3" x14ac:dyDescent="0.2">
      <c r="C10" s="43" t="s">
        <v>201</v>
      </c>
    </row>
    <row r="13" spans="1:3" x14ac:dyDescent="0.2">
      <c r="C13" s="43" t="s">
        <v>200</v>
      </c>
    </row>
    <row r="14" spans="1:3" x14ac:dyDescent="0.2">
      <c r="C14" s="42" t="s">
        <v>199</v>
      </c>
    </row>
    <row r="15" spans="1:3" x14ac:dyDescent="0.2">
      <c r="C15" s="42" t="s">
        <v>198</v>
      </c>
    </row>
    <row r="16" spans="1:3" x14ac:dyDescent="0.2">
      <c r="C16" s="42" t="s">
        <v>197</v>
      </c>
    </row>
    <row r="17" spans="3:3" x14ac:dyDescent="0.2">
      <c r="C17" s="42" t="s">
        <v>196</v>
      </c>
    </row>
    <row r="19" spans="3:3" x14ac:dyDescent="0.2">
      <c r="C19" s="43" t="s">
        <v>195</v>
      </c>
    </row>
    <row r="20" spans="3:3" x14ac:dyDescent="0.2">
      <c r="C20" s="42" t="s">
        <v>194</v>
      </c>
    </row>
    <row r="21" spans="3:3" x14ac:dyDescent="0.2">
      <c r="C21" s="42" t="s">
        <v>193</v>
      </c>
    </row>
  </sheetData>
  <hyperlinks>
    <hyperlink ref="A1" location="Main!A1" display="Main" xr:uid="{018ACD3C-B36E-4B21-86E9-837BC80B5F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workbookViewId="0">
      <selection activeCell="B2" sqref="B2:B9"/>
    </sheetView>
  </sheetViews>
  <sheetFormatPr defaultRowHeight="12.75" x14ac:dyDescent="0.2"/>
  <cols>
    <col min="1" max="1" width="9.140625" style="42"/>
    <col min="2" max="2" width="12.85546875" style="42" bestFit="1" customWidth="1"/>
    <col min="3" max="16384" width="9.140625" style="42"/>
  </cols>
  <sheetData>
    <row r="1" spans="1:3" x14ac:dyDescent="0.2">
      <c r="A1" s="46" t="s">
        <v>96</v>
      </c>
    </row>
    <row r="2" spans="1:3" x14ac:dyDescent="0.2">
      <c r="B2" s="42" t="s">
        <v>95</v>
      </c>
    </row>
    <row r="3" spans="1:3" x14ac:dyDescent="0.2">
      <c r="B3" s="42" t="s">
        <v>93</v>
      </c>
      <c r="C3" s="42" t="s">
        <v>214</v>
      </c>
    </row>
    <row r="4" spans="1:3" x14ac:dyDescent="0.2">
      <c r="B4" s="42" t="s">
        <v>61</v>
      </c>
      <c r="C4" s="42" t="s">
        <v>213</v>
      </c>
    </row>
    <row r="5" spans="1:3" x14ac:dyDescent="0.2">
      <c r="B5" s="42" t="s">
        <v>65</v>
      </c>
      <c r="C5" s="42" t="s">
        <v>212</v>
      </c>
    </row>
    <row r="6" spans="1:3" x14ac:dyDescent="0.2">
      <c r="B6" s="42" t="s">
        <v>63</v>
      </c>
      <c r="C6" s="42" t="s">
        <v>211</v>
      </c>
    </row>
    <row r="7" spans="1:3" x14ac:dyDescent="0.2">
      <c r="B7" s="42" t="s">
        <v>62</v>
      </c>
      <c r="C7" s="42" t="s">
        <v>21</v>
      </c>
    </row>
    <row r="8" spans="1:3" x14ac:dyDescent="0.2">
      <c r="B8" s="42" t="s">
        <v>151</v>
      </c>
    </row>
    <row r="9" spans="1:3" x14ac:dyDescent="0.2">
      <c r="B9" s="42" t="s">
        <v>83</v>
      </c>
    </row>
    <row r="10" spans="1:3" x14ac:dyDescent="0.2">
      <c r="C10" s="43" t="s">
        <v>210</v>
      </c>
    </row>
    <row r="13" spans="1:3" x14ac:dyDescent="0.2">
      <c r="C13" s="43" t="s">
        <v>209</v>
      </c>
    </row>
    <row r="16" spans="1:3" x14ac:dyDescent="0.2">
      <c r="C16" s="43" t="s">
        <v>208</v>
      </c>
    </row>
    <row r="17" spans="3:3" x14ac:dyDescent="0.2">
      <c r="C17" s="42" t="s">
        <v>207</v>
      </c>
    </row>
  </sheetData>
  <hyperlinks>
    <hyperlink ref="A1" location="Main!A1" display="Main" xr:uid="{3A765EE9-AE7C-4B13-9916-378DECED3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Dupixent</vt:lpstr>
      <vt:lpstr>Eylea</vt:lpstr>
      <vt:lpstr>Arcalyst</vt:lpstr>
      <vt:lpstr>Zaltrap</vt:lpstr>
      <vt:lpstr>VEGF Trap</vt:lpstr>
      <vt:lpstr>REGN727</vt:lpstr>
      <vt:lpstr>REGN88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2022-08-09T17:32:50Z</dcterms:modified>
</cp:coreProperties>
</file>