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9A5CD3E-441D-4B7C-97EC-6435886F0E6C}" xr6:coauthVersionLast="47" xr6:coauthVersionMax="47" xr10:uidLastSave="{00000000-0000-0000-0000-000000000000}"/>
  <bookViews>
    <workbookView xWindow="20505" yWindow="390" windowWidth="30465" windowHeight="2022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G65" i="1"/>
  <c r="J65" i="1"/>
  <c r="F65" i="1" s="1"/>
  <c r="H65" i="1" s="1"/>
  <c r="G63" i="1"/>
  <c r="J63" i="1"/>
  <c r="F63" i="1" s="1"/>
  <c r="H63" i="1" l="1"/>
  <c r="J116" i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5" i="1"/>
  <c r="J155" i="1"/>
  <c r="F155" i="1" s="1"/>
  <c r="F97" i="1" a="1"/>
  <c r="F97" i="1" s="1"/>
  <c r="H155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7" i="1" l="1"/>
  <c r="J157" i="1"/>
  <c r="F157" i="1" s="1"/>
  <c r="J114" i="1"/>
  <c r="F114" i="1" s="1"/>
  <c r="G114" i="1"/>
  <c r="G117" i="1"/>
  <c r="J117" i="1"/>
  <c r="F117" i="1" s="1"/>
  <c r="H157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8" i="1" l="1"/>
  <c r="J168" i="1"/>
  <c r="F168" i="1" s="1"/>
  <c r="G118" i="1"/>
  <c r="J118" i="1"/>
  <c r="F118" i="1" s="1"/>
  <c r="H118" i="1" l="1"/>
  <c r="H16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3" i="1"/>
  <c r="J163" i="1"/>
  <c r="F163" i="1" s="1"/>
  <c r="G67" i="1"/>
  <c r="J67" i="1"/>
  <c r="F67" i="1" s="1"/>
  <c r="H67" i="1" l="1"/>
  <c r="H163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6" i="1"/>
  <c r="F156" i="1"/>
  <c r="H156" i="1" l="1"/>
  <c r="H53" i="1" l="1"/>
  <c r="G115" i="1"/>
  <c r="F115" i="1"/>
  <c r="G154" i="1"/>
  <c r="F154" i="1"/>
  <c r="F28" i="1"/>
  <c r="G28" i="1"/>
  <c r="H115" i="1" l="1"/>
  <c r="H154" i="1"/>
  <c r="H28" i="1"/>
  <c r="G47" i="1"/>
  <c r="H47" i="1" s="1"/>
  <c r="G170" i="1"/>
  <c r="F170" i="1"/>
  <c r="H35" i="1" l="1"/>
  <c r="H170" i="1"/>
  <c r="G62" i="1"/>
  <c r="G19" i="1"/>
  <c r="H62" i="1" l="1"/>
  <c r="H19" i="1"/>
  <c r="F4" i="1"/>
  <c r="G55" i="1" l="1"/>
  <c r="H55" i="1" l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69" i="1"/>
  <c r="F169" i="1"/>
  <c r="G167" i="1"/>
  <c r="F167" i="1"/>
  <c r="G24" i="1"/>
  <c r="G18" i="1"/>
  <c r="F18" i="1"/>
  <c r="G17" i="1"/>
  <c r="H8" i="1"/>
  <c r="G4" i="1"/>
  <c r="H4" i="1" s="1"/>
  <c r="H24" i="1" l="1"/>
  <c r="H175" i="1"/>
  <c r="H23" i="1"/>
  <c r="H12" i="1"/>
  <c r="H7" i="1"/>
  <c r="H174" i="1"/>
  <c r="H176" i="1"/>
  <c r="H18" i="1"/>
  <c r="H171" i="1"/>
  <c r="H22" i="1"/>
  <c r="H172" i="1"/>
  <c r="H17" i="1"/>
  <c r="H167" i="1"/>
  <c r="H169" i="1"/>
  <c r="H10" i="1"/>
  <c r="H16" i="1"/>
  <c r="H173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s="1"/>
  <c r="B68" i="1" s="1"/>
  <c r="B69" i="1" s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2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l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<sst xmlns="http://schemas.openxmlformats.org/spreadsheetml/2006/main" count="831" uniqueCount="649">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</sst>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theme" Target="theme/theme1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externalLink" Target="externalLinks/externalLink80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externalLink" Target="externalLinks/externalLink83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externalLink" Target="externalLinks/externalLink8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externalLink" Target="externalLinks/externalLink82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56" Type="http://schemas.openxmlformats.org/officeDocument/2006/relationships/externalLink" Target="externalLinks/externalLink51.xml"/><Relationship Id="rId77" Type="http://schemas.openxmlformats.org/officeDocument/2006/relationships/externalLink" Target="externalLinks/externalLink7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8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0" sqref="C10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RANDBETWEEN(1,B168)</f>
        <v>70</v>
      </c>
    </row>
    <row r="2" spans="1:29" x14ac:dyDescent="0.2">
      <c r="K2" s="9">
        <f>MIN(K4:K61)</f>
        <v>44889</v>
      </c>
      <c r="Q2" s="28" t="s">
        <v>319</v>
      </c>
      <c r="R2" s="28"/>
      <c r="S2" s="28"/>
      <c r="T2" s="28"/>
      <c r="U2" s="28"/>
      <c r="V2" s="28"/>
      <c r="W2" s="28" t="s">
        <v>318</v>
      </c>
      <c r="X2" s="28"/>
      <c r="Y2" s="28"/>
      <c r="Z2" s="28"/>
      <c r="AA2" s="28"/>
      <c r="AB2" s="2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536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[55]Main!$L$5-[55]Main!$L$6</f>
        <v>1124.0440000000001</v>
      </c>
      <c r="H65" s="6">
        <f>F65-G65</f>
        <v>4950.6018080000003</v>
      </c>
      <c r="I65" s="3" t="s">
        <v>536</v>
      </c>
      <c r="J65" s="6">
        <f>[55]Main!$L$3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+[56]Main!$L$5-[56]Main!$L$6</f>
        <v>816.24800000000005</v>
      </c>
      <c r="H66" s="6">
        <f t="shared" si="7"/>
        <v>4192.4468473599991</v>
      </c>
      <c r="I66" s="9" t="s">
        <v>432</v>
      </c>
      <c r="J66" s="6">
        <f>+[56]Main!$L$3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+[57]Main!$L$5-[57]Main!$L$6</f>
        <v>465.44</v>
      </c>
      <c r="H67" s="6">
        <f t="shared" si="7"/>
        <v>4138.607328250001</v>
      </c>
      <c r="I67" s="3" t="s">
        <v>308</v>
      </c>
      <c r="J67" s="6">
        <f>+[57]Main!$L$3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+[58]Main!$M$5-[58]Main!$M$6</f>
        <v>2065.1990000000001</v>
      </c>
      <c r="H68" s="6">
        <f t="shared" si="7"/>
        <v>3947.3315600000001</v>
      </c>
      <c r="I68" s="3" t="s">
        <v>536</v>
      </c>
      <c r="J68" s="6">
        <f>+[58]Main!$M$3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+[59]Main!$L$5-[59]Main!$L$6</f>
        <v>133.33705900000001</v>
      </c>
      <c r="H69" s="6">
        <f t="shared" si="7"/>
        <v>3071.0794349800003</v>
      </c>
      <c r="I69" s="3" t="s">
        <v>432</v>
      </c>
      <c r="J69" s="6">
        <f>+[59]Main!$L$3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+[60]Main!$L$5-[60]Main!$L$6</f>
        <v>482.26800000000003</v>
      </c>
      <c r="H94" s="6">
        <f>+F94-G94</f>
        <v>2604.6186246400002</v>
      </c>
      <c r="I94" s="3" t="s">
        <v>432</v>
      </c>
      <c r="J94" s="6">
        <f>+[60]Main!$L$3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[61]Main!$N$5-[61]Main!$N$6</f>
        <v>1868.4480000000001</v>
      </c>
      <c r="H95" s="6">
        <f>+F95-G95</f>
        <v>1827.9459130000002</v>
      </c>
      <c r="I95" s="3" t="s">
        <v>536</v>
      </c>
      <c r="J95" s="6">
        <f>[61]Main!$N$3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+[62]Main!$M$5-[62]Main!$M$6</f>
        <v>306.53399999999999</v>
      </c>
      <c r="H96" s="6">
        <f>+F96-G96</f>
        <v>1232.8871638199998</v>
      </c>
      <c r="I96" s="3" t="s">
        <v>432</v>
      </c>
      <c r="J96" s="6">
        <f>+[62]Main!$M$3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3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+[63]Main!$J$5-[63]Main!$J$6</f>
        <v>1178.829</v>
      </c>
      <c r="H113" s="6">
        <f>+F113-G113</f>
        <v>2486.6789962199991</v>
      </c>
      <c r="I113" s="3" t="s">
        <v>456</v>
      </c>
      <c r="J113" s="6">
        <f>+[63]Main!$J$3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+[64]Main!$K$5-[64]Main!$K$6</f>
        <v>1178.8610000000001</v>
      </c>
      <c r="H114" s="6">
        <f>+F114-G114</f>
        <v>2070.8176968600001</v>
      </c>
      <c r="I114" s="3" t="s">
        <v>308</v>
      </c>
      <c r="J114" s="6">
        <f>+[64]Main!$K$3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+E115*[65]Main!$N$3</f>
        <v>2859.4049160599998</v>
      </c>
      <c r="G115" s="6">
        <f>+[65]Main!$N$5-[65]Main!$N$6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[66]Main!$K$5-[66]Main!$K$6</f>
        <v>1272.4940000000001</v>
      </c>
      <c r="H116" s="6">
        <f>F116-G116</f>
        <v>1295.3631439999999</v>
      </c>
      <c r="I116" s="3" t="s">
        <v>536</v>
      </c>
      <c r="J116" s="6">
        <f>[66]Main!$K$3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+[67]Main!$J$5-[67]Main!$J$6</f>
        <v>566.44900000000007</v>
      </c>
      <c r="H117" s="6">
        <f>+F117-G117</f>
        <v>869.57714085999987</v>
      </c>
      <c r="I117" s="3" t="s">
        <v>308</v>
      </c>
      <c r="J117" s="6">
        <f>+[67]Main!$J$3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+[68]Main!$K$5-[68]Main!$K$6</f>
        <v>1840.732</v>
      </c>
      <c r="H118" s="6">
        <f>+F118-G118</f>
        <v>539.17369778000011</v>
      </c>
      <c r="I118" s="3" t="s">
        <v>308</v>
      </c>
      <c r="J118" s="6">
        <f>+[68]Main!$K$3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B152+1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25">
        <f t="shared" si="8"/>
        <v>91</v>
      </c>
      <c r="C138" s="25" t="s">
        <v>647</v>
      </c>
      <c r="D138" s="25" t="s">
        <v>648</v>
      </c>
      <c r="E138" s="26">
        <v>20.66</v>
      </c>
      <c r="F138" s="27">
        <v>1400</v>
      </c>
    </row>
    <row r="139" spans="2:6" x14ac:dyDescent="0.2">
      <c r="B139" s="1">
        <f t="shared" si="8"/>
        <v>92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93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94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95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96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97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98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99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100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101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102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103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104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>B123+1</f>
        <v>75</v>
      </c>
      <c r="C152" t="s">
        <v>529</v>
      </c>
      <c r="D152" t="s">
        <v>530</v>
      </c>
      <c r="E152" s="7">
        <v>3.19</v>
      </c>
      <c r="F152" s="6">
        <v>439</v>
      </c>
    </row>
    <row r="153" spans="2:29" x14ac:dyDescent="0.2">
      <c r="B153" s="1">
        <f>B151+1</f>
        <v>105</v>
      </c>
      <c r="C153" s="1" t="s">
        <v>214</v>
      </c>
      <c r="D153" s="1" t="s">
        <v>215</v>
      </c>
      <c r="E153" s="3">
        <v>10.98</v>
      </c>
      <c r="F153" s="6">
        <v>548</v>
      </c>
    </row>
    <row r="154" spans="2:29" x14ac:dyDescent="0.2">
      <c r="B154" s="1">
        <f t="shared" si="8"/>
        <v>106</v>
      </c>
      <c r="C154" s="5" t="s">
        <v>294</v>
      </c>
      <c r="D154" t="s">
        <v>295</v>
      </c>
      <c r="E154" s="3">
        <v>15.65</v>
      </c>
      <c r="F154" s="6">
        <f>E154*[69]Main!$L$3</f>
        <v>1253.1559559500001</v>
      </c>
      <c r="G154" s="6">
        <f>+[69]Main!$L$5-[69]Main!$L$6</f>
        <v>112.015</v>
      </c>
      <c r="H154" s="6">
        <f>+F154-G154</f>
        <v>1141.14095595</v>
      </c>
      <c r="I154" s="3" t="s">
        <v>16</v>
      </c>
    </row>
    <row r="155" spans="2:29" x14ac:dyDescent="0.2">
      <c r="B155" s="1">
        <f t="shared" si="8"/>
        <v>107</v>
      </c>
      <c r="C155" s="5" t="s">
        <v>230</v>
      </c>
      <c r="D155" s="1" t="s">
        <v>231</v>
      </c>
      <c r="E155" s="3">
        <v>23.75</v>
      </c>
      <c r="F155" s="6">
        <f>+E155*J155</f>
        <v>1355.4004112499999</v>
      </c>
      <c r="G155" s="6">
        <f>+[70]Main!$K$5-[70]Main!$K$6</f>
        <v>449.76100000000002</v>
      </c>
      <c r="H155" s="6">
        <f>+F155-G155</f>
        <v>905.63941124999997</v>
      </c>
      <c r="I155" s="3" t="s">
        <v>432</v>
      </c>
      <c r="J155" s="6">
        <f>+[70]Main!$K$3</f>
        <v>57.069490999999999</v>
      </c>
      <c r="K155" s="9">
        <v>44947</v>
      </c>
      <c r="AC155" s="1">
        <v>2015</v>
      </c>
    </row>
    <row r="156" spans="2:29" x14ac:dyDescent="0.2">
      <c r="B156" s="1">
        <f t="shared" si="8"/>
        <v>108</v>
      </c>
      <c r="C156" s="5" t="s">
        <v>305</v>
      </c>
      <c r="D156" t="s">
        <v>306</v>
      </c>
      <c r="E156" s="3">
        <v>11</v>
      </c>
      <c r="F156" s="6">
        <f>+E156*[71]Main!$L$3</f>
        <v>798.23003700000004</v>
      </c>
      <c r="G156" s="6">
        <f>+[71]Main!$L$5-[71]Main!$L$6</f>
        <v>153.25991400000001</v>
      </c>
      <c r="H156" s="6">
        <f>+F156-G156</f>
        <v>644.97012300000006</v>
      </c>
      <c r="I156" s="3" t="s">
        <v>16</v>
      </c>
      <c r="K156" s="9">
        <v>44771</v>
      </c>
      <c r="L156" s="9"/>
      <c r="M156" s="9"/>
      <c r="N156" s="9"/>
      <c r="O156" s="9"/>
      <c r="P156" s="9"/>
    </row>
    <row r="157" spans="2:29" x14ac:dyDescent="0.2">
      <c r="B157" s="1">
        <f t="shared" si="8"/>
        <v>109</v>
      </c>
      <c r="C157" s="5" t="s">
        <v>198</v>
      </c>
      <c r="D157" s="1" t="s">
        <v>199</v>
      </c>
      <c r="E157" s="3">
        <v>7.36</v>
      </c>
      <c r="F157" s="6">
        <f>+E157*J157</f>
        <v>897.18233664000002</v>
      </c>
      <c r="G157" s="6">
        <f>+[72]Main!$J$5-[72]Main!$J$6</f>
        <v>601.58999999999992</v>
      </c>
      <c r="H157" s="6">
        <f>+F157-G157</f>
        <v>295.5923366400001</v>
      </c>
      <c r="I157" s="3" t="s">
        <v>16</v>
      </c>
      <c r="J157" s="6">
        <f>+[72]Main!$J$3</f>
        <v>121.89977399999999</v>
      </c>
      <c r="K157" s="9">
        <v>44827</v>
      </c>
    </row>
    <row r="158" spans="2:29" x14ac:dyDescent="0.2">
      <c r="B158" s="1">
        <f t="shared" si="8"/>
        <v>110</v>
      </c>
      <c r="C158" t="s">
        <v>309</v>
      </c>
      <c r="D158" t="s">
        <v>310</v>
      </c>
      <c r="E158" s="3">
        <v>12.42</v>
      </c>
      <c r="F158" s="6">
        <v>516</v>
      </c>
    </row>
    <row r="159" spans="2:29" x14ac:dyDescent="0.2">
      <c r="B159" s="1">
        <f t="shared" si="8"/>
        <v>111</v>
      </c>
      <c r="C159" t="s">
        <v>316</v>
      </c>
      <c r="D159" t="s">
        <v>317</v>
      </c>
      <c r="E159" s="3">
        <v>3.26</v>
      </c>
      <c r="F159" s="6">
        <v>272</v>
      </c>
    </row>
    <row r="160" spans="2:29" x14ac:dyDescent="0.2">
      <c r="B160" s="1">
        <f t="shared" si="8"/>
        <v>112</v>
      </c>
      <c r="C160" s="1" t="s">
        <v>224</v>
      </c>
      <c r="D160" s="1" t="s">
        <v>225</v>
      </c>
      <c r="E160" s="3">
        <v>6.34</v>
      </c>
      <c r="F160" s="3">
        <v>547</v>
      </c>
    </row>
    <row r="161" spans="2:29" x14ac:dyDescent="0.2">
      <c r="B161" s="1">
        <f t="shared" si="8"/>
        <v>113</v>
      </c>
      <c r="C161" s="1" t="s">
        <v>226</v>
      </c>
      <c r="D161" s="1" t="s">
        <v>227</v>
      </c>
      <c r="E161" s="7">
        <v>31.39</v>
      </c>
      <c r="F161" s="3">
        <v>1020</v>
      </c>
    </row>
    <row r="162" spans="2:29" x14ac:dyDescent="0.2">
      <c r="B162" s="1">
        <f t="shared" si="8"/>
        <v>114</v>
      </c>
      <c r="C162" s="1" t="s">
        <v>228</v>
      </c>
      <c r="D162" s="1" t="s">
        <v>229</v>
      </c>
      <c r="E162" s="7">
        <v>5.9</v>
      </c>
      <c r="F162" s="3">
        <v>508</v>
      </c>
    </row>
    <row r="163" spans="2:29" x14ac:dyDescent="0.2">
      <c r="B163" s="1">
        <f t="shared" si="8"/>
        <v>115</v>
      </c>
      <c r="C163" s="5" t="s">
        <v>329</v>
      </c>
      <c r="D163" t="s">
        <v>330</v>
      </c>
      <c r="E163" s="3">
        <v>3.23</v>
      </c>
      <c r="F163" s="6">
        <f>+E163*J163</f>
        <v>30.407559149999997</v>
      </c>
      <c r="G163" s="6">
        <f>+[73]Main!$N$5-[73]Main!$N$6</f>
        <v>-7.4640000000000004</v>
      </c>
      <c r="H163" s="6">
        <f>+F163-G163</f>
        <v>37.871559149999996</v>
      </c>
      <c r="I163" s="3" t="s">
        <v>308</v>
      </c>
      <c r="J163" s="6">
        <f>+[73]Main!$N$3</f>
        <v>9.4141049999999993</v>
      </c>
      <c r="K163" s="9">
        <v>44780</v>
      </c>
    </row>
    <row r="164" spans="2:29" x14ac:dyDescent="0.2">
      <c r="B164" s="1">
        <f t="shared" si="8"/>
        <v>116</v>
      </c>
      <c r="C164" s="1" t="s">
        <v>232</v>
      </c>
      <c r="D164" s="1" t="s">
        <v>233</v>
      </c>
      <c r="E164" s="3">
        <v>10.31</v>
      </c>
      <c r="F164" s="3">
        <v>1240</v>
      </c>
    </row>
    <row r="165" spans="2:29" x14ac:dyDescent="0.2">
      <c r="B165" s="1">
        <f t="shared" si="8"/>
        <v>117</v>
      </c>
      <c r="C165" s="1" t="s">
        <v>234</v>
      </c>
      <c r="D165" s="1" t="s">
        <v>235</v>
      </c>
      <c r="E165" s="7">
        <v>1.3</v>
      </c>
      <c r="F165" s="3">
        <v>107</v>
      </c>
    </row>
    <row r="166" spans="2:29" x14ac:dyDescent="0.2">
      <c r="B166" s="1">
        <f t="shared" si="8"/>
        <v>118</v>
      </c>
      <c r="C166" s="1" t="s">
        <v>236</v>
      </c>
      <c r="D166" s="1" t="s">
        <v>237</v>
      </c>
      <c r="E166" s="3">
        <v>3.35</v>
      </c>
      <c r="F166" s="3">
        <v>457</v>
      </c>
    </row>
    <row r="167" spans="2:29" x14ac:dyDescent="0.2">
      <c r="B167" s="1">
        <f t="shared" si="8"/>
        <v>119</v>
      </c>
      <c r="C167" s="5" t="s">
        <v>238</v>
      </c>
      <c r="D167" s="1" t="s">
        <v>239</v>
      </c>
      <c r="E167" s="3">
        <v>7.06</v>
      </c>
      <c r="F167" s="6">
        <f>E167*[74]Main!$J$3</f>
        <v>725.62786605999997</v>
      </c>
      <c r="G167" s="6">
        <f>[74]Main!$J$5-[74]Main!$J$6</f>
        <v>197.79600000000002</v>
      </c>
      <c r="H167" s="8">
        <f>+F167-G167</f>
        <v>527.83186605999992</v>
      </c>
      <c r="I167" s="3" t="s">
        <v>16</v>
      </c>
    </row>
    <row r="168" spans="2:29" x14ac:dyDescent="0.2">
      <c r="B168" s="1">
        <f t="shared" si="8"/>
        <v>120</v>
      </c>
      <c r="C168" s="5" t="s">
        <v>360</v>
      </c>
      <c r="D168" s="1" t="s">
        <v>361</v>
      </c>
      <c r="E168" s="7">
        <v>0.6</v>
      </c>
      <c r="F168" s="6">
        <f>+E168*J168</f>
        <v>486.43225439999998</v>
      </c>
      <c r="G168" s="6">
        <f>+[75]Main!$K$5-[75]Main!$K$6</f>
        <v>-37.984000000000002</v>
      </c>
      <c r="H168" s="8">
        <f t="shared" ref="H168" si="9">+F168-G168</f>
        <v>524.41625439999996</v>
      </c>
      <c r="I168" s="3" t="s">
        <v>308</v>
      </c>
      <c r="J168" s="6">
        <f>+[75]Main!$K$3</f>
        <v>810.72042399999998</v>
      </c>
      <c r="K168" s="9">
        <v>44816</v>
      </c>
      <c r="AC168" s="1">
        <v>2002</v>
      </c>
    </row>
    <row r="169" spans="2:29" x14ac:dyDescent="0.2">
      <c r="B169" s="1">
        <f t="shared" si="8"/>
        <v>121</v>
      </c>
      <c r="C169" s="5" t="s">
        <v>240</v>
      </c>
      <c r="D169" s="1" t="s">
        <v>241</v>
      </c>
      <c r="E169" s="3">
        <v>14.68</v>
      </c>
      <c r="F169" s="6">
        <f>E169*[76]Main!$L$3</f>
        <v>587.26396075999992</v>
      </c>
      <c r="G169" s="6">
        <f>[76]Main!$L$5-[76]Main!$L$6</f>
        <v>277.88299999999998</v>
      </c>
      <c r="H169" s="8">
        <f>+F169-G169</f>
        <v>309.38096075999994</v>
      </c>
      <c r="I169" s="3" t="s">
        <v>16</v>
      </c>
    </row>
    <row r="170" spans="2:29" x14ac:dyDescent="0.2">
      <c r="B170" s="1">
        <f t="shared" si="8"/>
        <v>122</v>
      </c>
      <c r="C170" s="5" t="s">
        <v>242</v>
      </c>
      <c r="D170" s="1" t="s">
        <v>243</v>
      </c>
      <c r="E170" s="3">
        <v>4.8600000000000003</v>
      </c>
      <c r="F170" s="6">
        <f>E170*[77]Main!$J$3</f>
        <v>312.71415336000001</v>
      </c>
      <c r="G170" s="8">
        <f>+[77]Main!$J$5-[77]Main!$J$6</f>
        <v>92.317999999999998</v>
      </c>
      <c r="H170" s="8">
        <f>+F170-G170</f>
        <v>220.39615336000003</v>
      </c>
      <c r="I170" s="3" t="s">
        <v>16</v>
      </c>
    </row>
    <row r="171" spans="2:29" x14ac:dyDescent="0.2">
      <c r="B171" s="1">
        <f t="shared" si="8"/>
        <v>123</v>
      </c>
      <c r="C171" s="5" t="s">
        <v>244</v>
      </c>
      <c r="D171" s="1" t="s">
        <v>245</v>
      </c>
      <c r="E171" s="3">
        <v>7.57</v>
      </c>
      <c r="F171" s="6">
        <f>E171*[78]Main!$M$3</f>
        <v>338.45983246000003</v>
      </c>
      <c r="G171" s="6">
        <f>[78]Main!$M$5-[78]Main!$M$6</f>
        <v>120.43700000000001</v>
      </c>
      <c r="H171" s="8">
        <f t="shared" ref="H171:H176" si="10">+F171-G171</f>
        <v>218.02283246000002</v>
      </c>
      <c r="I171" s="3" t="s">
        <v>16</v>
      </c>
    </row>
    <row r="172" spans="2:29" x14ac:dyDescent="0.2">
      <c r="B172" s="1">
        <f t="shared" si="8"/>
        <v>124</v>
      </c>
      <c r="C172" s="5" t="s">
        <v>246</v>
      </c>
      <c r="D172" s="1" t="s">
        <v>247</v>
      </c>
      <c r="E172" s="7">
        <v>0.7</v>
      </c>
      <c r="F172" s="6">
        <f>E172*[79]Main!$M$3</f>
        <v>128.9392503</v>
      </c>
      <c r="G172" s="6">
        <f>[79]Main!$M$5-[79]Main!$M$6</f>
        <v>-59.50200000000001</v>
      </c>
      <c r="H172" s="8">
        <f t="shared" si="10"/>
        <v>188.44125030000001</v>
      </c>
      <c r="I172" s="3" t="s">
        <v>16</v>
      </c>
    </row>
    <row r="173" spans="2:29" x14ac:dyDescent="0.2">
      <c r="B173" s="1">
        <f t="shared" si="8"/>
        <v>125</v>
      </c>
      <c r="C173" s="5" t="s">
        <v>248</v>
      </c>
      <c r="D173" s="1" t="s">
        <v>249</v>
      </c>
      <c r="E173" s="3">
        <v>1.98</v>
      </c>
      <c r="F173" s="6">
        <f>E173*[80]Main!$N$3</f>
        <v>39.757463459999997</v>
      </c>
      <c r="G173" s="6">
        <f>[80]Main!$N$5-[80]Main!$N$6</f>
        <v>15.942</v>
      </c>
      <c r="H173" s="8">
        <f t="shared" si="10"/>
        <v>23.815463459999997</v>
      </c>
      <c r="I173" s="3" t="s">
        <v>16</v>
      </c>
    </row>
    <row r="174" spans="2:29" x14ac:dyDescent="0.2">
      <c r="B174" s="1">
        <f t="shared" ref="B174:B214" si="11">B173+1</f>
        <v>126</v>
      </c>
      <c r="C174" s="5" t="s">
        <v>250</v>
      </c>
      <c r="D174" s="1" t="s">
        <v>251</v>
      </c>
      <c r="E174" s="3">
        <v>0.62</v>
      </c>
      <c r="F174" s="6">
        <f>E174*[81]Main!$L$3</f>
        <v>30.1881658</v>
      </c>
      <c r="G174" s="6">
        <f>[81]Main!$L$5-[81]Main!$L$6</f>
        <v>13.262999999999998</v>
      </c>
      <c r="H174" s="8">
        <f t="shared" si="10"/>
        <v>16.925165800000002</v>
      </c>
      <c r="I174" s="3" t="s">
        <v>16</v>
      </c>
    </row>
    <row r="175" spans="2:29" x14ac:dyDescent="0.2">
      <c r="B175" s="1">
        <f t="shared" si="11"/>
        <v>127</v>
      </c>
      <c r="C175" s="5" t="s">
        <v>252</v>
      </c>
      <c r="D175" s="1" t="s">
        <v>253</v>
      </c>
      <c r="E175" s="3">
        <v>6.12</v>
      </c>
      <c r="F175" s="6">
        <f>E175*[82]Main!$M$3</f>
        <v>125.46108324000001</v>
      </c>
      <c r="G175" s="6">
        <f>[82]Main!$M$5-[82]Main!$M$6</f>
        <v>131.17699999999999</v>
      </c>
      <c r="H175" s="8">
        <f t="shared" si="10"/>
        <v>-5.7159167599999847</v>
      </c>
      <c r="I175" s="3" t="s">
        <v>16</v>
      </c>
    </row>
    <row r="176" spans="2:29" x14ac:dyDescent="0.2">
      <c r="B176" s="1">
        <f t="shared" si="11"/>
        <v>128</v>
      </c>
      <c r="C176" s="5" t="s">
        <v>254</v>
      </c>
      <c r="D176" s="1" t="s">
        <v>255</v>
      </c>
      <c r="E176" s="3">
        <v>0.98</v>
      </c>
      <c r="F176" s="6">
        <f>E176*[83]Main!$M$3</f>
        <v>20.935517539999999</v>
      </c>
      <c r="G176" s="6">
        <f>[83]Main!$M$5-[83]Main!$M$6</f>
        <v>55.28</v>
      </c>
      <c r="H176" s="8">
        <f t="shared" si="10"/>
        <v>-34.344482460000002</v>
      </c>
      <c r="I176" s="3" t="s">
        <v>16</v>
      </c>
    </row>
    <row r="177" spans="2:6" x14ac:dyDescent="0.2">
      <c r="B177" s="1">
        <f t="shared" si="11"/>
        <v>129</v>
      </c>
      <c r="C177" s="1" t="s">
        <v>256</v>
      </c>
      <c r="D177" s="1" t="s">
        <v>257</v>
      </c>
      <c r="E177" s="3">
        <v>0.61</v>
      </c>
    </row>
    <row r="178" spans="2:6" x14ac:dyDescent="0.2">
      <c r="B178" s="1">
        <f t="shared" si="11"/>
        <v>130</v>
      </c>
      <c r="C178" s="1" t="s">
        <v>258</v>
      </c>
      <c r="D178" s="1" t="s">
        <v>259</v>
      </c>
      <c r="E178" s="3">
        <v>5.55</v>
      </c>
    </row>
    <row r="179" spans="2:6" x14ac:dyDescent="0.2">
      <c r="B179" s="1">
        <f t="shared" si="11"/>
        <v>131</v>
      </c>
      <c r="C179" s="1" t="s">
        <v>356</v>
      </c>
      <c r="D179" t="s">
        <v>357</v>
      </c>
      <c r="E179" s="7">
        <v>4.2</v>
      </c>
    </row>
    <row r="180" spans="2:6" x14ac:dyDescent="0.2">
      <c r="B180" s="1">
        <f t="shared" si="11"/>
        <v>132</v>
      </c>
      <c r="C180" s="1" t="s">
        <v>340</v>
      </c>
      <c r="D180" t="s">
        <v>341</v>
      </c>
      <c r="E180" s="7">
        <v>4</v>
      </c>
    </row>
    <row r="181" spans="2:6" x14ac:dyDescent="0.2">
      <c r="B181" s="1">
        <f t="shared" si="11"/>
        <v>133</v>
      </c>
      <c r="C181" t="s">
        <v>344</v>
      </c>
      <c r="D181" t="s">
        <v>345</v>
      </c>
      <c r="E181" s="3">
        <v>20.18</v>
      </c>
    </row>
    <row r="182" spans="2:6" x14ac:dyDescent="0.2">
      <c r="B182" s="1">
        <f t="shared" si="11"/>
        <v>134</v>
      </c>
      <c r="C182" s="1" t="s">
        <v>389</v>
      </c>
      <c r="D182" s="1" t="s">
        <v>390</v>
      </c>
      <c r="E182" s="3">
        <v>25.85</v>
      </c>
    </row>
    <row r="183" spans="2:6" x14ac:dyDescent="0.2">
      <c r="B183" s="1">
        <f t="shared" si="11"/>
        <v>135</v>
      </c>
      <c r="C183" t="s">
        <v>395</v>
      </c>
      <c r="D183" t="s">
        <v>396</v>
      </c>
      <c r="E183" s="3">
        <v>9.26</v>
      </c>
      <c r="F183" s="3">
        <v>204</v>
      </c>
    </row>
    <row r="184" spans="2:6" x14ac:dyDescent="0.2">
      <c r="B184" s="1">
        <f t="shared" si="11"/>
        <v>136</v>
      </c>
      <c r="C184" t="s">
        <v>442</v>
      </c>
      <c r="D184" t="s">
        <v>441</v>
      </c>
    </row>
    <row r="185" spans="2:6" x14ac:dyDescent="0.2">
      <c r="B185" s="1">
        <f t="shared" si="11"/>
        <v>137</v>
      </c>
      <c r="C185" t="s">
        <v>443</v>
      </c>
      <c r="D185" t="s">
        <v>444</v>
      </c>
    </row>
    <row r="186" spans="2:6" x14ac:dyDescent="0.2">
      <c r="B186" s="1">
        <f t="shared" si="11"/>
        <v>138</v>
      </c>
      <c r="C186" s="1" t="s">
        <v>406</v>
      </c>
      <c r="D186" s="1" t="s">
        <v>407</v>
      </c>
    </row>
    <row r="187" spans="2:6" x14ac:dyDescent="0.2">
      <c r="B187" s="1">
        <f t="shared" si="11"/>
        <v>139</v>
      </c>
      <c r="C187" t="s">
        <v>436</v>
      </c>
      <c r="D187" t="s">
        <v>437</v>
      </c>
      <c r="E187" s="3">
        <v>20.32</v>
      </c>
    </row>
    <row r="188" spans="2:6" x14ac:dyDescent="0.2">
      <c r="B188" s="1">
        <f t="shared" si="11"/>
        <v>140</v>
      </c>
      <c r="C188" s="1" t="s">
        <v>516</v>
      </c>
      <c r="D188" s="1" t="s">
        <v>517</v>
      </c>
    </row>
    <row r="189" spans="2:6" x14ac:dyDescent="0.2">
      <c r="B189" s="1">
        <f t="shared" si="11"/>
        <v>141</v>
      </c>
      <c r="C189" t="s">
        <v>523</v>
      </c>
      <c r="D189" t="s">
        <v>524</v>
      </c>
    </row>
    <row r="190" spans="2:6" x14ac:dyDescent="0.2">
      <c r="B190" s="1">
        <f t="shared" si="11"/>
        <v>142</v>
      </c>
      <c r="C190" s="1" t="s">
        <v>534</v>
      </c>
      <c r="D190" s="1" t="s">
        <v>535</v>
      </c>
    </row>
    <row r="191" spans="2:6" x14ac:dyDescent="0.2">
      <c r="B191" s="1">
        <f t="shared" si="11"/>
        <v>143</v>
      </c>
      <c r="C191" t="s">
        <v>539</v>
      </c>
      <c r="D191" t="s">
        <v>540</v>
      </c>
    </row>
    <row r="192" spans="2:6" x14ac:dyDescent="0.2">
      <c r="B192" s="1">
        <f t="shared" si="11"/>
        <v>144</v>
      </c>
      <c r="C192" s="1" t="s">
        <v>543</v>
      </c>
      <c r="D192" s="1" t="s">
        <v>544</v>
      </c>
    </row>
    <row r="193" spans="2:4" x14ac:dyDescent="0.2">
      <c r="B193" s="1">
        <f t="shared" si="11"/>
        <v>145</v>
      </c>
      <c r="C193" t="s">
        <v>546</v>
      </c>
      <c r="D193" t="s">
        <v>545</v>
      </c>
    </row>
    <row r="194" spans="2:4" x14ac:dyDescent="0.2">
      <c r="B194" s="1">
        <f t="shared" si="11"/>
        <v>146</v>
      </c>
      <c r="C194" t="s">
        <v>547</v>
      </c>
      <c r="D194" t="s">
        <v>548</v>
      </c>
    </row>
    <row r="195" spans="2:4" x14ac:dyDescent="0.2">
      <c r="B195" s="1">
        <f t="shared" si="11"/>
        <v>147</v>
      </c>
      <c r="C195" t="s">
        <v>549</v>
      </c>
      <c r="D195" t="s">
        <v>550</v>
      </c>
    </row>
    <row r="196" spans="2:4" x14ac:dyDescent="0.2">
      <c r="B196" s="1">
        <f t="shared" si="11"/>
        <v>148</v>
      </c>
      <c r="C196" t="s">
        <v>551</v>
      </c>
      <c r="D196" t="s">
        <v>552</v>
      </c>
    </row>
    <row r="197" spans="2:4" x14ac:dyDescent="0.2">
      <c r="B197" s="1">
        <f t="shared" si="11"/>
        <v>149</v>
      </c>
      <c r="C197" t="s">
        <v>553</v>
      </c>
      <c r="D197" t="s">
        <v>554</v>
      </c>
    </row>
    <row r="198" spans="2:4" x14ac:dyDescent="0.2">
      <c r="B198" s="1">
        <f t="shared" si="11"/>
        <v>150</v>
      </c>
      <c r="C198" t="s">
        <v>555</v>
      </c>
      <c r="D198" t="s">
        <v>556</v>
      </c>
    </row>
    <row r="199" spans="2:4" x14ac:dyDescent="0.2">
      <c r="B199" s="1">
        <f t="shared" si="11"/>
        <v>151</v>
      </c>
      <c r="C199" t="s">
        <v>557</v>
      </c>
      <c r="D199" t="s">
        <v>558</v>
      </c>
    </row>
    <row r="200" spans="2:4" x14ac:dyDescent="0.2">
      <c r="B200" s="1">
        <f t="shared" si="11"/>
        <v>152</v>
      </c>
      <c r="C200" t="s">
        <v>559</v>
      </c>
      <c r="D200" t="s">
        <v>560</v>
      </c>
    </row>
    <row r="201" spans="2:4" x14ac:dyDescent="0.2">
      <c r="B201" s="1">
        <f t="shared" si="11"/>
        <v>153</v>
      </c>
      <c r="C201" t="s">
        <v>561</v>
      </c>
      <c r="D201" t="s">
        <v>562</v>
      </c>
    </row>
    <row r="202" spans="2:4" x14ac:dyDescent="0.2">
      <c r="B202" s="1">
        <f t="shared" si="11"/>
        <v>154</v>
      </c>
      <c r="C202" t="s">
        <v>563</v>
      </c>
      <c r="D202" t="s">
        <v>564</v>
      </c>
    </row>
    <row r="203" spans="2:4" x14ac:dyDescent="0.2">
      <c r="B203" s="1">
        <f t="shared" si="11"/>
        <v>155</v>
      </c>
      <c r="C203" t="s">
        <v>565</v>
      </c>
      <c r="D203" t="s">
        <v>566</v>
      </c>
    </row>
    <row r="204" spans="2:4" x14ac:dyDescent="0.2">
      <c r="B204" s="1">
        <f t="shared" si="11"/>
        <v>156</v>
      </c>
      <c r="C204" t="s">
        <v>567</v>
      </c>
      <c r="D204" t="s">
        <v>568</v>
      </c>
    </row>
    <row r="205" spans="2:4" x14ac:dyDescent="0.2">
      <c r="B205" s="1">
        <f t="shared" si="11"/>
        <v>157</v>
      </c>
      <c r="C205" t="s">
        <v>569</v>
      </c>
      <c r="D205" t="s">
        <v>570</v>
      </c>
    </row>
    <row r="206" spans="2:4" x14ac:dyDescent="0.2">
      <c r="B206" s="1">
        <f t="shared" si="11"/>
        <v>158</v>
      </c>
      <c r="C206" t="s">
        <v>571</v>
      </c>
      <c r="D206" t="s">
        <v>572</v>
      </c>
    </row>
    <row r="207" spans="2:4" x14ac:dyDescent="0.2">
      <c r="B207" s="1">
        <f t="shared" si="11"/>
        <v>159</v>
      </c>
      <c r="C207" t="s">
        <v>573</v>
      </c>
      <c r="D207" t="s">
        <v>574</v>
      </c>
    </row>
    <row r="208" spans="2:4" x14ac:dyDescent="0.2">
      <c r="B208" s="1">
        <f t="shared" si="11"/>
        <v>160</v>
      </c>
      <c r="C208" t="s">
        <v>575</v>
      </c>
      <c r="D208" t="s">
        <v>576</v>
      </c>
    </row>
    <row r="209" spans="2:5" x14ac:dyDescent="0.2">
      <c r="B209" s="1">
        <f t="shared" si="11"/>
        <v>161</v>
      </c>
      <c r="C209" t="s">
        <v>577</v>
      </c>
      <c r="D209" t="s">
        <v>578</v>
      </c>
    </row>
    <row r="210" spans="2:5" x14ac:dyDescent="0.2">
      <c r="B210" s="1">
        <f t="shared" si="11"/>
        <v>162</v>
      </c>
      <c r="C210" t="s">
        <v>579</v>
      </c>
      <c r="D210" t="s">
        <v>580</v>
      </c>
    </row>
    <row r="211" spans="2:5" x14ac:dyDescent="0.2">
      <c r="B211" s="1">
        <f t="shared" si="11"/>
        <v>163</v>
      </c>
      <c r="C211" t="s">
        <v>581</v>
      </c>
      <c r="D211" t="s">
        <v>582</v>
      </c>
    </row>
    <row r="212" spans="2:5" x14ac:dyDescent="0.2">
      <c r="B212" s="1">
        <f t="shared" si="11"/>
        <v>164</v>
      </c>
      <c r="C212" t="s">
        <v>583</v>
      </c>
      <c r="D212" t="s">
        <v>584</v>
      </c>
    </row>
    <row r="213" spans="2:5" x14ac:dyDescent="0.2">
      <c r="B213" s="1">
        <f t="shared" si="11"/>
        <v>165</v>
      </c>
      <c r="C213" t="s">
        <v>585</v>
      </c>
      <c r="D213" t="s">
        <v>586</v>
      </c>
    </row>
    <row r="214" spans="2:5" x14ac:dyDescent="0.2">
      <c r="B214" s="1">
        <f t="shared" si="11"/>
        <v>166</v>
      </c>
      <c r="C214" t="s">
        <v>587</v>
      </c>
      <c r="D214" t="s">
        <v>588</v>
      </c>
      <c r="E214"/>
    </row>
    <row r="215" spans="2:5" x14ac:dyDescent="0.2">
      <c r="B215" s="1">
        <f t="shared" ref="B215:B228" si="12">B214+1</f>
        <v>167</v>
      </c>
      <c r="C215" t="s">
        <v>590</v>
      </c>
      <c r="D215" t="s">
        <v>589</v>
      </c>
    </row>
    <row r="216" spans="2:5" x14ac:dyDescent="0.2">
      <c r="B216" s="1">
        <f t="shared" si="12"/>
        <v>168</v>
      </c>
      <c r="C216" t="s">
        <v>591</v>
      </c>
      <c r="D216" t="s">
        <v>592</v>
      </c>
    </row>
    <row r="217" spans="2:5" x14ac:dyDescent="0.2">
      <c r="B217" s="1">
        <f t="shared" si="12"/>
        <v>169</v>
      </c>
      <c r="C217" t="s">
        <v>356</v>
      </c>
      <c r="D217" t="s">
        <v>357</v>
      </c>
    </row>
    <row r="218" spans="2:5" x14ac:dyDescent="0.2">
      <c r="B218" s="1">
        <f t="shared" si="12"/>
        <v>170</v>
      </c>
      <c r="C218" t="s">
        <v>593</v>
      </c>
      <c r="D218" t="s">
        <v>594</v>
      </c>
    </row>
    <row r="219" spans="2:5" x14ac:dyDescent="0.2">
      <c r="B219" s="1">
        <f t="shared" si="12"/>
        <v>171</v>
      </c>
      <c r="C219" t="s">
        <v>595</v>
      </c>
      <c r="D219" t="s">
        <v>596</v>
      </c>
    </row>
    <row r="220" spans="2:5" x14ac:dyDescent="0.2">
      <c r="B220" s="1">
        <f t="shared" si="12"/>
        <v>172</v>
      </c>
      <c r="C220" t="s">
        <v>597</v>
      </c>
      <c r="D220" t="s">
        <v>598</v>
      </c>
    </row>
    <row r="221" spans="2:5" x14ac:dyDescent="0.2">
      <c r="B221" s="1">
        <f t="shared" si="12"/>
        <v>173</v>
      </c>
      <c r="C221" t="s">
        <v>599</v>
      </c>
      <c r="D221" t="s">
        <v>600</v>
      </c>
    </row>
    <row r="222" spans="2:5" x14ac:dyDescent="0.2">
      <c r="B222" s="1">
        <f t="shared" si="12"/>
        <v>174</v>
      </c>
      <c r="C222" t="s">
        <v>601</v>
      </c>
      <c r="D222" t="s">
        <v>602</v>
      </c>
    </row>
    <row r="223" spans="2:5" x14ac:dyDescent="0.2">
      <c r="B223" s="1">
        <f t="shared" si="12"/>
        <v>175</v>
      </c>
      <c r="C223" t="s">
        <v>603</v>
      </c>
      <c r="D223" t="s">
        <v>604</v>
      </c>
    </row>
    <row r="224" spans="2:5" x14ac:dyDescent="0.2">
      <c r="B224" s="1">
        <f t="shared" si="12"/>
        <v>176</v>
      </c>
      <c r="C224" t="s">
        <v>605</v>
      </c>
      <c r="D224" t="s">
        <v>606</v>
      </c>
    </row>
    <row r="225" spans="2:4" x14ac:dyDescent="0.2">
      <c r="B225" s="1">
        <f t="shared" si="12"/>
        <v>177</v>
      </c>
      <c r="C225" t="s">
        <v>607</v>
      </c>
      <c r="D225" t="s">
        <v>608</v>
      </c>
    </row>
    <row r="226" spans="2:4" x14ac:dyDescent="0.2">
      <c r="B226" s="1">
        <f t="shared" si="12"/>
        <v>178</v>
      </c>
      <c r="C226" s="1" t="s">
        <v>609</v>
      </c>
      <c r="D226" s="1" t="s">
        <v>610</v>
      </c>
    </row>
    <row r="227" spans="2:4" x14ac:dyDescent="0.2">
      <c r="B227" s="1">
        <f t="shared" si="12"/>
        <v>179</v>
      </c>
      <c r="C227" t="s">
        <v>611</v>
      </c>
      <c r="D227" t="s">
        <v>612</v>
      </c>
    </row>
    <row r="228" spans="2:4" x14ac:dyDescent="0.2">
      <c r="B228" s="1">
        <f t="shared" si="12"/>
        <v>180</v>
      </c>
      <c r="C228" t="s">
        <v>613</v>
      </c>
      <c r="D228" t="s">
        <v>614</v>
      </c>
    </row>
  </sheetData>
  <sortState xmlns:xlrd2="http://schemas.microsoft.com/office/spreadsheetml/2017/richdata2" ref="A125:AC153">
    <sortCondition descending="1" ref="F125:F15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70" r:id="rId21" xr:uid="{14A63DAF-63A6-4B91-A2AF-AE28EA251457}"/>
    <hyperlink ref="C173" r:id="rId22" xr:uid="{4ACA7C7F-E42A-4687-A776-AB8065DB40FF}"/>
    <hyperlink ref="C169" r:id="rId23" xr:uid="{B3421391-7EC0-4253-8F62-5ED45A5BFA02}"/>
    <hyperlink ref="C174" r:id="rId24" xr:uid="{F6A45FC7-B73C-4143-9CAB-B3ADA19B5FD7}"/>
    <hyperlink ref="C171" r:id="rId25" xr:uid="{BBD267CB-7407-4913-9D05-6A6AA380019F}"/>
    <hyperlink ref="C176" r:id="rId26" xr:uid="{85368858-6D0F-4ABE-975C-AE5530342445}"/>
    <hyperlink ref="C167" r:id="rId27" xr:uid="{8B5BC1F5-14D4-45A0-B224-31FAF227EAF3}"/>
    <hyperlink ref="C175" r:id="rId28" xr:uid="{D5FB3BFE-F0A8-4C09-90A1-9F506EF0ADE4}"/>
    <hyperlink ref="C172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4" r:id="rId34" xr:uid="{C3A06396-38CD-486E-9F4F-233A79292B4F}"/>
    <hyperlink ref="C115" r:id="rId35" xr:uid="{B83625D8-44D2-4842-9139-F29C8D5F2D8E}"/>
    <hyperlink ref="C156" r:id="rId36" xr:uid="{5FF32E6A-C6C7-4793-8271-BD230B9C7641}"/>
    <hyperlink ref="C64" r:id="rId37" xr:uid="{E5739E03-9FE4-4D05-90C8-36ABF7D078CB}"/>
    <hyperlink ref="C67" r:id="rId38" xr:uid="{25285F59-771C-40DB-8B78-E1E454C61406}"/>
    <hyperlink ref="C163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8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5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2023-04-23T20:44:27Z</dcterms:modified>
</cp:coreProperties>
</file>