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71331BAC-EC87-4E0F-80DC-4677E095F2EE}" xr6:coauthVersionLast="47" xr6:coauthVersionMax="47" xr10:uidLastSave="{00000000-0000-0000-0000-000000000000}"/>
  <bookViews>
    <workbookView xWindow="7755" yWindow="165" windowWidth="20310" windowHeight="1491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3" i="1" l="1"/>
  <c r="E43" i="1"/>
  <c r="G43" i="1" s="1"/>
  <c r="F127" i="1" l="1"/>
  <c r="E127" i="1"/>
  <c r="F126" i="1"/>
  <c r="E126" i="1"/>
  <c r="G126" i="1" s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9" i="1"/>
  <c r="E19" i="1"/>
  <c r="G19" i="1" s="1"/>
  <c r="F18" i="1"/>
  <c r="E18" i="1"/>
  <c r="F17" i="1"/>
  <c r="E17" i="1"/>
  <c r="G17" i="1" s="1"/>
  <c r="F16" i="1"/>
  <c r="E16" i="1"/>
  <c r="F15" i="1"/>
  <c r="E15" i="1"/>
  <c r="G15" i="1" s="1"/>
  <c r="F14" i="1"/>
  <c r="E14" i="1"/>
  <c r="F13" i="1"/>
  <c r="E13" i="1"/>
  <c r="F12" i="1"/>
  <c r="E12" i="1"/>
  <c r="F11" i="1"/>
  <c r="E11" i="1"/>
  <c r="G11" i="1" s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10" i="1" l="1"/>
  <c r="G121" i="1"/>
  <c r="G6" i="1"/>
  <c r="G125" i="1"/>
  <c r="G127" i="1"/>
  <c r="G14" i="1"/>
  <c r="G122" i="1"/>
  <c r="G16" i="1"/>
  <c r="G123" i="1"/>
  <c r="G13" i="1"/>
  <c r="G8" i="1"/>
  <c r="G18" i="1"/>
  <c r="G119" i="1"/>
  <c r="G120" i="1"/>
  <c r="G7" i="1"/>
  <c r="G12" i="1"/>
  <c r="G124" i="1"/>
  <c r="G5" i="1"/>
</calcChain>
</file>

<file path=xl/sharedStrings.xml><?xml version="1.0" encoding="utf-8"?>
<sst xmlns="http://schemas.openxmlformats.org/spreadsheetml/2006/main" count="295" uniqueCount="269">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</sst>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Q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 refreshError="1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OneDrive/Models%20Backup/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1" sqref="E31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1" t="s">
        <v>8</v>
      </c>
      <c r="J2" s="11"/>
      <c r="K2" s="11"/>
      <c r="L2" s="11"/>
      <c r="M2" s="11"/>
      <c r="N2" s="11"/>
      <c r="O2" s="11" t="s">
        <v>9</v>
      </c>
      <c r="P2" s="11"/>
      <c r="Q2" s="11"/>
      <c r="R2" s="11"/>
      <c r="S2" s="11"/>
      <c r="T2" s="11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8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45</v>
      </c>
      <c r="C18" s="1" t="s">
        <v>46</v>
      </c>
      <c r="D18" s="7">
        <v>175.1</v>
      </c>
      <c r="E18" s="6">
        <f>D18*[14]Main!$J$3*EUR</f>
        <v>77446.648629173942</v>
      </c>
      <c r="F18" s="6">
        <f>([14]Main!$J$5-[14]Main!$J$6)*EUR</f>
        <v>-9387.644400000001</v>
      </c>
      <c r="G18" s="6">
        <f t="shared" si="1"/>
        <v>86834.293029173947</v>
      </c>
      <c r="H18" s="3" t="s">
        <v>18</v>
      </c>
    </row>
    <row r="19" spans="2:20" x14ac:dyDescent="0.2">
      <c r="B19" s="5" t="s">
        <v>47</v>
      </c>
      <c r="C19" s="1" t="s">
        <v>47</v>
      </c>
      <c r="D19" s="3">
        <v>255.99</v>
      </c>
      <c r="E19" s="6">
        <f>D19*[15]Main!$J$3*AUD</f>
        <v>80031.808981488444</v>
      </c>
      <c r="F19" s="6">
        <f>[15]Main!$J$5-[15]Main!$J$6</f>
        <v>-3998.1000000000004</v>
      </c>
      <c r="G19" s="6">
        <f>E19-F19</f>
        <v>84029.90898148845</v>
      </c>
      <c r="H19" s="3" t="s">
        <v>48</v>
      </c>
    </row>
    <row r="20" spans="2:20" x14ac:dyDescent="0.2">
      <c r="B20" s="5" t="s">
        <v>49</v>
      </c>
      <c r="C20" s="1" t="s">
        <v>50</v>
      </c>
      <c r="D20" s="3">
        <v>58.53</v>
      </c>
    </row>
    <row r="21" spans="2:20" x14ac:dyDescent="0.2">
      <c r="B21" s="5" t="s">
        <v>51</v>
      </c>
      <c r="C21" s="1" t="s">
        <v>52</v>
      </c>
      <c r="D21" s="3">
        <v>263.08999999999997</v>
      </c>
    </row>
    <row r="22" spans="2:20" x14ac:dyDescent="0.2">
      <c r="B22" s="5" t="s">
        <v>53</v>
      </c>
      <c r="C22" s="1" t="s">
        <v>54</v>
      </c>
      <c r="D22" s="3">
        <v>71.27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63</v>
      </c>
      <c r="C27" s="1" t="s">
        <v>64</v>
      </c>
      <c r="D27" s="3">
        <v>28.54</v>
      </c>
    </row>
    <row r="28" spans="2:20" x14ac:dyDescent="0.2">
      <c r="B28" s="5" t="s">
        <v>65</v>
      </c>
      <c r="C28" s="1" t="s">
        <v>66</v>
      </c>
      <c r="D28" s="3">
        <v>13.12</v>
      </c>
    </row>
    <row r="29" spans="2:20" x14ac:dyDescent="0.2">
      <c r="B29" s="1" t="s">
        <v>67</v>
      </c>
      <c r="C29" s="1" t="s">
        <v>68</v>
      </c>
      <c r="D29" s="3">
        <v>349.96</v>
      </c>
    </row>
    <row r="30" spans="2:20" x14ac:dyDescent="0.2">
      <c r="B30" s="1" t="s">
        <v>267</v>
      </c>
      <c r="C30" s="10" t="s">
        <v>268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">
      <c r="B31" s="1" t="s">
        <v>69</v>
      </c>
      <c r="C31" s="1" t="s">
        <v>70</v>
      </c>
      <c r="D31" s="3">
        <v>63.83</v>
      </c>
    </row>
    <row r="32" spans="2:20" x14ac:dyDescent="0.2">
      <c r="B32" s="1" t="s">
        <v>71</v>
      </c>
      <c r="C32" s="1" t="s">
        <v>72</v>
      </c>
      <c r="D32" s="6">
        <v>4360</v>
      </c>
    </row>
    <row r="33" spans="2:8" x14ac:dyDescent="0.2">
      <c r="B33" s="1" t="s">
        <v>73</v>
      </c>
      <c r="C33" s="1" t="s">
        <v>74</v>
      </c>
      <c r="D33" s="3">
        <v>76.08</v>
      </c>
    </row>
    <row r="34" spans="2:8" x14ac:dyDescent="0.2">
      <c r="B34" s="1" t="s">
        <v>75</v>
      </c>
      <c r="C34" s="1" t="s">
        <v>76</v>
      </c>
      <c r="D34" s="3">
        <v>165.45</v>
      </c>
    </row>
    <row r="35" spans="2:8" x14ac:dyDescent="0.2">
      <c r="B35" s="1" t="s">
        <v>77</v>
      </c>
      <c r="C35" s="1" t="s">
        <v>78</v>
      </c>
      <c r="D35" s="3">
        <v>125.14</v>
      </c>
    </row>
    <row r="36" spans="2:8" x14ac:dyDescent="0.2">
      <c r="B36" s="1" t="s">
        <v>79</v>
      </c>
      <c r="C36" s="1" t="s">
        <v>80</v>
      </c>
      <c r="D36" s="3">
        <v>10.46</v>
      </c>
    </row>
    <row r="37" spans="2:8" x14ac:dyDescent="0.2">
      <c r="B37" s="1" t="s">
        <v>81</v>
      </c>
      <c r="C37" s="1" t="s">
        <v>82</v>
      </c>
      <c r="D37" s="3">
        <v>39.35</v>
      </c>
    </row>
    <row r="38" spans="2:8" x14ac:dyDescent="0.2">
      <c r="B38" s="1" t="s">
        <v>83</v>
      </c>
      <c r="C38" s="1" t="s">
        <v>84</v>
      </c>
      <c r="D38" s="3">
        <v>132.13999999999999</v>
      </c>
    </row>
    <row r="39" spans="2:8" x14ac:dyDescent="0.2">
      <c r="B39" s="1" t="s">
        <v>85</v>
      </c>
      <c r="C39" s="1" t="s">
        <v>86</v>
      </c>
      <c r="D39" s="6">
        <v>1978</v>
      </c>
    </row>
    <row r="40" spans="2:8" x14ac:dyDescent="0.2">
      <c r="B40" s="1" t="s">
        <v>87</v>
      </c>
      <c r="C40" s="1" t="s">
        <v>88</v>
      </c>
      <c r="D40" s="6">
        <v>3060</v>
      </c>
    </row>
    <row r="41" spans="2:8" x14ac:dyDescent="0.2">
      <c r="B41" s="1" t="s">
        <v>89</v>
      </c>
      <c r="C41" s="1" t="s">
        <v>90</v>
      </c>
      <c r="D41" s="3">
        <v>11.57</v>
      </c>
    </row>
    <row r="42" spans="2:8" x14ac:dyDescent="0.2">
      <c r="B42" s="1" t="s">
        <v>91</v>
      </c>
      <c r="C42" s="1" t="s">
        <v>92</v>
      </c>
      <c r="D42" s="3">
        <v>145.13999999999999</v>
      </c>
    </row>
    <row r="43" spans="2:8" x14ac:dyDescent="0.2">
      <c r="B43" s="5" t="s">
        <v>93</v>
      </c>
      <c r="C43" s="1" t="s">
        <v>94</v>
      </c>
      <c r="D43" s="3">
        <v>219.38</v>
      </c>
      <c r="E43" s="6">
        <f>D43*[16]Main!$K$3</f>
        <v>10464.426000000001</v>
      </c>
      <c r="F43" s="6">
        <f>[16]Main!$K$5-[16]Main!$K$6</f>
        <v>3027</v>
      </c>
      <c r="G43" s="6">
        <f>E43-F43</f>
        <v>7437.4260000000013</v>
      </c>
      <c r="H43" s="3" t="s">
        <v>18</v>
      </c>
    </row>
    <row r="44" spans="2:8" x14ac:dyDescent="0.2">
      <c r="B44" s="1" t="s">
        <v>95</v>
      </c>
      <c r="C44" s="1" t="s">
        <v>96</v>
      </c>
      <c r="D44" s="3">
        <v>93.28</v>
      </c>
    </row>
    <row r="45" spans="2:8" x14ac:dyDescent="0.2">
      <c r="B45" s="1" t="s">
        <v>97</v>
      </c>
      <c r="C45" s="1" t="s">
        <v>98</v>
      </c>
      <c r="D45" s="3">
        <v>142.91</v>
      </c>
    </row>
    <row r="46" spans="2:8" x14ac:dyDescent="0.2">
      <c r="B46" s="1" t="s">
        <v>99</v>
      </c>
      <c r="C46" s="1" t="s">
        <v>100</v>
      </c>
      <c r="D46" s="3">
        <v>7.71</v>
      </c>
    </row>
    <row r="47" spans="2:8" x14ac:dyDescent="0.2">
      <c r="B47" s="10" t="s">
        <v>265</v>
      </c>
      <c r="C47" s="10" t="s">
        <v>266</v>
      </c>
    </row>
    <row r="48" spans="2:8" x14ac:dyDescent="0.2">
      <c r="B48" s="1" t="s">
        <v>101</v>
      </c>
      <c r="C48" s="1" t="s">
        <v>102</v>
      </c>
      <c r="D48" s="3">
        <v>11.04</v>
      </c>
    </row>
    <row r="49" spans="2:4" x14ac:dyDescent="0.2">
      <c r="B49" s="1" t="s">
        <v>103</v>
      </c>
      <c r="C49" s="1" t="s">
        <v>104</v>
      </c>
      <c r="D49" s="3">
        <v>44.14</v>
      </c>
    </row>
    <row r="50" spans="2:4" x14ac:dyDescent="0.2">
      <c r="B50" s="1" t="s">
        <v>105</v>
      </c>
      <c r="C50" s="1" t="s">
        <v>106</v>
      </c>
      <c r="D50" s="3">
        <v>35.26</v>
      </c>
    </row>
    <row r="51" spans="2:4" x14ac:dyDescent="0.2">
      <c r="B51" s="1" t="s">
        <v>107</v>
      </c>
      <c r="C51" s="1" t="s">
        <v>108</v>
      </c>
      <c r="D51" s="3">
        <v>82.53</v>
      </c>
    </row>
    <row r="52" spans="2:4" x14ac:dyDescent="0.2">
      <c r="B52" s="1" t="s">
        <v>109</v>
      </c>
      <c r="C52" s="1" t="s">
        <v>110</v>
      </c>
      <c r="D52" s="3">
        <v>24.78</v>
      </c>
    </row>
    <row r="53" spans="2:4" x14ac:dyDescent="0.2">
      <c r="B53" s="1" t="s">
        <v>111</v>
      </c>
      <c r="C53" s="1" t="s">
        <v>112</v>
      </c>
      <c r="D53" s="3">
        <v>4.72</v>
      </c>
    </row>
    <row r="54" spans="2:4" x14ac:dyDescent="0.2">
      <c r="B54" s="1" t="s">
        <v>113</v>
      </c>
      <c r="C54" s="1" t="s">
        <v>114</v>
      </c>
      <c r="D54" s="3">
        <v>24.53</v>
      </c>
    </row>
    <row r="55" spans="2:4" x14ac:dyDescent="0.2">
      <c r="B55" s="1" t="s">
        <v>115</v>
      </c>
      <c r="C55" s="1" t="s">
        <v>116</v>
      </c>
      <c r="D55" s="3">
        <v>23.02</v>
      </c>
    </row>
    <row r="56" spans="2:4" x14ac:dyDescent="0.2">
      <c r="B56" s="1" t="s">
        <v>117</v>
      </c>
      <c r="C56" s="1" t="s">
        <v>118</v>
      </c>
      <c r="D56" s="3">
        <v>29.12</v>
      </c>
    </row>
    <row r="57" spans="2:4" x14ac:dyDescent="0.2">
      <c r="B57" s="1" t="s">
        <v>119</v>
      </c>
      <c r="C57" s="1" t="s">
        <v>120</v>
      </c>
      <c r="D57" s="3">
        <v>33.17</v>
      </c>
    </row>
    <row r="58" spans="2:4" x14ac:dyDescent="0.2">
      <c r="B58" s="1" t="s">
        <v>121</v>
      </c>
      <c r="C58" s="1" t="s">
        <v>122</v>
      </c>
      <c r="D58" s="3">
        <v>53.21</v>
      </c>
    </row>
    <row r="59" spans="2:4" x14ac:dyDescent="0.2">
      <c r="B59" s="1" t="s">
        <v>123</v>
      </c>
      <c r="C59" s="1" t="s">
        <v>124</v>
      </c>
      <c r="D59" s="3">
        <v>46.23</v>
      </c>
    </row>
    <row r="60" spans="2:4" x14ac:dyDescent="0.2">
      <c r="B60" s="1" t="s">
        <v>125</v>
      </c>
      <c r="C60" s="1" t="s">
        <v>126</v>
      </c>
      <c r="D60" s="7">
        <v>70</v>
      </c>
    </row>
    <row r="61" spans="2:4" x14ac:dyDescent="0.2">
      <c r="B61" s="1" t="s">
        <v>127</v>
      </c>
      <c r="C61" s="1" t="s">
        <v>128</v>
      </c>
      <c r="D61" s="3">
        <v>18.559999999999999</v>
      </c>
    </row>
    <row r="62" spans="2:4" x14ac:dyDescent="0.2">
      <c r="B62" s="1" t="s">
        <v>129</v>
      </c>
      <c r="C62" s="1" t="s">
        <v>130</v>
      </c>
      <c r="D62" s="3">
        <v>15.75</v>
      </c>
    </row>
    <row r="63" spans="2:4" x14ac:dyDescent="0.2">
      <c r="B63" s="1" t="s">
        <v>131</v>
      </c>
      <c r="C63" s="1" t="s">
        <v>132</v>
      </c>
      <c r="D63" s="3">
        <v>19.510000000000002</v>
      </c>
    </row>
    <row r="64" spans="2:4" x14ac:dyDescent="0.2">
      <c r="B64" s="1" t="s">
        <v>133</v>
      </c>
      <c r="C64" s="1" t="s">
        <v>134</v>
      </c>
      <c r="D64" s="3">
        <v>66.97</v>
      </c>
    </row>
    <row r="65" spans="2:4" x14ac:dyDescent="0.2">
      <c r="B65" s="1" t="s">
        <v>135</v>
      </c>
      <c r="C65" s="1" t="s">
        <v>136</v>
      </c>
      <c r="D65" s="3">
        <v>54.94</v>
      </c>
    </row>
    <row r="66" spans="2:4" x14ac:dyDescent="0.2">
      <c r="B66" s="1" t="s">
        <v>137</v>
      </c>
      <c r="C66" s="1" t="s">
        <v>138</v>
      </c>
      <c r="D66" s="3">
        <v>38.840000000000003</v>
      </c>
    </row>
    <row r="67" spans="2:4" x14ac:dyDescent="0.2">
      <c r="B67" s="1" t="s">
        <v>139</v>
      </c>
      <c r="C67" s="1" t="s">
        <v>140</v>
      </c>
      <c r="D67" s="3">
        <v>44.14</v>
      </c>
    </row>
    <row r="68" spans="2:4" x14ac:dyDescent="0.2">
      <c r="B68" s="1" t="s">
        <v>141</v>
      </c>
      <c r="C68" s="1" t="s">
        <v>142</v>
      </c>
      <c r="D68" s="3">
        <v>28.03</v>
      </c>
    </row>
    <row r="69" spans="2:4" x14ac:dyDescent="0.2">
      <c r="B69" s="1" t="s">
        <v>143</v>
      </c>
      <c r="C69" s="1" t="s">
        <v>144</v>
      </c>
      <c r="D69" s="3">
        <v>83.92</v>
      </c>
    </row>
    <row r="70" spans="2:4" x14ac:dyDescent="0.2">
      <c r="B70" s="1" t="s">
        <v>145</v>
      </c>
      <c r="C70" s="1" t="s">
        <v>146</v>
      </c>
      <c r="D70" s="3">
        <v>60.72</v>
      </c>
    </row>
    <row r="71" spans="2:4" x14ac:dyDescent="0.2">
      <c r="B71" s="1" t="s">
        <v>147</v>
      </c>
      <c r="C71" s="1" t="s">
        <v>148</v>
      </c>
      <c r="D71" s="7">
        <v>12.2</v>
      </c>
    </row>
    <row r="72" spans="2:4" x14ac:dyDescent="0.2">
      <c r="B72" s="1" t="s">
        <v>149</v>
      </c>
      <c r="C72" s="1" t="s">
        <v>150</v>
      </c>
      <c r="D72" s="3">
        <v>2.37</v>
      </c>
    </row>
    <row r="73" spans="2:4" x14ac:dyDescent="0.2">
      <c r="B73" s="1" t="s">
        <v>151</v>
      </c>
      <c r="C73" s="1" t="s">
        <v>152</v>
      </c>
      <c r="D73" s="3">
        <v>42.98</v>
      </c>
    </row>
    <row r="74" spans="2:4" x14ac:dyDescent="0.2">
      <c r="B74" s="1" t="s">
        <v>153</v>
      </c>
      <c r="C74" s="1" t="s">
        <v>154</v>
      </c>
      <c r="D74" s="3">
        <v>23.92</v>
      </c>
    </row>
    <row r="75" spans="2:4" x14ac:dyDescent="0.2">
      <c r="B75" s="1" t="s">
        <v>155</v>
      </c>
      <c r="C75" s="1" t="s">
        <v>156</v>
      </c>
      <c r="D75" s="3">
        <v>53.29</v>
      </c>
    </row>
    <row r="76" spans="2:4" x14ac:dyDescent="0.2">
      <c r="B76" s="1" t="s">
        <v>157</v>
      </c>
      <c r="C76" s="1" t="s">
        <v>158</v>
      </c>
      <c r="D76" s="3">
        <v>74.459999999999994</v>
      </c>
    </row>
    <row r="77" spans="2:4" x14ac:dyDescent="0.2">
      <c r="B77" s="1" t="s">
        <v>159</v>
      </c>
      <c r="C77" s="1" t="s">
        <v>160</v>
      </c>
      <c r="D77" s="3">
        <v>48.63</v>
      </c>
    </row>
    <row r="78" spans="2:4" x14ac:dyDescent="0.2">
      <c r="B78" s="1" t="s">
        <v>161</v>
      </c>
      <c r="C78" s="1" t="s">
        <v>162</v>
      </c>
      <c r="D78" s="3">
        <v>27.73</v>
      </c>
    </row>
    <row r="79" spans="2:4" x14ac:dyDescent="0.2">
      <c r="B79" s="1" t="s">
        <v>163</v>
      </c>
      <c r="C79" s="1" t="s">
        <v>164</v>
      </c>
      <c r="D79" s="3">
        <v>10.119999999999999</v>
      </c>
    </row>
    <row r="80" spans="2:4" x14ac:dyDescent="0.2">
      <c r="B80" s="1" t="s">
        <v>165</v>
      </c>
      <c r="C80" s="1" t="s">
        <v>166</v>
      </c>
      <c r="D80" s="3">
        <v>35.770000000000003</v>
      </c>
    </row>
    <row r="81" spans="2:4" x14ac:dyDescent="0.2">
      <c r="B81" s="1" t="s">
        <v>167</v>
      </c>
      <c r="C81" s="1" t="s">
        <v>168</v>
      </c>
      <c r="D81" s="3">
        <v>14.27</v>
      </c>
    </row>
    <row r="82" spans="2:4" x14ac:dyDescent="0.2">
      <c r="B82" s="1" t="s">
        <v>169</v>
      </c>
      <c r="C82" s="1" t="s">
        <v>170</v>
      </c>
      <c r="D82" s="3">
        <v>7.36</v>
      </c>
    </row>
    <row r="83" spans="2:4" x14ac:dyDescent="0.2">
      <c r="B83" s="1" t="s">
        <v>171</v>
      </c>
      <c r="C83" s="1" t="s">
        <v>172</v>
      </c>
      <c r="D83" s="3">
        <v>9.35</v>
      </c>
    </row>
    <row r="84" spans="2:4" x14ac:dyDescent="0.2">
      <c r="B84" s="1" t="s">
        <v>173</v>
      </c>
      <c r="C84" s="1" t="s">
        <v>174</v>
      </c>
      <c r="D84" s="3">
        <v>43.98</v>
      </c>
    </row>
    <row r="85" spans="2:4" x14ac:dyDescent="0.2">
      <c r="B85" s="1" t="s">
        <v>175</v>
      </c>
      <c r="C85" s="1" t="s">
        <v>176</v>
      </c>
      <c r="D85" s="3">
        <v>5.18</v>
      </c>
    </row>
    <row r="86" spans="2:4" x14ac:dyDescent="0.2">
      <c r="B86" s="1" t="s">
        <v>177</v>
      </c>
      <c r="C86" s="1" t="s">
        <v>178</v>
      </c>
      <c r="D86" s="3">
        <v>53.72</v>
      </c>
    </row>
    <row r="87" spans="2:4" x14ac:dyDescent="0.2">
      <c r="B87" s="1" t="s">
        <v>179</v>
      </c>
      <c r="C87" s="1" t="s">
        <v>180</v>
      </c>
      <c r="D87" s="3">
        <v>21.04</v>
      </c>
    </row>
    <row r="88" spans="2:4" x14ac:dyDescent="0.2">
      <c r="B88" s="1" t="s">
        <v>181</v>
      </c>
      <c r="C88" s="1" t="s">
        <v>182</v>
      </c>
      <c r="D88" s="7">
        <v>20.7</v>
      </c>
    </row>
    <row r="89" spans="2:4" x14ac:dyDescent="0.2">
      <c r="B89" s="1" t="s">
        <v>183</v>
      </c>
      <c r="C89" s="1" t="s">
        <v>184</v>
      </c>
      <c r="D89" s="3">
        <v>18.579999999999998</v>
      </c>
    </row>
    <row r="90" spans="2:4" x14ac:dyDescent="0.2">
      <c r="B90" s="1" t="s">
        <v>185</v>
      </c>
      <c r="C90" s="1" t="s">
        <v>186</v>
      </c>
      <c r="D90" s="3">
        <v>16.12</v>
      </c>
    </row>
    <row r="91" spans="2:4" x14ac:dyDescent="0.2">
      <c r="B91" s="1" t="s">
        <v>187</v>
      </c>
      <c r="C91" s="1" t="s">
        <v>188</v>
      </c>
      <c r="D91" s="3">
        <v>28.41</v>
      </c>
    </row>
    <row r="92" spans="2:4" x14ac:dyDescent="0.2">
      <c r="B92" s="1" t="s">
        <v>189</v>
      </c>
      <c r="C92" s="1" t="s">
        <v>190</v>
      </c>
      <c r="D92" s="3">
        <v>33.86</v>
      </c>
    </row>
    <row r="93" spans="2:4" x14ac:dyDescent="0.2">
      <c r="B93" s="1" t="s">
        <v>191</v>
      </c>
      <c r="C93" s="1" t="s">
        <v>192</v>
      </c>
      <c r="D93" s="3">
        <v>38.35</v>
      </c>
    </row>
    <row r="94" spans="2:4" x14ac:dyDescent="0.2">
      <c r="B94" s="1" t="s">
        <v>193</v>
      </c>
      <c r="C94" s="1" t="s">
        <v>194</v>
      </c>
      <c r="D94" s="3">
        <v>9.6199999999999992</v>
      </c>
    </row>
    <row r="95" spans="2:4" x14ac:dyDescent="0.2">
      <c r="B95" s="1" t="s">
        <v>195</v>
      </c>
      <c r="C95" s="1" t="s">
        <v>196</v>
      </c>
      <c r="D95" s="3">
        <v>25.49</v>
      </c>
    </row>
    <row r="96" spans="2:4" x14ac:dyDescent="0.2">
      <c r="B96" s="1" t="s">
        <v>197</v>
      </c>
      <c r="C96" s="1" t="s">
        <v>198</v>
      </c>
      <c r="D96" s="3">
        <v>11.42</v>
      </c>
    </row>
    <row r="97" spans="2:4" x14ac:dyDescent="0.2">
      <c r="B97" s="1" t="s">
        <v>199</v>
      </c>
      <c r="C97" s="1" t="s">
        <v>200</v>
      </c>
      <c r="D97" s="3">
        <v>26.64</v>
      </c>
    </row>
    <row r="98" spans="2:4" x14ac:dyDescent="0.2">
      <c r="B98" s="1" t="s">
        <v>201</v>
      </c>
      <c r="C98" s="1" t="s">
        <v>202</v>
      </c>
      <c r="D98" s="3">
        <v>30.48</v>
      </c>
    </row>
    <row r="99" spans="2:4" x14ac:dyDescent="0.2">
      <c r="B99" s="1" t="s">
        <v>203</v>
      </c>
      <c r="C99" s="1" t="s">
        <v>204</v>
      </c>
      <c r="D99" s="3">
        <v>12.98</v>
      </c>
    </row>
    <row r="100" spans="2:4" x14ac:dyDescent="0.2">
      <c r="B100" s="1" t="s">
        <v>205</v>
      </c>
      <c r="C100" s="1" t="s">
        <v>206</v>
      </c>
      <c r="D100" s="3">
        <v>10.96</v>
      </c>
    </row>
    <row r="101" spans="2:4" x14ac:dyDescent="0.2">
      <c r="B101" s="1" t="s">
        <v>207</v>
      </c>
      <c r="C101" s="1" t="s">
        <v>208</v>
      </c>
      <c r="D101" s="3">
        <v>2.42</v>
      </c>
    </row>
    <row r="102" spans="2:4" x14ac:dyDescent="0.2">
      <c r="B102" s="1" t="s">
        <v>209</v>
      </c>
      <c r="C102" s="1" t="s">
        <v>210</v>
      </c>
      <c r="D102" s="7">
        <v>55.5</v>
      </c>
    </row>
    <row r="103" spans="2:4" x14ac:dyDescent="0.2">
      <c r="B103" s="1" t="s">
        <v>211</v>
      </c>
      <c r="C103" s="1" t="s">
        <v>212</v>
      </c>
      <c r="D103" s="3">
        <v>10.63</v>
      </c>
    </row>
    <row r="104" spans="2:4" x14ac:dyDescent="0.2">
      <c r="B104" s="1" t="s">
        <v>213</v>
      </c>
      <c r="C104" s="1" t="s">
        <v>214</v>
      </c>
      <c r="D104" s="3">
        <v>33.130000000000003</v>
      </c>
    </row>
    <row r="105" spans="2:4" x14ac:dyDescent="0.2">
      <c r="B105" s="1" t="s">
        <v>215</v>
      </c>
      <c r="C105" s="1" t="s">
        <v>216</v>
      </c>
      <c r="D105" s="3">
        <v>31.52</v>
      </c>
    </row>
    <row r="106" spans="2:4" x14ac:dyDescent="0.2">
      <c r="B106" s="1" t="s">
        <v>217</v>
      </c>
      <c r="C106" s="1" t="s">
        <v>218</v>
      </c>
      <c r="D106" s="3">
        <v>7.62</v>
      </c>
    </row>
    <row r="107" spans="2:4" x14ac:dyDescent="0.2">
      <c r="B107" s="1" t="s">
        <v>219</v>
      </c>
      <c r="C107" s="1" t="s">
        <v>220</v>
      </c>
      <c r="D107" s="3">
        <v>28.55</v>
      </c>
    </row>
    <row r="108" spans="2:4" x14ac:dyDescent="0.2">
      <c r="B108" s="1" t="s">
        <v>221</v>
      </c>
      <c r="C108" s="1" t="s">
        <v>222</v>
      </c>
      <c r="D108" s="3">
        <v>27.02</v>
      </c>
    </row>
    <row r="109" spans="2:4" x14ac:dyDescent="0.2">
      <c r="B109" s="1" t="s">
        <v>223</v>
      </c>
      <c r="C109" s="1" t="s">
        <v>224</v>
      </c>
      <c r="D109" s="3">
        <v>3.17</v>
      </c>
    </row>
    <row r="110" spans="2:4" x14ac:dyDescent="0.2">
      <c r="B110" s="1" t="s">
        <v>225</v>
      </c>
      <c r="C110" s="1" t="s">
        <v>226</v>
      </c>
      <c r="D110" s="3">
        <v>8.76</v>
      </c>
    </row>
    <row r="111" spans="2:4" x14ac:dyDescent="0.2">
      <c r="B111" s="1" t="s">
        <v>227</v>
      </c>
      <c r="C111" s="1" t="s">
        <v>228</v>
      </c>
      <c r="D111" s="3">
        <v>18.010000000000002</v>
      </c>
    </row>
    <row r="112" spans="2:4" x14ac:dyDescent="0.2">
      <c r="B112" s="1" t="s">
        <v>229</v>
      </c>
      <c r="C112" s="1" t="s">
        <v>230</v>
      </c>
      <c r="D112" s="3">
        <v>5.46</v>
      </c>
    </row>
    <row r="113" spans="2:8" x14ac:dyDescent="0.2">
      <c r="B113" s="1" t="s">
        <v>231</v>
      </c>
      <c r="C113" s="1" t="s">
        <v>232</v>
      </c>
      <c r="D113" s="7">
        <v>36.6</v>
      </c>
    </row>
    <row r="114" spans="2:8" x14ac:dyDescent="0.2">
      <c r="B114" s="1" t="s">
        <v>233</v>
      </c>
      <c r="C114" s="1" t="s">
        <v>234</v>
      </c>
      <c r="D114" s="7">
        <v>40.24</v>
      </c>
    </row>
    <row r="115" spans="2:8" x14ac:dyDescent="0.2">
      <c r="B115" s="1" t="s">
        <v>235</v>
      </c>
      <c r="C115" s="1" t="s">
        <v>236</v>
      </c>
      <c r="D115" s="3">
        <v>22.11</v>
      </c>
    </row>
    <row r="116" spans="2:8" x14ac:dyDescent="0.2">
      <c r="B116" s="1" t="s">
        <v>237</v>
      </c>
      <c r="C116" s="1" t="s">
        <v>238</v>
      </c>
      <c r="D116" s="3">
        <v>10.31</v>
      </c>
    </row>
    <row r="117" spans="2:8" x14ac:dyDescent="0.2">
      <c r="B117" s="1" t="s">
        <v>239</v>
      </c>
      <c r="C117" s="1" t="s">
        <v>240</v>
      </c>
      <c r="D117" s="7">
        <v>1.3</v>
      </c>
    </row>
    <row r="118" spans="2:8" x14ac:dyDescent="0.2">
      <c r="B118" s="1" t="s">
        <v>241</v>
      </c>
      <c r="C118" s="1" t="s">
        <v>242</v>
      </c>
      <c r="D118" s="3">
        <v>3.35</v>
      </c>
    </row>
    <row r="119" spans="2:8" x14ac:dyDescent="0.2">
      <c r="B119" s="5" t="s">
        <v>243</v>
      </c>
      <c r="C119" s="1" t="s">
        <v>244</v>
      </c>
      <c r="D119" s="3">
        <v>7.06</v>
      </c>
      <c r="E119" s="6">
        <f>D119*[17]Main!$J$3</f>
        <v>725.62786605999997</v>
      </c>
      <c r="F119" s="6">
        <f>[17]Main!$J$5-[17]Main!$J$6</f>
        <v>197.79600000000002</v>
      </c>
      <c r="G119" s="8">
        <f t="shared" ref="G119:G120" si="2">+E119-F119</f>
        <v>527.83186605999992</v>
      </c>
      <c r="H119" s="3" t="s">
        <v>18</v>
      </c>
    </row>
    <row r="120" spans="2:8" x14ac:dyDescent="0.2">
      <c r="B120" s="5" t="s">
        <v>245</v>
      </c>
      <c r="C120" s="1" t="s">
        <v>246</v>
      </c>
      <c r="D120" s="3">
        <v>14.68</v>
      </c>
      <c r="E120" s="6">
        <f>D120*[18]Main!$L$3</f>
        <v>587.26396075999992</v>
      </c>
      <c r="F120" s="6">
        <f>[18]Main!$L$5-[18]Main!$L$6</f>
        <v>277.88299999999998</v>
      </c>
      <c r="G120" s="8">
        <f t="shared" si="2"/>
        <v>309.38096075999994</v>
      </c>
      <c r="H120" s="3" t="s">
        <v>18</v>
      </c>
    </row>
    <row r="121" spans="2:8" x14ac:dyDescent="0.2">
      <c r="B121" s="5" t="s">
        <v>247</v>
      </c>
      <c r="C121" s="1" t="s">
        <v>248</v>
      </c>
      <c r="D121" s="3">
        <v>4.8600000000000003</v>
      </c>
      <c r="E121" s="6">
        <f>+[19]Main!$J$3*D121</f>
        <v>312.71415336000001</v>
      </c>
      <c r="F121" s="8">
        <f>+[19]Main!$J$5-[19]Main!$J$6</f>
        <v>92.317999999999998</v>
      </c>
      <c r="G121" s="8">
        <f>+E121-F121</f>
        <v>220.39615336000003</v>
      </c>
      <c r="H121" s="3" t="s">
        <v>18</v>
      </c>
    </row>
    <row r="122" spans="2:8" x14ac:dyDescent="0.2">
      <c r="B122" s="5" t="s">
        <v>249</v>
      </c>
      <c r="C122" s="1" t="s">
        <v>250</v>
      </c>
      <c r="D122" s="3">
        <v>7.57</v>
      </c>
      <c r="E122" s="6">
        <f>D122*[20]Main!$M$3</f>
        <v>338.45983246000003</v>
      </c>
      <c r="F122" s="6">
        <f>[20]Main!$M$5-[20]Main!$M$6</f>
        <v>120.43700000000001</v>
      </c>
      <c r="G122" s="8">
        <f t="shared" ref="G122:G127" si="3">+E122-F122</f>
        <v>218.02283246000002</v>
      </c>
      <c r="H122" s="3" t="s">
        <v>18</v>
      </c>
    </row>
    <row r="123" spans="2:8" x14ac:dyDescent="0.2">
      <c r="B123" s="5" t="s">
        <v>251</v>
      </c>
      <c r="C123" s="1" t="s">
        <v>252</v>
      </c>
      <c r="D123" s="7">
        <v>0.7</v>
      </c>
      <c r="E123" s="6">
        <f>D123*[21]Main!$M$3</f>
        <v>128.9392503</v>
      </c>
      <c r="F123" s="6">
        <f>[21]Main!$M$5-[21]Main!$M$6</f>
        <v>-59.50200000000001</v>
      </c>
      <c r="G123" s="8">
        <f t="shared" si="3"/>
        <v>188.44125030000001</v>
      </c>
      <c r="H123" s="3" t="s">
        <v>18</v>
      </c>
    </row>
    <row r="124" spans="2:8" x14ac:dyDescent="0.2">
      <c r="B124" s="5" t="s">
        <v>253</v>
      </c>
      <c r="C124" s="1" t="s">
        <v>254</v>
      </c>
      <c r="D124" s="3">
        <v>1.98</v>
      </c>
      <c r="E124" s="6">
        <f>D124*[22]Main!$N$3</f>
        <v>39.757463459999997</v>
      </c>
      <c r="F124" s="6">
        <f>[22]Main!$N$5-[22]Main!$N$6</f>
        <v>15.942</v>
      </c>
      <c r="G124" s="8">
        <f t="shared" si="3"/>
        <v>23.815463459999997</v>
      </c>
      <c r="H124" s="3" t="s">
        <v>18</v>
      </c>
    </row>
    <row r="125" spans="2:8" x14ac:dyDescent="0.2">
      <c r="B125" s="5" t="s">
        <v>255</v>
      </c>
      <c r="C125" s="1" t="s">
        <v>256</v>
      </c>
      <c r="D125" s="3">
        <v>0.62</v>
      </c>
      <c r="E125" s="6">
        <f>D125*[23]Main!$L$3</f>
        <v>30.1881658</v>
      </c>
      <c r="F125" s="6">
        <f>[23]Main!$L$5-[23]Main!$L$6</f>
        <v>13.262999999999998</v>
      </c>
      <c r="G125" s="8">
        <f t="shared" si="3"/>
        <v>16.925165800000002</v>
      </c>
      <c r="H125" s="3" t="s">
        <v>18</v>
      </c>
    </row>
    <row r="126" spans="2:8" x14ac:dyDescent="0.2">
      <c r="B126" s="5" t="s">
        <v>257</v>
      </c>
      <c r="C126" s="1" t="s">
        <v>258</v>
      </c>
      <c r="D126" s="3">
        <v>6.12</v>
      </c>
      <c r="E126" s="6">
        <f>D126*[24]Main!$M$3</f>
        <v>125.46108324000001</v>
      </c>
      <c r="F126" s="6">
        <f>[24]Main!$M$5-[24]Main!$M$6</f>
        <v>131.17699999999999</v>
      </c>
      <c r="G126" s="8">
        <f t="shared" si="3"/>
        <v>-5.7159167599999847</v>
      </c>
      <c r="H126" s="3" t="s">
        <v>18</v>
      </c>
    </row>
    <row r="127" spans="2:8" x14ac:dyDescent="0.2">
      <c r="B127" s="5" t="s">
        <v>259</v>
      </c>
      <c r="C127" s="1" t="s">
        <v>260</v>
      </c>
      <c r="D127" s="3">
        <v>0.98</v>
      </c>
      <c r="E127" s="6">
        <f>D127*[25]Main!$M$3</f>
        <v>20.935517539999999</v>
      </c>
      <c r="F127" s="6">
        <f>[25]Main!$M$5-[25]Main!$M$6</f>
        <v>55.28</v>
      </c>
      <c r="G127" s="8">
        <f t="shared" si="3"/>
        <v>-34.344482460000002</v>
      </c>
      <c r="H127" s="3" t="s">
        <v>18</v>
      </c>
    </row>
    <row r="128" spans="2:8" x14ac:dyDescent="0.2">
      <c r="B128" s="1" t="s">
        <v>261</v>
      </c>
      <c r="C128" s="1" t="s">
        <v>262</v>
      </c>
      <c r="D128" s="3">
        <v>0.61</v>
      </c>
    </row>
    <row r="129" spans="2:4" x14ac:dyDescent="0.2">
      <c r="B129" s="1" t="s">
        <v>263</v>
      </c>
      <c r="C129" s="1" t="s">
        <v>264</v>
      </c>
      <c r="D129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8" r:id="rId9" xr:uid="{A38EC1E4-9170-422B-A9F5-3B6EB77DF40A}"/>
    <hyperlink ref="B9" r:id="rId10" xr:uid="{CCC45DFB-BF73-4A15-8527-F4C3C617F472}"/>
    <hyperlink ref="B19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20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21" r:id="rId25" xr:uid="{14A63DAF-63A6-4B91-A2AF-AE28EA251457}"/>
    <hyperlink ref="B124" r:id="rId26" xr:uid="{4ACA7C7F-E42A-4687-A776-AB8065DB40FF}"/>
    <hyperlink ref="B120" r:id="rId27" xr:uid="{B3421391-7EC0-4253-8F62-5ED45A5BFA02}"/>
    <hyperlink ref="B125" r:id="rId28" xr:uid="{F6A45FC7-B73C-4143-9CAB-B3ADA19B5FD7}"/>
    <hyperlink ref="B122" r:id="rId29" xr:uid="{BBD267CB-7407-4913-9D05-6A6AA380019F}"/>
    <hyperlink ref="B127" r:id="rId30" xr:uid="{85368858-6D0F-4ABE-975C-AE5530342445}"/>
    <hyperlink ref="B119" r:id="rId31" xr:uid="{8B5BC1F5-14D4-45A0-B224-31FAF227EAF3}"/>
    <hyperlink ref="B126" r:id="rId32" xr:uid="{D5FB3BFE-F0A8-4C09-90A1-9F506EF0ADE4}"/>
    <hyperlink ref="B123" r:id="rId33" xr:uid="{11598046-2AED-42E7-ACA5-251A20A59427}"/>
    <hyperlink ref="B17" r:id="rId34" xr:uid="{DD499110-DFB7-4D1A-B234-8AA2514ADD29}"/>
    <hyperlink ref="B43" r:id="rId35" xr:uid="{A1C90F9B-FBBF-4C72-9A11-3798F692A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B2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sheetData>
    <row r="2" spans="2:3" x14ac:dyDescent="0.2">
      <c r="B2" t="s">
        <v>1</v>
      </c>
      <c r="C2" t="s">
        <v>2</v>
      </c>
    </row>
    <row r="3" spans="2:3" x14ac:dyDescent="0.2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2022-07-16T21:25:10Z</dcterms:created>
  <dcterms:modified xsi:type="dcterms:W3CDTF">2022-07-18T18:29:36Z</dcterms:modified>
</cp:coreProperties>
</file>