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ephc\OneDrive - QIC Limited\Documents\"/>
    </mc:Choice>
  </mc:AlternateContent>
  <bookViews>
    <workbookView xWindow="480" yWindow="465" windowWidth="27795" windowHeight="12225"/>
  </bookViews>
  <sheets>
    <sheet name="Raw Data" sheetId="1" r:id="rId1"/>
    <sheet name="TCA for GMA" sheetId="2" r:id="rId2"/>
  </sheets>
  <definedNames>
    <definedName name="_xlnm._FilterDatabase" localSheetId="0" hidden="1">'Raw Data'!$A$1:$DL$61</definedName>
  </definedNames>
  <calcPr calcId="171027"/>
</workbook>
</file>

<file path=xl/calcChain.xml><?xml version="1.0" encoding="utf-8"?>
<calcChain xmlns="http://schemas.openxmlformats.org/spreadsheetml/2006/main">
  <c r="V106" i="2" l="1"/>
  <c r="U378" i="2" l="1"/>
  <c r="V378" i="2" s="1"/>
  <c r="T378" i="2"/>
  <c r="P379" i="2"/>
  <c r="P378" i="2"/>
  <c r="U379" i="2"/>
  <c r="T379" i="2"/>
  <c r="U361" i="2"/>
  <c r="U362" i="2" s="1"/>
  <c r="T361" i="2"/>
  <c r="T362" i="2" s="1"/>
  <c r="P362" i="2"/>
  <c r="P361" i="2"/>
  <c r="U344" i="2"/>
  <c r="U345" i="2" s="1"/>
  <c r="T344" i="2"/>
  <c r="T345" i="2" s="1"/>
  <c r="P345" i="2"/>
  <c r="P344" i="2"/>
  <c r="S328" i="2"/>
  <c r="S311" i="2"/>
  <c r="U327" i="2"/>
  <c r="V327" i="2" s="1"/>
  <c r="S327" i="2" s="1"/>
  <c r="T327" i="2"/>
  <c r="P328" i="2"/>
  <c r="P327" i="2"/>
  <c r="T328" i="2"/>
  <c r="U311" i="2"/>
  <c r="V311" i="2"/>
  <c r="V310" i="2"/>
  <c r="S310" i="2" s="1"/>
  <c r="U310" i="2"/>
  <c r="T310" i="2"/>
  <c r="P311" i="2"/>
  <c r="P310" i="2"/>
  <c r="T311" i="2"/>
  <c r="U294" i="2"/>
  <c r="V294" i="2" s="1"/>
  <c r="S294" i="2" s="1"/>
  <c r="V293" i="2"/>
  <c r="S293" i="2" s="1"/>
  <c r="U293" i="2"/>
  <c r="T293" i="2"/>
  <c r="T294" i="2" s="1"/>
  <c r="P294" i="2"/>
  <c r="P293" i="2"/>
  <c r="U276" i="2"/>
  <c r="V276" i="2" s="1"/>
  <c r="W276" i="2" s="1"/>
  <c r="T276" i="2"/>
  <c r="T277" i="2" s="1"/>
  <c r="P277" i="2"/>
  <c r="P276" i="2"/>
  <c r="P260" i="2"/>
  <c r="P259" i="2"/>
  <c r="U259" i="2"/>
  <c r="U260" i="2" s="1"/>
  <c r="T259" i="2"/>
  <c r="S243" i="2"/>
  <c r="S242" i="2"/>
  <c r="U242" i="2"/>
  <c r="U243" i="2" s="1"/>
  <c r="T242" i="2"/>
  <c r="T243" i="2" s="1"/>
  <c r="P243" i="2"/>
  <c r="P242" i="2"/>
  <c r="U225" i="2"/>
  <c r="U226" i="2" s="1"/>
  <c r="T225" i="2"/>
  <c r="T226" i="2" s="1"/>
  <c r="P226" i="2"/>
  <c r="P225" i="2"/>
  <c r="V208" i="2"/>
  <c r="V209" i="2"/>
  <c r="U209" i="2"/>
  <c r="U208" i="2"/>
  <c r="T208" i="2"/>
  <c r="T209" i="2" s="1"/>
  <c r="P209" i="2"/>
  <c r="P208" i="2"/>
  <c r="U191" i="2"/>
  <c r="U192" i="2" s="1"/>
  <c r="T191" i="2"/>
  <c r="T192" i="2" s="1"/>
  <c r="P192" i="2"/>
  <c r="P191" i="2"/>
  <c r="V174" i="2"/>
  <c r="V175" i="2"/>
  <c r="U175" i="2"/>
  <c r="U158" i="2"/>
  <c r="U141" i="2"/>
  <c r="U124" i="2"/>
  <c r="V124" i="2" s="1"/>
  <c r="U174" i="2"/>
  <c r="T174" i="2"/>
  <c r="T175" i="2" s="1"/>
  <c r="P175" i="2"/>
  <c r="P174" i="2"/>
  <c r="U157" i="2"/>
  <c r="T157" i="2"/>
  <c r="T158" i="2" s="1"/>
  <c r="V158" i="2" s="1"/>
  <c r="P158" i="2"/>
  <c r="P157" i="2"/>
  <c r="V141" i="2"/>
  <c r="V140" i="2"/>
  <c r="U140" i="2"/>
  <c r="T140" i="2"/>
  <c r="P141" i="2"/>
  <c r="P140" i="2"/>
  <c r="V123" i="2"/>
  <c r="W123" i="2" s="1"/>
  <c r="T124" i="2"/>
  <c r="U123" i="2"/>
  <c r="T123" i="2"/>
  <c r="P124" i="2"/>
  <c r="P123" i="2"/>
  <c r="P106" i="2"/>
  <c r="S106" i="2" s="1"/>
  <c r="W106" i="2"/>
  <c r="P89" i="2"/>
  <c r="S89" i="2" s="1"/>
  <c r="W89" i="2"/>
  <c r="V89" i="2"/>
  <c r="P72" i="2"/>
  <c r="S72" i="2" s="1"/>
  <c r="W72" i="2"/>
  <c r="V72" i="2"/>
  <c r="P55" i="2"/>
  <c r="S55" i="2" s="1"/>
  <c r="V55" i="2"/>
  <c r="W55" i="2" s="1"/>
  <c r="P38" i="2"/>
  <c r="S38" i="2" s="1"/>
  <c r="V38" i="2"/>
  <c r="W38" i="2" s="1"/>
  <c r="S21" i="2"/>
  <c r="V21" i="2"/>
  <c r="W21" i="2" s="1"/>
  <c r="V4" i="2"/>
  <c r="P21" i="2"/>
  <c r="W4" i="2"/>
  <c r="P4" i="2"/>
  <c r="W378" i="2" l="1"/>
  <c r="S378" i="2"/>
  <c r="V379" i="2"/>
  <c r="W379" i="2" s="1"/>
  <c r="V361" i="2"/>
  <c r="W361" i="2" s="1"/>
  <c r="V362" i="2"/>
  <c r="W362" i="2" s="1"/>
  <c r="S362" i="2"/>
  <c r="V344" i="2"/>
  <c r="S344" i="2" s="1"/>
  <c r="V345" i="2"/>
  <c r="W345" i="2" s="1"/>
  <c r="U328" i="2"/>
  <c r="W327" i="2"/>
  <c r="V328" i="2"/>
  <c r="W328" i="2" s="1"/>
  <c r="W311" i="2"/>
  <c r="W310" i="2"/>
  <c r="W293" i="2"/>
  <c r="U277" i="2"/>
  <c r="V277" i="2"/>
  <c r="S277" i="2"/>
  <c r="W277" i="2"/>
  <c r="S276" i="2"/>
  <c r="V259" i="2"/>
  <c r="W259" i="2" s="1"/>
  <c r="S259" i="2"/>
  <c r="T260" i="2"/>
  <c r="V260" i="2" s="1"/>
  <c r="W260" i="2" s="1"/>
  <c r="V243" i="2"/>
  <c r="W243" i="2" s="1"/>
  <c r="V242" i="2"/>
  <c r="W242" i="2" s="1"/>
  <c r="V226" i="2"/>
  <c r="W226" i="2" s="1"/>
  <c r="V225" i="2"/>
  <c r="W225" i="2" s="1"/>
  <c r="W208" i="2"/>
  <c r="V192" i="2"/>
  <c r="V191" i="2"/>
  <c r="S191" i="2" s="1"/>
  <c r="W192" i="2"/>
  <c r="S192" i="2"/>
  <c r="W191" i="2"/>
  <c r="W124" i="2"/>
  <c r="S124" i="2"/>
  <c r="W175" i="2"/>
  <c r="S175" i="2"/>
  <c r="W174" i="2"/>
  <c r="S157" i="2"/>
  <c r="S158" i="2"/>
  <c r="W158" i="2"/>
  <c r="V157" i="2"/>
  <c r="W157" i="2" s="1"/>
  <c r="W140" i="2"/>
  <c r="T141" i="2"/>
  <c r="W141" i="2" s="1"/>
  <c r="S123" i="2"/>
  <c r="S4" i="2"/>
  <c r="S379" i="2" l="1"/>
  <c r="S361" i="2"/>
  <c r="S345" i="2"/>
  <c r="W344" i="2"/>
  <c r="W294" i="2"/>
  <c r="S260" i="2"/>
  <c r="S226" i="2"/>
  <c r="S225" i="2"/>
  <c r="S209" i="2"/>
  <c r="W209" i="2"/>
  <c r="S208" i="2"/>
  <c r="S174" i="2"/>
  <c r="S140" i="2"/>
  <c r="S141" i="2"/>
</calcChain>
</file>

<file path=xl/sharedStrings.xml><?xml version="1.0" encoding="utf-8"?>
<sst xmlns="http://schemas.openxmlformats.org/spreadsheetml/2006/main" count="2885" uniqueCount="281">
  <si>
    <t>SWAP</t>
  </si>
  <si>
    <t>AUD.USD</t>
  </si>
  <si>
    <t>WESTPAC</t>
  </si>
  <si>
    <t>Buy</t>
  </si>
  <si>
    <t>USD</t>
  </si>
  <si>
    <t>Sell</t>
  </si>
  <si>
    <t>AUD</t>
  </si>
  <si>
    <t>BNPP</t>
  </si>
  <si>
    <t>GS</t>
  </si>
  <si>
    <t>QICLAF</t>
  </si>
  <si>
    <t>QIC Liquid Alternatives Fund</t>
  </si>
  <si>
    <t>ANZ</t>
  </si>
  <si>
    <t>MS</t>
  </si>
  <si>
    <t>USD.JPY</t>
  </si>
  <si>
    <t>JPY</t>
  </si>
  <si>
    <t>EUR.USD</t>
  </si>
  <si>
    <t>EUR</t>
  </si>
  <si>
    <t>GBP.USD</t>
  </si>
  <si>
    <t>GBP</t>
  </si>
  <si>
    <t>USD.CAD</t>
  </si>
  <si>
    <t>CAD</t>
  </si>
  <si>
    <t>NDF SWAP</t>
  </si>
  <si>
    <t>USD.CNY</t>
  </si>
  <si>
    <t>CNY</t>
  </si>
  <si>
    <t>NZD.USD</t>
  </si>
  <si>
    <t>NZD</t>
  </si>
  <si>
    <t>USD.KRW</t>
  </si>
  <si>
    <t>KRW</t>
  </si>
  <si>
    <t>USD.INR</t>
  </si>
  <si>
    <t>INR</t>
  </si>
  <si>
    <t>USD.CHF</t>
  </si>
  <si>
    <t>CHF</t>
  </si>
  <si>
    <t>USD.SEK</t>
  </si>
  <si>
    <t>SEK</t>
  </si>
  <si>
    <t>USD.RUB</t>
  </si>
  <si>
    <t>RUB</t>
  </si>
  <si>
    <t>USD.ZAR</t>
  </si>
  <si>
    <t>ZAR</t>
  </si>
  <si>
    <t>USD.ILS</t>
  </si>
  <si>
    <t>ILS</t>
  </si>
  <si>
    <t>USD.BRL</t>
  </si>
  <si>
    <t>BRL</t>
  </si>
  <si>
    <t>USD.MXN</t>
  </si>
  <si>
    <t>MXN</t>
  </si>
  <si>
    <t>UTI</t>
  </si>
  <si>
    <t>ID</t>
  </si>
  <si>
    <t>Value Date</t>
  </si>
  <si>
    <t>Dealt CCY</t>
  </si>
  <si>
    <t>Winning Bank</t>
  </si>
  <si>
    <t>Bank</t>
  </si>
  <si>
    <t>Leg ID</t>
  </si>
  <si>
    <t>Leg Dealt Side</t>
  </si>
  <si>
    <t>Allocation ID</t>
  </si>
  <si>
    <t>Allocation Dealt Side</t>
  </si>
  <si>
    <t>Allocation Dealt Amt</t>
  </si>
  <si>
    <t>Allocation Contra Side</t>
  </si>
  <si>
    <t>Allocation Contra Amt</t>
  </si>
  <si>
    <t>Leg Spot Rate</t>
  </si>
  <si>
    <t>Leg Winning Bid Spot</t>
  </si>
  <si>
    <t>Leg Winning Bid Pts</t>
  </si>
  <si>
    <t>Leg Winning Bid All In</t>
  </si>
  <si>
    <t>Leg Winning Ask Spot</t>
  </si>
  <si>
    <t>Leg Winning Ask Pts</t>
  </si>
  <si>
    <t>Leg Winning Ask All In</t>
  </si>
  <si>
    <t>Leg Bid Spot1</t>
  </si>
  <si>
    <t>Leg Bid Pts1</t>
  </si>
  <si>
    <t>Leg Bid All In1</t>
  </si>
  <si>
    <t>Leg Ask Spot1</t>
  </si>
  <si>
    <t>Leg Ask Pts1</t>
  </si>
  <si>
    <t>Leg Ask All In1</t>
  </si>
  <si>
    <t>Leg Bid Spot2</t>
  </si>
  <si>
    <t>Leg Bid Pts2</t>
  </si>
  <si>
    <t>Leg Bid All In2</t>
  </si>
  <si>
    <t>Leg Ask Spot2</t>
  </si>
  <si>
    <t>Leg Ask Pts2</t>
  </si>
  <si>
    <t>Leg Ask All In2</t>
  </si>
  <si>
    <t>Leg Bid Spot3</t>
  </si>
  <si>
    <t>Leg Bid Pts3</t>
  </si>
  <si>
    <t>Leg Bid All In3</t>
  </si>
  <si>
    <t>Leg Ask Spot3</t>
  </si>
  <si>
    <t>Leg Ask Pts3</t>
  </si>
  <si>
    <t>Leg Ask All In3</t>
  </si>
  <si>
    <t>Leg Bid Spot4</t>
  </si>
  <si>
    <t>Leg Bid Pts4</t>
  </si>
  <si>
    <t>Leg Bid All In4</t>
  </si>
  <si>
    <t>Leg Ask Spot4</t>
  </si>
  <si>
    <t>Leg Ask Pts4</t>
  </si>
  <si>
    <t>Leg Ask All In4</t>
  </si>
  <si>
    <t>Leg Bid Spot5</t>
  </si>
  <si>
    <t>Leg Bid Pts5</t>
  </si>
  <si>
    <t>Leg Bid All In5</t>
  </si>
  <si>
    <t>Leg Ask Spot5</t>
  </si>
  <si>
    <t>Leg Ask Pts5</t>
  </si>
  <si>
    <t>Leg Ask All In5</t>
  </si>
  <si>
    <t>Leg Bid Spot6</t>
  </si>
  <si>
    <t>Leg Bid Pts6</t>
  </si>
  <si>
    <t>Leg Bid All In6</t>
  </si>
  <si>
    <t>Leg Ask Spot6</t>
  </si>
  <si>
    <t>Leg Ask Pts6</t>
  </si>
  <si>
    <t>Leg Ask All In6</t>
  </si>
  <si>
    <t>Leg Bid Spot7</t>
  </si>
  <si>
    <t>Leg Bid Pts7</t>
  </si>
  <si>
    <t>Leg Bid All In7</t>
  </si>
  <si>
    <t>Leg Ask Spot7</t>
  </si>
  <si>
    <t>Leg Ask Pts7</t>
  </si>
  <si>
    <t>Leg Ask All In7</t>
  </si>
  <si>
    <t>Leg Bid Spot8</t>
  </si>
  <si>
    <t>Leg Bid Pts8</t>
  </si>
  <si>
    <t>Leg Bid All In8</t>
  </si>
  <si>
    <t>Leg Ask Spot8</t>
  </si>
  <si>
    <t>Leg Ask Pts8</t>
  </si>
  <si>
    <t>Leg Ask All In8</t>
  </si>
  <si>
    <t>Leg Bid Spot9</t>
  </si>
  <si>
    <t>Leg Bid Pts9</t>
  </si>
  <si>
    <t>Leg Ask Spot9</t>
  </si>
  <si>
    <t>Leg Ask Pts9</t>
  </si>
  <si>
    <t>Leg Ask All In9</t>
  </si>
  <si>
    <t>Leg Bid Spot10</t>
  </si>
  <si>
    <t>Leg Bid Pts10</t>
  </si>
  <si>
    <t>Leg Bid All In10</t>
  </si>
  <si>
    <t>Leg Ask Spot10</t>
  </si>
  <si>
    <t>Leg Ask Pts10</t>
  </si>
  <si>
    <t>Leg Ask All In10</t>
  </si>
  <si>
    <t>Leg Bid IQ Spot</t>
  </si>
  <si>
    <t>Leg Bid IQ Pts</t>
  </si>
  <si>
    <t>Leg Bid IQ All In</t>
  </si>
  <si>
    <t>Leg Ask IQ Spot</t>
  </si>
  <si>
    <t>Leg Ask IQ Pts</t>
  </si>
  <si>
    <t>Leg Ask IQ All In</t>
  </si>
  <si>
    <t>Ccy Pair</t>
  </si>
  <si>
    <t>Dealt Time</t>
  </si>
  <si>
    <t>Skew Vs BBG Pre Mid</t>
  </si>
  <si>
    <t>Skew Vs BBG Post Mid</t>
  </si>
  <si>
    <t>Skew Vs Panel Mid Ex Winner</t>
  </si>
  <si>
    <t>Bid</t>
  </si>
  <si>
    <t>Offer</t>
  </si>
  <si>
    <t>Spread</t>
  </si>
  <si>
    <t>Mid</t>
  </si>
  <si>
    <t>LHS</t>
  </si>
  <si>
    <t>RHS</t>
  </si>
  <si>
    <t>AVG</t>
  </si>
  <si>
    <t>BBG PRE</t>
  </si>
  <si>
    <t>BBG POST</t>
  </si>
  <si>
    <t>BEST PTS SHOWN</t>
  </si>
  <si>
    <t>PANEL AVG PTS EX WINNER</t>
  </si>
  <si>
    <t>Dealt spot Market</t>
  </si>
  <si>
    <t>matthewpet@qic</t>
  </si>
  <si>
    <t>USD.MYR</t>
  </si>
  <si>
    <t>MYR</t>
  </si>
  <si>
    <t>SCB</t>
  </si>
  <si>
    <t>USD.TWD</t>
  </si>
  <si>
    <t>TWD</t>
  </si>
  <si>
    <t/>
  </si>
  <si>
    <t>andrewfi@qic</t>
  </si>
  <si>
    <t>Fxall Deal ID</t>
  </si>
  <si>
    <t>Product</t>
  </si>
  <si>
    <t>Currency Pair</t>
  </si>
  <si>
    <t>Provider</t>
  </si>
  <si>
    <t>Trade Date</t>
  </si>
  <si>
    <t>Deal Timestamp (GMT)</t>
  </si>
  <si>
    <t>User ID</t>
  </si>
  <si>
    <t>Acct</t>
  </si>
  <si>
    <t>Acct Long Name</t>
  </si>
  <si>
    <t>Contra CCY</t>
  </si>
  <si>
    <t>Leg Forward Pts</t>
  </si>
  <si>
    <t>Leg All In</t>
  </si>
  <si>
    <t>Bank1</t>
  </si>
  <si>
    <t>Diff1</t>
  </si>
  <si>
    <t>Bank2</t>
  </si>
  <si>
    <t>Diff2</t>
  </si>
  <si>
    <t>Bank3</t>
  </si>
  <si>
    <t>Diff3</t>
  </si>
  <si>
    <t>Bank4</t>
  </si>
  <si>
    <t>Diff4</t>
  </si>
  <si>
    <t>Bank5</t>
  </si>
  <si>
    <t>Diff5</t>
  </si>
  <si>
    <t>Bank6</t>
  </si>
  <si>
    <t>Diff6</t>
  </si>
  <si>
    <t>Bank7</t>
  </si>
  <si>
    <t>Diff7</t>
  </si>
  <si>
    <t>Bank8</t>
  </si>
  <si>
    <t>Diff8</t>
  </si>
  <si>
    <t>Bank9</t>
  </si>
  <si>
    <t>LegBid All In9</t>
  </si>
  <si>
    <t>Diff9</t>
  </si>
  <si>
    <t>Bank10</t>
  </si>
  <si>
    <t>Diff10</t>
  </si>
  <si>
    <t>USD.SGD</t>
  </si>
  <si>
    <t>SGD</t>
  </si>
  <si>
    <t>BLOCK</t>
  </si>
  <si>
    <t>YCDYZNMZ3J151440032L0A0</t>
  </si>
  <si>
    <t>YCDYZNMZ3J151440032L0A1</t>
  </si>
  <si>
    <t>YCDYZNMZ3J151440032L1A0</t>
  </si>
  <si>
    <t>YCDYZNMZ3J151440779L0A0</t>
  </si>
  <si>
    <t>YCDYZNMZ3J151440779L0A2</t>
  </si>
  <si>
    <t>YCDYZNMZ3J151440779L0A1</t>
  </si>
  <si>
    <t>YCDYZNMZ3J151440779L1A0</t>
  </si>
  <si>
    <t>YCDYZNMZ3J151443092L0A0</t>
  </si>
  <si>
    <t>YCDYZNMZ3J151443092L1A0</t>
  </si>
  <si>
    <t>YCDYZNMZ3J151446671L0A0</t>
  </si>
  <si>
    <t>YCDYZNMZ3J151446671L0A1</t>
  </si>
  <si>
    <t>YCDYZNMZ3J151446671L1A0</t>
  </si>
  <si>
    <t>YCDYZNMZ3J151446671L1A1</t>
  </si>
  <si>
    <t>YCDYZNMZ3J151447724L0A0</t>
  </si>
  <si>
    <t>YCDYZNMZ3J151447724L0A1</t>
  </si>
  <si>
    <t>YCDYZNMZ3J151447724L1A0</t>
  </si>
  <si>
    <t>YCDYZNMZ3J151447724L1A1</t>
  </si>
  <si>
    <t>YCDYZNMZ3J151450427L0A0</t>
  </si>
  <si>
    <t>FORWARD</t>
  </si>
  <si>
    <t>YCDYZNMZ3J151450616L0A0</t>
  </si>
  <si>
    <t>YCDYZNMZ3J151450616L1A0</t>
  </si>
  <si>
    <t>YCDYZNMZ3J151450820L0A1</t>
  </si>
  <si>
    <t>YCDYZNMZ3J151450820L0A0</t>
  </si>
  <si>
    <t>YCDYZNMZ3J151450820L1A0</t>
  </si>
  <si>
    <t>YCDYZNMZ3J151450820L1A1</t>
  </si>
  <si>
    <t>YCDYZNMZ3J151451939L0A0</t>
  </si>
  <si>
    <t>NDF</t>
  </si>
  <si>
    <t>YCDYZNMZ3J151452137L0A0</t>
  </si>
  <si>
    <t>YCDYZNMZ3J151453028L0A0</t>
  </si>
  <si>
    <t>YCDYZNMZ3J151453028L1A0</t>
  </si>
  <si>
    <t>YCDYZNMZ3J151453607L0A1</t>
  </si>
  <si>
    <t>YCDYZNMZ3J151453607L0A0</t>
  </si>
  <si>
    <t>YCDYZNMZ3J151453607L1A1</t>
  </si>
  <si>
    <t>YCDYZNMZ3J151453607L1A0</t>
  </si>
  <si>
    <t>YCDYZNMZ3J151454432L0A0</t>
  </si>
  <si>
    <t>YCDYZNMZ3J151454432L1A0</t>
  </si>
  <si>
    <t>YCDYZNMZ3J151454501L0A0</t>
  </si>
  <si>
    <t>YCDYZNMZ3J151454501L1A0</t>
  </si>
  <si>
    <t>YCDYZNMZ3J151477496L0A1</t>
  </si>
  <si>
    <t>YCDYZNMZ3J151477496L0A0</t>
  </si>
  <si>
    <t>YCDYZNMZ3J151477496L1A0</t>
  </si>
  <si>
    <t>YCDYZNMZ3J151477496L1A1</t>
  </si>
  <si>
    <t>YCDYZNMZ3J151478027L0A0</t>
  </si>
  <si>
    <t>YCDYZNMZ3J151478027L0A1</t>
  </si>
  <si>
    <t>YCDYZNMZ3J151478027L1A0</t>
  </si>
  <si>
    <t>YCDYZNMZ3J151478027L1A1</t>
  </si>
  <si>
    <t>YCDYZNMZ3J151478987L0A0</t>
  </si>
  <si>
    <t>YCDYZNMZ3J151478987L1A0</t>
  </si>
  <si>
    <t>YCDYZNMZ3J151478987L1A1</t>
  </si>
  <si>
    <t>YCDYZNMZ3J151480517L0A1</t>
  </si>
  <si>
    <t>YCDYZNMZ3J151480517L0A0</t>
  </si>
  <si>
    <t>YCDYZNMZ3J151480517L1A0</t>
  </si>
  <si>
    <t>YCDYZNMZ3J151533923L0A0</t>
  </si>
  <si>
    <t>YCDYZNMZ3J151533923L1A0</t>
  </si>
  <si>
    <t>YCDYZNMZ3J151533923L1A1</t>
  </si>
  <si>
    <t>YCDYZNMZ3J151534931L0A0</t>
  </si>
  <si>
    <t>YCDYZNMZ3J151534931L0A1</t>
  </si>
  <si>
    <t>YCDYZNMZ3J151534931L1A0</t>
  </si>
  <si>
    <t>YCDYZNMZ3J151534931L1A1</t>
  </si>
  <si>
    <t>YCDYZNMZ3J151539764L0A0</t>
  </si>
  <si>
    <t>YCDYZNMZ3J151539764L1A1</t>
  </si>
  <si>
    <t>YCDYZNMZ3J151539764L1A0</t>
  </si>
  <si>
    <t>BLOCK151440032</t>
  </si>
  <si>
    <t>BLOCK151440032b</t>
  </si>
  <si>
    <t>BLOCK151533923</t>
  </si>
  <si>
    <t>BLOCK151533923b</t>
  </si>
  <si>
    <t>NDF SWAP151443092</t>
  </si>
  <si>
    <t>NDF SWAP151453028</t>
  </si>
  <si>
    <t>NDF SWAP151453607</t>
  </si>
  <si>
    <t>NDF SWAP151454432</t>
  </si>
  <si>
    <t>NDF SWAP151454501</t>
  </si>
  <si>
    <t>NDF SWAP151478987</t>
  </si>
  <si>
    <t>NDF SWAP151539764</t>
  </si>
  <si>
    <t>SWAP151440779</t>
  </si>
  <si>
    <t>SWAP151446671</t>
  </si>
  <si>
    <t>SWAP151447724</t>
  </si>
  <si>
    <t>SWAP151450616</t>
  </si>
  <si>
    <t>SWAP151450820</t>
  </si>
  <si>
    <t>SWAP151477496</t>
  </si>
  <si>
    <t>SWAP151478027</t>
  </si>
  <si>
    <t>SWAP151480517</t>
  </si>
  <si>
    <t>SWAP151534931</t>
  </si>
  <si>
    <t>Side</t>
  </si>
  <si>
    <t>CCY</t>
  </si>
  <si>
    <t>Amt</t>
  </si>
  <si>
    <t>Spot</t>
  </si>
  <si>
    <t>Pts</t>
  </si>
  <si>
    <t>All in</t>
  </si>
  <si>
    <t>Reciprocal</t>
  </si>
  <si>
    <t>SELL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</si>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</sst>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#,##0.000000_ ;[Red]\-#,##0.000000\ "/>
    <numFmt numFmtId="165" formatCode="[$-F400]h:mm:ss\ AM/PM"/>
    <numFmt numFmtId="166" formatCode="#,##0.00000_ ;[Red]\-#,##0.00000\ "/>
    <numFmt numFmtId="167" formatCode="#,##0.0000_ ;[Red]\-#,##0.0000\ "/>
    <numFmt numFmtId="168" formatCode="#,##0.0000000_ ;[Red]\-#,##0.0000000\ "/>
    <numFmt numFmtId="169" formatCode="#,##0.00000000_ ;[Red]\-#,##0.00000000\ "/>
    <numFmt numFmtId="170" formatCode="#,##0.000000000_ ;[Red]\-#,##0.00000000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2" applyNumberFormat="0" applyFill="0" applyAlignment="0" applyProtection="0"/>
    <xf numFmtId="0" fontId="6" fillId="0" borderId="13" applyNumberFormat="0" applyFill="0" applyAlignment="0" applyProtection="0"/>
    <xf numFmtId="0" fontId="7" fillId="0" borderId="1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15" applyNumberFormat="0" applyAlignment="0" applyProtection="0"/>
    <xf numFmtId="0" fontId="12" fillId="7" borderId="16" applyNumberFormat="0" applyAlignment="0" applyProtection="0"/>
    <xf numFmtId="0" fontId="13" fillId="7" borderId="15" applyNumberFormat="0" applyAlignment="0" applyProtection="0"/>
    <xf numFmtId="0" fontId="14" fillId="0" borderId="17" applyNumberFormat="0" applyFill="0" applyAlignment="0" applyProtection="0"/>
    <xf numFmtId="0" fontId="15" fillId="8" borderId="18" applyNumberFormat="0" applyAlignment="0" applyProtection="0"/>
    <xf numFmtId="0" fontId="16" fillId="0" borderId="0" applyNumberFormat="0" applyFill="0" applyBorder="0" applyAlignment="0" applyProtection="0"/>
    <xf numFmtId="0" fontId="1" fillId="9" borderId="19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20" applyNumberFormat="0" applyFill="0" applyAlignment="0" applyProtection="0"/>
    <xf numFmtId="0" fontId="1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33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</cellStyleXfs>
  <cellXfs count="6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0" xfId="0"/>
    <xf numFmtId="0" fontId="0" fillId="0" borderId="6" xfId="0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6" xfId="1" applyNumberFormat="1" applyFont="1" applyFill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7" fontId="0" fillId="0" borderId="6" xfId="1" applyNumberFormat="1" applyFont="1" applyBorder="1" applyAlignment="1">
      <alignment horizontal="center"/>
    </xf>
    <xf numFmtId="167" fontId="0" fillId="0" borderId="6" xfId="1" applyNumberFormat="1" applyFont="1" applyFill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6" xfId="0" applyNumberFormat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vertical="center" wrapText="1"/>
    </xf>
    <xf numFmtId="165" fontId="0" fillId="0" borderId="0" xfId="1" applyNumberFormat="1" applyFont="1" applyBorder="1"/>
    <xf numFmtId="0" fontId="0" fillId="0" borderId="10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1" xfId="0" applyNumberFormat="1" applyBorder="1"/>
    <xf numFmtId="0" fontId="0" fillId="2" borderId="0" xfId="0" applyFill="1"/>
    <xf numFmtId="164" fontId="0" fillId="0" borderId="9" xfId="1" applyNumberFormat="1" applyFont="1" applyFill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6" xfId="0" applyNumberFormat="1" applyFill="1" applyBorder="1" applyAlignment="1">
      <alignment horizontal="center"/>
    </xf>
    <xf numFmtId="168" fontId="0" fillId="0" borderId="11" xfId="0" applyNumberFormat="1" applyFill="1" applyBorder="1" applyAlignment="1">
      <alignment horizontal="center"/>
    </xf>
    <xf numFmtId="168" fontId="0" fillId="0" borderId="1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167" fontId="0" fillId="0" borderId="8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5" fontId="3" fillId="0" borderId="0" xfId="0" applyNumberFormat="1" applyFont="1" applyAlignment="1">
      <alignment horizontal="center" vertical="center" wrapText="1"/>
    </xf>
    <xf numFmtId="22" fontId="3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/>
    <xf numFmtId="169" fontId="0" fillId="0" borderId="6" xfId="1" applyNumberFormat="1" applyFont="1" applyFill="1" applyBorder="1" applyAlignment="1">
      <alignment horizontal="center"/>
    </xf>
    <xf numFmtId="169" fontId="0" fillId="0" borderId="9" xfId="1" applyNumberFormat="1" applyFont="1" applyFill="1" applyBorder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168" fontId="0" fillId="0" borderId="6" xfId="1" applyNumberFormat="1" applyFont="1" applyFill="1" applyBorder="1" applyAlignment="1">
      <alignment horizontal="center"/>
    </xf>
    <xf numFmtId="168" fontId="0" fillId="0" borderId="9" xfId="1" applyNumberFormat="1" applyFont="1" applyFill="1" applyBorder="1" applyAlignment="1">
      <alignment horizontal="center"/>
    </xf>
    <xf numFmtId="0" fontId="2" fillId="0" borderId="0" xfId="0" applyFont="1"/>
    <xf numFmtId="43" fontId="2" fillId="0" borderId="0" xfId="1" applyFont="1"/>
    <xf numFmtId="14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1" applyFont="1"/>
    <xf numFmtId="43" fontId="3" fillId="0" borderId="0" xfId="1" applyFont="1" applyAlignment="1">
      <alignment horizontal="center" vertical="center" wrapText="1"/>
    </xf>
    <xf numFmtId="43" fontId="0" fillId="0" borderId="0" xfId="1" applyFont="1" applyAlignment="1">
      <alignment horizontal="center"/>
    </xf>
    <xf numFmtId="168" fontId="0" fillId="0" borderId="0" xfId="0" applyNumberFormat="1"/>
    <xf numFmtId="0" fontId="0" fillId="34" borderId="0" xfId="0" applyFill="1"/>
    <xf numFmtId="15" fontId="0" fillId="34" borderId="0" xfId="0" applyNumberFormat="1" applyFill="1"/>
    <xf numFmtId="22" fontId="0" fillId="34" borderId="0" xfId="0" applyNumberFormat="1" applyFill="1"/>
    <xf numFmtId="43" fontId="0" fillId="34" borderId="0" xfId="1" applyFont="1" applyFill="1"/>
    <xf numFmtId="170" fontId="0" fillId="0" borderId="0" xfId="0" applyNumberFormat="1"/>
    <xf numFmtId="170" fontId="2" fillId="0" borderId="0" xfId="0" applyNumberFormat="1" applyFont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51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1 2" xfId="45"/>
    <cellStyle name="60% - Accent2" xfId="26" builtinId="36" customBuiltin="1"/>
    <cellStyle name="60% - Accent2 2" xfId="46"/>
    <cellStyle name="60% - Accent3" xfId="30" builtinId="40" customBuiltin="1"/>
    <cellStyle name="60% - Accent3 2" xfId="47"/>
    <cellStyle name="60% - Accent4" xfId="34" builtinId="44" customBuiltin="1"/>
    <cellStyle name="60% - Accent4 2" xfId="48"/>
    <cellStyle name="60% - Accent5" xfId="38" builtinId="48" customBuiltin="1"/>
    <cellStyle name="60% - Accent5 2" xfId="49"/>
    <cellStyle name="60% - Accent6" xfId="42" builtinId="52" customBuiltin="1"/>
    <cellStyle name="60% - Accent6 2" xfId="50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eutral 2" xfId="44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itle 2" xfId="43"/>
    <cellStyle name="Total" xfId="18" builtinId="25" customBuiltin="1"/>
    <cellStyle name="Warning Text" xfId="15" builtinId="11" customBuiltin="1"/>
  </cellStyles>
  <dxfs count="3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</font>
    </dxf>
    <dxf>
      <font>
        <color theme="0"/>
      </font>
      <fill>
        <patternFill>
          <bgColor theme="0" tint="-0.34998626667073579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2" defaultTableStyle="TableStyleMedium2" defaultPivotStyle="PivotStyleLight16">
    <tableStyle name="QIC Pivot Table" table="0" count="8">
      <tableStyleElement type="wholeTable" dxfId="36"/>
      <tableStyleElement type="headerRow" dxfId="35"/>
      <tableStyleElement type="totalRow" dxfId="34"/>
      <tableStyleElement type="firstRowStripe" dxfId="33"/>
      <tableStyleElement type="secondRowStripe" dxfId="32"/>
      <tableStyleElement type="firstSubtotalColumn" dxfId="31"/>
      <tableStyleElement type="firstSubtotalRow" dxfId="30"/>
      <tableStyleElement type="firstRowSubheading" dxfId="29"/>
    </tableStyle>
    <tableStyle name="QIC Table" pivot="0" count="4">
      <tableStyleElement type="wholeTable" dxfId="28"/>
      <tableStyleElement type="headerRow" dxfId="27"/>
      <tableStyleElement type="firstRowStripe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L62"/>
  <sheetViews>
    <sheetView tabSelected="1" topLeftCell="Q1" workbookViewId="0">
      <selection activeCell="X15" sqref="X15"/>
    </sheetView>
  </sheetViews>
  <sheetFormatPr defaultRowHeight="15" x14ac:dyDescent="0.25"/>
  <cols>
    <col min="1" max="1" width="14.140625" style="32" bestFit="1" customWidth="1"/>
    <col min="2" max="2" width="26" style="32" bestFit="1" customWidth="1"/>
    <col min="3" max="3" width="10.42578125" style="32" bestFit="1" customWidth="1"/>
    <col min="4" max="4" width="15" style="32" bestFit="1" customWidth="1"/>
    <col min="5" max="5" width="10.85546875" style="32" bestFit="1" customWidth="1"/>
    <col min="6" max="6" width="12.85546875" style="32" bestFit="1" customWidth="1"/>
    <col min="7" max="7" width="23.85546875" style="32" bestFit="1" customWidth="1"/>
    <col min="8" max="8" width="16.5703125" style="32" customWidth="1"/>
    <col min="9" max="9" width="8.5703125" style="32" bestFit="1" customWidth="1"/>
    <col min="10" max="10" width="15.85546875" style="32" bestFit="1" customWidth="1"/>
    <col min="11" max="11" width="7.28515625" style="32" bestFit="1" customWidth="1"/>
    <col min="12" max="12" width="26.7109375" style="32" bestFit="1" customWidth="1"/>
    <col min="13" max="13" width="13" style="32" bestFit="1" customWidth="1"/>
    <col min="14" max="14" width="14.5703125" style="32" bestFit="1" customWidth="1"/>
    <col min="15" max="15" width="22" style="32" bestFit="1" customWidth="1"/>
    <col min="16" max="16" width="11.7109375" style="32" bestFit="1" customWidth="1"/>
    <col min="17" max="17" width="23.28515625" style="56" bestFit="1" customWidth="1"/>
    <col min="18" max="18" width="23.140625" style="32" bestFit="1" customWidth="1"/>
    <col min="19" max="19" width="12.85546875" style="32" bestFit="1" customWidth="1"/>
    <col min="20" max="20" width="24.5703125" style="56" bestFit="1" customWidth="1"/>
    <col min="21" max="21" width="15.140625" style="32" bestFit="1" customWidth="1"/>
    <col min="22" max="22" width="17.28515625" style="32" bestFit="1" customWidth="1"/>
    <col min="23" max="23" width="11.28515625" style="32" bestFit="1" customWidth="1"/>
    <col min="24" max="24" width="15.5703125" style="32" bestFit="1" customWidth="1"/>
    <col min="25" max="25" width="22.140625" style="32" bestFit="1" customWidth="1"/>
    <col min="26" max="26" width="20.85546875" style="32" bestFit="1" customWidth="1"/>
    <col min="27" max="27" width="22.7109375" style="32" bestFit="1" customWidth="1"/>
    <col min="28" max="28" width="22.42578125" style="32" bestFit="1" customWidth="1"/>
    <col min="29" max="29" width="21.140625" style="32" bestFit="1" customWidth="1"/>
    <col min="30" max="30" width="23" style="32" bestFit="1" customWidth="1"/>
    <col min="31" max="31" width="9.42578125" style="32" bestFit="1" customWidth="1"/>
    <col min="32" max="32" width="15" style="32" bestFit="1" customWidth="1"/>
    <col min="33" max="33" width="13.7109375" style="32" bestFit="1" customWidth="1"/>
    <col min="34" max="34" width="15.7109375" style="32" bestFit="1" customWidth="1"/>
    <col min="35" max="35" width="15.42578125" style="32" bestFit="1" customWidth="1"/>
    <col min="36" max="36" width="14" style="32" bestFit="1" customWidth="1"/>
    <col min="37" max="37" width="16" style="32" bestFit="1" customWidth="1"/>
    <col min="38" max="38" width="7.5703125" style="32" bestFit="1" customWidth="1"/>
    <col min="39" max="39" width="9.42578125" style="32" bestFit="1" customWidth="1"/>
    <col min="40" max="40" width="15" style="32" bestFit="1" customWidth="1"/>
    <col min="41" max="41" width="13.7109375" style="32" bestFit="1" customWidth="1"/>
    <col min="42" max="42" width="15.7109375" style="32" bestFit="1" customWidth="1"/>
    <col min="43" max="43" width="15.42578125" style="32" bestFit="1" customWidth="1"/>
    <col min="44" max="44" width="14" style="32" bestFit="1" customWidth="1"/>
    <col min="45" max="45" width="16" style="32" bestFit="1" customWidth="1"/>
    <col min="46" max="46" width="7.5703125" style="32" bestFit="1" customWidth="1"/>
    <col min="47" max="47" width="9.42578125" style="32" bestFit="1" customWidth="1"/>
    <col min="48" max="48" width="15" style="32" bestFit="1" customWidth="1"/>
    <col min="49" max="49" width="13.7109375" style="32" bestFit="1" customWidth="1"/>
    <col min="50" max="50" width="15.7109375" style="32" bestFit="1" customWidth="1"/>
    <col min="51" max="51" width="15.42578125" style="32" bestFit="1" customWidth="1"/>
    <col min="52" max="52" width="14" style="32" bestFit="1" customWidth="1"/>
    <col min="53" max="53" width="16" style="32" bestFit="1" customWidth="1"/>
    <col min="54" max="54" width="7.5703125" style="32" bestFit="1" customWidth="1"/>
    <col min="55" max="55" width="9.42578125" style="32" bestFit="1" customWidth="1"/>
    <col min="56" max="56" width="15" style="32" bestFit="1" customWidth="1"/>
    <col min="57" max="57" width="13.7109375" style="32" bestFit="1" customWidth="1"/>
    <col min="58" max="58" width="15.7109375" style="32" bestFit="1" customWidth="1"/>
    <col min="59" max="59" width="15.42578125" style="32" bestFit="1" customWidth="1"/>
    <col min="60" max="60" width="14" style="32" bestFit="1" customWidth="1"/>
    <col min="61" max="61" width="16" style="32" bestFit="1" customWidth="1"/>
    <col min="62" max="62" width="7.5703125" style="32" bestFit="1" customWidth="1"/>
    <col min="63" max="63" width="8.5703125" style="32" bestFit="1" customWidth="1"/>
    <col min="64" max="64" width="15" style="32" bestFit="1" customWidth="1"/>
    <col min="65" max="65" width="13.7109375" style="32" bestFit="1" customWidth="1"/>
    <col min="66" max="66" width="15.7109375" style="32" bestFit="1" customWidth="1"/>
    <col min="67" max="67" width="15.42578125" style="32" bestFit="1" customWidth="1"/>
    <col min="68" max="68" width="14" style="32" bestFit="1" customWidth="1"/>
    <col min="69" max="69" width="16" style="32" bestFit="1" customWidth="1"/>
    <col min="70" max="70" width="7.5703125" style="32" bestFit="1" customWidth="1"/>
    <col min="71" max="71" width="8.5703125" style="32" bestFit="1" customWidth="1"/>
    <col min="72" max="72" width="15" style="32" bestFit="1" customWidth="1"/>
    <col min="73" max="73" width="13.7109375" style="32" bestFit="1" customWidth="1"/>
    <col min="74" max="74" width="15.7109375" style="32" bestFit="1" customWidth="1"/>
    <col min="75" max="75" width="15.42578125" style="32" bestFit="1" customWidth="1"/>
    <col min="76" max="76" width="14" style="32" bestFit="1" customWidth="1"/>
    <col min="77" max="77" width="16" style="32" bestFit="1" customWidth="1"/>
    <col min="78" max="78" width="7.5703125" style="32" bestFit="1" customWidth="1"/>
    <col min="79" max="79" width="8.5703125" style="32" bestFit="1" customWidth="1"/>
    <col min="80" max="80" width="15" style="32" bestFit="1" customWidth="1"/>
    <col min="81" max="81" width="13.7109375" style="32" bestFit="1" customWidth="1"/>
    <col min="82" max="82" width="15.7109375" style="32" bestFit="1" customWidth="1"/>
    <col min="83" max="83" width="15.42578125" style="32" bestFit="1" customWidth="1"/>
    <col min="84" max="84" width="14" style="32" bestFit="1" customWidth="1"/>
    <col min="85" max="85" width="16" style="32" bestFit="1" customWidth="1"/>
    <col min="86" max="86" width="7.5703125" style="32" bestFit="1" customWidth="1"/>
    <col min="87" max="87" width="8.5703125" style="32" bestFit="1" customWidth="1"/>
    <col min="88" max="88" width="15" style="32" bestFit="1" customWidth="1"/>
    <col min="89" max="89" width="13.7109375" style="32" bestFit="1" customWidth="1"/>
    <col min="90" max="90" width="15.7109375" style="32" bestFit="1" customWidth="1"/>
    <col min="91" max="91" width="15.42578125" style="32" bestFit="1" customWidth="1"/>
    <col min="92" max="92" width="14" style="32" bestFit="1" customWidth="1"/>
    <col min="93" max="93" width="16" style="32" bestFit="1" customWidth="1"/>
    <col min="94" max="94" width="7.5703125" style="32" bestFit="1" customWidth="1"/>
    <col min="95" max="95" width="8.5703125" style="32" bestFit="1" customWidth="1"/>
    <col min="96" max="96" width="15" style="32" bestFit="1" customWidth="1"/>
    <col min="97" max="97" width="13.7109375" style="32" bestFit="1" customWidth="1"/>
    <col min="98" max="98" width="15.140625" style="32" bestFit="1" customWidth="1"/>
    <col min="99" max="99" width="15.42578125" style="32" bestFit="1" customWidth="1"/>
    <col min="100" max="100" width="14" style="32" bestFit="1" customWidth="1"/>
    <col min="101" max="101" width="16" style="32" bestFit="1" customWidth="1"/>
    <col min="102" max="102" width="7.5703125" style="32" bestFit="1" customWidth="1"/>
    <col min="103" max="103" width="9.5703125" style="32" bestFit="1" customWidth="1"/>
    <col min="104" max="104" width="16.140625" style="32" bestFit="1" customWidth="1"/>
    <col min="105" max="105" width="14.7109375" style="32" bestFit="1" customWidth="1"/>
    <col min="106" max="106" width="16.7109375" style="32" bestFit="1" customWidth="1"/>
    <col min="107" max="107" width="16.42578125" style="32" bestFit="1" customWidth="1"/>
    <col min="108" max="108" width="15" style="32" bestFit="1" customWidth="1"/>
    <col min="109" max="109" width="17" style="32" bestFit="1" customWidth="1"/>
    <col min="110" max="110" width="8.5703125" style="32" bestFit="1" customWidth="1"/>
    <col min="111" max="111" width="16.5703125" bestFit="1" customWidth="1"/>
    <col min="112" max="112" width="15.140625" bestFit="1" customWidth="1"/>
    <col min="113" max="113" width="17.140625" bestFit="1" customWidth="1"/>
    <col min="114" max="114" width="16.85546875" bestFit="1" customWidth="1"/>
    <col min="115" max="115" width="15.5703125" bestFit="1" customWidth="1"/>
    <col min="116" max="116" width="17.42578125" bestFit="1" customWidth="1"/>
  </cols>
  <sheetData>
    <row r="1" spans="1:116" x14ac:dyDescent="0.25">
      <c r="A1" s="45" t="s">
        <v>154</v>
      </c>
      <c r="B1" s="45" t="s">
        <v>44</v>
      </c>
      <c r="C1" s="45" t="s">
        <v>155</v>
      </c>
      <c r="D1" s="45" t="s">
        <v>156</v>
      </c>
      <c r="E1" s="45" t="s">
        <v>157</v>
      </c>
      <c r="F1" s="45" t="s">
        <v>158</v>
      </c>
      <c r="G1" s="45" t="s">
        <v>159</v>
      </c>
      <c r="H1" s="45" t="s">
        <v>160</v>
      </c>
      <c r="I1" s="45" t="s">
        <v>50</v>
      </c>
      <c r="J1" s="45" t="s">
        <v>51</v>
      </c>
      <c r="K1" s="45" t="s">
        <v>161</v>
      </c>
      <c r="L1" s="45" t="s">
        <v>162</v>
      </c>
      <c r="M1" s="45" t="s">
        <v>46</v>
      </c>
      <c r="N1" s="45" t="s">
        <v>52</v>
      </c>
      <c r="O1" s="45" t="s">
        <v>53</v>
      </c>
      <c r="P1" s="45" t="s">
        <v>47</v>
      </c>
      <c r="Q1" s="54" t="s">
        <v>54</v>
      </c>
      <c r="R1" s="45" t="s">
        <v>55</v>
      </c>
      <c r="S1" s="45" t="s">
        <v>163</v>
      </c>
      <c r="T1" s="54" t="s">
        <v>56</v>
      </c>
      <c r="U1" s="45" t="s">
        <v>57</v>
      </c>
      <c r="V1" s="45" t="s">
        <v>164</v>
      </c>
      <c r="W1" s="45" t="s">
        <v>165</v>
      </c>
      <c r="X1" s="45" t="s">
        <v>48</v>
      </c>
      <c r="Y1" s="45" t="s">
        <v>58</v>
      </c>
      <c r="Z1" s="45" t="s">
        <v>59</v>
      </c>
      <c r="AA1" s="45" t="s">
        <v>60</v>
      </c>
      <c r="AB1" s="45" t="s">
        <v>61</v>
      </c>
      <c r="AC1" s="45" t="s">
        <v>62</v>
      </c>
      <c r="AD1" s="45" t="s">
        <v>63</v>
      </c>
      <c r="AE1" s="45" t="s">
        <v>166</v>
      </c>
      <c r="AF1" s="45" t="s">
        <v>64</v>
      </c>
      <c r="AG1" s="45" t="s">
        <v>65</v>
      </c>
      <c r="AH1" s="45" t="s">
        <v>66</v>
      </c>
      <c r="AI1" s="45" t="s">
        <v>67</v>
      </c>
      <c r="AJ1" s="45" t="s">
        <v>68</v>
      </c>
      <c r="AK1" s="45" t="s">
        <v>69</v>
      </c>
      <c r="AL1" s="45" t="s">
        <v>167</v>
      </c>
      <c r="AM1" s="45" t="s">
        <v>168</v>
      </c>
      <c r="AN1" s="45" t="s">
        <v>70</v>
      </c>
      <c r="AO1" s="45" t="s">
        <v>71</v>
      </c>
      <c r="AP1" s="45" t="s">
        <v>72</v>
      </c>
      <c r="AQ1" s="45" t="s">
        <v>73</v>
      </c>
      <c r="AR1" s="45" t="s">
        <v>74</v>
      </c>
      <c r="AS1" s="45" t="s">
        <v>75</v>
      </c>
      <c r="AT1" s="45" t="s">
        <v>169</v>
      </c>
      <c r="AU1" s="45" t="s">
        <v>170</v>
      </c>
      <c r="AV1" s="45" t="s">
        <v>76</v>
      </c>
      <c r="AW1" s="45" t="s">
        <v>77</v>
      </c>
      <c r="AX1" s="45" t="s">
        <v>78</v>
      </c>
      <c r="AY1" s="45" t="s">
        <v>79</v>
      </c>
      <c r="AZ1" s="45" t="s">
        <v>80</v>
      </c>
      <c r="BA1" s="45" t="s">
        <v>81</v>
      </c>
      <c r="BB1" s="45" t="s">
        <v>171</v>
      </c>
      <c r="BC1" s="45" t="s">
        <v>172</v>
      </c>
      <c r="BD1" s="45" t="s">
        <v>82</v>
      </c>
      <c r="BE1" s="45" t="s">
        <v>83</v>
      </c>
      <c r="BF1" s="45" t="s">
        <v>84</v>
      </c>
      <c r="BG1" s="45" t="s">
        <v>85</v>
      </c>
      <c r="BH1" s="45" t="s">
        <v>86</v>
      </c>
      <c r="BI1" s="45" t="s">
        <v>87</v>
      </c>
      <c r="BJ1" s="45" t="s">
        <v>173</v>
      </c>
      <c r="BK1" s="45" t="s">
        <v>174</v>
      </c>
      <c r="BL1" s="45" t="s">
        <v>88</v>
      </c>
      <c r="BM1" s="45" t="s">
        <v>89</v>
      </c>
      <c r="BN1" s="45" t="s">
        <v>90</v>
      </c>
      <c r="BO1" s="45" t="s">
        <v>91</v>
      </c>
      <c r="BP1" s="45" t="s">
        <v>92</v>
      </c>
      <c r="BQ1" s="45" t="s">
        <v>93</v>
      </c>
      <c r="BR1" s="45" t="s">
        <v>175</v>
      </c>
      <c r="BS1" s="45" t="s">
        <v>176</v>
      </c>
      <c r="BT1" s="45" t="s">
        <v>94</v>
      </c>
      <c r="BU1" s="45" t="s">
        <v>95</v>
      </c>
      <c r="BV1" s="45" t="s">
        <v>96</v>
      </c>
      <c r="BW1" s="45" t="s">
        <v>97</v>
      </c>
      <c r="BX1" s="45" t="s">
        <v>98</v>
      </c>
      <c r="BY1" s="45" t="s">
        <v>99</v>
      </c>
      <c r="BZ1" s="45" t="s">
        <v>177</v>
      </c>
      <c r="CA1" s="45" t="s">
        <v>178</v>
      </c>
      <c r="CB1" s="45" t="s">
        <v>100</v>
      </c>
      <c r="CC1" s="45" t="s">
        <v>101</v>
      </c>
      <c r="CD1" s="45" t="s">
        <v>102</v>
      </c>
      <c r="CE1" s="45" t="s">
        <v>103</v>
      </c>
      <c r="CF1" s="45" t="s">
        <v>104</v>
      </c>
      <c r="CG1" s="45" t="s">
        <v>105</v>
      </c>
      <c r="CH1" s="45" t="s">
        <v>179</v>
      </c>
      <c r="CI1" s="45" t="s">
        <v>180</v>
      </c>
      <c r="CJ1" s="45" t="s">
        <v>106</v>
      </c>
      <c r="CK1" s="45" t="s">
        <v>107</v>
      </c>
      <c r="CL1" s="45" t="s">
        <v>108</v>
      </c>
      <c r="CM1" s="45" t="s">
        <v>109</v>
      </c>
      <c r="CN1" s="45" t="s">
        <v>110</v>
      </c>
      <c r="CO1" s="45" t="s">
        <v>111</v>
      </c>
      <c r="CP1" s="45" t="s">
        <v>181</v>
      </c>
      <c r="CQ1" s="45" t="s">
        <v>182</v>
      </c>
      <c r="CR1" s="45" t="s">
        <v>112</v>
      </c>
      <c r="CS1" s="45" t="s">
        <v>113</v>
      </c>
      <c r="CT1" s="45" t="s">
        <v>183</v>
      </c>
      <c r="CU1" s="45" t="s">
        <v>114</v>
      </c>
      <c r="CV1" s="45" t="s">
        <v>115</v>
      </c>
      <c r="CW1" s="45" t="s">
        <v>116</v>
      </c>
      <c r="CX1" s="45" t="s">
        <v>184</v>
      </c>
      <c r="CY1" s="45" t="s">
        <v>185</v>
      </c>
      <c r="CZ1" s="45" t="s">
        <v>117</v>
      </c>
      <c r="DA1" s="45" t="s">
        <v>118</v>
      </c>
      <c r="DB1" s="45" t="s">
        <v>119</v>
      </c>
      <c r="DC1" s="45" t="s">
        <v>120</v>
      </c>
      <c r="DD1" s="45" t="s">
        <v>121</v>
      </c>
      <c r="DE1" s="45" t="s">
        <v>122</v>
      </c>
      <c r="DF1" s="45" t="s">
        <v>186</v>
      </c>
      <c r="DG1" s="45" t="s">
        <v>123</v>
      </c>
      <c r="DH1" s="45" t="s">
        <v>124</v>
      </c>
      <c r="DI1" s="45" t="s">
        <v>125</v>
      </c>
      <c r="DJ1" s="45" t="s">
        <v>126</v>
      </c>
      <c r="DK1" s="45" t="s">
        <v>127</v>
      </c>
      <c r="DL1" s="45" t="s">
        <v>128</v>
      </c>
    </row>
    <row r="2" spans="1:116" s="58" customFormat="1" x14ac:dyDescent="0.25">
      <c r="A2" s="58">
        <v>151440032</v>
      </c>
      <c r="B2" s="58" t="s">
        <v>190</v>
      </c>
      <c r="C2" s="58" t="s">
        <v>189</v>
      </c>
      <c r="D2" s="58" t="s">
        <v>24</v>
      </c>
      <c r="E2" s="58" t="s">
        <v>7</v>
      </c>
      <c r="F2" s="59">
        <v>42907</v>
      </c>
      <c r="G2" s="60">
        <v>42907.274629629632</v>
      </c>
      <c r="H2" s="58" t="s">
        <v>153</v>
      </c>
      <c r="I2" s="58">
        <v>0</v>
      </c>
      <c r="J2" s="58" t="s">
        <v>5</v>
      </c>
      <c r="K2" s="58" t="s">
        <v>9</v>
      </c>
      <c r="L2" s="58" t="s">
        <v>10</v>
      </c>
      <c r="M2" s="59">
        <v>42914</v>
      </c>
      <c r="N2" s="58">
        <v>0</v>
      </c>
      <c r="O2" s="58" t="s">
        <v>3</v>
      </c>
      <c r="P2" s="58" t="s">
        <v>25</v>
      </c>
      <c r="Q2" s="61">
        <v>10723145</v>
      </c>
      <c r="R2" s="58" t="s">
        <v>5</v>
      </c>
      <c r="S2" s="58" t="s">
        <v>4</v>
      </c>
      <c r="T2" s="61">
        <v>-7748844.8300000001</v>
      </c>
      <c r="U2" s="58">
        <v>0.72270999999999996</v>
      </c>
      <c r="V2" s="58">
        <v>-0.82</v>
      </c>
      <c r="W2" s="58">
        <v>0.72262800000000005</v>
      </c>
      <c r="X2" s="58" t="s">
        <v>7</v>
      </c>
      <c r="Y2" s="58">
        <v>0.72270999999999996</v>
      </c>
      <c r="Z2" s="58">
        <v>-0.82</v>
      </c>
      <c r="AA2" s="58">
        <v>0.72262800000000005</v>
      </c>
      <c r="AB2" s="58">
        <v>0</v>
      </c>
      <c r="AC2" s="58">
        <v>0</v>
      </c>
      <c r="AD2" s="58">
        <v>0</v>
      </c>
      <c r="AE2" s="58" t="s">
        <v>8</v>
      </c>
      <c r="AF2" s="58">
        <v>0.72269000000000005</v>
      </c>
      <c r="AG2" s="58">
        <v>-0.82099999999999995</v>
      </c>
      <c r="AH2" s="58">
        <v>0.72260789999999997</v>
      </c>
      <c r="AI2" s="58">
        <v>0.72269000000000005</v>
      </c>
      <c r="AJ2" s="58">
        <v>-0.82099999999999995</v>
      </c>
      <c r="AK2" s="58">
        <v>0.72260789999999997</v>
      </c>
      <c r="AL2" s="58">
        <v>-216</v>
      </c>
      <c r="AM2" s="58" t="s">
        <v>11</v>
      </c>
      <c r="AN2" s="58">
        <v>0.72267000000000003</v>
      </c>
      <c r="AO2" s="58">
        <v>-0.75</v>
      </c>
      <c r="AP2" s="58">
        <v>0.72259499999999999</v>
      </c>
      <c r="AQ2" s="58">
        <v>0.72287000000000001</v>
      </c>
      <c r="AR2" s="58">
        <v>-0.75</v>
      </c>
      <c r="AS2" s="58">
        <v>0.72279499999999997</v>
      </c>
      <c r="AT2" s="58">
        <v>-354</v>
      </c>
      <c r="AU2" s="58" t="s">
        <v>2</v>
      </c>
      <c r="AV2" s="58">
        <v>0.72267000000000003</v>
      </c>
      <c r="AW2" s="58">
        <v>-0.75</v>
      </c>
      <c r="AX2" s="58">
        <v>0.72259499999999999</v>
      </c>
      <c r="AY2" s="58">
        <v>0</v>
      </c>
      <c r="AZ2" s="58">
        <v>0</v>
      </c>
      <c r="BA2" s="58">
        <v>0</v>
      </c>
      <c r="BB2" s="58">
        <v>-354</v>
      </c>
      <c r="DG2" s="58">
        <v>0.72270999999999996</v>
      </c>
      <c r="DH2" s="58">
        <v>-0.75600000000000001</v>
      </c>
      <c r="DI2" s="58">
        <v>0.72263440000000001</v>
      </c>
      <c r="DJ2" s="58">
        <v>0.72282000000000002</v>
      </c>
      <c r="DK2" s="58">
        <v>-0.69599999999999995</v>
      </c>
      <c r="DL2" s="58">
        <v>0.72275040000000002</v>
      </c>
    </row>
    <row r="3" spans="1:116" s="58" customFormat="1" x14ac:dyDescent="0.25">
      <c r="A3" s="58">
        <v>151440032</v>
      </c>
      <c r="B3" s="58" t="s">
        <v>191</v>
      </c>
      <c r="C3" s="58" t="s">
        <v>189</v>
      </c>
      <c r="D3" s="58" t="s">
        <v>24</v>
      </c>
      <c r="E3" s="58" t="s">
        <v>7</v>
      </c>
      <c r="F3" s="59">
        <v>42907</v>
      </c>
      <c r="G3" s="60">
        <v>42907.274629629632</v>
      </c>
      <c r="H3" s="58" t="s">
        <v>153</v>
      </c>
      <c r="I3" s="58">
        <v>0</v>
      </c>
      <c r="J3" s="58" t="s">
        <v>5</v>
      </c>
      <c r="K3" s="58" t="s">
        <v>9</v>
      </c>
      <c r="L3" s="58" t="s">
        <v>10</v>
      </c>
      <c r="M3" s="59">
        <v>42914</v>
      </c>
      <c r="N3" s="58">
        <v>1</v>
      </c>
      <c r="O3" s="58" t="s">
        <v>5</v>
      </c>
      <c r="P3" s="58" t="s">
        <v>25</v>
      </c>
      <c r="Q3" s="61">
        <v>-11080893</v>
      </c>
      <c r="R3" s="58" t="s">
        <v>3</v>
      </c>
      <c r="S3" s="58" t="s">
        <v>4</v>
      </c>
      <c r="T3" s="61">
        <v>8007363.5499999998</v>
      </c>
      <c r="U3" s="58">
        <v>0.72270999999999996</v>
      </c>
      <c r="V3" s="58">
        <v>-0.82</v>
      </c>
      <c r="W3" s="58">
        <v>0.72262800000000005</v>
      </c>
      <c r="X3" s="58" t="s">
        <v>7</v>
      </c>
      <c r="Y3" s="58">
        <v>0.72270999999999996</v>
      </c>
      <c r="Z3" s="58">
        <v>-0.82</v>
      </c>
      <c r="AA3" s="58">
        <v>0.72262800000000005</v>
      </c>
      <c r="AB3" s="58">
        <v>0</v>
      </c>
      <c r="AC3" s="58">
        <v>0</v>
      </c>
      <c r="AD3" s="58">
        <v>0</v>
      </c>
      <c r="AE3" s="58" t="s">
        <v>8</v>
      </c>
      <c r="AF3" s="58">
        <v>0.72269000000000005</v>
      </c>
      <c r="AG3" s="58">
        <v>-0.82099999999999995</v>
      </c>
      <c r="AH3" s="58">
        <v>0.72260789999999997</v>
      </c>
      <c r="AI3" s="58">
        <v>0.72269000000000005</v>
      </c>
      <c r="AJ3" s="58">
        <v>-0.82099999999999995</v>
      </c>
      <c r="AK3" s="58">
        <v>0.72260789999999997</v>
      </c>
      <c r="AL3" s="58">
        <v>223</v>
      </c>
      <c r="AM3" s="58" t="s">
        <v>11</v>
      </c>
      <c r="AN3" s="58">
        <v>0.72267000000000003</v>
      </c>
      <c r="AO3" s="58">
        <v>-0.75</v>
      </c>
      <c r="AP3" s="58">
        <v>0.72259499999999999</v>
      </c>
      <c r="AQ3" s="58">
        <v>0.72287000000000001</v>
      </c>
      <c r="AR3" s="58">
        <v>-0.75</v>
      </c>
      <c r="AS3" s="58">
        <v>0.72279499999999997</v>
      </c>
      <c r="AT3" s="58">
        <v>366</v>
      </c>
      <c r="AU3" s="58" t="s">
        <v>2</v>
      </c>
      <c r="AV3" s="58">
        <v>0.72267000000000003</v>
      </c>
      <c r="AW3" s="58">
        <v>-0.75</v>
      </c>
      <c r="AX3" s="58">
        <v>0.72259499999999999</v>
      </c>
      <c r="AY3" s="58">
        <v>0</v>
      </c>
      <c r="AZ3" s="58">
        <v>0</v>
      </c>
      <c r="BA3" s="58">
        <v>0</v>
      </c>
      <c r="BB3" s="58">
        <v>366</v>
      </c>
      <c r="DG3" s="58">
        <v>0.72270999999999996</v>
      </c>
      <c r="DH3" s="58">
        <v>-0.75600000000000001</v>
      </c>
      <c r="DI3" s="58">
        <v>0.72263440000000001</v>
      </c>
      <c r="DJ3" s="58">
        <v>0.72282000000000002</v>
      </c>
      <c r="DK3" s="58">
        <v>-0.69599999999999995</v>
      </c>
      <c r="DL3" s="58">
        <v>0.72275040000000002</v>
      </c>
    </row>
    <row r="4" spans="1:116" s="58" customFormat="1" x14ac:dyDescent="0.25">
      <c r="A4" s="58">
        <v>151440032</v>
      </c>
      <c r="B4" s="58" t="s">
        <v>192</v>
      </c>
      <c r="C4" s="58" t="s">
        <v>189</v>
      </c>
      <c r="D4" s="58" t="s">
        <v>24</v>
      </c>
      <c r="E4" s="58" t="s">
        <v>7</v>
      </c>
      <c r="F4" s="59">
        <v>42907</v>
      </c>
      <c r="G4" s="60">
        <v>42907.274629629632</v>
      </c>
      <c r="H4" s="58" t="s">
        <v>153</v>
      </c>
      <c r="I4" s="58">
        <v>1</v>
      </c>
      <c r="J4" s="58" t="s">
        <v>5</v>
      </c>
      <c r="K4" s="58" t="s">
        <v>9</v>
      </c>
      <c r="L4" s="58" t="s">
        <v>10</v>
      </c>
      <c r="M4" s="59">
        <v>42942</v>
      </c>
      <c r="N4" s="58">
        <v>0</v>
      </c>
      <c r="O4" s="58" t="s">
        <v>5</v>
      </c>
      <c r="P4" s="58" t="s">
        <v>25</v>
      </c>
      <c r="Q4" s="61">
        <v>-10416245</v>
      </c>
      <c r="R4" s="58" t="s">
        <v>3</v>
      </c>
      <c r="S4" s="58" t="s">
        <v>4</v>
      </c>
      <c r="T4" s="61">
        <v>7522976.71</v>
      </c>
      <c r="U4" s="58">
        <v>0.72270999999999996</v>
      </c>
      <c r="V4" s="58">
        <v>-4.75</v>
      </c>
      <c r="W4" s="58">
        <v>0.72223499999999996</v>
      </c>
      <c r="X4" s="58" t="s">
        <v>7</v>
      </c>
      <c r="Y4" s="58">
        <v>0.72270999999999996</v>
      </c>
      <c r="Z4" s="58">
        <v>-4.75</v>
      </c>
      <c r="AA4" s="58">
        <v>0.72223499999999996</v>
      </c>
      <c r="AB4" s="58">
        <v>0</v>
      </c>
      <c r="AC4" s="58">
        <v>0</v>
      </c>
      <c r="AD4" s="58">
        <v>0</v>
      </c>
      <c r="AE4" s="58" t="s">
        <v>8</v>
      </c>
      <c r="AF4" s="58">
        <v>0.72269000000000005</v>
      </c>
      <c r="AG4" s="58">
        <v>-4.726</v>
      </c>
      <c r="AH4" s="58">
        <v>0.72221740000000001</v>
      </c>
      <c r="AI4" s="58">
        <v>0.72269000000000005</v>
      </c>
      <c r="AJ4" s="58">
        <v>-4.726</v>
      </c>
      <c r="AK4" s="58">
        <v>0.72221740000000001</v>
      </c>
      <c r="AL4" s="58">
        <v>183</v>
      </c>
      <c r="AM4" s="58" t="s">
        <v>11</v>
      </c>
      <c r="AN4" s="58">
        <v>0.72267000000000003</v>
      </c>
      <c r="AO4" s="58">
        <v>-4.62</v>
      </c>
      <c r="AP4" s="58">
        <v>0.72220799999999996</v>
      </c>
      <c r="AQ4" s="58">
        <v>0.72287000000000001</v>
      </c>
      <c r="AR4" s="58">
        <v>-4.62</v>
      </c>
      <c r="AS4" s="58">
        <v>0.72240800000000005</v>
      </c>
      <c r="AT4" s="58">
        <v>281</v>
      </c>
      <c r="AU4" s="58" t="s">
        <v>2</v>
      </c>
      <c r="AV4" s="58">
        <v>0.72267000000000003</v>
      </c>
      <c r="AW4" s="58">
        <v>-4.62</v>
      </c>
      <c r="AX4" s="58">
        <v>0.72220799999999996</v>
      </c>
      <c r="AY4" s="58">
        <v>0</v>
      </c>
      <c r="AZ4" s="58">
        <v>0</v>
      </c>
      <c r="BA4" s="58">
        <v>0</v>
      </c>
      <c r="BB4" s="58">
        <v>281</v>
      </c>
      <c r="DG4" s="58">
        <v>0.72270999999999996</v>
      </c>
      <c r="DH4" s="58">
        <v>-4.7249999999999996</v>
      </c>
      <c r="DI4" s="58">
        <v>0.72223749999999998</v>
      </c>
      <c r="DJ4" s="58">
        <v>0.72282000000000002</v>
      </c>
      <c r="DK4" s="58">
        <v>-4.4889999999999999</v>
      </c>
      <c r="DL4" s="58">
        <v>0.72237110000000004</v>
      </c>
    </row>
    <row r="5" spans="1:116" s="58" customFormat="1" x14ac:dyDescent="0.25">
      <c r="A5" s="58">
        <v>151533923</v>
      </c>
      <c r="B5" s="58" t="s">
        <v>242</v>
      </c>
      <c r="C5" s="58" t="s">
        <v>189</v>
      </c>
      <c r="D5" s="58" t="s">
        <v>19</v>
      </c>
      <c r="E5" s="58" t="s">
        <v>8</v>
      </c>
      <c r="F5" s="59">
        <v>42907</v>
      </c>
      <c r="G5" s="60">
        <v>42907.607766203706</v>
      </c>
      <c r="H5" s="58" t="s">
        <v>146</v>
      </c>
      <c r="I5" s="58">
        <v>0</v>
      </c>
      <c r="J5" s="58" t="s">
        <v>5</v>
      </c>
      <c r="K5" s="58" t="s">
        <v>9</v>
      </c>
      <c r="L5" s="58" t="s">
        <v>10</v>
      </c>
      <c r="M5" s="59">
        <v>42914</v>
      </c>
      <c r="N5" s="58">
        <v>0</v>
      </c>
      <c r="O5" s="58" t="s">
        <v>5</v>
      </c>
      <c r="P5" s="58" t="s">
        <v>20</v>
      </c>
      <c r="Q5" s="61">
        <v>-10880123</v>
      </c>
      <c r="R5" s="58" t="s">
        <v>3</v>
      </c>
      <c r="S5" s="58" t="s">
        <v>4</v>
      </c>
      <c r="T5" s="61">
        <v>8191555.4000000004</v>
      </c>
      <c r="U5" s="58">
        <v>1.3283700000000001</v>
      </c>
      <c r="V5" s="58">
        <v>-1.579</v>
      </c>
      <c r="W5" s="58">
        <v>1.3282121</v>
      </c>
      <c r="X5" s="58" t="s">
        <v>8</v>
      </c>
      <c r="Y5" s="58">
        <v>1.3283700000000001</v>
      </c>
      <c r="Z5" s="58">
        <v>-1.579</v>
      </c>
      <c r="AA5" s="58">
        <v>1.3282121</v>
      </c>
      <c r="AB5" s="58">
        <v>1.3283700000000001</v>
      </c>
      <c r="AC5" s="58">
        <v>-1.579</v>
      </c>
      <c r="AD5" s="58">
        <v>1.3282121</v>
      </c>
      <c r="AE5" s="58" t="s">
        <v>2</v>
      </c>
      <c r="AF5" s="58">
        <v>0</v>
      </c>
      <c r="AG5" s="58">
        <v>0</v>
      </c>
      <c r="AH5" s="58">
        <v>0</v>
      </c>
      <c r="AI5" s="58">
        <v>1.3284</v>
      </c>
      <c r="AJ5" s="58">
        <v>-1.71</v>
      </c>
      <c r="AK5" s="58">
        <v>1.3282290000000001</v>
      </c>
      <c r="AL5" s="58">
        <v>104</v>
      </c>
      <c r="AM5" s="58" t="s">
        <v>7</v>
      </c>
      <c r="AN5" s="58">
        <v>0</v>
      </c>
      <c r="AO5" s="58">
        <v>0</v>
      </c>
      <c r="AP5" s="58">
        <v>0</v>
      </c>
      <c r="AQ5" s="58">
        <v>1.3284</v>
      </c>
      <c r="AR5" s="58">
        <v>-1.66</v>
      </c>
      <c r="AS5" s="58">
        <v>1.3282339999999999</v>
      </c>
      <c r="AT5" s="58">
        <v>135</v>
      </c>
      <c r="AU5" s="58" t="s">
        <v>11</v>
      </c>
      <c r="AV5" s="58">
        <v>1.3282</v>
      </c>
      <c r="AW5" s="58">
        <v>-1.79</v>
      </c>
      <c r="AX5" s="58">
        <v>1.3280209999999999</v>
      </c>
      <c r="AY5" s="58">
        <v>1.3284</v>
      </c>
      <c r="AZ5" s="58">
        <v>-1.61</v>
      </c>
      <c r="BA5" s="58">
        <v>1.3282389999999999</v>
      </c>
      <c r="BB5" s="58">
        <v>166</v>
      </c>
      <c r="DG5" s="58">
        <v>1.3280700000000001</v>
      </c>
      <c r="DH5" s="58">
        <v>-1.9730000000000001</v>
      </c>
      <c r="DI5" s="58">
        <v>1.3278726999999999</v>
      </c>
      <c r="DJ5" s="58">
        <v>1.3283499999999999</v>
      </c>
      <c r="DK5" s="58">
        <v>-1.804</v>
      </c>
      <c r="DL5" s="58">
        <v>1.3281696000000001</v>
      </c>
    </row>
    <row r="6" spans="1:116" s="58" customFormat="1" x14ac:dyDescent="0.25">
      <c r="A6" s="58">
        <v>151533923</v>
      </c>
      <c r="B6" s="58" t="s">
        <v>243</v>
      </c>
      <c r="C6" s="58" t="s">
        <v>189</v>
      </c>
      <c r="D6" s="58" t="s">
        <v>19</v>
      </c>
      <c r="E6" s="58" t="s">
        <v>8</v>
      </c>
      <c r="F6" s="59">
        <v>42907</v>
      </c>
      <c r="G6" s="60">
        <v>42907.607766203706</v>
      </c>
      <c r="H6" s="58" t="s">
        <v>146</v>
      </c>
      <c r="I6" s="58">
        <v>1</v>
      </c>
      <c r="J6" s="58" t="s">
        <v>5</v>
      </c>
      <c r="K6" s="58" t="s">
        <v>9</v>
      </c>
      <c r="L6" s="58" t="s">
        <v>10</v>
      </c>
      <c r="M6" s="59">
        <v>42942</v>
      </c>
      <c r="N6" s="58">
        <v>0</v>
      </c>
      <c r="O6" s="58" t="s">
        <v>3</v>
      </c>
      <c r="P6" s="58" t="s">
        <v>20</v>
      </c>
      <c r="Q6" s="61">
        <v>9174504</v>
      </c>
      <c r="R6" s="58" t="s">
        <v>5</v>
      </c>
      <c r="S6" s="58" t="s">
        <v>4</v>
      </c>
      <c r="T6" s="61">
        <v>-6911435.8799999999</v>
      </c>
      <c r="U6" s="58">
        <v>1.3283700000000001</v>
      </c>
      <c r="V6" s="58">
        <v>-9.3179999999999996</v>
      </c>
      <c r="W6" s="58">
        <v>1.3274382</v>
      </c>
      <c r="X6" s="58" t="s">
        <v>8</v>
      </c>
      <c r="Y6" s="58">
        <v>1.3283700000000001</v>
      </c>
      <c r="Z6" s="58">
        <v>-9.3179999999999996</v>
      </c>
      <c r="AA6" s="58">
        <v>1.3274382</v>
      </c>
      <c r="AB6" s="58">
        <v>1.3283700000000001</v>
      </c>
      <c r="AC6" s="58">
        <v>-9.3179999999999996</v>
      </c>
      <c r="AD6" s="58">
        <v>1.3274382</v>
      </c>
      <c r="AE6" s="58" t="s">
        <v>2</v>
      </c>
      <c r="AF6" s="58">
        <v>0</v>
      </c>
      <c r="AG6" s="58">
        <v>0</v>
      </c>
      <c r="AH6" s="58">
        <v>0</v>
      </c>
      <c r="AI6" s="58">
        <v>1.3284</v>
      </c>
      <c r="AJ6" s="58">
        <v>-9.52</v>
      </c>
      <c r="AK6" s="58">
        <v>1.327448</v>
      </c>
      <c r="AL6" s="58">
        <v>-51</v>
      </c>
      <c r="AM6" s="58" t="s">
        <v>7</v>
      </c>
      <c r="AN6" s="58">
        <v>0</v>
      </c>
      <c r="AO6" s="58">
        <v>0</v>
      </c>
      <c r="AP6" s="58">
        <v>0</v>
      </c>
      <c r="AQ6" s="58">
        <v>1.3284</v>
      </c>
      <c r="AR6" s="58">
        <v>-9.41</v>
      </c>
      <c r="AS6" s="58">
        <v>1.3274589999999999</v>
      </c>
      <c r="AT6" s="58">
        <v>-108</v>
      </c>
      <c r="AU6" s="58" t="s">
        <v>11</v>
      </c>
      <c r="AV6" s="58">
        <v>1.3282</v>
      </c>
      <c r="AW6" s="58">
        <v>-9.5</v>
      </c>
      <c r="AX6" s="58">
        <v>1.32725</v>
      </c>
      <c r="AY6" s="58">
        <v>1.3284</v>
      </c>
      <c r="AZ6" s="58">
        <v>-9.49</v>
      </c>
      <c r="BA6" s="58">
        <v>1.3274509999999999</v>
      </c>
      <c r="BB6" s="58">
        <v>-67</v>
      </c>
      <c r="DG6" s="58">
        <v>1.3280700000000001</v>
      </c>
      <c r="DH6" s="58">
        <v>-9.657</v>
      </c>
      <c r="DI6" s="58">
        <v>1.3271043</v>
      </c>
      <c r="DJ6" s="58">
        <v>1.3283499999999999</v>
      </c>
      <c r="DK6" s="58">
        <v>-9.3699999999999992</v>
      </c>
      <c r="DL6" s="58">
        <v>1.327413</v>
      </c>
    </row>
    <row r="7" spans="1:116" s="58" customFormat="1" x14ac:dyDescent="0.25">
      <c r="A7" s="58">
        <v>151533923</v>
      </c>
      <c r="B7" s="58" t="s">
        <v>244</v>
      </c>
      <c r="C7" s="58" t="s">
        <v>189</v>
      </c>
      <c r="D7" s="58" t="s">
        <v>19</v>
      </c>
      <c r="E7" s="58" t="s">
        <v>8</v>
      </c>
      <c r="F7" s="59">
        <v>42907</v>
      </c>
      <c r="G7" s="60">
        <v>42907.607766203706</v>
      </c>
      <c r="H7" s="58" t="s">
        <v>146</v>
      </c>
      <c r="I7" s="58">
        <v>1</v>
      </c>
      <c r="J7" s="58" t="s">
        <v>5</v>
      </c>
      <c r="K7" s="58" t="s">
        <v>9</v>
      </c>
      <c r="L7" s="58" t="s">
        <v>10</v>
      </c>
      <c r="M7" s="59">
        <v>42942</v>
      </c>
      <c r="N7" s="58">
        <v>1</v>
      </c>
      <c r="O7" s="58" t="s">
        <v>5</v>
      </c>
      <c r="P7" s="58" t="s">
        <v>20</v>
      </c>
      <c r="Q7" s="61">
        <v>-10342459</v>
      </c>
      <c r="R7" s="58" t="s">
        <v>3</v>
      </c>
      <c r="S7" s="58" t="s">
        <v>4</v>
      </c>
      <c r="T7" s="61">
        <v>7791292.2800000003</v>
      </c>
      <c r="U7" s="58">
        <v>1.3283700000000001</v>
      </c>
      <c r="V7" s="58">
        <v>-9.3179999999999996</v>
      </c>
      <c r="W7" s="58">
        <v>1.3274382</v>
      </c>
      <c r="X7" s="58" t="s">
        <v>8</v>
      </c>
      <c r="Y7" s="58">
        <v>1.3283700000000001</v>
      </c>
      <c r="Z7" s="58">
        <v>-9.3179999999999996</v>
      </c>
      <c r="AA7" s="58">
        <v>1.3274382</v>
      </c>
      <c r="AB7" s="58">
        <v>1.3283700000000001</v>
      </c>
      <c r="AC7" s="58">
        <v>-9.3179999999999996</v>
      </c>
      <c r="AD7" s="58">
        <v>1.3274382</v>
      </c>
      <c r="AE7" s="58" t="s">
        <v>2</v>
      </c>
      <c r="AF7" s="58">
        <v>0</v>
      </c>
      <c r="AG7" s="58">
        <v>0</v>
      </c>
      <c r="AH7" s="58">
        <v>0</v>
      </c>
      <c r="AI7" s="58">
        <v>1.3284</v>
      </c>
      <c r="AJ7" s="58">
        <v>-9.52</v>
      </c>
      <c r="AK7" s="58">
        <v>1.327448</v>
      </c>
      <c r="AL7" s="58">
        <v>58</v>
      </c>
      <c r="AM7" s="58" t="s">
        <v>7</v>
      </c>
      <c r="AN7" s="58">
        <v>0</v>
      </c>
      <c r="AO7" s="58">
        <v>0</v>
      </c>
      <c r="AP7" s="58">
        <v>0</v>
      </c>
      <c r="AQ7" s="58">
        <v>1.3284</v>
      </c>
      <c r="AR7" s="58">
        <v>-9.41</v>
      </c>
      <c r="AS7" s="58">
        <v>1.3274589999999999</v>
      </c>
      <c r="AT7" s="58">
        <v>122</v>
      </c>
      <c r="AU7" s="58" t="s">
        <v>11</v>
      </c>
      <c r="AV7" s="58">
        <v>1.3282</v>
      </c>
      <c r="AW7" s="58">
        <v>-9.5</v>
      </c>
      <c r="AX7" s="58">
        <v>1.32725</v>
      </c>
      <c r="AY7" s="58">
        <v>1.3284</v>
      </c>
      <c r="AZ7" s="58">
        <v>-9.49</v>
      </c>
      <c r="BA7" s="58">
        <v>1.3274509999999999</v>
      </c>
      <c r="BB7" s="58">
        <v>75</v>
      </c>
      <c r="DG7" s="58">
        <v>1.3280700000000001</v>
      </c>
      <c r="DH7" s="58">
        <v>-9.657</v>
      </c>
      <c r="DI7" s="58">
        <v>1.3271043</v>
      </c>
      <c r="DJ7" s="58">
        <v>1.3283499999999999</v>
      </c>
      <c r="DK7" s="58">
        <v>-9.3699999999999992</v>
      </c>
      <c r="DL7" s="58">
        <v>1.327413</v>
      </c>
    </row>
    <row r="8" spans="1:116" s="58" customFormat="1" x14ac:dyDescent="0.25">
      <c r="A8" s="58">
        <v>151450427</v>
      </c>
      <c r="B8" s="58" t="s">
        <v>207</v>
      </c>
      <c r="C8" s="58" t="s">
        <v>208</v>
      </c>
      <c r="D8" s="58" t="s">
        <v>187</v>
      </c>
      <c r="E8" s="58" t="s">
        <v>8</v>
      </c>
      <c r="F8" s="59">
        <v>42907</v>
      </c>
      <c r="G8" s="60">
        <v>42907.287199074075</v>
      </c>
      <c r="H8" s="58" t="s">
        <v>153</v>
      </c>
      <c r="I8" s="58">
        <v>0</v>
      </c>
      <c r="J8" s="58" t="s">
        <v>5</v>
      </c>
      <c r="K8" s="58" t="s">
        <v>9</v>
      </c>
      <c r="L8" s="58" t="s">
        <v>10</v>
      </c>
      <c r="M8" s="59">
        <v>42914</v>
      </c>
      <c r="N8" s="58">
        <v>0</v>
      </c>
      <c r="O8" s="58" t="s">
        <v>5</v>
      </c>
      <c r="P8" s="58" t="s">
        <v>188</v>
      </c>
      <c r="Q8" s="61">
        <v>-3432264</v>
      </c>
      <c r="R8" s="58" t="s">
        <v>3</v>
      </c>
      <c r="S8" s="58" t="s">
        <v>4</v>
      </c>
      <c r="T8" s="61">
        <v>2468775.84</v>
      </c>
      <c r="U8" s="58">
        <v>1.39042</v>
      </c>
      <c r="V8" s="58">
        <v>-1.504</v>
      </c>
      <c r="W8" s="58">
        <v>1.3902696000000001</v>
      </c>
      <c r="X8" s="58" t="s">
        <v>8</v>
      </c>
      <c r="Y8" s="58">
        <v>1.3903399999999999</v>
      </c>
      <c r="Z8" s="58">
        <v>-1.8380000000000001</v>
      </c>
      <c r="AA8" s="58">
        <v>1.3901562000000001</v>
      </c>
      <c r="AB8" s="58">
        <v>1.39042</v>
      </c>
      <c r="AC8" s="58">
        <v>-1.504</v>
      </c>
      <c r="AD8" s="58">
        <v>1.3902696000000001</v>
      </c>
      <c r="AE8" s="58" t="s">
        <v>149</v>
      </c>
      <c r="AF8" s="58">
        <v>1.3903099999999999</v>
      </c>
      <c r="AG8" s="58">
        <v>-1.93</v>
      </c>
      <c r="AH8" s="58">
        <v>1.390117</v>
      </c>
      <c r="AI8" s="58">
        <v>1.3904399999999999</v>
      </c>
      <c r="AJ8" s="58">
        <v>-1.57</v>
      </c>
      <c r="AK8" s="58">
        <v>1.3902829999999999</v>
      </c>
      <c r="AL8" s="58">
        <v>24</v>
      </c>
      <c r="AM8" s="58" t="s">
        <v>7</v>
      </c>
      <c r="AN8" s="58">
        <v>1.3902600000000001</v>
      </c>
      <c r="AO8" s="58">
        <v>-1.99</v>
      </c>
      <c r="AP8" s="58">
        <v>1.390061</v>
      </c>
      <c r="AQ8" s="58">
        <v>1.3905000000000001</v>
      </c>
      <c r="AR8" s="58">
        <v>-1.31</v>
      </c>
      <c r="AS8" s="58">
        <v>1.390369</v>
      </c>
      <c r="AT8" s="58">
        <v>176</v>
      </c>
      <c r="AU8" s="58" t="s">
        <v>2</v>
      </c>
      <c r="AV8" s="58">
        <v>1.39028</v>
      </c>
      <c r="AW8" s="58">
        <v>-2.29</v>
      </c>
      <c r="AX8" s="58">
        <v>1.3900509999999999</v>
      </c>
      <c r="AY8" s="58">
        <v>1.3904799999999999</v>
      </c>
      <c r="AZ8" s="58">
        <v>-0.93</v>
      </c>
      <c r="BA8" s="58">
        <v>1.390387</v>
      </c>
      <c r="BB8" s="58">
        <v>208</v>
      </c>
      <c r="BC8" s="58" t="s">
        <v>11</v>
      </c>
      <c r="BD8" s="58">
        <v>1.3902600000000001</v>
      </c>
      <c r="BE8" s="58">
        <v>-2.2000000000000002</v>
      </c>
      <c r="BF8" s="58">
        <v>1.3900399999999999</v>
      </c>
      <c r="BG8" s="58">
        <v>1.3905400000000001</v>
      </c>
      <c r="BH8" s="58">
        <v>-1.03</v>
      </c>
      <c r="BI8" s="58">
        <v>1.3904369999999999</v>
      </c>
      <c r="BJ8" s="58">
        <v>297</v>
      </c>
      <c r="DG8" s="58">
        <v>1.3903099999999999</v>
      </c>
      <c r="DH8" s="58">
        <v>-1.603</v>
      </c>
      <c r="DI8" s="58">
        <v>1.3901497</v>
      </c>
      <c r="DJ8" s="58">
        <v>1.39053</v>
      </c>
      <c r="DK8" s="58">
        <v>-1.367</v>
      </c>
      <c r="DL8" s="58">
        <v>1.3903932999999999</v>
      </c>
    </row>
    <row r="9" spans="1:116" s="58" customFormat="1" x14ac:dyDescent="0.25">
      <c r="A9" s="58">
        <v>151451939</v>
      </c>
      <c r="B9" s="58" t="s">
        <v>215</v>
      </c>
      <c r="C9" s="58" t="s">
        <v>216</v>
      </c>
      <c r="D9" s="58" t="s">
        <v>147</v>
      </c>
      <c r="E9" s="58" t="s">
        <v>11</v>
      </c>
      <c r="F9" s="59">
        <v>42907</v>
      </c>
      <c r="G9" s="60">
        <v>42907.297430555554</v>
      </c>
      <c r="H9" s="58" t="s">
        <v>153</v>
      </c>
      <c r="I9" s="58">
        <v>0</v>
      </c>
      <c r="J9" s="58" t="s">
        <v>3</v>
      </c>
      <c r="K9" s="58" t="s">
        <v>9</v>
      </c>
      <c r="L9" s="58" t="s">
        <v>10</v>
      </c>
      <c r="M9" s="59">
        <v>42942</v>
      </c>
      <c r="N9" s="58">
        <v>0</v>
      </c>
      <c r="O9" s="58" t="s">
        <v>3</v>
      </c>
      <c r="P9" s="58" t="s">
        <v>148</v>
      </c>
      <c r="Q9" s="61">
        <v>33556225</v>
      </c>
      <c r="R9" s="58" t="s">
        <v>5</v>
      </c>
      <c r="S9" s="58" t="s">
        <v>4</v>
      </c>
      <c r="T9" s="61">
        <v>-7803773.2599999998</v>
      </c>
      <c r="U9" s="58">
        <v>4.2874999999999996</v>
      </c>
      <c r="V9" s="58">
        <v>125</v>
      </c>
      <c r="W9" s="58">
        <v>4.3</v>
      </c>
      <c r="X9" s="58" t="s">
        <v>11</v>
      </c>
      <c r="Y9" s="58">
        <v>4.2874999999999996</v>
      </c>
      <c r="Z9" s="58">
        <v>125</v>
      </c>
      <c r="AA9" s="58">
        <v>4.3</v>
      </c>
      <c r="AB9" s="58">
        <v>4.2874999999999996</v>
      </c>
      <c r="AC9" s="58">
        <v>175</v>
      </c>
      <c r="AD9" s="58">
        <v>4.3049999999999997</v>
      </c>
      <c r="AE9" s="58" t="s">
        <v>8</v>
      </c>
      <c r="AF9" s="58">
        <v>4.2995000000000001</v>
      </c>
      <c r="AG9" s="58">
        <v>0</v>
      </c>
      <c r="AH9" s="58">
        <v>4.2995000000000001</v>
      </c>
      <c r="AI9" s="58">
        <v>4.3025000000000002</v>
      </c>
      <c r="AJ9" s="58">
        <v>0</v>
      </c>
      <c r="AK9" s="58">
        <v>4.3025000000000002</v>
      </c>
      <c r="AL9" s="58">
        <v>908</v>
      </c>
      <c r="DG9" s="58">
        <v>4.2859999999999996</v>
      </c>
      <c r="DH9" s="58">
        <v>53.267000000000003</v>
      </c>
      <c r="DI9" s="58">
        <v>4.2913266999999999</v>
      </c>
      <c r="DJ9" s="58">
        <v>4.29</v>
      </c>
      <c r="DK9" s="58">
        <v>58.267000000000003</v>
      </c>
      <c r="DL9" s="58">
        <v>4.2958267000000001</v>
      </c>
    </row>
    <row r="10" spans="1:116" s="58" customFormat="1" x14ac:dyDescent="0.25">
      <c r="A10" s="58">
        <v>151452137</v>
      </c>
      <c r="B10" s="58" t="s">
        <v>217</v>
      </c>
      <c r="C10" s="58" t="s">
        <v>216</v>
      </c>
      <c r="D10" s="58" t="s">
        <v>150</v>
      </c>
      <c r="E10" s="58" t="s">
        <v>8</v>
      </c>
      <c r="F10" s="59">
        <v>42907</v>
      </c>
      <c r="G10" s="60">
        <v>42907.292488425926</v>
      </c>
      <c r="H10" s="58" t="s">
        <v>153</v>
      </c>
      <c r="I10" s="58">
        <v>0</v>
      </c>
      <c r="J10" s="58" t="s">
        <v>3</v>
      </c>
      <c r="K10" s="58" t="s">
        <v>9</v>
      </c>
      <c r="L10" s="58" t="s">
        <v>10</v>
      </c>
      <c r="M10" s="59">
        <v>42942</v>
      </c>
      <c r="N10" s="58">
        <v>0</v>
      </c>
      <c r="O10" s="58" t="s">
        <v>3</v>
      </c>
      <c r="P10" s="58" t="s">
        <v>151</v>
      </c>
      <c r="Q10" s="61">
        <v>229624536</v>
      </c>
      <c r="R10" s="58" t="s">
        <v>5</v>
      </c>
      <c r="S10" s="58" t="s">
        <v>4</v>
      </c>
      <c r="T10" s="61">
        <v>-7537322.7000000002</v>
      </c>
      <c r="U10" s="58">
        <v>30.465</v>
      </c>
      <c r="V10" s="58">
        <v>0</v>
      </c>
      <c r="W10" s="58">
        <v>30.465</v>
      </c>
      <c r="X10" s="58" t="s">
        <v>8</v>
      </c>
      <c r="Y10" s="58">
        <v>30.465</v>
      </c>
      <c r="Z10" s="58">
        <v>0</v>
      </c>
      <c r="AA10" s="58">
        <v>30.465</v>
      </c>
      <c r="AB10" s="58">
        <v>30.475000000000001</v>
      </c>
      <c r="AC10" s="58">
        <v>0</v>
      </c>
      <c r="AD10" s="58">
        <v>30.475000000000001</v>
      </c>
      <c r="AE10" s="58" t="s">
        <v>7</v>
      </c>
      <c r="AF10" s="58">
        <v>30.459</v>
      </c>
      <c r="AG10" s="58">
        <v>0.5</v>
      </c>
      <c r="AH10" s="58">
        <v>30.463999999999999</v>
      </c>
      <c r="AI10" s="58">
        <v>30.459</v>
      </c>
      <c r="AJ10" s="58">
        <v>1.6</v>
      </c>
      <c r="AK10" s="58">
        <v>30.475000000000001</v>
      </c>
      <c r="AL10" s="58">
        <v>247</v>
      </c>
      <c r="AM10" s="58" t="s">
        <v>149</v>
      </c>
      <c r="AN10" s="58">
        <v>30.46</v>
      </c>
      <c r="AO10" s="58">
        <v>1</v>
      </c>
      <c r="AP10" s="58">
        <v>30.460999999999999</v>
      </c>
      <c r="AQ10" s="58">
        <v>30.466999999999999</v>
      </c>
      <c r="AR10" s="58">
        <v>11</v>
      </c>
      <c r="AS10" s="58">
        <v>30.478000000000002</v>
      </c>
      <c r="AT10" s="58">
        <v>990</v>
      </c>
      <c r="DG10" s="58">
        <v>30.457999999999998</v>
      </c>
      <c r="DH10" s="58">
        <v>-6.0000000000000001E-3</v>
      </c>
      <c r="DI10" s="58">
        <v>30.457993999999999</v>
      </c>
      <c r="DJ10" s="58">
        <v>30.488</v>
      </c>
      <c r="DK10" s="58">
        <v>-6.0000000000000001E-3</v>
      </c>
      <c r="DL10" s="58">
        <v>30.487994</v>
      </c>
    </row>
    <row r="11" spans="1:116" s="58" customFormat="1" x14ac:dyDescent="0.25">
      <c r="A11" s="58">
        <v>151443092</v>
      </c>
      <c r="B11" s="58" t="s">
        <v>197</v>
      </c>
      <c r="C11" s="58" t="s">
        <v>21</v>
      </c>
      <c r="D11" s="58" t="s">
        <v>22</v>
      </c>
      <c r="E11" s="58" t="s">
        <v>2</v>
      </c>
      <c r="F11" s="59">
        <v>42907</v>
      </c>
      <c r="G11" s="60">
        <v>42907.282129629632</v>
      </c>
      <c r="H11" s="58" t="s">
        <v>153</v>
      </c>
      <c r="I11" s="58">
        <v>0</v>
      </c>
      <c r="J11" s="58" t="s">
        <v>5</v>
      </c>
      <c r="K11" s="58" t="s">
        <v>9</v>
      </c>
      <c r="L11" s="58" t="s">
        <v>10</v>
      </c>
      <c r="M11" s="59">
        <v>42914</v>
      </c>
      <c r="N11" s="58">
        <v>0</v>
      </c>
      <c r="O11" s="58" t="s">
        <v>5</v>
      </c>
      <c r="P11" s="58" t="s">
        <v>23</v>
      </c>
      <c r="Q11" s="61">
        <v>-57168756</v>
      </c>
      <c r="R11" s="58" t="s">
        <v>3</v>
      </c>
      <c r="S11" s="58" t="s">
        <v>4</v>
      </c>
      <c r="T11" s="61">
        <v>8381901.0300000003</v>
      </c>
      <c r="U11" s="58">
        <v>6.8205</v>
      </c>
      <c r="V11" s="58">
        <v>0</v>
      </c>
      <c r="W11" s="58">
        <v>6.8205</v>
      </c>
      <c r="X11" s="58" t="s">
        <v>2</v>
      </c>
      <c r="Y11" s="58">
        <v>6.8215000000000003</v>
      </c>
      <c r="Z11" s="58">
        <v>0</v>
      </c>
      <c r="AA11" s="58">
        <v>6.8215000000000003</v>
      </c>
      <c r="AB11" s="58">
        <v>6.8205</v>
      </c>
      <c r="AC11" s="58">
        <v>0</v>
      </c>
      <c r="AD11" s="58">
        <v>6.8205</v>
      </c>
      <c r="AE11" s="58" t="s">
        <v>8</v>
      </c>
      <c r="AF11" s="58">
        <v>6.8209999999999997</v>
      </c>
      <c r="AG11" s="58">
        <v>0</v>
      </c>
      <c r="AH11" s="58">
        <v>6.8209999999999997</v>
      </c>
      <c r="AI11" s="58">
        <v>6.8209999999999997</v>
      </c>
      <c r="AJ11" s="58">
        <v>0</v>
      </c>
      <c r="AK11" s="58">
        <v>6.8209999999999997</v>
      </c>
      <c r="AL11" s="58">
        <v>614</v>
      </c>
      <c r="AM11" s="58" t="s">
        <v>149</v>
      </c>
      <c r="AN11" s="58">
        <v>6.8230000000000004</v>
      </c>
      <c r="AO11" s="58">
        <v>0</v>
      </c>
      <c r="AP11" s="58">
        <v>6.8230000000000004</v>
      </c>
      <c r="AQ11" s="58">
        <v>6.82</v>
      </c>
      <c r="AR11" s="58">
        <v>0</v>
      </c>
      <c r="AS11" s="58">
        <v>6.82</v>
      </c>
      <c r="AT11" s="58">
        <v>-615</v>
      </c>
      <c r="AU11" s="58" t="s">
        <v>11</v>
      </c>
      <c r="AV11" s="58">
        <v>6.8220000000000001</v>
      </c>
      <c r="AW11" s="58">
        <v>0</v>
      </c>
      <c r="AX11" s="58">
        <v>6.8220000000000001</v>
      </c>
      <c r="AY11" s="58">
        <v>6.8194999999999997</v>
      </c>
      <c r="AZ11" s="58">
        <v>0</v>
      </c>
      <c r="BA11" s="58">
        <v>6.8194999999999997</v>
      </c>
      <c r="BB11" s="58">
        <v>-1229</v>
      </c>
      <c r="BC11" s="58" t="s">
        <v>7</v>
      </c>
      <c r="BD11" s="58">
        <v>6.8215000000000003</v>
      </c>
      <c r="BE11" s="58">
        <v>0</v>
      </c>
      <c r="BF11" s="58">
        <v>6.8215000000000003</v>
      </c>
      <c r="BG11" s="58">
        <v>6.8205</v>
      </c>
      <c r="BH11" s="58">
        <v>0</v>
      </c>
      <c r="BI11" s="58">
        <v>6.8205</v>
      </c>
      <c r="DG11" s="58">
        <v>6.8316999999999997</v>
      </c>
      <c r="DH11" s="58">
        <v>22.856999999999999</v>
      </c>
      <c r="DI11" s="58">
        <v>6.8339857000000004</v>
      </c>
      <c r="DJ11" s="58">
        <v>6.8320999999999996</v>
      </c>
      <c r="DK11" s="58">
        <v>24.643000000000001</v>
      </c>
      <c r="DL11" s="58">
        <v>6.8345643000000003</v>
      </c>
    </row>
    <row r="12" spans="1:116" s="58" customFormat="1" x14ac:dyDescent="0.25">
      <c r="A12" s="58">
        <v>151443092</v>
      </c>
      <c r="B12" s="58" t="s">
        <v>198</v>
      </c>
      <c r="C12" s="58" t="s">
        <v>21</v>
      </c>
      <c r="D12" s="58" t="s">
        <v>22</v>
      </c>
      <c r="E12" s="58" t="s">
        <v>2</v>
      </c>
      <c r="F12" s="59">
        <v>42907</v>
      </c>
      <c r="G12" s="60">
        <v>42907.282129629632</v>
      </c>
      <c r="H12" s="58" t="s">
        <v>153</v>
      </c>
      <c r="I12" s="58">
        <v>1</v>
      </c>
      <c r="J12" s="58" t="s">
        <v>3</v>
      </c>
      <c r="K12" s="58" t="s">
        <v>9</v>
      </c>
      <c r="L12" s="58" t="s">
        <v>10</v>
      </c>
      <c r="M12" s="59">
        <v>42942</v>
      </c>
      <c r="N12" s="58">
        <v>0</v>
      </c>
      <c r="O12" s="58" t="s">
        <v>3</v>
      </c>
      <c r="P12" s="58" t="s">
        <v>23</v>
      </c>
      <c r="Q12" s="61">
        <v>62737700</v>
      </c>
      <c r="R12" s="58" t="s">
        <v>5</v>
      </c>
      <c r="S12" s="58" t="s">
        <v>4</v>
      </c>
      <c r="T12" s="61">
        <v>-9171507.9299999997</v>
      </c>
      <c r="U12" s="58">
        <v>6.8205</v>
      </c>
      <c r="V12" s="58">
        <v>200</v>
      </c>
      <c r="W12" s="58">
        <v>6.8404999999999996</v>
      </c>
      <c r="X12" s="58" t="s">
        <v>2</v>
      </c>
      <c r="Y12" s="58">
        <v>6.8205</v>
      </c>
      <c r="Z12" s="58">
        <v>200</v>
      </c>
      <c r="AA12" s="58">
        <v>6.8404999999999996</v>
      </c>
      <c r="AB12" s="58">
        <v>6.8215000000000003</v>
      </c>
      <c r="AC12" s="58">
        <v>215</v>
      </c>
      <c r="AD12" s="58">
        <v>6.843</v>
      </c>
      <c r="AE12" s="58" t="s">
        <v>8</v>
      </c>
      <c r="AF12" s="58">
        <v>6.8209999999999997</v>
      </c>
      <c r="AG12" s="58">
        <v>197</v>
      </c>
      <c r="AH12" s="58">
        <v>6.8407</v>
      </c>
      <c r="AI12" s="58">
        <v>6.8209999999999997</v>
      </c>
      <c r="AJ12" s="58">
        <v>227</v>
      </c>
      <c r="AK12" s="58">
        <v>6.8437000000000001</v>
      </c>
      <c r="AL12" s="58">
        <v>-268</v>
      </c>
      <c r="AM12" s="58" t="s">
        <v>149</v>
      </c>
      <c r="AN12" s="58">
        <v>6.82</v>
      </c>
      <c r="AO12" s="58">
        <v>195</v>
      </c>
      <c r="AP12" s="58">
        <v>6.8395000000000001</v>
      </c>
      <c r="AQ12" s="58">
        <v>6.8230000000000004</v>
      </c>
      <c r="AR12" s="58">
        <v>210</v>
      </c>
      <c r="AS12" s="58">
        <v>6.8440000000000003</v>
      </c>
      <c r="AT12" s="58">
        <v>1341</v>
      </c>
      <c r="AU12" s="58" t="s">
        <v>11</v>
      </c>
      <c r="AV12" s="58">
        <v>6.8194999999999997</v>
      </c>
      <c r="AW12" s="58">
        <v>180</v>
      </c>
      <c r="AX12" s="58">
        <v>6.8375000000000004</v>
      </c>
      <c r="AY12" s="58">
        <v>6.8220000000000001</v>
      </c>
      <c r="AZ12" s="58">
        <v>215</v>
      </c>
      <c r="BA12" s="58">
        <v>6.8434999999999997</v>
      </c>
      <c r="BB12" s="58">
        <v>4024</v>
      </c>
      <c r="BC12" s="58" t="s">
        <v>7</v>
      </c>
      <c r="BD12" s="58">
        <v>6.8205</v>
      </c>
      <c r="BE12" s="58">
        <v>170</v>
      </c>
      <c r="BF12" s="58">
        <v>6.8375000000000004</v>
      </c>
      <c r="BG12" s="58">
        <v>6.8215000000000003</v>
      </c>
      <c r="BH12" s="58">
        <v>240</v>
      </c>
      <c r="BI12" s="58">
        <v>6.8455000000000004</v>
      </c>
      <c r="DG12" s="58">
        <v>6.8320999999999996</v>
      </c>
      <c r="DH12" s="58">
        <v>153.953</v>
      </c>
      <c r="DI12" s="58">
        <v>6.8474953000000003</v>
      </c>
      <c r="DJ12" s="58">
        <v>6.8316999999999997</v>
      </c>
      <c r="DK12" s="58">
        <v>162.08699999999999</v>
      </c>
      <c r="DL12" s="58">
        <v>6.8479086999999996</v>
      </c>
    </row>
    <row r="13" spans="1:116" s="58" customFormat="1" x14ac:dyDescent="0.25">
      <c r="A13" s="58">
        <v>151453028</v>
      </c>
      <c r="B13" s="58" t="s">
        <v>218</v>
      </c>
      <c r="C13" s="58" t="s">
        <v>21</v>
      </c>
      <c r="D13" s="58" t="s">
        <v>26</v>
      </c>
      <c r="E13" s="58" t="s">
        <v>7</v>
      </c>
      <c r="F13" s="59">
        <v>42907</v>
      </c>
      <c r="G13" s="60">
        <v>42907.302916666667</v>
      </c>
      <c r="H13" s="58" t="s">
        <v>153</v>
      </c>
      <c r="I13" s="58">
        <v>0</v>
      </c>
      <c r="J13" s="58" t="s">
        <v>3</v>
      </c>
      <c r="K13" s="58" t="s">
        <v>9</v>
      </c>
      <c r="L13" s="58" t="s">
        <v>10</v>
      </c>
      <c r="M13" s="59">
        <v>42914</v>
      </c>
      <c r="N13" s="58">
        <v>0</v>
      </c>
      <c r="O13" s="58" t="s">
        <v>3</v>
      </c>
      <c r="P13" s="58" t="s">
        <v>27</v>
      </c>
      <c r="Q13" s="61">
        <v>2974628772</v>
      </c>
      <c r="R13" s="58" t="s">
        <v>5</v>
      </c>
      <c r="S13" s="58" t="s">
        <v>4</v>
      </c>
      <c r="T13" s="61">
        <v>-2601905.77</v>
      </c>
      <c r="U13" s="58">
        <v>1143.3800000000001</v>
      </c>
      <c r="V13" s="58">
        <v>-13</v>
      </c>
      <c r="W13" s="58">
        <v>1143.25</v>
      </c>
      <c r="X13" s="58" t="s">
        <v>7</v>
      </c>
      <c r="Y13" s="58">
        <v>1143.3800000000001</v>
      </c>
      <c r="Z13" s="58">
        <v>-13</v>
      </c>
      <c r="AA13" s="58">
        <v>1143.25</v>
      </c>
      <c r="AB13" s="58">
        <v>1143.6300000000001</v>
      </c>
      <c r="AC13" s="58">
        <v>-13</v>
      </c>
      <c r="AD13" s="58">
        <v>1143.5</v>
      </c>
      <c r="AE13" s="58" t="s">
        <v>149</v>
      </c>
      <c r="AF13" s="58">
        <v>1143.3</v>
      </c>
      <c r="AG13" s="58">
        <v>0</v>
      </c>
      <c r="AH13" s="58">
        <v>1143.3</v>
      </c>
      <c r="AI13" s="58">
        <v>1143.3</v>
      </c>
      <c r="AJ13" s="58">
        <v>0</v>
      </c>
      <c r="AK13" s="58">
        <v>1143.3</v>
      </c>
      <c r="AL13" s="58">
        <v>-114</v>
      </c>
      <c r="AM13" s="58" t="s">
        <v>11</v>
      </c>
      <c r="AN13" s="58">
        <v>1144</v>
      </c>
      <c r="AO13" s="58">
        <v>0</v>
      </c>
      <c r="AP13" s="58">
        <v>1144</v>
      </c>
      <c r="AQ13" s="58">
        <v>1144</v>
      </c>
      <c r="AR13" s="58">
        <v>0</v>
      </c>
      <c r="AS13" s="58">
        <v>1144</v>
      </c>
      <c r="AT13" s="58">
        <v>-1706</v>
      </c>
      <c r="AU13" s="58" t="s">
        <v>8</v>
      </c>
      <c r="AV13" s="58">
        <v>1143</v>
      </c>
      <c r="AW13" s="58">
        <v>0</v>
      </c>
      <c r="AX13" s="58">
        <v>1143</v>
      </c>
      <c r="AY13" s="58">
        <v>1143</v>
      </c>
      <c r="AZ13" s="58">
        <v>0</v>
      </c>
      <c r="BA13" s="58">
        <v>1143</v>
      </c>
      <c r="BB13" s="58">
        <v>569</v>
      </c>
      <c r="BC13" s="58" t="s">
        <v>2</v>
      </c>
      <c r="BD13" s="58">
        <v>1143.2</v>
      </c>
      <c r="BE13" s="58">
        <v>0</v>
      </c>
      <c r="BF13" s="58">
        <v>1143.2</v>
      </c>
      <c r="BG13" s="58">
        <v>1143.2</v>
      </c>
      <c r="BH13" s="58">
        <v>0</v>
      </c>
      <c r="BI13" s="58">
        <v>1143.2</v>
      </c>
      <c r="BJ13" s="58">
        <v>114</v>
      </c>
      <c r="DG13" s="58">
        <v>1142.7</v>
      </c>
      <c r="DH13" s="58">
        <v>-16.129000000000001</v>
      </c>
      <c r="DI13" s="58">
        <v>1142.53871</v>
      </c>
      <c r="DJ13" s="58">
        <v>1144.7</v>
      </c>
      <c r="DK13" s="58">
        <v>-8.0649999999999995</v>
      </c>
      <c r="DL13" s="58">
        <v>1144.6193499999999</v>
      </c>
    </row>
    <row r="14" spans="1:116" s="58" customFormat="1" x14ac:dyDescent="0.25">
      <c r="A14" s="58">
        <v>151453028</v>
      </c>
      <c r="B14" s="58" t="s">
        <v>219</v>
      </c>
      <c r="C14" s="58" t="s">
        <v>21</v>
      </c>
      <c r="D14" s="58" t="s">
        <v>26</v>
      </c>
      <c r="E14" s="58" t="s">
        <v>7</v>
      </c>
      <c r="F14" s="59">
        <v>42907</v>
      </c>
      <c r="G14" s="60">
        <v>42907.302916666667</v>
      </c>
      <c r="H14" s="58" t="s">
        <v>153</v>
      </c>
      <c r="I14" s="58">
        <v>1</v>
      </c>
      <c r="J14" s="58" t="s">
        <v>5</v>
      </c>
      <c r="K14" s="58" t="s">
        <v>9</v>
      </c>
      <c r="L14" s="58" t="s">
        <v>10</v>
      </c>
      <c r="M14" s="59">
        <v>42942</v>
      </c>
      <c r="N14" s="58">
        <v>0</v>
      </c>
      <c r="O14" s="58" t="s">
        <v>5</v>
      </c>
      <c r="P14" s="58" t="s">
        <v>27</v>
      </c>
      <c r="Q14" s="61">
        <v>-2870412591</v>
      </c>
      <c r="R14" s="58" t="s">
        <v>3</v>
      </c>
      <c r="S14" s="58" t="s">
        <v>4</v>
      </c>
      <c r="T14" s="61">
        <v>2512286.19</v>
      </c>
      <c r="U14" s="58">
        <v>1143.3800000000001</v>
      </c>
      <c r="V14" s="58">
        <v>-83</v>
      </c>
      <c r="W14" s="58">
        <v>1142.55</v>
      </c>
      <c r="X14" s="58" t="s">
        <v>7</v>
      </c>
      <c r="Y14" s="58">
        <v>1143.6300000000001</v>
      </c>
      <c r="Z14" s="58">
        <v>-88</v>
      </c>
      <c r="AA14" s="58">
        <v>1142.75</v>
      </c>
      <c r="AB14" s="58">
        <v>1143.3800000000001</v>
      </c>
      <c r="AC14" s="58">
        <v>-83</v>
      </c>
      <c r="AD14" s="58">
        <v>1142.55</v>
      </c>
      <c r="AE14" s="58" t="s">
        <v>149</v>
      </c>
      <c r="AF14" s="58">
        <v>1143.3</v>
      </c>
      <c r="AG14" s="58">
        <v>-65</v>
      </c>
      <c r="AH14" s="58">
        <v>1142.6500000000001</v>
      </c>
      <c r="AI14" s="58">
        <v>1143.3</v>
      </c>
      <c r="AJ14" s="58">
        <v>-65</v>
      </c>
      <c r="AK14" s="58">
        <v>1142.6500000000001</v>
      </c>
      <c r="AL14" s="58">
        <v>220</v>
      </c>
      <c r="AM14" s="58" t="s">
        <v>11</v>
      </c>
      <c r="AN14" s="58">
        <v>1144</v>
      </c>
      <c r="AO14" s="58">
        <v>-75</v>
      </c>
      <c r="AP14" s="58">
        <v>1143.25</v>
      </c>
      <c r="AQ14" s="58">
        <v>1144</v>
      </c>
      <c r="AR14" s="58">
        <v>-60</v>
      </c>
      <c r="AS14" s="58">
        <v>1143.4000000000001</v>
      </c>
      <c r="AT14" s="58">
        <v>1868</v>
      </c>
      <c r="AU14" s="58" t="s">
        <v>8</v>
      </c>
      <c r="AV14" s="58">
        <v>1143</v>
      </c>
      <c r="AW14" s="58">
        <v>-61</v>
      </c>
      <c r="AX14" s="58">
        <v>1142.3900000000001</v>
      </c>
      <c r="AY14" s="58">
        <v>1143</v>
      </c>
      <c r="AZ14" s="58">
        <v>-61</v>
      </c>
      <c r="BA14" s="58">
        <v>1142.3900000000001</v>
      </c>
      <c r="BB14" s="58">
        <v>-352</v>
      </c>
      <c r="BC14" s="58" t="s">
        <v>2</v>
      </c>
      <c r="BD14" s="58">
        <v>1143.2</v>
      </c>
      <c r="BE14" s="58">
        <v>-70</v>
      </c>
      <c r="BF14" s="58">
        <v>1142.5</v>
      </c>
      <c r="BG14" s="58">
        <v>1143.2</v>
      </c>
      <c r="BH14" s="58">
        <v>-30</v>
      </c>
      <c r="BI14" s="58">
        <v>1142.9000000000001</v>
      </c>
      <c r="BJ14" s="58">
        <v>769</v>
      </c>
      <c r="DG14" s="58">
        <v>1144.7</v>
      </c>
      <c r="DH14" s="58">
        <v>-107.333</v>
      </c>
      <c r="DI14" s="58">
        <v>1143.6266700000001</v>
      </c>
      <c r="DJ14" s="58">
        <v>1142.7</v>
      </c>
      <c r="DK14" s="58">
        <v>-50</v>
      </c>
      <c r="DL14" s="58">
        <v>1142.2</v>
      </c>
    </row>
    <row r="15" spans="1:116" s="58" customFormat="1" x14ac:dyDescent="0.25">
      <c r="A15" s="58">
        <v>151453607</v>
      </c>
      <c r="B15" s="58" t="s">
        <v>220</v>
      </c>
      <c r="C15" s="58" t="s">
        <v>21</v>
      </c>
      <c r="D15" s="58" t="s">
        <v>28</v>
      </c>
      <c r="E15" s="58" t="s">
        <v>8</v>
      </c>
      <c r="F15" s="59">
        <v>42907</v>
      </c>
      <c r="G15" s="60">
        <v>42907.306631944448</v>
      </c>
      <c r="H15" s="58" t="s">
        <v>153</v>
      </c>
      <c r="I15" s="58">
        <v>0</v>
      </c>
      <c r="J15" s="58" t="s">
        <v>5</v>
      </c>
      <c r="K15" s="58" t="s">
        <v>9</v>
      </c>
      <c r="L15" s="58" t="s">
        <v>10</v>
      </c>
      <c r="M15" s="59">
        <v>42914</v>
      </c>
      <c r="N15" s="58">
        <v>1</v>
      </c>
      <c r="O15" s="58" t="s">
        <v>5</v>
      </c>
      <c r="P15" s="58" t="s">
        <v>29</v>
      </c>
      <c r="Q15" s="61">
        <v>-576507990</v>
      </c>
      <c r="R15" s="58" t="s">
        <v>3</v>
      </c>
      <c r="S15" s="58" t="s">
        <v>4</v>
      </c>
      <c r="T15" s="61">
        <v>8917370.3000000007</v>
      </c>
      <c r="U15" s="58">
        <v>64.650000000000006</v>
      </c>
      <c r="V15" s="58">
        <v>0</v>
      </c>
      <c r="W15" s="58">
        <v>64.650000000000006</v>
      </c>
      <c r="X15" s="58" t="s">
        <v>8</v>
      </c>
      <c r="Y15" s="58">
        <v>64.650000000000006</v>
      </c>
      <c r="Z15" s="58">
        <v>0</v>
      </c>
      <c r="AA15" s="58">
        <v>64.650000000000006</v>
      </c>
      <c r="AB15" s="58">
        <v>64.650000000000006</v>
      </c>
      <c r="AC15" s="58">
        <v>0</v>
      </c>
      <c r="AD15" s="58">
        <v>64.650000000000006</v>
      </c>
      <c r="AE15" s="58" t="s">
        <v>2</v>
      </c>
      <c r="AF15" s="58">
        <v>64.63</v>
      </c>
      <c r="AG15" s="58">
        <v>0</v>
      </c>
      <c r="AH15" s="58">
        <v>64.63</v>
      </c>
      <c r="AI15" s="58">
        <v>64.63</v>
      </c>
      <c r="AJ15" s="58">
        <v>0</v>
      </c>
      <c r="AK15" s="58">
        <v>64.63</v>
      </c>
      <c r="AL15" s="58">
        <v>-2760</v>
      </c>
      <c r="AM15" s="58" t="s">
        <v>11</v>
      </c>
      <c r="AN15" s="58">
        <v>64.64</v>
      </c>
      <c r="AO15" s="58">
        <v>0</v>
      </c>
      <c r="AP15" s="58">
        <v>64.64</v>
      </c>
      <c r="AQ15" s="58">
        <v>64.650000000000006</v>
      </c>
      <c r="AR15" s="58">
        <v>0</v>
      </c>
      <c r="AS15" s="58">
        <v>64.650000000000006</v>
      </c>
      <c r="AT15" s="58">
        <v>0</v>
      </c>
      <c r="AU15" s="58" t="s">
        <v>149</v>
      </c>
      <c r="AV15" s="58">
        <v>64.64</v>
      </c>
      <c r="AW15" s="58">
        <v>0</v>
      </c>
      <c r="AX15" s="58">
        <v>64.64</v>
      </c>
      <c r="AY15" s="58">
        <v>64.64</v>
      </c>
      <c r="AZ15" s="58">
        <v>0</v>
      </c>
      <c r="BA15" s="58">
        <v>64.64</v>
      </c>
      <c r="BB15" s="58">
        <v>-1380</v>
      </c>
      <c r="BC15" s="58" t="s">
        <v>7</v>
      </c>
      <c r="BD15" s="58">
        <v>64.599999999999994</v>
      </c>
      <c r="BE15" s="58">
        <v>4.46</v>
      </c>
      <c r="BF15" s="58">
        <v>64.644599999999997</v>
      </c>
      <c r="BG15" s="58">
        <v>64.61</v>
      </c>
      <c r="BH15" s="58">
        <v>4.46</v>
      </c>
      <c r="BI15" s="58">
        <v>64.654600000000002</v>
      </c>
      <c r="BJ15" s="58">
        <v>634</v>
      </c>
      <c r="DG15" s="58">
        <v>64.592500000000001</v>
      </c>
      <c r="DH15" s="58">
        <v>4.0730000000000004</v>
      </c>
      <c r="DI15" s="58">
        <v>64.633229999999998</v>
      </c>
      <c r="DJ15" s="58">
        <v>64.602500000000006</v>
      </c>
      <c r="DK15" s="58">
        <v>4.3550000000000004</v>
      </c>
      <c r="DL15" s="58">
        <v>64.646050000000002</v>
      </c>
    </row>
    <row r="16" spans="1:116" s="58" customFormat="1" x14ac:dyDescent="0.25">
      <c r="A16" s="58">
        <v>151453607</v>
      </c>
      <c r="B16" s="58" t="s">
        <v>221</v>
      </c>
      <c r="C16" s="58" t="s">
        <v>21</v>
      </c>
      <c r="D16" s="58" t="s">
        <v>28</v>
      </c>
      <c r="E16" s="58" t="s">
        <v>8</v>
      </c>
      <c r="F16" s="59">
        <v>42907</v>
      </c>
      <c r="G16" s="60">
        <v>42907.306631944448</v>
      </c>
      <c r="H16" s="58" t="s">
        <v>153</v>
      </c>
      <c r="I16" s="58">
        <v>0</v>
      </c>
      <c r="J16" s="58" t="s">
        <v>5</v>
      </c>
      <c r="K16" s="58" t="s">
        <v>9</v>
      </c>
      <c r="L16" s="58" t="s">
        <v>10</v>
      </c>
      <c r="M16" s="59">
        <v>42914</v>
      </c>
      <c r="N16" s="58">
        <v>0</v>
      </c>
      <c r="O16" s="58" t="s">
        <v>3</v>
      </c>
      <c r="P16" s="58" t="s">
        <v>29</v>
      </c>
      <c r="Q16" s="61">
        <v>183580937</v>
      </c>
      <c r="R16" s="58" t="s">
        <v>5</v>
      </c>
      <c r="S16" s="58" t="s">
        <v>4</v>
      </c>
      <c r="T16" s="61">
        <v>-2839612.33</v>
      </c>
      <c r="U16" s="58">
        <v>64.650000000000006</v>
      </c>
      <c r="V16" s="58">
        <v>0</v>
      </c>
      <c r="W16" s="58">
        <v>64.650000000000006</v>
      </c>
      <c r="X16" s="58" t="s">
        <v>8</v>
      </c>
      <c r="Y16" s="58">
        <v>64.650000000000006</v>
      </c>
      <c r="Z16" s="58">
        <v>0</v>
      </c>
      <c r="AA16" s="58">
        <v>64.650000000000006</v>
      </c>
      <c r="AB16" s="58">
        <v>64.650000000000006</v>
      </c>
      <c r="AC16" s="58">
        <v>0</v>
      </c>
      <c r="AD16" s="58">
        <v>64.650000000000006</v>
      </c>
      <c r="AE16" s="58" t="s">
        <v>2</v>
      </c>
      <c r="AF16" s="58">
        <v>64.63</v>
      </c>
      <c r="AG16" s="58">
        <v>0</v>
      </c>
      <c r="AH16" s="58">
        <v>64.63</v>
      </c>
      <c r="AI16" s="58">
        <v>64.63</v>
      </c>
      <c r="AJ16" s="58">
        <v>0</v>
      </c>
      <c r="AK16" s="58">
        <v>64.63</v>
      </c>
      <c r="AL16" s="58">
        <v>879</v>
      </c>
      <c r="AM16" s="58" t="s">
        <v>11</v>
      </c>
      <c r="AN16" s="58">
        <v>64.64</v>
      </c>
      <c r="AO16" s="58">
        <v>0</v>
      </c>
      <c r="AP16" s="58">
        <v>64.64</v>
      </c>
      <c r="AQ16" s="58">
        <v>64.650000000000006</v>
      </c>
      <c r="AR16" s="58">
        <v>0</v>
      </c>
      <c r="AS16" s="58">
        <v>64.650000000000006</v>
      </c>
      <c r="AT16" s="58">
        <v>0</v>
      </c>
      <c r="AU16" s="58" t="s">
        <v>149</v>
      </c>
      <c r="AV16" s="58">
        <v>64.64</v>
      </c>
      <c r="AW16" s="58">
        <v>0</v>
      </c>
      <c r="AX16" s="58">
        <v>64.64</v>
      </c>
      <c r="AY16" s="58">
        <v>64.64</v>
      </c>
      <c r="AZ16" s="58">
        <v>0</v>
      </c>
      <c r="BA16" s="58">
        <v>64.64</v>
      </c>
      <c r="BB16" s="58">
        <v>439</v>
      </c>
      <c r="BC16" s="58" t="s">
        <v>7</v>
      </c>
      <c r="BD16" s="58">
        <v>64.599999999999994</v>
      </c>
      <c r="BE16" s="58">
        <v>4.46</v>
      </c>
      <c r="BF16" s="58">
        <v>64.644599999999997</v>
      </c>
      <c r="BG16" s="58">
        <v>64.61</v>
      </c>
      <c r="BH16" s="58">
        <v>4.46</v>
      </c>
      <c r="BI16" s="58">
        <v>64.654600000000002</v>
      </c>
      <c r="BJ16" s="58">
        <v>-202</v>
      </c>
      <c r="DG16" s="58">
        <v>64.592500000000001</v>
      </c>
      <c r="DH16" s="58">
        <v>4.0730000000000004</v>
      </c>
      <c r="DI16" s="58">
        <v>64.633229999999998</v>
      </c>
      <c r="DJ16" s="58">
        <v>64.602500000000006</v>
      </c>
      <c r="DK16" s="58">
        <v>4.3550000000000004</v>
      </c>
      <c r="DL16" s="58">
        <v>64.646050000000002</v>
      </c>
    </row>
    <row r="17" spans="1:116" s="58" customFormat="1" x14ac:dyDescent="0.25">
      <c r="A17" s="58">
        <v>151453607</v>
      </c>
      <c r="B17" s="58" t="s">
        <v>222</v>
      </c>
      <c r="C17" s="58" t="s">
        <v>21</v>
      </c>
      <c r="D17" s="58" t="s">
        <v>28</v>
      </c>
      <c r="E17" s="58" t="s">
        <v>8</v>
      </c>
      <c r="F17" s="59">
        <v>42907</v>
      </c>
      <c r="G17" s="60">
        <v>42907.306631944448</v>
      </c>
      <c r="H17" s="58" t="s">
        <v>153</v>
      </c>
      <c r="I17" s="58">
        <v>1</v>
      </c>
      <c r="J17" s="58" t="s">
        <v>3</v>
      </c>
      <c r="K17" s="58" t="s">
        <v>9</v>
      </c>
      <c r="L17" s="58" t="s">
        <v>10</v>
      </c>
      <c r="M17" s="59">
        <v>42942</v>
      </c>
      <c r="N17" s="58">
        <v>1</v>
      </c>
      <c r="O17" s="58" t="s">
        <v>3</v>
      </c>
      <c r="P17" s="58" t="s">
        <v>29</v>
      </c>
      <c r="Q17" s="61">
        <v>549800056</v>
      </c>
      <c r="R17" s="58" t="s">
        <v>5</v>
      </c>
      <c r="S17" s="58" t="s">
        <v>4</v>
      </c>
      <c r="T17" s="61">
        <v>-8478680.7899999991</v>
      </c>
      <c r="U17" s="58">
        <v>64.650000000000006</v>
      </c>
      <c r="V17" s="58">
        <v>19.5</v>
      </c>
      <c r="W17" s="58">
        <v>64.844999999999999</v>
      </c>
      <c r="X17" s="58" t="s">
        <v>8</v>
      </c>
      <c r="Y17" s="58">
        <v>64.650000000000006</v>
      </c>
      <c r="Z17" s="58">
        <v>19.5</v>
      </c>
      <c r="AA17" s="58">
        <v>64.844999999999999</v>
      </c>
      <c r="AB17" s="58">
        <v>64.650000000000006</v>
      </c>
      <c r="AC17" s="58">
        <v>19.5</v>
      </c>
      <c r="AD17" s="58">
        <v>64.844999999999999</v>
      </c>
      <c r="AE17" s="58" t="s">
        <v>2</v>
      </c>
      <c r="AF17" s="58">
        <v>64.63</v>
      </c>
      <c r="AG17" s="58">
        <v>19</v>
      </c>
      <c r="AH17" s="58">
        <v>64.819999999999993</v>
      </c>
      <c r="AI17" s="58">
        <v>64.63</v>
      </c>
      <c r="AJ17" s="58">
        <v>22</v>
      </c>
      <c r="AK17" s="58">
        <v>64.849999999999994</v>
      </c>
      <c r="AL17" s="58">
        <v>3270</v>
      </c>
      <c r="AM17" s="58" t="s">
        <v>11</v>
      </c>
      <c r="AN17" s="58">
        <v>64.650000000000006</v>
      </c>
      <c r="AO17" s="58">
        <v>19.100000000000001</v>
      </c>
      <c r="AP17" s="58">
        <v>64.840999999999994</v>
      </c>
      <c r="AQ17" s="58">
        <v>64.64</v>
      </c>
      <c r="AR17" s="58">
        <v>20.2</v>
      </c>
      <c r="AS17" s="58">
        <v>64.841999999999999</v>
      </c>
      <c r="AT17" s="58">
        <v>523</v>
      </c>
      <c r="AU17" s="58" t="s">
        <v>149</v>
      </c>
      <c r="AV17" s="58">
        <v>64.64</v>
      </c>
      <c r="AW17" s="58">
        <v>19</v>
      </c>
      <c r="AX17" s="58">
        <v>64.83</v>
      </c>
      <c r="AY17" s="58">
        <v>64.64</v>
      </c>
      <c r="AZ17" s="58">
        <v>20</v>
      </c>
      <c r="BA17" s="58">
        <v>64.84</v>
      </c>
      <c r="BB17" s="58">
        <v>1962</v>
      </c>
      <c r="BC17" s="58" t="s">
        <v>7</v>
      </c>
      <c r="BD17" s="58">
        <v>64.61</v>
      </c>
      <c r="BE17" s="58">
        <v>23.29</v>
      </c>
      <c r="BF17" s="58">
        <v>64.8429</v>
      </c>
      <c r="BG17" s="58">
        <v>64.599999999999994</v>
      </c>
      <c r="BH17" s="58">
        <v>24.53</v>
      </c>
      <c r="BI17" s="58">
        <v>64.845299999999995</v>
      </c>
      <c r="BJ17" s="58">
        <v>275</v>
      </c>
      <c r="DG17" s="58">
        <v>64.602500000000006</v>
      </c>
      <c r="DH17" s="58">
        <v>26.917000000000002</v>
      </c>
      <c r="DI17" s="58">
        <v>64.871669999999995</v>
      </c>
      <c r="DJ17" s="58">
        <v>64.592500000000001</v>
      </c>
      <c r="DK17" s="58">
        <v>28.683</v>
      </c>
      <c r="DL17" s="58">
        <v>64.879329999999996</v>
      </c>
    </row>
    <row r="18" spans="1:116" s="58" customFormat="1" x14ac:dyDescent="0.25">
      <c r="A18" s="58">
        <v>151453607</v>
      </c>
      <c r="B18" s="58" t="s">
        <v>223</v>
      </c>
      <c r="C18" s="58" t="s">
        <v>21</v>
      </c>
      <c r="D18" s="58" t="s">
        <v>28</v>
      </c>
      <c r="E18" s="58" t="s">
        <v>8</v>
      </c>
      <c r="F18" s="59">
        <v>42907</v>
      </c>
      <c r="G18" s="60">
        <v>42907.306631944448</v>
      </c>
      <c r="H18" s="58" t="s">
        <v>153</v>
      </c>
      <c r="I18" s="58">
        <v>1</v>
      </c>
      <c r="J18" s="58" t="s">
        <v>3</v>
      </c>
      <c r="K18" s="58" t="s">
        <v>9</v>
      </c>
      <c r="L18" s="58" t="s">
        <v>10</v>
      </c>
      <c r="M18" s="59">
        <v>42942</v>
      </c>
      <c r="N18" s="58">
        <v>0</v>
      </c>
      <c r="O18" s="58" t="s">
        <v>5</v>
      </c>
      <c r="P18" s="58" t="s">
        <v>29</v>
      </c>
      <c r="Q18" s="61">
        <v>-189665848</v>
      </c>
      <c r="R18" s="58" t="s">
        <v>3</v>
      </c>
      <c r="S18" s="58" t="s">
        <v>4</v>
      </c>
      <c r="T18" s="61">
        <v>2924910.91</v>
      </c>
      <c r="U18" s="58">
        <v>64.650000000000006</v>
      </c>
      <c r="V18" s="58">
        <v>19.5</v>
      </c>
      <c r="W18" s="58">
        <v>64.844999999999999</v>
      </c>
      <c r="X18" s="58" t="s">
        <v>8</v>
      </c>
      <c r="Y18" s="58">
        <v>64.650000000000006</v>
      </c>
      <c r="Z18" s="58">
        <v>19.5</v>
      </c>
      <c r="AA18" s="58">
        <v>64.844999999999999</v>
      </c>
      <c r="AB18" s="58">
        <v>64.650000000000006</v>
      </c>
      <c r="AC18" s="58">
        <v>19.5</v>
      </c>
      <c r="AD18" s="58">
        <v>64.844999999999999</v>
      </c>
      <c r="AE18" s="58" t="s">
        <v>2</v>
      </c>
      <c r="AF18" s="58">
        <v>64.63</v>
      </c>
      <c r="AG18" s="58">
        <v>19</v>
      </c>
      <c r="AH18" s="58">
        <v>64.819999999999993</v>
      </c>
      <c r="AI18" s="58">
        <v>64.63</v>
      </c>
      <c r="AJ18" s="58">
        <v>22</v>
      </c>
      <c r="AK18" s="58">
        <v>64.849999999999994</v>
      </c>
      <c r="AL18" s="58">
        <v>-1128</v>
      </c>
      <c r="AM18" s="58" t="s">
        <v>11</v>
      </c>
      <c r="AN18" s="58">
        <v>64.650000000000006</v>
      </c>
      <c r="AO18" s="58">
        <v>19.100000000000001</v>
      </c>
      <c r="AP18" s="58">
        <v>64.840999999999994</v>
      </c>
      <c r="AQ18" s="58">
        <v>64.64</v>
      </c>
      <c r="AR18" s="58">
        <v>20.2</v>
      </c>
      <c r="AS18" s="58">
        <v>64.841999999999999</v>
      </c>
      <c r="AT18" s="58">
        <v>-180</v>
      </c>
      <c r="AU18" s="58" t="s">
        <v>149</v>
      </c>
      <c r="AV18" s="58">
        <v>64.64</v>
      </c>
      <c r="AW18" s="58">
        <v>19</v>
      </c>
      <c r="AX18" s="58">
        <v>64.83</v>
      </c>
      <c r="AY18" s="58">
        <v>64.64</v>
      </c>
      <c r="AZ18" s="58">
        <v>20</v>
      </c>
      <c r="BA18" s="58">
        <v>64.84</v>
      </c>
      <c r="BB18" s="58">
        <v>-677</v>
      </c>
      <c r="BC18" s="58" t="s">
        <v>7</v>
      </c>
      <c r="BD18" s="58">
        <v>64.61</v>
      </c>
      <c r="BE18" s="58">
        <v>23.29</v>
      </c>
      <c r="BF18" s="58">
        <v>64.8429</v>
      </c>
      <c r="BG18" s="58">
        <v>64.599999999999994</v>
      </c>
      <c r="BH18" s="58">
        <v>24.53</v>
      </c>
      <c r="BI18" s="58">
        <v>64.845299999999995</v>
      </c>
      <c r="BJ18" s="58">
        <v>-95</v>
      </c>
      <c r="DG18" s="58">
        <v>64.602500000000006</v>
      </c>
      <c r="DH18" s="58">
        <v>26.917000000000002</v>
      </c>
      <c r="DI18" s="58">
        <v>64.871669999999995</v>
      </c>
      <c r="DJ18" s="58">
        <v>64.592500000000001</v>
      </c>
      <c r="DK18" s="58">
        <v>28.683</v>
      </c>
      <c r="DL18" s="58">
        <v>64.879329999999996</v>
      </c>
    </row>
    <row r="19" spans="1:116" s="58" customFormat="1" x14ac:dyDescent="0.25">
      <c r="A19" s="58">
        <v>151454432</v>
      </c>
      <c r="B19" s="58" t="s">
        <v>224</v>
      </c>
      <c r="C19" s="58" t="s">
        <v>21</v>
      </c>
      <c r="D19" s="58" t="s">
        <v>147</v>
      </c>
      <c r="E19" s="58" t="s">
        <v>8</v>
      </c>
      <c r="F19" s="59">
        <v>42907</v>
      </c>
      <c r="G19" s="60">
        <v>42907.317418981482</v>
      </c>
      <c r="H19" s="58" t="s">
        <v>153</v>
      </c>
      <c r="I19" s="58">
        <v>0</v>
      </c>
      <c r="J19" s="58" t="s">
        <v>5</v>
      </c>
      <c r="K19" s="58" t="s">
        <v>9</v>
      </c>
      <c r="L19" s="58" t="s">
        <v>10</v>
      </c>
      <c r="M19" s="59">
        <v>42914</v>
      </c>
      <c r="N19" s="58">
        <v>0</v>
      </c>
      <c r="O19" s="58" t="s">
        <v>5</v>
      </c>
      <c r="P19" s="58" t="s">
        <v>148</v>
      </c>
      <c r="Q19" s="61">
        <v>-12409373</v>
      </c>
      <c r="R19" s="58" t="s">
        <v>3</v>
      </c>
      <c r="S19" s="58" t="s">
        <v>4</v>
      </c>
      <c r="T19" s="61">
        <v>2896003.03</v>
      </c>
      <c r="U19" s="58">
        <v>4.2850000000000001</v>
      </c>
      <c r="V19" s="58">
        <v>0</v>
      </c>
      <c r="W19" s="58">
        <v>4.2850000000000001</v>
      </c>
      <c r="X19" s="58" t="s">
        <v>8</v>
      </c>
      <c r="Y19" s="58">
        <v>4.2850000000000001</v>
      </c>
      <c r="Z19" s="58">
        <v>0</v>
      </c>
      <c r="AA19" s="58">
        <v>4.2850000000000001</v>
      </c>
      <c r="AB19" s="58">
        <v>4.2850000000000001</v>
      </c>
      <c r="AC19" s="58">
        <v>0</v>
      </c>
      <c r="AD19" s="58">
        <v>4.2850000000000001</v>
      </c>
      <c r="AE19" s="58" t="s">
        <v>11</v>
      </c>
      <c r="AF19" s="58">
        <v>4.2880000000000003</v>
      </c>
      <c r="AG19" s="58">
        <v>0</v>
      </c>
      <c r="AH19" s="58">
        <v>4.2880000000000003</v>
      </c>
      <c r="AI19" s="58">
        <v>4.2880000000000003</v>
      </c>
      <c r="AJ19" s="58">
        <v>0</v>
      </c>
      <c r="AK19" s="58">
        <v>4.2880000000000003</v>
      </c>
      <c r="AL19" s="58">
        <v>2026</v>
      </c>
      <c r="DG19" s="58">
        <v>4.2859999999999996</v>
      </c>
      <c r="DH19" s="58">
        <v>8.5709999999999997</v>
      </c>
      <c r="DI19" s="58">
        <v>4.2868570999999998</v>
      </c>
      <c r="DJ19" s="58">
        <v>4.29</v>
      </c>
      <c r="DK19" s="58">
        <v>9.2859999999999996</v>
      </c>
      <c r="DL19" s="58">
        <v>4.2909286</v>
      </c>
    </row>
    <row r="20" spans="1:116" s="58" customFormat="1" x14ac:dyDescent="0.25">
      <c r="A20" s="58">
        <v>151454432</v>
      </c>
      <c r="B20" s="58" t="s">
        <v>225</v>
      </c>
      <c r="C20" s="58" t="s">
        <v>21</v>
      </c>
      <c r="D20" s="58" t="s">
        <v>147</v>
      </c>
      <c r="E20" s="58" t="s">
        <v>8</v>
      </c>
      <c r="F20" s="59">
        <v>42907</v>
      </c>
      <c r="G20" s="60">
        <v>42907.317418981482</v>
      </c>
      <c r="H20" s="58" t="s">
        <v>153</v>
      </c>
      <c r="I20" s="58">
        <v>1</v>
      </c>
      <c r="J20" s="58" t="s">
        <v>3</v>
      </c>
      <c r="K20" s="58" t="s">
        <v>9</v>
      </c>
      <c r="L20" s="58" t="s">
        <v>10</v>
      </c>
      <c r="M20" s="59">
        <v>42942</v>
      </c>
      <c r="N20" s="58">
        <v>0</v>
      </c>
      <c r="O20" s="58" t="s">
        <v>3</v>
      </c>
      <c r="P20" s="58" t="s">
        <v>148</v>
      </c>
      <c r="Q20" s="61">
        <v>12628333</v>
      </c>
      <c r="R20" s="58" t="s">
        <v>5</v>
      </c>
      <c r="S20" s="58" t="s">
        <v>4</v>
      </c>
      <c r="T20" s="61">
        <v>-2938188.23</v>
      </c>
      <c r="U20" s="58">
        <v>4.2850000000000001</v>
      </c>
      <c r="V20" s="58">
        <v>130</v>
      </c>
      <c r="W20" s="58">
        <v>4.298</v>
      </c>
      <c r="X20" s="58" t="s">
        <v>8</v>
      </c>
      <c r="Y20" s="58">
        <v>4.2850000000000001</v>
      </c>
      <c r="Z20" s="58">
        <v>130</v>
      </c>
      <c r="AA20" s="58">
        <v>4.298</v>
      </c>
      <c r="AB20" s="58">
        <v>4.2850000000000001</v>
      </c>
      <c r="AC20" s="58">
        <v>170</v>
      </c>
      <c r="AD20" s="58">
        <v>4.3019999999999996</v>
      </c>
      <c r="AE20" s="58" t="s">
        <v>11</v>
      </c>
      <c r="AF20" s="58">
        <v>4.2880000000000003</v>
      </c>
      <c r="AG20" s="58">
        <v>70</v>
      </c>
      <c r="AH20" s="58">
        <v>4.2949999999999999</v>
      </c>
      <c r="AI20" s="58">
        <v>4.2880000000000003</v>
      </c>
      <c r="AJ20" s="58">
        <v>95</v>
      </c>
      <c r="AK20" s="58">
        <v>4.2975000000000003</v>
      </c>
      <c r="AL20" s="58">
        <v>2052</v>
      </c>
      <c r="DG20" s="58">
        <v>4.29</v>
      </c>
      <c r="DH20" s="58">
        <v>53.332999999999998</v>
      </c>
      <c r="DI20" s="58">
        <v>4.2953333000000002</v>
      </c>
      <c r="DJ20" s="58">
        <v>4.2859999999999996</v>
      </c>
      <c r="DK20" s="58">
        <v>58.267000000000003</v>
      </c>
      <c r="DL20" s="58">
        <v>4.2918266999999997</v>
      </c>
    </row>
    <row r="21" spans="1:116" s="58" customFormat="1" x14ac:dyDescent="0.25">
      <c r="A21" s="58">
        <v>151454501</v>
      </c>
      <c r="B21" s="58" t="s">
        <v>226</v>
      </c>
      <c r="C21" s="58" t="s">
        <v>21</v>
      </c>
      <c r="D21" s="58" t="s">
        <v>150</v>
      </c>
      <c r="E21" s="58" t="s">
        <v>7</v>
      </c>
      <c r="F21" s="59">
        <v>42907</v>
      </c>
      <c r="G21" s="60">
        <v>42907.313530092593</v>
      </c>
      <c r="H21" s="58" t="s">
        <v>153</v>
      </c>
      <c r="I21" s="58">
        <v>0</v>
      </c>
      <c r="J21" s="58" t="s">
        <v>3</v>
      </c>
      <c r="K21" s="58" t="s">
        <v>9</v>
      </c>
      <c r="L21" s="58" t="s">
        <v>10</v>
      </c>
      <c r="M21" s="59">
        <v>42914</v>
      </c>
      <c r="N21" s="58">
        <v>0</v>
      </c>
      <c r="O21" s="58" t="s">
        <v>3</v>
      </c>
      <c r="P21" s="58" t="s">
        <v>151</v>
      </c>
      <c r="Q21" s="61">
        <v>67897825</v>
      </c>
      <c r="R21" s="58" t="s">
        <v>5</v>
      </c>
      <c r="S21" s="58" t="s">
        <v>4</v>
      </c>
      <c r="T21" s="61">
        <v>-2227692.02</v>
      </c>
      <c r="U21" s="58">
        <v>30.463999999999999</v>
      </c>
      <c r="V21" s="58">
        <v>1.5</v>
      </c>
      <c r="W21" s="58">
        <v>30.478999999999999</v>
      </c>
      <c r="X21" s="58" t="s">
        <v>7</v>
      </c>
      <c r="Y21" s="58">
        <v>30.463999999999999</v>
      </c>
      <c r="Z21" s="58">
        <v>1.5</v>
      </c>
      <c r="AA21" s="58">
        <v>30.478999999999999</v>
      </c>
      <c r="AB21" s="58">
        <v>30.462</v>
      </c>
      <c r="AC21" s="58">
        <v>1.5</v>
      </c>
      <c r="AD21" s="58">
        <v>30.477</v>
      </c>
      <c r="AE21" s="58" t="s">
        <v>2</v>
      </c>
      <c r="AF21" s="58">
        <v>30.44</v>
      </c>
      <c r="AG21" s="58">
        <v>0</v>
      </c>
      <c r="AH21" s="58">
        <v>30.44</v>
      </c>
      <c r="AI21" s="58">
        <v>30.44</v>
      </c>
      <c r="AJ21" s="58">
        <v>0</v>
      </c>
      <c r="AK21" s="58">
        <v>30.44</v>
      </c>
      <c r="AL21" s="58">
        <v>2854</v>
      </c>
      <c r="AM21" s="58" t="s">
        <v>8</v>
      </c>
      <c r="AN21" s="58">
        <v>30.47</v>
      </c>
      <c r="AO21" s="58">
        <v>0</v>
      </c>
      <c r="AP21" s="58">
        <v>30.47</v>
      </c>
      <c r="AQ21" s="58">
        <v>30.47</v>
      </c>
      <c r="AR21" s="58">
        <v>0</v>
      </c>
      <c r="AS21" s="58">
        <v>30.47</v>
      </c>
      <c r="AT21" s="58">
        <v>658</v>
      </c>
      <c r="AU21" s="58" t="s">
        <v>11</v>
      </c>
      <c r="AV21" s="58">
        <v>30.463999999999999</v>
      </c>
      <c r="AX21" s="58">
        <v>30.463999999999999</v>
      </c>
      <c r="AY21" s="58">
        <v>30.462</v>
      </c>
      <c r="BA21" s="58">
        <v>30.462</v>
      </c>
      <c r="DG21" s="58">
        <v>30.440999999999999</v>
      </c>
      <c r="DH21" s="58">
        <v>-6.0000000000000001E-3</v>
      </c>
      <c r="DI21" s="58">
        <v>30.440994</v>
      </c>
      <c r="DJ21" s="58">
        <v>30.472000000000001</v>
      </c>
      <c r="DK21" s="58">
        <v>-6.0000000000000001E-3</v>
      </c>
      <c r="DL21" s="58">
        <v>30.471993999999999</v>
      </c>
    </row>
    <row r="22" spans="1:116" s="58" customFormat="1" x14ac:dyDescent="0.25">
      <c r="A22" s="58">
        <v>151454501</v>
      </c>
      <c r="B22" s="58" t="s">
        <v>227</v>
      </c>
      <c r="C22" s="58" t="s">
        <v>21</v>
      </c>
      <c r="D22" s="58" t="s">
        <v>150</v>
      </c>
      <c r="E22" s="58" t="s">
        <v>7</v>
      </c>
      <c r="F22" s="59">
        <v>42907</v>
      </c>
      <c r="G22" s="60">
        <v>42907.313530092593</v>
      </c>
      <c r="H22" s="58" t="s">
        <v>153</v>
      </c>
      <c r="I22" s="58">
        <v>1</v>
      </c>
      <c r="J22" s="58" t="s">
        <v>5</v>
      </c>
      <c r="K22" s="58" t="s">
        <v>9</v>
      </c>
      <c r="L22" s="58" t="s">
        <v>10</v>
      </c>
      <c r="M22" s="59">
        <v>42942</v>
      </c>
      <c r="N22" s="58">
        <v>0</v>
      </c>
      <c r="O22" s="58" t="s">
        <v>5</v>
      </c>
      <c r="P22" s="58" t="s">
        <v>151</v>
      </c>
      <c r="Q22" s="61">
        <v>-70208386</v>
      </c>
      <c r="R22" s="58" t="s">
        <v>3</v>
      </c>
      <c r="S22" s="58" t="s">
        <v>4</v>
      </c>
      <c r="T22" s="61">
        <v>2303198.04</v>
      </c>
      <c r="U22" s="58">
        <v>30.463999999999999</v>
      </c>
      <c r="V22" s="58">
        <v>1.9</v>
      </c>
      <c r="W22" s="58">
        <v>30.483000000000001</v>
      </c>
      <c r="X22" s="58" t="s">
        <v>7</v>
      </c>
      <c r="Y22" s="58">
        <v>30.462</v>
      </c>
      <c r="Z22" s="58">
        <v>1.2</v>
      </c>
      <c r="AA22" s="58">
        <v>30.474</v>
      </c>
      <c r="AB22" s="58">
        <v>30.463999999999999</v>
      </c>
      <c r="AC22" s="58">
        <v>1.9</v>
      </c>
      <c r="AD22" s="58">
        <v>30.483000000000001</v>
      </c>
      <c r="AE22" s="58" t="s">
        <v>2</v>
      </c>
      <c r="AF22" s="58">
        <v>30.44</v>
      </c>
      <c r="AG22" s="58">
        <v>-5</v>
      </c>
      <c r="AH22" s="58">
        <v>30.434999999999999</v>
      </c>
      <c r="AI22" s="58">
        <v>30.44</v>
      </c>
      <c r="AJ22" s="58">
        <v>8</v>
      </c>
      <c r="AK22" s="58">
        <v>30.448</v>
      </c>
      <c r="AL22" s="58">
        <v>-2648</v>
      </c>
      <c r="AM22" s="58" t="s">
        <v>8</v>
      </c>
      <c r="AN22" s="58">
        <v>30.47</v>
      </c>
      <c r="AO22" s="58">
        <v>15</v>
      </c>
      <c r="AP22" s="58">
        <v>30.484999999999999</v>
      </c>
      <c r="AQ22" s="58">
        <v>30.47</v>
      </c>
      <c r="AR22" s="58">
        <v>15</v>
      </c>
      <c r="AS22" s="58">
        <v>30.484999999999999</v>
      </c>
      <c r="AT22" s="58">
        <v>151</v>
      </c>
      <c r="AU22" s="58" t="s">
        <v>11</v>
      </c>
      <c r="AV22" s="58">
        <v>30.462</v>
      </c>
      <c r="AW22" s="58">
        <v>5</v>
      </c>
      <c r="AX22" s="58">
        <v>30.466999999999999</v>
      </c>
      <c r="AY22" s="58">
        <v>30.463999999999999</v>
      </c>
      <c r="AZ22" s="58">
        <v>50</v>
      </c>
      <c r="BA22" s="58">
        <v>30.513999999999999</v>
      </c>
      <c r="DG22" s="58">
        <v>30.472000000000001</v>
      </c>
      <c r="DH22" s="58">
        <v>-4.2999999999999997E-2</v>
      </c>
      <c r="DI22" s="58">
        <v>30.471957</v>
      </c>
      <c r="DJ22" s="58">
        <v>30.440999999999999</v>
      </c>
      <c r="DK22" s="58">
        <v>-0.04</v>
      </c>
      <c r="DL22" s="58">
        <v>30.44096</v>
      </c>
    </row>
    <row r="23" spans="1:116" s="58" customFormat="1" x14ac:dyDescent="0.25">
      <c r="A23" s="58">
        <v>151478987</v>
      </c>
      <c r="B23" s="58" t="s">
        <v>236</v>
      </c>
      <c r="C23" s="58" t="s">
        <v>21</v>
      </c>
      <c r="D23" s="58" t="s">
        <v>34</v>
      </c>
      <c r="E23" s="58" t="s">
        <v>149</v>
      </c>
      <c r="F23" s="59">
        <v>42907</v>
      </c>
      <c r="G23" s="60">
        <v>42907.385254629633</v>
      </c>
      <c r="H23" s="58" t="s">
        <v>146</v>
      </c>
      <c r="I23" s="58">
        <v>0</v>
      </c>
      <c r="J23" s="58" t="s">
        <v>5</v>
      </c>
      <c r="K23" s="58" t="s">
        <v>9</v>
      </c>
      <c r="L23" s="58" t="s">
        <v>10</v>
      </c>
      <c r="M23" s="59">
        <v>42914</v>
      </c>
      <c r="N23" s="58">
        <v>0</v>
      </c>
      <c r="O23" s="58" t="s">
        <v>5</v>
      </c>
      <c r="P23" s="58" t="s">
        <v>35</v>
      </c>
      <c r="Q23" s="61">
        <v>-667448999</v>
      </c>
      <c r="R23" s="58" t="s">
        <v>3</v>
      </c>
      <c r="S23" s="58" t="s">
        <v>4</v>
      </c>
      <c r="T23" s="61">
        <v>11127859.27</v>
      </c>
      <c r="U23" s="58">
        <v>59.98</v>
      </c>
      <c r="V23" s="58">
        <v>0</v>
      </c>
      <c r="W23" s="58">
        <v>59.98</v>
      </c>
      <c r="X23" s="58" t="s">
        <v>149</v>
      </c>
      <c r="Y23" s="58">
        <v>60</v>
      </c>
      <c r="Z23" s="58">
        <v>0</v>
      </c>
      <c r="AA23" s="58">
        <v>60</v>
      </c>
      <c r="AB23" s="58">
        <v>59.98</v>
      </c>
      <c r="AC23" s="58">
        <v>0</v>
      </c>
      <c r="AD23" s="58">
        <v>59.98</v>
      </c>
      <c r="AE23" s="58" t="s">
        <v>8</v>
      </c>
      <c r="AF23" s="58">
        <v>59.6</v>
      </c>
      <c r="AG23" s="58">
        <v>0</v>
      </c>
      <c r="AH23" s="58">
        <v>59.6</v>
      </c>
      <c r="AI23" s="58">
        <v>59.59</v>
      </c>
      <c r="AJ23" s="58">
        <v>0</v>
      </c>
      <c r="AK23" s="58">
        <v>59.59</v>
      </c>
      <c r="AL23" s="58">
        <v>-72829</v>
      </c>
      <c r="DG23" s="58">
        <v>59.905000000000001</v>
      </c>
      <c r="DH23" s="58">
        <v>784.28599999999994</v>
      </c>
      <c r="DI23" s="58">
        <v>59.983428600000003</v>
      </c>
      <c r="DJ23" s="58">
        <v>59.930619999999998</v>
      </c>
      <c r="DK23" s="58">
        <v>795.94299999999998</v>
      </c>
      <c r="DL23" s="58">
        <v>60.010214300000001</v>
      </c>
    </row>
    <row r="24" spans="1:116" s="58" customFormat="1" x14ac:dyDescent="0.25">
      <c r="A24" s="58">
        <v>151478987</v>
      </c>
      <c r="B24" s="58" t="s">
        <v>237</v>
      </c>
      <c r="C24" s="58" t="s">
        <v>21</v>
      </c>
      <c r="D24" s="58" t="s">
        <v>34</v>
      </c>
      <c r="E24" s="58" t="s">
        <v>149</v>
      </c>
      <c r="F24" s="59">
        <v>42907</v>
      </c>
      <c r="G24" s="60">
        <v>42907.385254629633</v>
      </c>
      <c r="H24" s="58" t="s">
        <v>146</v>
      </c>
      <c r="I24" s="58">
        <v>1</v>
      </c>
      <c r="J24" s="58" t="s">
        <v>3</v>
      </c>
      <c r="K24" s="58" t="s">
        <v>9</v>
      </c>
      <c r="L24" s="58" t="s">
        <v>10</v>
      </c>
      <c r="M24" s="59">
        <v>42942</v>
      </c>
      <c r="N24" s="58">
        <v>0</v>
      </c>
      <c r="O24" s="58" t="s">
        <v>3</v>
      </c>
      <c r="P24" s="58" t="s">
        <v>35</v>
      </c>
      <c r="Q24" s="61">
        <v>137280602</v>
      </c>
      <c r="R24" s="58" t="s">
        <v>5</v>
      </c>
      <c r="S24" s="58" t="s">
        <v>4</v>
      </c>
      <c r="T24" s="61">
        <v>-2275080</v>
      </c>
      <c r="U24" s="58">
        <v>59.98</v>
      </c>
      <c r="V24" s="58">
        <v>3610</v>
      </c>
      <c r="W24" s="58">
        <v>60.341000000000001</v>
      </c>
      <c r="X24" s="58" t="s">
        <v>149</v>
      </c>
      <c r="Y24" s="58">
        <v>59.98</v>
      </c>
      <c r="Z24" s="58">
        <v>3610</v>
      </c>
      <c r="AA24" s="58">
        <v>60.341000000000001</v>
      </c>
      <c r="AB24" s="58">
        <v>60</v>
      </c>
      <c r="AC24" s="58">
        <v>3650</v>
      </c>
      <c r="AD24" s="58">
        <v>60.365000000000002</v>
      </c>
      <c r="AE24" s="58" t="s">
        <v>8</v>
      </c>
      <c r="AF24" s="58">
        <v>59.59</v>
      </c>
      <c r="AG24" s="58">
        <v>3575</v>
      </c>
      <c r="AH24" s="58">
        <v>59.947499999999998</v>
      </c>
      <c r="AI24" s="58">
        <v>59.6</v>
      </c>
      <c r="AJ24" s="58">
        <v>3625</v>
      </c>
      <c r="AK24" s="58">
        <v>59.962499999999999</v>
      </c>
      <c r="AL24" s="58">
        <v>14934</v>
      </c>
      <c r="DG24" s="58">
        <v>59.930619999999998</v>
      </c>
      <c r="DH24" s="58">
        <v>4401.7240000000002</v>
      </c>
      <c r="DI24" s="58">
        <v>60.370792399999999</v>
      </c>
      <c r="DJ24" s="58">
        <v>59.905000000000001</v>
      </c>
      <c r="DK24" s="58">
        <v>4492.8519999999999</v>
      </c>
      <c r="DL24" s="58">
        <v>60.3542852</v>
      </c>
    </row>
    <row r="25" spans="1:116" s="58" customFormat="1" x14ac:dyDescent="0.25">
      <c r="A25" s="58">
        <v>151478987</v>
      </c>
      <c r="B25" s="58" t="s">
        <v>238</v>
      </c>
      <c r="C25" s="58" t="s">
        <v>21</v>
      </c>
      <c r="D25" s="58" t="s">
        <v>34</v>
      </c>
      <c r="E25" s="58" t="s">
        <v>149</v>
      </c>
      <c r="F25" s="59">
        <v>42907</v>
      </c>
      <c r="G25" s="60">
        <v>42907.385254629633</v>
      </c>
      <c r="H25" s="58" t="s">
        <v>146</v>
      </c>
      <c r="I25" s="58">
        <v>1</v>
      </c>
      <c r="J25" s="58" t="s">
        <v>3</v>
      </c>
      <c r="K25" s="58" t="s">
        <v>9</v>
      </c>
      <c r="L25" s="58" t="s">
        <v>10</v>
      </c>
      <c r="M25" s="59">
        <v>42942</v>
      </c>
      <c r="N25" s="58">
        <v>1</v>
      </c>
      <c r="O25" s="58" t="s">
        <v>3</v>
      </c>
      <c r="P25" s="58" t="s">
        <v>35</v>
      </c>
      <c r="Q25" s="61">
        <v>717509812</v>
      </c>
      <c r="R25" s="58" t="s">
        <v>5</v>
      </c>
      <c r="S25" s="58" t="s">
        <v>4</v>
      </c>
      <c r="T25" s="61">
        <v>-11890916.82</v>
      </c>
      <c r="U25" s="58">
        <v>59.98</v>
      </c>
      <c r="V25" s="58">
        <v>3610</v>
      </c>
      <c r="W25" s="58">
        <v>60.341000000000001</v>
      </c>
      <c r="X25" s="58" t="s">
        <v>149</v>
      </c>
      <c r="Y25" s="58">
        <v>59.98</v>
      </c>
      <c r="Z25" s="58">
        <v>3610</v>
      </c>
      <c r="AA25" s="58">
        <v>60.341000000000001</v>
      </c>
      <c r="AB25" s="58">
        <v>60</v>
      </c>
      <c r="AC25" s="58">
        <v>3650</v>
      </c>
      <c r="AD25" s="58">
        <v>60.365000000000002</v>
      </c>
      <c r="AE25" s="58" t="s">
        <v>8</v>
      </c>
      <c r="AF25" s="58">
        <v>59.59</v>
      </c>
      <c r="AG25" s="58">
        <v>3575</v>
      </c>
      <c r="AH25" s="58">
        <v>59.947499999999998</v>
      </c>
      <c r="AI25" s="58">
        <v>59.6</v>
      </c>
      <c r="AJ25" s="58">
        <v>3625</v>
      </c>
      <c r="AK25" s="58">
        <v>59.962499999999999</v>
      </c>
      <c r="AL25" s="58">
        <v>78053</v>
      </c>
      <c r="DG25" s="58">
        <v>59.930619999999998</v>
      </c>
      <c r="DH25" s="58">
        <v>4401.7240000000002</v>
      </c>
      <c r="DI25" s="58">
        <v>60.370792399999999</v>
      </c>
      <c r="DJ25" s="58">
        <v>59.905000000000001</v>
      </c>
      <c r="DK25" s="58">
        <v>4492.8519999999999</v>
      </c>
      <c r="DL25" s="58">
        <v>60.3542852</v>
      </c>
    </row>
    <row r="26" spans="1:116" s="58" customFormat="1" x14ac:dyDescent="0.25">
      <c r="A26" s="58">
        <v>151539764</v>
      </c>
      <c r="B26" s="58" t="s">
        <v>249</v>
      </c>
      <c r="C26" s="58" t="s">
        <v>21</v>
      </c>
      <c r="D26" s="58" t="s">
        <v>40</v>
      </c>
      <c r="E26" s="58" t="s">
        <v>149</v>
      </c>
      <c r="F26" s="59">
        <v>42907</v>
      </c>
      <c r="G26" s="60">
        <v>42907.631180555552</v>
      </c>
      <c r="H26" s="58" t="s">
        <v>146</v>
      </c>
      <c r="I26" s="58">
        <v>0</v>
      </c>
      <c r="J26" s="58" t="s">
        <v>5</v>
      </c>
      <c r="K26" s="58" t="s">
        <v>9</v>
      </c>
      <c r="L26" s="58" t="s">
        <v>10</v>
      </c>
      <c r="M26" s="59">
        <v>42914</v>
      </c>
      <c r="N26" s="58">
        <v>0</v>
      </c>
      <c r="O26" s="58" t="s">
        <v>5</v>
      </c>
      <c r="P26" s="58" t="s">
        <v>41</v>
      </c>
      <c r="Q26" s="61">
        <v>-34356728</v>
      </c>
      <c r="R26" s="58" t="s">
        <v>3</v>
      </c>
      <c r="S26" s="58" t="s">
        <v>4</v>
      </c>
      <c r="T26" s="61">
        <v>10309595.800000001</v>
      </c>
      <c r="U26" s="58">
        <v>3.3325</v>
      </c>
      <c r="V26" s="58">
        <v>0</v>
      </c>
      <c r="W26" s="58">
        <v>3.3325</v>
      </c>
      <c r="X26" s="58" t="s">
        <v>149</v>
      </c>
      <c r="Y26" s="58">
        <v>3.3334999999999999</v>
      </c>
      <c r="Z26" s="58">
        <v>0</v>
      </c>
      <c r="AA26" s="58">
        <v>3.3334999999999999</v>
      </c>
      <c r="AB26" s="58">
        <v>3.3325</v>
      </c>
      <c r="AC26" s="58">
        <v>0</v>
      </c>
      <c r="AD26" s="58">
        <v>3.3325</v>
      </c>
      <c r="AE26" s="58" t="s">
        <v>8</v>
      </c>
      <c r="AF26" s="58">
        <v>3.33</v>
      </c>
      <c r="AG26" s="58">
        <v>0</v>
      </c>
      <c r="AH26" s="58">
        <v>3.33</v>
      </c>
      <c r="AI26" s="58">
        <v>3.33</v>
      </c>
      <c r="AJ26" s="58">
        <v>0</v>
      </c>
      <c r="AK26" s="58">
        <v>3.33</v>
      </c>
      <c r="AL26" s="58">
        <v>-7740</v>
      </c>
      <c r="DG26" s="58">
        <v>3.3298000000000001</v>
      </c>
      <c r="DH26" s="58">
        <v>0</v>
      </c>
      <c r="DI26" s="58">
        <v>3.3298000000000001</v>
      </c>
      <c r="DJ26" s="58">
        <v>3.3309000000000002</v>
      </c>
      <c r="DK26" s="58">
        <v>0</v>
      </c>
      <c r="DL26" s="58">
        <v>3.3309000000000002</v>
      </c>
    </row>
    <row r="27" spans="1:116" s="58" customFormat="1" x14ac:dyDescent="0.25">
      <c r="A27" s="58">
        <v>151539764</v>
      </c>
      <c r="B27" s="58" t="s">
        <v>250</v>
      </c>
      <c r="C27" s="58" t="s">
        <v>21</v>
      </c>
      <c r="D27" s="58" t="s">
        <v>40</v>
      </c>
      <c r="E27" s="58" t="s">
        <v>149</v>
      </c>
      <c r="F27" s="59">
        <v>42907</v>
      </c>
      <c r="G27" s="60">
        <v>42907.631180555552</v>
      </c>
      <c r="H27" s="58" t="s">
        <v>146</v>
      </c>
      <c r="I27" s="58">
        <v>1</v>
      </c>
      <c r="J27" s="58" t="s">
        <v>3</v>
      </c>
      <c r="K27" s="58" t="s">
        <v>9</v>
      </c>
      <c r="L27" s="58" t="s">
        <v>10</v>
      </c>
      <c r="M27" s="59">
        <v>42942</v>
      </c>
      <c r="N27" s="58">
        <v>1</v>
      </c>
      <c r="O27" s="58" t="s">
        <v>3</v>
      </c>
      <c r="P27" s="58" t="s">
        <v>41</v>
      </c>
      <c r="Q27" s="61">
        <v>37719040</v>
      </c>
      <c r="R27" s="58" t="s">
        <v>5</v>
      </c>
      <c r="S27" s="58" t="s">
        <v>4</v>
      </c>
      <c r="T27" s="61">
        <v>-11253032.609999999</v>
      </c>
      <c r="U27" s="58">
        <v>3.3325</v>
      </c>
      <c r="V27" s="58">
        <v>194</v>
      </c>
      <c r="W27" s="58">
        <v>3.3519000000000001</v>
      </c>
      <c r="X27" s="58" t="s">
        <v>149</v>
      </c>
      <c r="Y27" s="58">
        <v>3.3325</v>
      </c>
      <c r="Z27" s="58">
        <v>194</v>
      </c>
      <c r="AA27" s="58">
        <v>3.3519000000000001</v>
      </c>
      <c r="AB27" s="58">
        <v>3.3334999999999999</v>
      </c>
      <c r="AC27" s="58">
        <v>196</v>
      </c>
      <c r="AD27" s="58">
        <v>3.3531</v>
      </c>
      <c r="AE27" s="58" t="s">
        <v>8</v>
      </c>
      <c r="AF27" s="58">
        <v>3.33</v>
      </c>
      <c r="AG27" s="58">
        <v>195</v>
      </c>
      <c r="AH27" s="58">
        <v>3.3494999999999999</v>
      </c>
      <c r="AI27" s="58">
        <v>3.33</v>
      </c>
      <c r="AJ27" s="58">
        <v>198</v>
      </c>
      <c r="AK27" s="58">
        <v>3.3498000000000001</v>
      </c>
      <c r="AL27" s="58">
        <v>8063</v>
      </c>
      <c r="DG27" s="58">
        <v>3.3309000000000002</v>
      </c>
      <c r="DH27" s="58">
        <v>0</v>
      </c>
      <c r="DI27" s="58">
        <v>3.3309000000000002</v>
      </c>
      <c r="DJ27" s="58">
        <v>3.3298000000000001</v>
      </c>
      <c r="DK27" s="58">
        <v>0</v>
      </c>
      <c r="DL27" s="58">
        <v>3.3298000000000001</v>
      </c>
    </row>
    <row r="28" spans="1:116" s="58" customFormat="1" x14ac:dyDescent="0.25">
      <c r="A28" s="58">
        <v>151539764</v>
      </c>
      <c r="B28" s="58" t="s">
        <v>251</v>
      </c>
      <c r="C28" s="58" t="s">
        <v>21</v>
      </c>
      <c r="D28" s="58" t="s">
        <v>40</v>
      </c>
      <c r="E28" s="58" t="s">
        <v>149</v>
      </c>
      <c r="F28" s="59">
        <v>42907</v>
      </c>
      <c r="G28" s="60">
        <v>42907.631180555552</v>
      </c>
      <c r="H28" s="58" t="s">
        <v>146</v>
      </c>
      <c r="I28" s="58">
        <v>1</v>
      </c>
      <c r="J28" s="58" t="s">
        <v>3</v>
      </c>
      <c r="K28" s="58" t="s">
        <v>9</v>
      </c>
      <c r="L28" s="58" t="s">
        <v>10</v>
      </c>
      <c r="M28" s="59">
        <v>42942</v>
      </c>
      <c r="N28" s="58">
        <v>0</v>
      </c>
      <c r="O28" s="58" t="s">
        <v>3</v>
      </c>
      <c r="P28" s="58" t="s">
        <v>41</v>
      </c>
      <c r="Q28" s="61">
        <v>8364875</v>
      </c>
      <c r="R28" s="58" t="s">
        <v>5</v>
      </c>
      <c r="S28" s="58" t="s">
        <v>4</v>
      </c>
      <c r="T28" s="61">
        <v>-2495562.2200000002</v>
      </c>
      <c r="U28" s="58">
        <v>3.3325</v>
      </c>
      <c r="V28" s="58">
        <v>194</v>
      </c>
      <c r="W28" s="58">
        <v>3.3519000000000001</v>
      </c>
      <c r="X28" s="58" t="s">
        <v>149</v>
      </c>
      <c r="Y28" s="58">
        <v>3.3325</v>
      </c>
      <c r="Z28" s="58">
        <v>194</v>
      </c>
      <c r="AA28" s="58">
        <v>3.3519000000000001</v>
      </c>
      <c r="AB28" s="58">
        <v>3.3334999999999999</v>
      </c>
      <c r="AC28" s="58">
        <v>196</v>
      </c>
      <c r="AD28" s="58">
        <v>3.3531</v>
      </c>
      <c r="AE28" s="58" t="s">
        <v>8</v>
      </c>
      <c r="AF28" s="58">
        <v>3.33</v>
      </c>
      <c r="AG28" s="58">
        <v>195</v>
      </c>
      <c r="AH28" s="58">
        <v>3.3494999999999999</v>
      </c>
      <c r="AI28" s="58">
        <v>3.33</v>
      </c>
      <c r="AJ28" s="58">
        <v>198</v>
      </c>
      <c r="AK28" s="58">
        <v>3.3498000000000001</v>
      </c>
      <c r="AL28" s="58">
        <v>1788</v>
      </c>
      <c r="DG28" s="58">
        <v>3.3309000000000002</v>
      </c>
      <c r="DH28" s="58">
        <v>0</v>
      </c>
      <c r="DI28" s="58">
        <v>3.3309000000000002</v>
      </c>
      <c r="DJ28" s="58">
        <v>3.3298000000000001</v>
      </c>
      <c r="DK28" s="58">
        <v>0</v>
      </c>
      <c r="DL28" s="58">
        <v>3.3298000000000001</v>
      </c>
    </row>
    <row r="29" spans="1:116" s="58" customFormat="1" x14ac:dyDescent="0.25">
      <c r="A29" s="58">
        <v>151440779</v>
      </c>
      <c r="B29" s="58" t="s">
        <v>193</v>
      </c>
      <c r="C29" s="58" t="s">
        <v>0</v>
      </c>
      <c r="D29" s="58" t="s">
        <v>1</v>
      </c>
      <c r="E29" s="58" t="s">
        <v>11</v>
      </c>
      <c r="F29" s="59">
        <v>42907</v>
      </c>
      <c r="G29" s="60">
        <v>42907.278333333335</v>
      </c>
      <c r="H29" s="58" t="s">
        <v>153</v>
      </c>
      <c r="I29" s="58">
        <v>0</v>
      </c>
      <c r="J29" s="58" t="s">
        <v>3</v>
      </c>
      <c r="K29" s="58" t="s">
        <v>9</v>
      </c>
      <c r="L29" s="58" t="s">
        <v>10</v>
      </c>
      <c r="M29" s="59">
        <v>42914</v>
      </c>
      <c r="N29" s="58">
        <v>0</v>
      </c>
      <c r="O29" s="58" t="s">
        <v>5</v>
      </c>
      <c r="P29" s="58" t="s">
        <v>6</v>
      </c>
      <c r="Q29" s="61">
        <v>-160000</v>
      </c>
      <c r="R29" s="58" t="s">
        <v>3</v>
      </c>
      <c r="S29" s="58" t="s">
        <v>4</v>
      </c>
      <c r="T29" s="61">
        <v>120920.8</v>
      </c>
      <c r="U29" s="58">
        <v>0.75580000000000003</v>
      </c>
      <c r="V29" s="58">
        <v>-0.45</v>
      </c>
      <c r="W29" s="58">
        <v>0.75575499999999995</v>
      </c>
      <c r="X29" s="58" t="s">
        <v>11</v>
      </c>
      <c r="Y29" s="58">
        <v>0.75583999999999996</v>
      </c>
      <c r="Z29" s="58">
        <v>-0.46</v>
      </c>
      <c r="AA29" s="58">
        <v>0.75579399999999997</v>
      </c>
      <c r="AB29" s="58">
        <v>0.75580000000000003</v>
      </c>
      <c r="AC29" s="58">
        <v>-0.45</v>
      </c>
      <c r="AD29" s="58">
        <v>0.75575499999999995</v>
      </c>
      <c r="AE29" s="58" t="s">
        <v>149</v>
      </c>
      <c r="AF29" s="58">
        <v>0.75587000000000004</v>
      </c>
      <c r="AG29" s="58">
        <v>-0.435</v>
      </c>
      <c r="AH29" s="58">
        <v>0.75582649999999996</v>
      </c>
      <c r="AI29" s="58">
        <v>0.75580999999999998</v>
      </c>
      <c r="AJ29" s="58">
        <v>-0.435</v>
      </c>
      <c r="AK29" s="58">
        <v>0.75576650000000001</v>
      </c>
      <c r="AL29" s="58">
        <v>-2</v>
      </c>
      <c r="AM29" s="58" t="s">
        <v>8</v>
      </c>
      <c r="AN29" s="58">
        <v>0.75585999999999998</v>
      </c>
      <c r="AO29" s="58">
        <v>-0.46</v>
      </c>
      <c r="AP29" s="58">
        <v>0.75581399999999999</v>
      </c>
      <c r="AQ29" s="58">
        <v>0.75582000000000005</v>
      </c>
      <c r="AR29" s="58">
        <v>-0.46</v>
      </c>
      <c r="AS29" s="58">
        <v>0.75577399999999995</v>
      </c>
      <c r="AT29" s="58">
        <v>-3</v>
      </c>
      <c r="AU29" s="58" t="s">
        <v>7</v>
      </c>
      <c r="AV29" s="58">
        <v>0.75585000000000002</v>
      </c>
      <c r="AW29" s="58">
        <v>-0.45</v>
      </c>
      <c r="AX29" s="58">
        <v>0.75580499999999995</v>
      </c>
      <c r="AY29" s="58">
        <v>0.75580999999999998</v>
      </c>
      <c r="AZ29" s="58">
        <v>-0.45</v>
      </c>
      <c r="BA29" s="58">
        <v>0.75576500000000002</v>
      </c>
      <c r="BB29" s="58">
        <v>-2</v>
      </c>
      <c r="BC29" s="58" t="s">
        <v>2</v>
      </c>
      <c r="BD29" s="58">
        <v>0.75590000000000002</v>
      </c>
      <c r="BE29" s="58">
        <v>-0.46</v>
      </c>
      <c r="BF29" s="58">
        <v>0.75585400000000003</v>
      </c>
      <c r="BG29" s="58">
        <v>0.75575000000000003</v>
      </c>
      <c r="BH29" s="58">
        <v>-0.46</v>
      </c>
      <c r="BI29" s="58">
        <v>0.75570400000000004</v>
      </c>
      <c r="BJ29" s="58">
        <v>8</v>
      </c>
      <c r="DG29" s="58">
        <v>0.75563999999999998</v>
      </c>
      <c r="DH29" s="58">
        <v>-0.50600000000000001</v>
      </c>
      <c r="DI29" s="58">
        <v>0.75558939999999997</v>
      </c>
      <c r="DJ29" s="58">
        <v>0.75599000000000005</v>
      </c>
      <c r="DK29" s="58">
        <v>-0.46100000000000002</v>
      </c>
      <c r="DL29" s="58">
        <v>0.7559439</v>
      </c>
    </row>
    <row r="30" spans="1:116" s="58" customFormat="1" x14ac:dyDescent="0.25">
      <c r="A30" s="58">
        <v>151440779</v>
      </c>
      <c r="B30" s="58" t="s">
        <v>194</v>
      </c>
      <c r="C30" s="58" t="s">
        <v>0</v>
      </c>
      <c r="D30" s="58" t="s">
        <v>1</v>
      </c>
      <c r="E30" s="58" t="s">
        <v>11</v>
      </c>
      <c r="F30" s="59">
        <v>42907</v>
      </c>
      <c r="G30" s="60">
        <v>42907.278333333335</v>
      </c>
      <c r="H30" s="58" t="s">
        <v>153</v>
      </c>
      <c r="I30" s="58">
        <v>0</v>
      </c>
      <c r="J30" s="58" t="s">
        <v>3</v>
      </c>
      <c r="K30" s="58" t="s">
        <v>9</v>
      </c>
      <c r="L30" s="58" t="s">
        <v>10</v>
      </c>
      <c r="M30" s="59">
        <v>42914</v>
      </c>
      <c r="N30" s="58">
        <v>2</v>
      </c>
      <c r="O30" s="58" t="s">
        <v>3</v>
      </c>
      <c r="P30" s="58" t="s">
        <v>6</v>
      </c>
      <c r="Q30" s="61">
        <v>9110798</v>
      </c>
      <c r="R30" s="58" t="s">
        <v>5</v>
      </c>
      <c r="S30" s="58" t="s">
        <v>4</v>
      </c>
      <c r="T30" s="61">
        <v>-6885531.1399999997</v>
      </c>
      <c r="U30" s="58">
        <v>0.75580000000000003</v>
      </c>
      <c r="V30" s="58">
        <v>-0.45</v>
      </c>
      <c r="W30" s="58">
        <v>0.75575499999999995</v>
      </c>
      <c r="X30" s="58" t="s">
        <v>11</v>
      </c>
      <c r="Y30" s="58">
        <v>0.75583999999999996</v>
      </c>
      <c r="Z30" s="58">
        <v>-0.46</v>
      </c>
      <c r="AA30" s="58">
        <v>0.75579399999999997</v>
      </c>
      <c r="AB30" s="58">
        <v>0.75580000000000003</v>
      </c>
      <c r="AC30" s="58">
        <v>-0.45</v>
      </c>
      <c r="AD30" s="58">
        <v>0.75575499999999995</v>
      </c>
      <c r="AE30" s="58" t="s">
        <v>149</v>
      </c>
      <c r="AF30" s="58">
        <v>0.75587000000000004</v>
      </c>
      <c r="AG30" s="58">
        <v>-0.435</v>
      </c>
      <c r="AH30" s="58">
        <v>0.75582649999999996</v>
      </c>
      <c r="AI30" s="58">
        <v>0.75580999999999998</v>
      </c>
      <c r="AJ30" s="58">
        <v>-0.435</v>
      </c>
      <c r="AK30" s="58">
        <v>0.75576650000000001</v>
      </c>
      <c r="AL30" s="58">
        <v>105</v>
      </c>
      <c r="AM30" s="58" t="s">
        <v>8</v>
      </c>
      <c r="AN30" s="58">
        <v>0.75585999999999998</v>
      </c>
      <c r="AO30" s="58">
        <v>-0.46</v>
      </c>
      <c r="AP30" s="58">
        <v>0.75581399999999999</v>
      </c>
      <c r="AQ30" s="58">
        <v>0.75582000000000005</v>
      </c>
      <c r="AR30" s="58">
        <v>-0.46</v>
      </c>
      <c r="AS30" s="58">
        <v>0.75577399999999995</v>
      </c>
      <c r="AT30" s="58">
        <v>173</v>
      </c>
      <c r="AU30" s="58" t="s">
        <v>7</v>
      </c>
      <c r="AV30" s="58">
        <v>0.75585000000000002</v>
      </c>
      <c r="AW30" s="58">
        <v>-0.45</v>
      </c>
      <c r="AX30" s="58">
        <v>0.75580499999999995</v>
      </c>
      <c r="AY30" s="58">
        <v>0.75580999999999998</v>
      </c>
      <c r="AZ30" s="58">
        <v>-0.45</v>
      </c>
      <c r="BA30" s="58">
        <v>0.75576500000000002</v>
      </c>
      <c r="BB30" s="58">
        <v>91</v>
      </c>
      <c r="BC30" s="58" t="s">
        <v>2</v>
      </c>
      <c r="BD30" s="58">
        <v>0.75590000000000002</v>
      </c>
      <c r="BE30" s="58">
        <v>-0.46</v>
      </c>
      <c r="BF30" s="58">
        <v>0.75585400000000003</v>
      </c>
      <c r="BG30" s="58">
        <v>0.75575000000000003</v>
      </c>
      <c r="BH30" s="58">
        <v>-0.46</v>
      </c>
      <c r="BI30" s="58">
        <v>0.75570400000000004</v>
      </c>
      <c r="BJ30" s="58">
        <v>-465</v>
      </c>
      <c r="DG30" s="58">
        <v>0.75563999999999998</v>
      </c>
      <c r="DH30" s="58">
        <v>-0.50600000000000001</v>
      </c>
      <c r="DI30" s="58">
        <v>0.75558939999999997</v>
      </c>
      <c r="DJ30" s="58">
        <v>0.75599000000000005</v>
      </c>
      <c r="DK30" s="58">
        <v>-0.46100000000000002</v>
      </c>
      <c r="DL30" s="58">
        <v>0.7559439</v>
      </c>
    </row>
    <row r="31" spans="1:116" s="58" customFormat="1" x14ac:dyDescent="0.25">
      <c r="A31" s="58">
        <v>151440779</v>
      </c>
      <c r="B31" s="58" t="s">
        <v>195</v>
      </c>
      <c r="C31" s="58" t="s">
        <v>0</v>
      </c>
      <c r="D31" s="58" t="s">
        <v>1</v>
      </c>
      <c r="E31" s="58" t="s">
        <v>11</v>
      </c>
      <c r="F31" s="59">
        <v>42907</v>
      </c>
      <c r="G31" s="60">
        <v>42907.278333333335</v>
      </c>
      <c r="H31" s="58" t="s">
        <v>153</v>
      </c>
      <c r="I31" s="58">
        <v>0</v>
      </c>
      <c r="J31" s="58" t="s">
        <v>3</v>
      </c>
      <c r="K31" s="58" t="s">
        <v>9</v>
      </c>
      <c r="L31" s="58" t="s">
        <v>10</v>
      </c>
      <c r="M31" s="59">
        <v>42914</v>
      </c>
      <c r="N31" s="58">
        <v>1</v>
      </c>
      <c r="O31" s="58" t="s">
        <v>5</v>
      </c>
      <c r="P31" s="58" t="s">
        <v>6</v>
      </c>
      <c r="Q31" s="61">
        <v>-500000</v>
      </c>
      <c r="R31" s="58" t="s">
        <v>3</v>
      </c>
      <c r="S31" s="58" t="s">
        <v>4</v>
      </c>
      <c r="T31" s="61">
        <v>377877.5</v>
      </c>
      <c r="U31" s="58">
        <v>0.75580000000000003</v>
      </c>
      <c r="V31" s="58">
        <v>-0.45</v>
      </c>
      <c r="W31" s="58">
        <v>0.75575499999999995</v>
      </c>
      <c r="X31" s="58" t="s">
        <v>11</v>
      </c>
      <c r="Y31" s="58">
        <v>0.75583999999999996</v>
      </c>
      <c r="Z31" s="58">
        <v>-0.46</v>
      </c>
      <c r="AA31" s="58">
        <v>0.75579399999999997</v>
      </c>
      <c r="AB31" s="58">
        <v>0.75580000000000003</v>
      </c>
      <c r="AC31" s="58">
        <v>-0.45</v>
      </c>
      <c r="AD31" s="58">
        <v>0.75575499999999995</v>
      </c>
      <c r="AE31" s="58" t="s">
        <v>149</v>
      </c>
      <c r="AF31" s="58">
        <v>0.75587000000000004</v>
      </c>
      <c r="AG31" s="58">
        <v>-0.435</v>
      </c>
      <c r="AH31" s="58">
        <v>0.75582649999999996</v>
      </c>
      <c r="AI31" s="58">
        <v>0.75580999999999998</v>
      </c>
      <c r="AJ31" s="58">
        <v>-0.435</v>
      </c>
      <c r="AK31" s="58">
        <v>0.75576650000000001</v>
      </c>
      <c r="AL31" s="58">
        <v>-6</v>
      </c>
      <c r="AM31" s="58" t="s">
        <v>8</v>
      </c>
      <c r="AN31" s="58">
        <v>0.75585999999999998</v>
      </c>
      <c r="AO31" s="58">
        <v>-0.46</v>
      </c>
      <c r="AP31" s="58">
        <v>0.75581399999999999</v>
      </c>
      <c r="AQ31" s="58">
        <v>0.75582000000000005</v>
      </c>
      <c r="AR31" s="58">
        <v>-0.46</v>
      </c>
      <c r="AS31" s="58">
        <v>0.75577399999999995</v>
      </c>
      <c r="AT31" s="58">
        <v>-10</v>
      </c>
      <c r="AU31" s="58" t="s">
        <v>7</v>
      </c>
      <c r="AV31" s="58">
        <v>0.75585000000000002</v>
      </c>
      <c r="AW31" s="58">
        <v>-0.45</v>
      </c>
      <c r="AX31" s="58">
        <v>0.75580499999999995</v>
      </c>
      <c r="AY31" s="58">
        <v>0.75580999999999998</v>
      </c>
      <c r="AZ31" s="58">
        <v>-0.45</v>
      </c>
      <c r="BA31" s="58">
        <v>0.75576500000000002</v>
      </c>
      <c r="BB31" s="58">
        <v>-5</v>
      </c>
      <c r="BC31" s="58" t="s">
        <v>2</v>
      </c>
      <c r="BD31" s="58">
        <v>0.75590000000000002</v>
      </c>
      <c r="BE31" s="58">
        <v>-0.46</v>
      </c>
      <c r="BF31" s="58">
        <v>0.75585400000000003</v>
      </c>
      <c r="BG31" s="58">
        <v>0.75575000000000003</v>
      </c>
      <c r="BH31" s="58">
        <v>-0.46</v>
      </c>
      <c r="BI31" s="58">
        <v>0.75570400000000004</v>
      </c>
      <c r="BJ31" s="58">
        <v>26</v>
      </c>
      <c r="DG31" s="58">
        <v>0.75563999999999998</v>
      </c>
      <c r="DH31" s="58">
        <v>-0.50600000000000001</v>
      </c>
      <c r="DI31" s="58">
        <v>0.75558939999999997</v>
      </c>
      <c r="DJ31" s="58">
        <v>0.75599000000000005</v>
      </c>
      <c r="DK31" s="58">
        <v>-0.46100000000000002</v>
      </c>
      <c r="DL31" s="58">
        <v>0.7559439</v>
      </c>
    </row>
    <row r="32" spans="1:116" s="58" customFormat="1" x14ac:dyDescent="0.25">
      <c r="A32" s="58">
        <v>151440779</v>
      </c>
      <c r="B32" s="58" t="s">
        <v>196</v>
      </c>
      <c r="C32" s="58" t="s">
        <v>0</v>
      </c>
      <c r="D32" s="58" t="s">
        <v>1</v>
      </c>
      <c r="E32" s="58" t="s">
        <v>11</v>
      </c>
      <c r="F32" s="59">
        <v>42907</v>
      </c>
      <c r="G32" s="60">
        <v>42907.278333333335</v>
      </c>
      <c r="H32" s="58" t="s">
        <v>153</v>
      </c>
      <c r="I32" s="58">
        <v>1</v>
      </c>
      <c r="J32" s="58" t="s">
        <v>5</v>
      </c>
      <c r="K32" s="58" t="s">
        <v>9</v>
      </c>
      <c r="L32" s="58" t="s">
        <v>10</v>
      </c>
      <c r="M32" s="59">
        <v>42942</v>
      </c>
      <c r="N32" s="58">
        <v>0</v>
      </c>
      <c r="O32" s="58" t="s">
        <v>5</v>
      </c>
      <c r="P32" s="58" t="s">
        <v>6</v>
      </c>
      <c r="Q32" s="61">
        <v>-9122459</v>
      </c>
      <c r="R32" s="58" t="s">
        <v>3</v>
      </c>
      <c r="S32" s="58" t="s">
        <v>4</v>
      </c>
      <c r="T32" s="61">
        <v>6891826.2000000002</v>
      </c>
      <c r="U32" s="58">
        <v>0.75580000000000003</v>
      </c>
      <c r="V32" s="58">
        <v>-3.21</v>
      </c>
      <c r="W32" s="58">
        <v>0.75547900000000001</v>
      </c>
      <c r="X32" s="58" t="s">
        <v>11</v>
      </c>
      <c r="Y32" s="58">
        <v>0.75580000000000003</v>
      </c>
      <c r="Z32" s="58">
        <v>-3.21</v>
      </c>
      <c r="AA32" s="58">
        <v>0.75547900000000001</v>
      </c>
      <c r="AB32" s="58">
        <v>0.75583999999999996</v>
      </c>
      <c r="AC32" s="58">
        <v>-3.2</v>
      </c>
      <c r="AD32" s="58">
        <v>0.75551999999999997</v>
      </c>
      <c r="AE32" s="58" t="s">
        <v>149</v>
      </c>
      <c r="AF32" s="58">
        <v>0.75580999999999998</v>
      </c>
      <c r="AG32" s="58">
        <v>-3.218</v>
      </c>
      <c r="AH32" s="58">
        <v>0.75548820000000005</v>
      </c>
      <c r="AI32" s="58">
        <v>0.75587000000000004</v>
      </c>
      <c r="AJ32" s="58">
        <v>-3.1520000000000001</v>
      </c>
      <c r="AK32" s="58">
        <v>0.75555479999999997</v>
      </c>
      <c r="AL32" s="58">
        <v>-84</v>
      </c>
      <c r="AM32" s="58" t="s">
        <v>8</v>
      </c>
      <c r="AN32" s="58">
        <v>0.75582000000000005</v>
      </c>
      <c r="AO32" s="58">
        <v>-3.25</v>
      </c>
      <c r="AP32" s="58">
        <v>0.75549500000000003</v>
      </c>
      <c r="AQ32" s="58">
        <v>0.75585999999999998</v>
      </c>
      <c r="AR32" s="58">
        <v>-3.15</v>
      </c>
      <c r="AS32" s="58">
        <v>0.75554500000000002</v>
      </c>
      <c r="AT32" s="58">
        <v>-146</v>
      </c>
      <c r="AU32" s="58" t="s">
        <v>7</v>
      </c>
      <c r="AV32" s="58">
        <v>0.75580999999999998</v>
      </c>
      <c r="AW32" s="58">
        <v>-3.26</v>
      </c>
      <c r="AX32" s="58">
        <v>0.75548400000000004</v>
      </c>
      <c r="AY32" s="58">
        <v>0.75585000000000002</v>
      </c>
      <c r="AZ32" s="58">
        <v>-3.14</v>
      </c>
      <c r="BA32" s="58">
        <v>0.75553599999999999</v>
      </c>
      <c r="BB32" s="58">
        <v>-46</v>
      </c>
      <c r="BC32" s="58" t="s">
        <v>2</v>
      </c>
      <c r="BD32" s="58">
        <v>0.75575000000000003</v>
      </c>
      <c r="BE32" s="58">
        <v>-3.25</v>
      </c>
      <c r="BF32" s="58">
        <v>0.75542500000000001</v>
      </c>
      <c r="BG32" s="58">
        <v>0.75590000000000002</v>
      </c>
      <c r="BH32" s="58">
        <v>-3.24</v>
      </c>
      <c r="BI32" s="58">
        <v>0.75557600000000003</v>
      </c>
      <c r="BJ32" s="58">
        <v>493</v>
      </c>
      <c r="DG32" s="58">
        <v>0.75599000000000005</v>
      </c>
      <c r="DH32" s="58">
        <v>-3.3</v>
      </c>
      <c r="DI32" s="58">
        <v>0.75566</v>
      </c>
      <c r="DJ32" s="58">
        <v>0.75563999999999998</v>
      </c>
      <c r="DK32" s="58">
        <v>-3.1040000000000001</v>
      </c>
      <c r="DL32" s="58">
        <v>0.75532960000000005</v>
      </c>
    </row>
    <row r="33" spans="1:116" s="58" customFormat="1" x14ac:dyDescent="0.25">
      <c r="A33" s="58">
        <v>151446671</v>
      </c>
      <c r="B33" s="58" t="s">
        <v>199</v>
      </c>
      <c r="C33" s="58" t="s">
        <v>0</v>
      </c>
      <c r="D33" s="58" t="s">
        <v>17</v>
      </c>
      <c r="E33" s="58" t="s">
        <v>11</v>
      </c>
      <c r="F33" s="59">
        <v>42907</v>
      </c>
      <c r="G33" s="60">
        <v>42907.28398148148</v>
      </c>
      <c r="H33" s="58" t="s">
        <v>153</v>
      </c>
      <c r="I33" s="58">
        <v>0</v>
      </c>
      <c r="J33" s="58" t="s">
        <v>5</v>
      </c>
      <c r="K33" s="58" t="s">
        <v>9</v>
      </c>
      <c r="L33" s="58" t="s">
        <v>10</v>
      </c>
      <c r="M33" s="59">
        <v>42914</v>
      </c>
      <c r="N33" s="58">
        <v>0</v>
      </c>
      <c r="O33" s="58" t="s">
        <v>3</v>
      </c>
      <c r="P33" s="58" t="s">
        <v>18</v>
      </c>
      <c r="Q33" s="61">
        <v>6441388</v>
      </c>
      <c r="R33" s="58" t="s">
        <v>5</v>
      </c>
      <c r="S33" s="58" t="s">
        <v>4</v>
      </c>
      <c r="T33" s="61">
        <v>-8126094.3799999999</v>
      </c>
      <c r="U33" s="58">
        <v>1.26135</v>
      </c>
      <c r="V33" s="58">
        <v>1.94</v>
      </c>
      <c r="W33" s="58">
        <v>1.261544</v>
      </c>
      <c r="X33" s="58" t="s">
        <v>11</v>
      </c>
      <c r="Y33" s="58">
        <v>1.26135</v>
      </c>
      <c r="Z33" s="58">
        <v>1.94</v>
      </c>
      <c r="AA33" s="58">
        <v>1.261544</v>
      </c>
      <c r="AB33" s="58">
        <v>1.26125</v>
      </c>
      <c r="AC33" s="58">
        <v>1.95</v>
      </c>
      <c r="AD33" s="58">
        <v>1.2614449999999999</v>
      </c>
      <c r="AE33" s="58" t="s">
        <v>8</v>
      </c>
      <c r="AF33" s="58">
        <v>1.2613399999999999</v>
      </c>
      <c r="AG33" s="58">
        <v>1.925</v>
      </c>
      <c r="AH33" s="58">
        <v>1.2615324999999999</v>
      </c>
      <c r="AI33" s="58">
        <v>1.2612699999999999</v>
      </c>
      <c r="AJ33" s="58">
        <v>1.925</v>
      </c>
      <c r="AK33" s="58">
        <v>1.2614624999999999</v>
      </c>
      <c r="AL33" s="58">
        <v>-74</v>
      </c>
      <c r="AM33" s="58" t="s">
        <v>2</v>
      </c>
      <c r="AN33" s="58">
        <v>1.26145</v>
      </c>
      <c r="AO33" s="58">
        <v>1.92</v>
      </c>
      <c r="AP33" s="58">
        <v>1.2616419999999999</v>
      </c>
      <c r="AQ33" s="58">
        <v>1.2612099999999999</v>
      </c>
      <c r="AR33" s="58">
        <v>1.92</v>
      </c>
      <c r="AS33" s="58">
        <v>1.2614019999999999</v>
      </c>
      <c r="AT33" s="58">
        <v>631</v>
      </c>
      <c r="AU33" s="58" t="s">
        <v>7</v>
      </c>
      <c r="AV33" s="58">
        <v>1.26129</v>
      </c>
      <c r="AW33" s="58">
        <v>1.93</v>
      </c>
      <c r="AX33" s="58">
        <v>1.2614829999999999</v>
      </c>
      <c r="AY33" s="58">
        <v>1.2612300000000001</v>
      </c>
      <c r="AZ33" s="58">
        <v>1.93</v>
      </c>
      <c r="BA33" s="58">
        <v>1.261423</v>
      </c>
      <c r="BB33" s="58">
        <v>-393</v>
      </c>
      <c r="BC33" s="58" t="s">
        <v>149</v>
      </c>
      <c r="BD33" s="58">
        <v>1.2613799999999999</v>
      </c>
      <c r="BE33" s="58">
        <v>1.911</v>
      </c>
      <c r="BF33" s="58">
        <v>1.2615711000000001</v>
      </c>
      <c r="BG33" s="58">
        <v>1.26128</v>
      </c>
      <c r="BH33" s="58">
        <v>1.911</v>
      </c>
      <c r="BI33" s="58">
        <v>1.2614711000000001</v>
      </c>
      <c r="BJ33" s="58">
        <v>175</v>
      </c>
      <c r="DG33" s="58">
        <v>1.2612099999999999</v>
      </c>
      <c r="DH33" s="58">
        <v>2.5830000000000002</v>
      </c>
      <c r="DI33" s="58">
        <v>1.2614683</v>
      </c>
      <c r="DJ33" s="58">
        <v>1.26149</v>
      </c>
      <c r="DK33" s="58">
        <v>2.6150000000000002</v>
      </c>
      <c r="DL33" s="58">
        <v>1.2617514999999999</v>
      </c>
    </row>
    <row r="34" spans="1:116" s="58" customFormat="1" x14ac:dyDescent="0.25">
      <c r="A34" s="58">
        <v>151446671</v>
      </c>
      <c r="B34" s="58" t="s">
        <v>200</v>
      </c>
      <c r="C34" s="58" t="s">
        <v>0</v>
      </c>
      <c r="D34" s="58" t="s">
        <v>17</v>
      </c>
      <c r="E34" s="58" t="s">
        <v>11</v>
      </c>
      <c r="F34" s="59">
        <v>42907</v>
      </c>
      <c r="G34" s="60">
        <v>42907.28398148148</v>
      </c>
      <c r="H34" s="58" t="s">
        <v>153</v>
      </c>
      <c r="I34" s="58">
        <v>0</v>
      </c>
      <c r="J34" s="58" t="s">
        <v>5</v>
      </c>
      <c r="K34" s="58" t="s">
        <v>9</v>
      </c>
      <c r="L34" s="58" t="s">
        <v>10</v>
      </c>
      <c r="M34" s="59">
        <v>42914</v>
      </c>
      <c r="N34" s="58">
        <v>1</v>
      </c>
      <c r="O34" s="58" t="s">
        <v>5</v>
      </c>
      <c r="P34" s="58" t="s">
        <v>18</v>
      </c>
      <c r="Q34" s="61">
        <v>-6666303</v>
      </c>
      <c r="R34" s="58" t="s">
        <v>3</v>
      </c>
      <c r="S34" s="58" t="s">
        <v>4</v>
      </c>
      <c r="T34" s="61">
        <v>8409834.5500000007</v>
      </c>
      <c r="U34" s="58">
        <v>1.26135</v>
      </c>
      <c r="V34" s="58">
        <v>1.94</v>
      </c>
      <c r="W34" s="58">
        <v>1.261544</v>
      </c>
      <c r="X34" s="58" t="s">
        <v>11</v>
      </c>
      <c r="Y34" s="58">
        <v>1.26135</v>
      </c>
      <c r="Z34" s="58">
        <v>1.94</v>
      </c>
      <c r="AA34" s="58">
        <v>1.261544</v>
      </c>
      <c r="AB34" s="58">
        <v>1.26125</v>
      </c>
      <c r="AC34" s="58">
        <v>1.95</v>
      </c>
      <c r="AD34" s="58">
        <v>1.2614449999999999</v>
      </c>
      <c r="AE34" s="58" t="s">
        <v>8</v>
      </c>
      <c r="AF34" s="58">
        <v>1.2613399999999999</v>
      </c>
      <c r="AG34" s="58">
        <v>1.925</v>
      </c>
      <c r="AH34" s="58">
        <v>1.2615324999999999</v>
      </c>
      <c r="AI34" s="58">
        <v>1.2612699999999999</v>
      </c>
      <c r="AJ34" s="58">
        <v>1.925</v>
      </c>
      <c r="AK34" s="58">
        <v>1.2614624999999999</v>
      </c>
      <c r="AL34" s="58">
        <v>77</v>
      </c>
      <c r="AM34" s="58" t="s">
        <v>2</v>
      </c>
      <c r="AN34" s="58">
        <v>1.26145</v>
      </c>
      <c r="AO34" s="58">
        <v>1.92</v>
      </c>
      <c r="AP34" s="58">
        <v>1.2616419999999999</v>
      </c>
      <c r="AQ34" s="58">
        <v>1.2612099999999999</v>
      </c>
      <c r="AR34" s="58">
        <v>1.92</v>
      </c>
      <c r="AS34" s="58">
        <v>1.2614019999999999</v>
      </c>
      <c r="AT34" s="58">
        <v>-653</v>
      </c>
      <c r="AU34" s="58" t="s">
        <v>7</v>
      </c>
      <c r="AV34" s="58">
        <v>1.26129</v>
      </c>
      <c r="AW34" s="58">
        <v>1.93</v>
      </c>
      <c r="AX34" s="58">
        <v>1.2614829999999999</v>
      </c>
      <c r="AY34" s="58">
        <v>1.2612300000000001</v>
      </c>
      <c r="AZ34" s="58">
        <v>1.93</v>
      </c>
      <c r="BA34" s="58">
        <v>1.261423</v>
      </c>
      <c r="BB34" s="58">
        <v>407</v>
      </c>
      <c r="BC34" s="58" t="s">
        <v>149</v>
      </c>
      <c r="BD34" s="58">
        <v>1.2613799999999999</v>
      </c>
      <c r="BE34" s="58">
        <v>1.911</v>
      </c>
      <c r="BF34" s="58">
        <v>1.2615711000000001</v>
      </c>
      <c r="BG34" s="58">
        <v>1.26128</v>
      </c>
      <c r="BH34" s="58">
        <v>1.911</v>
      </c>
      <c r="BI34" s="58">
        <v>1.2614711000000001</v>
      </c>
      <c r="BJ34" s="58">
        <v>-181</v>
      </c>
      <c r="DG34" s="58">
        <v>1.2612099999999999</v>
      </c>
      <c r="DH34" s="58">
        <v>2.5830000000000002</v>
      </c>
      <c r="DI34" s="58">
        <v>1.2614683</v>
      </c>
      <c r="DJ34" s="58">
        <v>1.26149</v>
      </c>
      <c r="DK34" s="58">
        <v>2.6150000000000002</v>
      </c>
      <c r="DL34" s="58">
        <v>1.2617514999999999</v>
      </c>
    </row>
    <row r="35" spans="1:116" s="58" customFormat="1" x14ac:dyDescent="0.25">
      <c r="A35" s="58">
        <v>151446671</v>
      </c>
      <c r="B35" s="58" t="s">
        <v>201</v>
      </c>
      <c r="C35" s="58" t="s">
        <v>0</v>
      </c>
      <c r="D35" s="58" t="s">
        <v>17</v>
      </c>
      <c r="E35" s="58" t="s">
        <v>11</v>
      </c>
      <c r="F35" s="59">
        <v>42907</v>
      </c>
      <c r="G35" s="60">
        <v>42907.28398148148</v>
      </c>
      <c r="H35" s="58" t="s">
        <v>153</v>
      </c>
      <c r="I35" s="58">
        <v>1</v>
      </c>
      <c r="J35" s="58" t="s">
        <v>3</v>
      </c>
      <c r="K35" s="58" t="s">
        <v>9</v>
      </c>
      <c r="L35" s="58" t="s">
        <v>10</v>
      </c>
      <c r="M35" s="59">
        <v>42942</v>
      </c>
      <c r="N35" s="58">
        <v>0</v>
      </c>
      <c r="O35" s="58" t="s">
        <v>5</v>
      </c>
      <c r="P35" s="58" t="s">
        <v>18</v>
      </c>
      <c r="Q35" s="61">
        <v>-6733516</v>
      </c>
      <c r="R35" s="58" t="s">
        <v>3</v>
      </c>
      <c r="S35" s="58" t="s">
        <v>4</v>
      </c>
      <c r="T35" s="61">
        <v>8503238.8800000008</v>
      </c>
      <c r="U35" s="58">
        <v>1.26135</v>
      </c>
      <c r="V35" s="58">
        <v>14.73</v>
      </c>
      <c r="W35" s="58">
        <v>1.262823</v>
      </c>
      <c r="X35" s="58" t="s">
        <v>11</v>
      </c>
      <c r="Y35" s="58">
        <v>1.26125</v>
      </c>
      <c r="Z35" s="58">
        <v>14.72</v>
      </c>
      <c r="AA35" s="58">
        <v>1.2627219999999999</v>
      </c>
      <c r="AB35" s="58">
        <v>1.26135</v>
      </c>
      <c r="AC35" s="58">
        <v>14.73</v>
      </c>
      <c r="AD35" s="58">
        <v>1.262823</v>
      </c>
      <c r="AE35" s="58" t="s">
        <v>8</v>
      </c>
      <c r="AF35" s="58">
        <v>1.2612699999999999</v>
      </c>
      <c r="AG35" s="58">
        <v>14.672000000000001</v>
      </c>
      <c r="AH35" s="58">
        <v>1.2627371999999999</v>
      </c>
      <c r="AI35" s="58">
        <v>1.2613399999999999</v>
      </c>
      <c r="AJ35" s="58">
        <v>14.766</v>
      </c>
      <c r="AK35" s="58">
        <v>1.2628166000000001</v>
      </c>
      <c r="AL35" s="58">
        <v>43</v>
      </c>
      <c r="AM35" s="58" t="s">
        <v>2</v>
      </c>
      <c r="AN35" s="58">
        <v>1.2612099999999999</v>
      </c>
      <c r="AO35" s="58">
        <v>14.72</v>
      </c>
      <c r="AP35" s="58">
        <v>1.2626820000000001</v>
      </c>
      <c r="AQ35" s="58">
        <v>1.26145</v>
      </c>
      <c r="AR35" s="58">
        <v>14.72</v>
      </c>
      <c r="AS35" s="58">
        <v>1.2629220000000001</v>
      </c>
      <c r="AT35" s="58">
        <v>-667</v>
      </c>
      <c r="AU35" s="58" t="s">
        <v>7</v>
      </c>
      <c r="AV35" s="58">
        <v>1.2612300000000001</v>
      </c>
      <c r="AW35" s="58">
        <v>14.66</v>
      </c>
      <c r="AX35" s="58">
        <v>1.262696</v>
      </c>
      <c r="AY35" s="58">
        <v>1.26129</v>
      </c>
      <c r="AZ35" s="58">
        <v>14.85</v>
      </c>
      <c r="BA35" s="58">
        <v>1.262775</v>
      </c>
      <c r="BB35" s="58">
        <v>323</v>
      </c>
      <c r="BC35" s="58" t="s">
        <v>149</v>
      </c>
      <c r="BD35" s="58">
        <v>1.26128</v>
      </c>
      <c r="BE35" s="58">
        <v>14.587999999999999</v>
      </c>
      <c r="BF35" s="58">
        <v>1.2627387999999999</v>
      </c>
      <c r="BG35" s="58">
        <v>1.2613799999999999</v>
      </c>
      <c r="BH35" s="58">
        <v>14.821999999999999</v>
      </c>
      <c r="BI35" s="58">
        <v>1.2628622</v>
      </c>
      <c r="BJ35" s="58">
        <v>-264</v>
      </c>
      <c r="DG35" s="58">
        <v>1.26149</v>
      </c>
      <c r="DH35" s="58">
        <v>14.653</v>
      </c>
      <c r="DI35" s="58">
        <v>1.2629553</v>
      </c>
      <c r="DJ35" s="58">
        <v>1.2612099999999999</v>
      </c>
      <c r="DK35" s="58">
        <v>14.807</v>
      </c>
      <c r="DL35" s="58">
        <v>1.2626907000000001</v>
      </c>
    </row>
    <row r="36" spans="1:116" s="58" customFormat="1" x14ac:dyDescent="0.25">
      <c r="A36" s="58">
        <v>151446671</v>
      </c>
      <c r="B36" s="58" t="s">
        <v>202</v>
      </c>
      <c r="C36" s="58" t="s">
        <v>0</v>
      </c>
      <c r="D36" s="58" t="s">
        <v>17</v>
      </c>
      <c r="E36" s="58" t="s">
        <v>11</v>
      </c>
      <c r="F36" s="59">
        <v>42907</v>
      </c>
      <c r="G36" s="60">
        <v>42907.28398148148</v>
      </c>
      <c r="H36" s="58" t="s">
        <v>153</v>
      </c>
      <c r="I36" s="58">
        <v>1</v>
      </c>
      <c r="J36" s="58" t="s">
        <v>3</v>
      </c>
      <c r="K36" s="58" t="s">
        <v>9</v>
      </c>
      <c r="L36" s="58" t="s">
        <v>10</v>
      </c>
      <c r="M36" s="59">
        <v>42942</v>
      </c>
      <c r="N36" s="58">
        <v>1</v>
      </c>
      <c r="O36" s="58" t="s">
        <v>3</v>
      </c>
      <c r="P36" s="58" t="s">
        <v>18</v>
      </c>
      <c r="Q36" s="61">
        <v>6968632</v>
      </c>
      <c r="R36" s="58" t="s">
        <v>5</v>
      </c>
      <c r="S36" s="58" t="s">
        <v>4</v>
      </c>
      <c r="T36" s="61">
        <v>-8800148.7699999996</v>
      </c>
      <c r="U36" s="58">
        <v>1.26135</v>
      </c>
      <c r="V36" s="58">
        <v>14.73</v>
      </c>
      <c r="W36" s="58">
        <v>1.262823</v>
      </c>
      <c r="X36" s="58" t="s">
        <v>11</v>
      </c>
      <c r="Y36" s="58">
        <v>1.26125</v>
      </c>
      <c r="Z36" s="58">
        <v>14.72</v>
      </c>
      <c r="AA36" s="58">
        <v>1.2627219999999999</v>
      </c>
      <c r="AB36" s="58">
        <v>1.26135</v>
      </c>
      <c r="AC36" s="58">
        <v>14.73</v>
      </c>
      <c r="AD36" s="58">
        <v>1.262823</v>
      </c>
      <c r="AE36" s="58" t="s">
        <v>8</v>
      </c>
      <c r="AF36" s="58">
        <v>1.2612699999999999</v>
      </c>
      <c r="AG36" s="58">
        <v>14.672000000000001</v>
      </c>
      <c r="AH36" s="58">
        <v>1.2627371999999999</v>
      </c>
      <c r="AI36" s="58">
        <v>1.2613399999999999</v>
      </c>
      <c r="AJ36" s="58">
        <v>14.766</v>
      </c>
      <c r="AK36" s="58">
        <v>1.2628166000000001</v>
      </c>
      <c r="AL36" s="58">
        <v>-45</v>
      </c>
      <c r="AM36" s="58" t="s">
        <v>2</v>
      </c>
      <c r="AN36" s="58">
        <v>1.2612099999999999</v>
      </c>
      <c r="AO36" s="58">
        <v>14.72</v>
      </c>
      <c r="AP36" s="58">
        <v>1.2626820000000001</v>
      </c>
      <c r="AQ36" s="58">
        <v>1.26145</v>
      </c>
      <c r="AR36" s="58">
        <v>14.72</v>
      </c>
      <c r="AS36" s="58">
        <v>1.2629220000000001</v>
      </c>
      <c r="AT36" s="58">
        <v>690</v>
      </c>
      <c r="AU36" s="58" t="s">
        <v>7</v>
      </c>
      <c r="AV36" s="58">
        <v>1.2612300000000001</v>
      </c>
      <c r="AW36" s="58">
        <v>14.66</v>
      </c>
      <c r="AX36" s="58">
        <v>1.262696</v>
      </c>
      <c r="AY36" s="58">
        <v>1.26129</v>
      </c>
      <c r="AZ36" s="58">
        <v>14.85</v>
      </c>
      <c r="BA36" s="58">
        <v>1.262775</v>
      </c>
      <c r="BB36" s="58">
        <v>-334</v>
      </c>
      <c r="BC36" s="58" t="s">
        <v>149</v>
      </c>
      <c r="BD36" s="58">
        <v>1.26128</v>
      </c>
      <c r="BE36" s="58">
        <v>14.587999999999999</v>
      </c>
      <c r="BF36" s="58">
        <v>1.2627387999999999</v>
      </c>
      <c r="BG36" s="58">
        <v>1.2613799999999999</v>
      </c>
      <c r="BH36" s="58">
        <v>14.821999999999999</v>
      </c>
      <c r="BI36" s="58">
        <v>1.2628622</v>
      </c>
      <c r="BJ36" s="58">
        <v>273</v>
      </c>
      <c r="DG36" s="58">
        <v>1.26149</v>
      </c>
      <c r="DH36" s="58">
        <v>14.653</v>
      </c>
      <c r="DI36" s="58">
        <v>1.2629553</v>
      </c>
      <c r="DJ36" s="58">
        <v>1.2612099999999999</v>
      </c>
      <c r="DK36" s="58">
        <v>14.807</v>
      </c>
      <c r="DL36" s="58">
        <v>1.2626907000000001</v>
      </c>
    </row>
    <row r="37" spans="1:116" s="58" customFormat="1" x14ac:dyDescent="0.25">
      <c r="A37" s="58">
        <v>151447724</v>
      </c>
      <c r="B37" s="58" t="s">
        <v>203</v>
      </c>
      <c r="C37" s="58" t="s">
        <v>0</v>
      </c>
      <c r="D37" s="58" t="s">
        <v>15</v>
      </c>
      <c r="E37" s="58" t="s">
        <v>11</v>
      </c>
      <c r="F37" s="59">
        <v>42907</v>
      </c>
      <c r="G37" s="60">
        <v>42907.286435185182</v>
      </c>
      <c r="H37" s="58" t="s">
        <v>153</v>
      </c>
      <c r="I37" s="58">
        <v>0</v>
      </c>
      <c r="J37" s="58" t="s">
        <v>3</v>
      </c>
      <c r="K37" s="58" t="s">
        <v>9</v>
      </c>
      <c r="L37" s="58" t="s">
        <v>10</v>
      </c>
      <c r="M37" s="59">
        <v>42914</v>
      </c>
      <c r="N37" s="58">
        <v>0</v>
      </c>
      <c r="O37" s="58" t="s">
        <v>5</v>
      </c>
      <c r="P37" s="58" t="s">
        <v>16</v>
      </c>
      <c r="Q37" s="61">
        <v>-6104555</v>
      </c>
      <c r="R37" s="58" t="s">
        <v>3</v>
      </c>
      <c r="S37" s="58" t="s">
        <v>4</v>
      </c>
      <c r="T37" s="61">
        <v>6798777.2000000002</v>
      </c>
      <c r="U37" s="58">
        <v>1.1134500000000001</v>
      </c>
      <c r="V37" s="58">
        <v>2.72</v>
      </c>
      <c r="W37" s="58">
        <v>1.1137220000000001</v>
      </c>
      <c r="X37" s="58" t="s">
        <v>11</v>
      </c>
      <c r="Y37" s="58">
        <v>1.1133999999999999</v>
      </c>
      <c r="Z37" s="58">
        <v>2.72</v>
      </c>
      <c r="AA37" s="58">
        <v>1.113672</v>
      </c>
      <c r="AB37" s="58">
        <v>1.1134500000000001</v>
      </c>
      <c r="AC37" s="58">
        <v>2.72</v>
      </c>
      <c r="AD37" s="58">
        <v>1.1137220000000001</v>
      </c>
      <c r="AE37" s="58" t="s">
        <v>8</v>
      </c>
      <c r="AF37" s="58">
        <v>1.11341</v>
      </c>
      <c r="AG37" s="58">
        <v>2.722</v>
      </c>
      <c r="AH37" s="58">
        <v>1.1136822</v>
      </c>
      <c r="AI37" s="58">
        <v>1.11344</v>
      </c>
      <c r="AJ37" s="58">
        <v>2.722</v>
      </c>
      <c r="AK37" s="58">
        <v>1.1137121999999999</v>
      </c>
      <c r="AL37" s="58">
        <v>60</v>
      </c>
      <c r="AM37" s="58" t="s">
        <v>2</v>
      </c>
      <c r="AN37" s="58">
        <v>1.1133599999999999</v>
      </c>
      <c r="AO37" s="58">
        <v>2.69</v>
      </c>
      <c r="AP37" s="58">
        <v>1.113629</v>
      </c>
      <c r="AQ37" s="58">
        <v>1.11348</v>
      </c>
      <c r="AR37" s="58">
        <v>2.69</v>
      </c>
      <c r="AS37" s="58">
        <v>1.1137490000000001</v>
      </c>
      <c r="AT37" s="58">
        <v>-165</v>
      </c>
      <c r="AU37" s="58" t="s">
        <v>7</v>
      </c>
      <c r="AV37" s="58">
        <v>1.11341</v>
      </c>
      <c r="AW37" s="58">
        <v>2.71</v>
      </c>
      <c r="AX37" s="58">
        <v>1.1136809999999999</v>
      </c>
      <c r="AY37" s="58">
        <v>1.11344</v>
      </c>
      <c r="AZ37" s="58">
        <v>2.71</v>
      </c>
      <c r="BA37" s="58">
        <v>1.1137109999999999</v>
      </c>
      <c r="BB37" s="58">
        <v>67</v>
      </c>
      <c r="BC37" s="58" t="s">
        <v>149</v>
      </c>
      <c r="BD37" s="58">
        <v>1.11344</v>
      </c>
      <c r="BE37" s="58">
        <v>2.7040000000000002</v>
      </c>
      <c r="BF37" s="58">
        <v>1.1137104</v>
      </c>
      <c r="BG37" s="58">
        <v>1.11348</v>
      </c>
      <c r="BH37" s="58">
        <v>2.7050000000000001</v>
      </c>
      <c r="BI37" s="58">
        <v>1.1137505000000001</v>
      </c>
      <c r="BJ37" s="58">
        <v>-174</v>
      </c>
      <c r="DG37" s="58">
        <v>1.11338</v>
      </c>
      <c r="DH37" s="58">
        <v>2.6880000000000002</v>
      </c>
      <c r="DI37" s="58">
        <v>1.1136488</v>
      </c>
      <c r="DJ37" s="58">
        <v>1.1135699999999999</v>
      </c>
      <c r="DK37" s="58">
        <v>2.7480000000000002</v>
      </c>
      <c r="DL37" s="58">
        <v>1.1138447</v>
      </c>
    </row>
    <row r="38" spans="1:116" s="58" customFormat="1" x14ac:dyDescent="0.25">
      <c r="A38" s="58">
        <v>151447724</v>
      </c>
      <c r="B38" s="58" t="s">
        <v>204</v>
      </c>
      <c r="C38" s="58" t="s">
        <v>0</v>
      </c>
      <c r="D38" s="58" t="s">
        <v>15</v>
      </c>
      <c r="E38" s="58" t="s">
        <v>11</v>
      </c>
      <c r="F38" s="59">
        <v>42907</v>
      </c>
      <c r="G38" s="60">
        <v>42907.286435185182</v>
      </c>
      <c r="H38" s="58" t="s">
        <v>153</v>
      </c>
      <c r="I38" s="58">
        <v>0</v>
      </c>
      <c r="J38" s="58" t="s">
        <v>3</v>
      </c>
      <c r="K38" s="58" t="s">
        <v>9</v>
      </c>
      <c r="L38" s="58" t="s">
        <v>10</v>
      </c>
      <c r="M38" s="59">
        <v>42914</v>
      </c>
      <c r="N38" s="58">
        <v>1</v>
      </c>
      <c r="O38" s="58" t="s">
        <v>3</v>
      </c>
      <c r="P38" s="58" t="s">
        <v>16</v>
      </c>
      <c r="Q38" s="61">
        <v>9384125</v>
      </c>
      <c r="R38" s="58" t="s">
        <v>5</v>
      </c>
      <c r="S38" s="58" t="s">
        <v>4</v>
      </c>
      <c r="T38" s="61">
        <v>-10451306.460000001</v>
      </c>
      <c r="U38" s="58">
        <v>1.1134500000000001</v>
      </c>
      <c r="V38" s="58">
        <v>2.72</v>
      </c>
      <c r="W38" s="58">
        <v>1.1137220000000001</v>
      </c>
      <c r="X38" s="58" t="s">
        <v>11</v>
      </c>
      <c r="Y38" s="58">
        <v>1.1133999999999999</v>
      </c>
      <c r="Z38" s="58">
        <v>2.72</v>
      </c>
      <c r="AA38" s="58">
        <v>1.113672</v>
      </c>
      <c r="AB38" s="58">
        <v>1.1134500000000001</v>
      </c>
      <c r="AC38" s="58">
        <v>2.72</v>
      </c>
      <c r="AD38" s="58">
        <v>1.1137220000000001</v>
      </c>
      <c r="AE38" s="58" t="s">
        <v>8</v>
      </c>
      <c r="AF38" s="58">
        <v>1.11341</v>
      </c>
      <c r="AG38" s="58">
        <v>2.722</v>
      </c>
      <c r="AH38" s="58">
        <v>1.1136822</v>
      </c>
      <c r="AI38" s="58">
        <v>1.11344</v>
      </c>
      <c r="AJ38" s="58">
        <v>2.722</v>
      </c>
      <c r="AK38" s="58">
        <v>1.1137121999999999</v>
      </c>
      <c r="AL38" s="58">
        <v>-92</v>
      </c>
      <c r="AM38" s="58" t="s">
        <v>2</v>
      </c>
      <c r="AN38" s="58">
        <v>1.1133599999999999</v>
      </c>
      <c r="AO38" s="58">
        <v>2.69</v>
      </c>
      <c r="AP38" s="58">
        <v>1.113629</v>
      </c>
      <c r="AQ38" s="58">
        <v>1.11348</v>
      </c>
      <c r="AR38" s="58">
        <v>2.69</v>
      </c>
      <c r="AS38" s="58">
        <v>1.1137490000000001</v>
      </c>
      <c r="AT38" s="58">
        <v>253</v>
      </c>
      <c r="AU38" s="58" t="s">
        <v>7</v>
      </c>
      <c r="AV38" s="58">
        <v>1.11341</v>
      </c>
      <c r="AW38" s="58">
        <v>2.71</v>
      </c>
      <c r="AX38" s="58">
        <v>1.1136809999999999</v>
      </c>
      <c r="AY38" s="58">
        <v>1.11344</v>
      </c>
      <c r="AZ38" s="58">
        <v>2.71</v>
      </c>
      <c r="BA38" s="58">
        <v>1.1137109999999999</v>
      </c>
      <c r="BB38" s="58">
        <v>-103</v>
      </c>
      <c r="BC38" s="58" t="s">
        <v>149</v>
      </c>
      <c r="BD38" s="58">
        <v>1.11344</v>
      </c>
      <c r="BE38" s="58">
        <v>2.7040000000000002</v>
      </c>
      <c r="BF38" s="58">
        <v>1.1137104</v>
      </c>
      <c r="BG38" s="58">
        <v>1.11348</v>
      </c>
      <c r="BH38" s="58">
        <v>2.7050000000000001</v>
      </c>
      <c r="BI38" s="58">
        <v>1.1137505000000001</v>
      </c>
      <c r="BJ38" s="58">
        <v>267</v>
      </c>
      <c r="DG38" s="58">
        <v>1.11338</v>
      </c>
      <c r="DH38" s="58">
        <v>2.6880000000000002</v>
      </c>
      <c r="DI38" s="58">
        <v>1.1136488</v>
      </c>
      <c r="DJ38" s="58">
        <v>1.1135699999999999</v>
      </c>
      <c r="DK38" s="58">
        <v>2.7480000000000002</v>
      </c>
      <c r="DL38" s="58">
        <v>1.1138447</v>
      </c>
    </row>
    <row r="39" spans="1:116" s="58" customFormat="1" x14ac:dyDescent="0.25">
      <c r="A39" s="58">
        <v>151447724</v>
      </c>
      <c r="B39" s="58" t="s">
        <v>205</v>
      </c>
      <c r="C39" s="58" t="s">
        <v>0</v>
      </c>
      <c r="D39" s="58" t="s">
        <v>15</v>
      </c>
      <c r="E39" s="58" t="s">
        <v>11</v>
      </c>
      <c r="F39" s="59">
        <v>42907</v>
      </c>
      <c r="G39" s="60">
        <v>42907.286435185182</v>
      </c>
      <c r="H39" s="58" t="s">
        <v>153</v>
      </c>
      <c r="I39" s="58">
        <v>1</v>
      </c>
      <c r="J39" s="58" t="s">
        <v>5</v>
      </c>
      <c r="K39" s="58" t="s">
        <v>9</v>
      </c>
      <c r="L39" s="58" t="s">
        <v>10</v>
      </c>
      <c r="M39" s="59">
        <v>42942</v>
      </c>
      <c r="N39" s="58">
        <v>0</v>
      </c>
      <c r="O39" s="58" t="s">
        <v>3</v>
      </c>
      <c r="P39" s="58" t="s">
        <v>16</v>
      </c>
      <c r="Q39" s="61">
        <v>6775143</v>
      </c>
      <c r="R39" s="58" t="s">
        <v>5</v>
      </c>
      <c r="S39" s="58" t="s">
        <v>4</v>
      </c>
      <c r="T39" s="61">
        <v>-7557949.7999999998</v>
      </c>
      <c r="U39" s="58">
        <v>1.1134500000000001</v>
      </c>
      <c r="V39" s="58">
        <v>20.91</v>
      </c>
      <c r="W39" s="58">
        <v>1.1155409999999999</v>
      </c>
      <c r="X39" s="58" t="s">
        <v>11</v>
      </c>
      <c r="Y39" s="58">
        <v>1.1134500000000001</v>
      </c>
      <c r="Z39" s="58">
        <v>20.91</v>
      </c>
      <c r="AA39" s="58">
        <v>1.1155409999999999</v>
      </c>
      <c r="AB39" s="58">
        <v>1.1133999999999999</v>
      </c>
      <c r="AC39" s="58">
        <v>20.92</v>
      </c>
      <c r="AD39" s="58">
        <v>1.1154919999999999</v>
      </c>
      <c r="AE39" s="58" t="s">
        <v>8</v>
      </c>
      <c r="AF39" s="58">
        <v>1.11344</v>
      </c>
      <c r="AG39" s="58">
        <v>20.87</v>
      </c>
      <c r="AH39" s="58">
        <v>1.1155269999999999</v>
      </c>
      <c r="AI39" s="58">
        <v>1.11341</v>
      </c>
      <c r="AJ39" s="58">
        <v>20.937000000000001</v>
      </c>
      <c r="AK39" s="58">
        <v>1.1155037000000001</v>
      </c>
      <c r="AL39" s="58">
        <v>-95</v>
      </c>
      <c r="AM39" s="58" t="s">
        <v>2</v>
      </c>
      <c r="AN39" s="58">
        <v>1.11348</v>
      </c>
      <c r="AO39" s="58">
        <v>20.87</v>
      </c>
      <c r="AP39" s="58">
        <v>1.115567</v>
      </c>
      <c r="AQ39" s="58">
        <v>1.1133599999999999</v>
      </c>
      <c r="AR39" s="58">
        <v>20.87</v>
      </c>
      <c r="AS39" s="58">
        <v>1.1154470000000001</v>
      </c>
      <c r="AT39" s="58">
        <v>176</v>
      </c>
      <c r="AU39" s="58" t="s">
        <v>7</v>
      </c>
      <c r="AV39" s="58">
        <v>1.11344</v>
      </c>
      <c r="AW39" s="58">
        <v>20.8</v>
      </c>
      <c r="AX39" s="58">
        <v>1.1155200000000001</v>
      </c>
      <c r="AY39" s="58">
        <v>1.11341</v>
      </c>
      <c r="AZ39" s="58">
        <v>20.99</v>
      </c>
      <c r="BA39" s="58">
        <v>1.1155090000000001</v>
      </c>
      <c r="BB39" s="58">
        <v>-142</v>
      </c>
      <c r="BC39" s="58" t="s">
        <v>149</v>
      </c>
      <c r="BD39" s="58">
        <v>1.11348</v>
      </c>
      <c r="BE39" s="58">
        <v>20.846</v>
      </c>
      <c r="BF39" s="58">
        <v>1.1155645999999999</v>
      </c>
      <c r="BG39" s="58">
        <v>1.11344</v>
      </c>
      <c r="BH39" s="58">
        <v>20.954000000000001</v>
      </c>
      <c r="BI39" s="58">
        <v>1.1155354</v>
      </c>
      <c r="BJ39" s="58">
        <v>160</v>
      </c>
      <c r="DG39" s="58">
        <v>1.1135699999999999</v>
      </c>
      <c r="DH39" s="58">
        <v>20.821000000000002</v>
      </c>
      <c r="DI39" s="58">
        <v>1.1156520999999999</v>
      </c>
      <c r="DJ39" s="58">
        <v>1.11338</v>
      </c>
      <c r="DK39" s="58">
        <v>20.992000000000001</v>
      </c>
      <c r="DL39" s="58">
        <v>1.1154792</v>
      </c>
    </row>
    <row r="40" spans="1:116" s="58" customFormat="1" x14ac:dyDescent="0.25">
      <c r="A40" s="58">
        <v>151447724</v>
      </c>
      <c r="B40" s="58" t="s">
        <v>206</v>
      </c>
      <c r="C40" s="58" t="s">
        <v>0</v>
      </c>
      <c r="D40" s="58" t="s">
        <v>15</v>
      </c>
      <c r="E40" s="58" t="s">
        <v>11</v>
      </c>
      <c r="F40" s="59">
        <v>42907</v>
      </c>
      <c r="G40" s="60">
        <v>42907.286435185182</v>
      </c>
      <c r="H40" s="58" t="s">
        <v>153</v>
      </c>
      <c r="I40" s="58">
        <v>1</v>
      </c>
      <c r="J40" s="58" t="s">
        <v>5</v>
      </c>
      <c r="K40" s="58" t="s">
        <v>9</v>
      </c>
      <c r="L40" s="58" t="s">
        <v>10</v>
      </c>
      <c r="M40" s="59">
        <v>42942</v>
      </c>
      <c r="N40" s="58">
        <v>1</v>
      </c>
      <c r="O40" s="58" t="s">
        <v>5</v>
      </c>
      <c r="P40" s="58" t="s">
        <v>16</v>
      </c>
      <c r="Q40" s="61">
        <v>-9547060</v>
      </c>
      <c r="R40" s="58" t="s">
        <v>3</v>
      </c>
      <c r="S40" s="58" t="s">
        <v>4</v>
      </c>
      <c r="T40" s="61">
        <v>10650136.859999999</v>
      </c>
      <c r="U40" s="58">
        <v>1.1134500000000001</v>
      </c>
      <c r="V40" s="58">
        <v>20.91</v>
      </c>
      <c r="W40" s="58">
        <v>1.1155409999999999</v>
      </c>
      <c r="X40" s="58" t="s">
        <v>11</v>
      </c>
      <c r="Y40" s="58">
        <v>1.1134500000000001</v>
      </c>
      <c r="Z40" s="58">
        <v>20.91</v>
      </c>
      <c r="AA40" s="58">
        <v>1.1155409999999999</v>
      </c>
      <c r="AB40" s="58">
        <v>1.1133999999999999</v>
      </c>
      <c r="AC40" s="58">
        <v>20.92</v>
      </c>
      <c r="AD40" s="58">
        <v>1.1154919999999999</v>
      </c>
      <c r="AE40" s="58" t="s">
        <v>8</v>
      </c>
      <c r="AF40" s="58">
        <v>1.11344</v>
      </c>
      <c r="AG40" s="58">
        <v>20.87</v>
      </c>
      <c r="AH40" s="58">
        <v>1.1155269999999999</v>
      </c>
      <c r="AI40" s="58">
        <v>1.11341</v>
      </c>
      <c r="AJ40" s="58">
        <v>20.937000000000001</v>
      </c>
      <c r="AK40" s="58">
        <v>1.1155037000000001</v>
      </c>
      <c r="AL40" s="58">
        <v>134</v>
      </c>
      <c r="AM40" s="58" t="s">
        <v>2</v>
      </c>
      <c r="AN40" s="58">
        <v>1.11348</v>
      </c>
      <c r="AO40" s="58">
        <v>20.87</v>
      </c>
      <c r="AP40" s="58">
        <v>1.115567</v>
      </c>
      <c r="AQ40" s="58">
        <v>1.1133599999999999</v>
      </c>
      <c r="AR40" s="58">
        <v>20.87</v>
      </c>
      <c r="AS40" s="58">
        <v>1.1154470000000001</v>
      </c>
      <c r="AT40" s="58">
        <v>-248</v>
      </c>
      <c r="AU40" s="58" t="s">
        <v>7</v>
      </c>
      <c r="AV40" s="58">
        <v>1.11344</v>
      </c>
      <c r="AW40" s="58">
        <v>20.8</v>
      </c>
      <c r="AX40" s="58">
        <v>1.1155200000000001</v>
      </c>
      <c r="AY40" s="58">
        <v>1.11341</v>
      </c>
      <c r="AZ40" s="58">
        <v>20.99</v>
      </c>
      <c r="BA40" s="58">
        <v>1.1155090000000001</v>
      </c>
      <c r="BB40" s="58">
        <v>200</v>
      </c>
      <c r="BC40" s="58" t="s">
        <v>149</v>
      </c>
      <c r="BD40" s="58">
        <v>1.11348</v>
      </c>
      <c r="BE40" s="58">
        <v>20.846</v>
      </c>
      <c r="BF40" s="58">
        <v>1.1155645999999999</v>
      </c>
      <c r="BG40" s="58">
        <v>1.11344</v>
      </c>
      <c r="BH40" s="58">
        <v>20.954000000000001</v>
      </c>
      <c r="BI40" s="58">
        <v>1.1155354</v>
      </c>
      <c r="BJ40" s="58">
        <v>-225</v>
      </c>
      <c r="DG40" s="58">
        <v>1.1135699999999999</v>
      </c>
      <c r="DH40" s="58">
        <v>20.821000000000002</v>
      </c>
      <c r="DI40" s="58">
        <v>1.1156520999999999</v>
      </c>
      <c r="DJ40" s="58">
        <v>1.11338</v>
      </c>
      <c r="DK40" s="58">
        <v>20.992000000000001</v>
      </c>
      <c r="DL40" s="58">
        <v>1.1154792</v>
      </c>
    </row>
    <row r="41" spans="1:116" s="58" customFormat="1" x14ac:dyDescent="0.25">
      <c r="A41" s="58">
        <v>151450616</v>
      </c>
      <c r="B41" s="58" t="s">
        <v>209</v>
      </c>
      <c r="C41" s="58" t="s">
        <v>0</v>
      </c>
      <c r="D41" s="58" t="s">
        <v>13</v>
      </c>
      <c r="E41" s="58" t="s">
        <v>8</v>
      </c>
      <c r="F41" s="59">
        <v>42907</v>
      </c>
      <c r="G41" s="60">
        <v>42907.287685185183</v>
      </c>
      <c r="H41" s="58" t="s">
        <v>153</v>
      </c>
      <c r="I41" s="58">
        <v>0</v>
      </c>
      <c r="J41" s="58" t="s">
        <v>3</v>
      </c>
      <c r="K41" s="58" t="s">
        <v>9</v>
      </c>
      <c r="L41" s="58" t="s">
        <v>10</v>
      </c>
      <c r="M41" s="59">
        <v>42914</v>
      </c>
      <c r="N41" s="58">
        <v>0</v>
      </c>
      <c r="O41" s="58" t="s">
        <v>3</v>
      </c>
      <c r="P41" s="58" t="s">
        <v>14</v>
      </c>
      <c r="Q41" s="61">
        <v>1019649596</v>
      </c>
      <c r="R41" s="58" t="s">
        <v>5</v>
      </c>
      <c r="S41" s="58" t="s">
        <v>4</v>
      </c>
      <c r="T41" s="61">
        <v>-9164055.1799999997</v>
      </c>
      <c r="U41" s="58">
        <v>111.28700000000001</v>
      </c>
      <c r="V41" s="58">
        <v>-2.08</v>
      </c>
      <c r="W41" s="58">
        <v>111.2662</v>
      </c>
      <c r="X41" s="58" t="s">
        <v>8</v>
      </c>
      <c r="Y41" s="58">
        <v>111.28700000000001</v>
      </c>
      <c r="Z41" s="58">
        <v>-2.08</v>
      </c>
      <c r="AA41" s="58">
        <v>111.2662</v>
      </c>
      <c r="AB41" s="58">
        <v>111.28400000000001</v>
      </c>
      <c r="AC41" s="58">
        <v>-2.08</v>
      </c>
      <c r="AD41" s="58">
        <v>111.2632</v>
      </c>
      <c r="AE41" s="58" t="s">
        <v>11</v>
      </c>
      <c r="AF41" s="58">
        <v>111.29300000000001</v>
      </c>
      <c r="AG41" s="58">
        <v>-2.09</v>
      </c>
      <c r="AH41" s="58">
        <v>111.27209999999999</v>
      </c>
      <c r="AI41" s="58">
        <v>111.28</v>
      </c>
      <c r="AJ41" s="58">
        <v>-2.09</v>
      </c>
      <c r="AK41" s="58">
        <v>111.2591</v>
      </c>
      <c r="AL41" s="58">
        <v>-486</v>
      </c>
      <c r="AM41" s="58" t="s">
        <v>149</v>
      </c>
      <c r="AN41" s="58">
        <v>111.28700000000001</v>
      </c>
      <c r="AO41" s="58">
        <v>-2.0670000000000002</v>
      </c>
      <c r="AP41" s="58">
        <v>111.26633</v>
      </c>
      <c r="AQ41" s="58">
        <v>111.282</v>
      </c>
      <c r="AR41" s="58">
        <v>-2.0670000000000002</v>
      </c>
      <c r="AS41" s="58">
        <v>111.26133</v>
      </c>
      <c r="AT41" s="58">
        <v>-11</v>
      </c>
      <c r="AU41" s="58" t="s">
        <v>2</v>
      </c>
      <c r="AV41" s="58">
        <v>111.29300000000001</v>
      </c>
      <c r="AW41" s="58">
        <v>-2.08</v>
      </c>
      <c r="AX41" s="58">
        <v>111.2722</v>
      </c>
      <c r="AY41" s="58">
        <v>111.28</v>
      </c>
      <c r="AZ41" s="58">
        <v>-2.08</v>
      </c>
      <c r="BA41" s="58">
        <v>111.25920000000001</v>
      </c>
      <c r="BB41" s="58">
        <v>-494</v>
      </c>
      <c r="BC41" s="58" t="s">
        <v>7</v>
      </c>
      <c r="BD41" s="58">
        <v>111.29</v>
      </c>
      <c r="BE41" s="58">
        <v>-2.08</v>
      </c>
      <c r="BF41" s="58">
        <v>111.2692</v>
      </c>
      <c r="BG41" s="58">
        <v>111.286</v>
      </c>
      <c r="BH41" s="58">
        <v>-2.08</v>
      </c>
      <c r="BI41" s="58">
        <v>111.26519999999999</v>
      </c>
      <c r="BJ41" s="58">
        <v>-247</v>
      </c>
      <c r="DG41" s="58">
        <v>111.28</v>
      </c>
      <c r="DH41" s="58">
        <v>-3.0070000000000001</v>
      </c>
      <c r="DI41" s="58">
        <v>111.24993000000001</v>
      </c>
      <c r="DJ41" s="58">
        <v>111.29</v>
      </c>
      <c r="DK41" s="58">
        <v>-2.948</v>
      </c>
      <c r="DL41" s="58">
        <v>111.26053</v>
      </c>
    </row>
    <row r="42" spans="1:116" s="58" customFormat="1" x14ac:dyDescent="0.25">
      <c r="A42" s="58">
        <v>151450616</v>
      </c>
      <c r="B42" s="58" t="s">
        <v>210</v>
      </c>
      <c r="C42" s="58" t="s">
        <v>0</v>
      </c>
      <c r="D42" s="58" t="s">
        <v>13</v>
      </c>
      <c r="E42" s="58" t="s">
        <v>8</v>
      </c>
      <c r="F42" s="59">
        <v>42907</v>
      </c>
      <c r="G42" s="60">
        <v>42907.287685185183</v>
      </c>
      <c r="H42" s="58" t="s">
        <v>153</v>
      </c>
      <c r="I42" s="58">
        <v>1</v>
      </c>
      <c r="J42" s="58" t="s">
        <v>5</v>
      </c>
      <c r="K42" s="58" t="s">
        <v>9</v>
      </c>
      <c r="L42" s="58" t="s">
        <v>10</v>
      </c>
      <c r="M42" s="59">
        <v>42942</v>
      </c>
      <c r="N42" s="58">
        <v>0</v>
      </c>
      <c r="O42" s="58" t="s">
        <v>5</v>
      </c>
      <c r="P42" s="58" t="s">
        <v>14</v>
      </c>
      <c r="Q42" s="61">
        <v>-1105779132</v>
      </c>
      <c r="R42" s="58" t="s">
        <v>3</v>
      </c>
      <c r="S42" s="58" t="s">
        <v>4</v>
      </c>
      <c r="T42" s="61">
        <v>9951628.0600000005</v>
      </c>
      <c r="U42" s="58">
        <v>111.28700000000001</v>
      </c>
      <c r="V42" s="58">
        <v>-17.16</v>
      </c>
      <c r="W42" s="58">
        <v>111.11539999999999</v>
      </c>
      <c r="X42" s="58" t="s">
        <v>8</v>
      </c>
      <c r="Y42" s="58">
        <v>111.28400000000001</v>
      </c>
      <c r="Z42" s="58">
        <v>-17.239999999999998</v>
      </c>
      <c r="AA42" s="58">
        <v>111.1116</v>
      </c>
      <c r="AB42" s="58">
        <v>111.28700000000001</v>
      </c>
      <c r="AC42" s="58">
        <v>-17.16</v>
      </c>
      <c r="AD42" s="58">
        <v>111.11539999999999</v>
      </c>
      <c r="AE42" s="58" t="s">
        <v>11</v>
      </c>
      <c r="AF42" s="58">
        <v>111.28</v>
      </c>
      <c r="AG42" s="58">
        <v>-17.2</v>
      </c>
      <c r="AH42" s="58">
        <v>111.108</v>
      </c>
      <c r="AI42" s="58">
        <v>111.29300000000001</v>
      </c>
      <c r="AJ42" s="58">
        <v>-17.2</v>
      </c>
      <c r="AK42" s="58">
        <v>111.121</v>
      </c>
      <c r="AL42" s="58">
        <v>502</v>
      </c>
      <c r="AM42" s="58" t="s">
        <v>149</v>
      </c>
      <c r="AN42" s="58">
        <v>111.282</v>
      </c>
      <c r="AO42" s="58">
        <v>-17.213999999999999</v>
      </c>
      <c r="AP42" s="58">
        <v>111.10986</v>
      </c>
      <c r="AQ42" s="58">
        <v>111.28700000000001</v>
      </c>
      <c r="AR42" s="58">
        <v>-17.106000000000002</v>
      </c>
      <c r="AS42" s="58">
        <v>111.11593999999999</v>
      </c>
      <c r="AT42" s="58">
        <v>48</v>
      </c>
      <c r="AU42" s="58" t="s">
        <v>2</v>
      </c>
      <c r="AV42" s="58">
        <v>111.28</v>
      </c>
      <c r="AW42" s="58">
        <v>-17.29</v>
      </c>
      <c r="AX42" s="58">
        <v>111.1071</v>
      </c>
      <c r="AY42" s="58">
        <v>111.29300000000001</v>
      </c>
      <c r="AZ42" s="58">
        <v>-17.100000000000001</v>
      </c>
      <c r="BA42" s="58">
        <v>111.122</v>
      </c>
      <c r="BB42" s="58">
        <v>591</v>
      </c>
      <c r="BC42" s="58" t="s">
        <v>7</v>
      </c>
      <c r="BD42" s="58">
        <v>111.286</v>
      </c>
      <c r="BE42" s="58">
        <v>-17.3</v>
      </c>
      <c r="BF42" s="58">
        <v>111.113</v>
      </c>
      <c r="BG42" s="58">
        <v>111.29</v>
      </c>
      <c r="BH42" s="58">
        <v>-17.010000000000002</v>
      </c>
      <c r="BI42" s="58">
        <v>111.1199</v>
      </c>
      <c r="BJ42" s="58">
        <v>403</v>
      </c>
      <c r="DG42" s="58">
        <v>111.29</v>
      </c>
      <c r="DH42" s="58">
        <v>-17.294</v>
      </c>
      <c r="DI42" s="58">
        <v>111.11706</v>
      </c>
      <c r="DJ42" s="58">
        <v>111.28</v>
      </c>
      <c r="DK42" s="58">
        <v>-17.079000000000001</v>
      </c>
      <c r="DL42" s="58">
        <v>111.10921</v>
      </c>
    </row>
    <row r="43" spans="1:116" s="58" customFormat="1" x14ac:dyDescent="0.25">
      <c r="A43" s="58">
        <v>151450820</v>
      </c>
      <c r="B43" s="58" t="s">
        <v>211</v>
      </c>
      <c r="C43" s="58" t="s">
        <v>0</v>
      </c>
      <c r="D43" s="58" t="s">
        <v>30</v>
      </c>
      <c r="E43" s="58" t="s">
        <v>2</v>
      </c>
      <c r="F43" s="59">
        <v>42907</v>
      </c>
      <c r="G43" s="60">
        <v>42907.288240740738</v>
      </c>
      <c r="H43" s="58" t="s">
        <v>153</v>
      </c>
      <c r="I43" s="58">
        <v>0</v>
      </c>
      <c r="J43" s="58" t="s">
        <v>3</v>
      </c>
      <c r="K43" s="58" t="s">
        <v>9</v>
      </c>
      <c r="L43" s="58" t="s">
        <v>10</v>
      </c>
      <c r="M43" s="59">
        <v>42914</v>
      </c>
      <c r="N43" s="58">
        <v>1</v>
      </c>
      <c r="O43" s="58" t="s">
        <v>3</v>
      </c>
      <c r="P43" s="58" t="s">
        <v>31</v>
      </c>
      <c r="Q43" s="61">
        <v>11620969</v>
      </c>
      <c r="R43" s="58" t="s">
        <v>5</v>
      </c>
      <c r="S43" s="58" t="s">
        <v>4</v>
      </c>
      <c r="T43" s="61">
        <v>-11927077.439999999</v>
      </c>
      <c r="U43" s="58">
        <v>0.97462000000000004</v>
      </c>
      <c r="V43" s="58">
        <v>-2.85</v>
      </c>
      <c r="W43" s="58">
        <v>0.97433499999999995</v>
      </c>
      <c r="X43" s="58" t="s">
        <v>2</v>
      </c>
      <c r="Y43" s="58">
        <v>0.97462000000000004</v>
      </c>
      <c r="Z43" s="58">
        <v>-2.85</v>
      </c>
      <c r="AA43" s="58">
        <v>0.97433499999999995</v>
      </c>
      <c r="AB43" s="58">
        <v>0.97441999999999995</v>
      </c>
      <c r="AC43" s="58">
        <v>-2.85</v>
      </c>
      <c r="AD43" s="58">
        <v>0.97413499999999997</v>
      </c>
      <c r="AE43" s="58" t="s">
        <v>8</v>
      </c>
      <c r="AF43" s="58">
        <v>0.97453999999999996</v>
      </c>
      <c r="AG43" s="58">
        <v>-2.8650000000000002</v>
      </c>
      <c r="AH43" s="58">
        <v>0.97425349999999999</v>
      </c>
      <c r="AI43" s="58">
        <v>0.97448000000000001</v>
      </c>
      <c r="AJ43" s="58">
        <v>-2.8650000000000002</v>
      </c>
      <c r="AK43" s="58">
        <v>0.97419350000000005</v>
      </c>
      <c r="AL43" s="58">
        <v>998</v>
      </c>
      <c r="AM43" s="58" t="s">
        <v>7</v>
      </c>
      <c r="AN43" s="58">
        <v>0.97455000000000003</v>
      </c>
      <c r="AO43" s="58">
        <v>-2.87</v>
      </c>
      <c r="AP43" s="58">
        <v>0.97426299999999999</v>
      </c>
      <c r="AQ43" s="58">
        <v>0.97448999999999997</v>
      </c>
      <c r="AR43" s="58">
        <v>-2.87</v>
      </c>
      <c r="AS43" s="58">
        <v>0.97420300000000004</v>
      </c>
      <c r="AT43" s="58">
        <v>881</v>
      </c>
      <c r="AU43" s="58" t="s">
        <v>149</v>
      </c>
      <c r="AV43" s="58">
        <v>0.97453999999999996</v>
      </c>
      <c r="AW43" s="58">
        <v>-2.855</v>
      </c>
      <c r="AX43" s="58">
        <v>0.97425450000000002</v>
      </c>
      <c r="AY43" s="58">
        <v>0.97445999999999999</v>
      </c>
      <c r="AZ43" s="58">
        <v>-2.855</v>
      </c>
      <c r="BA43" s="58">
        <v>0.97417450000000005</v>
      </c>
      <c r="BB43" s="58">
        <v>986</v>
      </c>
      <c r="BC43" s="58" t="s">
        <v>11</v>
      </c>
      <c r="BD43" s="58">
        <v>0.97455000000000003</v>
      </c>
      <c r="BE43" s="58">
        <v>-3.19</v>
      </c>
      <c r="BF43" s="58">
        <v>0.97423099999999996</v>
      </c>
      <c r="BG43" s="58">
        <v>0.97448000000000001</v>
      </c>
      <c r="BH43" s="58">
        <v>-2.56</v>
      </c>
      <c r="BI43" s="58">
        <v>0.97422399999999998</v>
      </c>
      <c r="BJ43" s="58">
        <v>1273</v>
      </c>
      <c r="DG43" s="58">
        <v>0.97448000000000001</v>
      </c>
      <c r="DH43" s="58">
        <v>-3.7490000000000001</v>
      </c>
      <c r="DI43" s="58">
        <v>0.97410509999999995</v>
      </c>
      <c r="DJ43" s="58">
        <v>0.97458999999999996</v>
      </c>
      <c r="DK43" s="58">
        <v>-3.681</v>
      </c>
      <c r="DL43" s="58">
        <v>0.97422189999999997</v>
      </c>
    </row>
    <row r="44" spans="1:116" s="58" customFormat="1" x14ac:dyDescent="0.25">
      <c r="A44" s="58">
        <v>151450820</v>
      </c>
      <c r="B44" s="58" t="s">
        <v>212</v>
      </c>
      <c r="C44" s="58" t="s">
        <v>0</v>
      </c>
      <c r="D44" s="58" t="s">
        <v>30</v>
      </c>
      <c r="E44" s="58" t="s">
        <v>2</v>
      </c>
      <c r="F44" s="59">
        <v>42907</v>
      </c>
      <c r="G44" s="60">
        <v>42907.288240740738</v>
      </c>
      <c r="H44" s="58" t="s">
        <v>153</v>
      </c>
      <c r="I44" s="58">
        <v>0</v>
      </c>
      <c r="J44" s="58" t="s">
        <v>3</v>
      </c>
      <c r="K44" s="58" t="s">
        <v>9</v>
      </c>
      <c r="L44" s="58" t="s">
        <v>10</v>
      </c>
      <c r="M44" s="59">
        <v>42914</v>
      </c>
      <c r="N44" s="58">
        <v>0</v>
      </c>
      <c r="O44" s="58" t="s">
        <v>3</v>
      </c>
      <c r="P44" s="58" t="s">
        <v>31</v>
      </c>
      <c r="Q44" s="61">
        <v>8489464</v>
      </c>
      <c r="R44" s="58" t="s">
        <v>5</v>
      </c>
      <c r="S44" s="58" t="s">
        <v>4</v>
      </c>
      <c r="T44" s="61">
        <v>-8713085.3399999999</v>
      </c>
      <c r="U44" s="58">
        <v>0.97462000000000004</v>
      </c>
      <c r="V44" s="58">
        <v>-2.85</v>
      </c>
      <c r="W44" s="58">
        <v>0.97433499999999995</v>
      </c>
      <c r="X44" s="58" t="s">
        <v>2</v>
      </c>
      <c r="Y44" s="58">
        <v>0.97462000000000004</v>
      </c>
      <c r="Z44" s="58">
        <v>-2.85</v>
      </c>
      <c r="AA44" s="58">
        <v>0.97433499999999995</v>
      </c>
      <c r="AB44" s="58">
        <v>0.97441999999999995</v>
      </c>
      <c r="AC44" s="58">
        <v>-2.85</v>
      </c>
      <c r="AD44" s="58">
        <v>0.97413499999999997</v>
      </c>
      <c r="AE44" s="58" t="s">
        <v>8</v>
      </c>
      <c r="AF44" s="58">
        <v>0.97453999999999996</v>
      </c>
      <c r="AG44" s="58">
        <v>-2.8650000000000002</v>
      </c>
      <c r="AH44" s="58">
        <v>0.97425349999999999</v>
      </c>
      <c r="AI44" s="58">
        <v>0.97448000000000001</v>
      </c>
      <c r="AJ44" s="58">
        <v>-2.8650000000000002</v>
      </c>
      <c r="AK44" s="58">
        <v>0.97419350000000005</v>
      </c>
      <c r="AL44" s="58">
        <v>729</v>
      </c>
      <c r="AM44" s="58" t="s">
        <v>7</v>
      </c>
      <c r="AN44" s="58">
        <v>0.97455000000000003</v>
      </c>
      <c r="AO44" s="58">
        <v>-2.87</v>
      </c>
      <c r="AP44" s="58">
        <v>0.97426299999999999</v>
      </c>
      <c r="AQ44" s="58">
        <v>0.97448999999999997</v>
      </c>
      <c r="AR44" s="58">
        <v>-2.87</v>
      </c>
      <c r="AS44" s="58">
        <v>0.97420300000000004</v>
      </c>
      <c r="AT44" s="58">
        <v>644</v>
      </c>
      <c r="AU44" s="58" t="s">
        <v>149</v>
      </c>
      <c r="AV44" s="58">
        <v>0.97453999999999996</v>
      </c>
      <c r="AW44" s="58">
        <v>-2.855</v>
      </c>
      <c r="AX44" s="58">
        <v>0.97425450000000002</v>
      </c>
      <c r="AY44" s="58">
        <v>0.97445999999999999</v>
      </c>
      <c r="AZ44" s="58">
        <v>-2.855</v>
      </c>
      <c r="BA44" s="58">
        <v>0.97417450000000005</v>
      </c>
      <c r="BB44" s="58">
        <v>720</v>
      </c>
      <c r="BC44" s="58" t="s">
        <v>11</v>
      </c>
      <c r="BD44" s="58">
        <v>0.97455000000000003</v>
      </c>
      <c r="BE44" s="58">
        <v>-3.19</v>
      </c>
      <c r="BF44" s="58">
        <v>0.97423099999999996</v>
      </c>
      <c r="BG44" s="58">
        <v>0.97448000000000001</v>
      </c>
      <c r="BH44" s="58">
        <v>-2.56</v>
      </c>
      <c r="BI44" s="58">
        <v>0.97422399999999998</v>
      </c>
      <c r="BJ44" s="58">
        <v>930</v>
      </c>
      <c r="DG44" s="58">
        <v>0.97448000000000001</v>
      </c>
      <c r="DH44" s="58">
        <v>-3.7490000000000001</v>
      </c>
      <c r="DI44" s="58">
        <v>0.97410509999999995</v>
      </c>
      <c r="DJ44" s="58">
        <v>0.97458999999999996</v>
      </c>
      <c r="DK44" s="58">
        <v>-3.681</v>
      </c>
      <c r="DL44" s="58">
        <v>0.97422189999999997</v>
      </c>
    </row>
    <row r="45" spans="1:116" s="58" customFormat="1" x14ac:dyDescent="0.25">
      <c r="A45" s="58">
        <v>151450820</v>
      </c>
      <c r="B45" s="58" t="s">
        <v>213</v>
      </c>
      <c r="C45" s="58" t="s">
        <v>0</v>
      </c>
      <c r="D45" s="58" t="s">
        <v>30</v>
      </c>
      <c r="E45" s="58" t="s">
        <v>2</v>
      </c>
      <c r="F45" s="59">
        <v>42907</v>
      </c>
      <c r="G45" s="60">
        <v>42907.288240740738</v>
      </c>
      <c r="H45" s="58" t="s">
        <v>153</v>
      </c>
      <c r="I45" s="58">
        <v>1</v>
      </c>
      <c r="J45" s="58" t="s">
        <v>5</v>
      </c>
      <c r="K45" s="58" t="s">
        <v>9</v>
      </c>
      <c r="L45" s="58" t="s">
        <v>10</v>
      </c>
      <c r="M45" s="59">
        <v>42942</v>
      </c>
      <c r="N45" s="58">
        <v>0</v>
      </c>
      <c r="O45" s="58" t="s">
        <v>5</v>
      </c>
      <c r="P45" s="58" t="s">
        <v>31</v>
      </c>
      <c r="Q45" s="61">
        <v>-8581011</v>
      </c>
      <c r="R45" s="58" t="s">
        <v>3</v>
      </c>
      <c r="S45" s="58" t="s">
        <v>4</v>
      </c>
      <c r="T45" s="61">
        <v>8824287.7899999991</v>
      </c>
      <c r="U45" s="58">
        <v>0.97462000000000004</v>
      </c>
      <c r="V45" s="58">
        <v>-21.89</v>
      </c>
      <c r="W45" s="58">
        <v>0.97243100000000005</v>
      </c>
      <c r="X45" s="58" t="s">
        <v>2</v>
      </c>
      <c r="Y45" s="58">
        <v>0.97441999999999995</v>
      </c>
      <c r="Z45" s="58">
        <v>-22</v>
      </c>
      <c r="AA45" s="58">
        <v>0.97221999999999997</v>
      </c>
      <c r="AB45" s="58">
        <v>0.97462000000000004</v>
      </c>
      <c r="AC45" s="58">
        <v>-21.89</v>
      </c>
      <c r="AD45" s="58">
        <v>0.97243100000000005</v>
      </c>
      <c r="AE45" s="58" t="s">
        <v>8</v>
      </c>
      <c r="AF45" s="58">
        <v>0.97448000000000001</v>
      </c>
      <c r="AG45" s="58">
        <v>-21.901</v>
      </c>
      <c r="AH45" s="58">
        <v>0.97228990000000004</v>
      </c>
      <c r="AI45" s="58">
        <v>0.97453999999999996</v>
      </c>
      <c r="AJ45" s="58">
        <v>-21.754999999999999</v>
      </c>
      <c r="AK45" s="58">
        <v>0.97236449999999996</v>
      </c>
      <c r="AL45" s="58">
        <v>-603</v>
      </c>
      <c r="AM45" s="58" t="s">
        <v>7</v>
      </c>
      <c r="AN45" s="58">
        <v>0.97448999999999997</v>
      </c>
      <c r="AO45" s="58">
        <v>-22</v>
      </c>
      <c r="AP45" s="58">
        <v>0.97228999999999999</v>
      </c>
      <c r="AQ45" s="58">
        <v>0.97455000000000003</v>
      </c>
      <c r="AR45" s="58">
        <v>-21.7</v>
      </c>
      <c r="AS45" s="58">
        <v>0.97238000000000002</v>
      </c>
      <c r="AT45" s="58">
        <v>-463</v>
      </c>
      <c r="AU45" s="58" t="s">
        <v>149</v>
      </c>
      <c r="AV45" s="58">
        <v>0.97445999999999999</v>
      </c>
      <c r="AW45" s="58">
        <v>-22.18</v>
      </c>
      <c r="AX45" s="58">
        <v>0.97224200000000005</v>
      </c>
      <c r="AY45" s="58">
        <v>0.97453999999999996</v>
      </c>
      <c r="AZ45" s="58">
        <v>-21.64</v>
      </c>
      <c r="BA45" s="58">
        <v>0.97237600000000002</v>
      </c>
      <c r="BB45" s="58">
        <v>-499</v>
      </c>
      <c r="BC45" s="58" t="s">
        <v>11</v>
      </c>
      <c r="BD45" s="58">
        <v>0.97448000000000001</v>
      </c>
      <c r="BE45" s="58">
        <v>-23.25</v>
      </c>
      <c r="BF45" s="58">
        <v>0.97215499999999999</v>
      </c>
      <c r="BG45" s="58">
        <v>0.97455000000000003</v>
      </c>
      <c r="BH45" s="58">
        <v>-20.420000000000002</v>
      </c>
      <c r="BI45" s="58">
        <v>0.97250800000000004</v>
      </c>
      <c r="BJ45" s="58">
        <v>699</v>
      </c>
      <c r="DG45" s="58">
        <v>0.97458999999999996</v>
      </c>
      <c r="DH45" s="58">
        <v>-22.244</v>
      </c>
      <c r="DI45" s="58">
        <v>0.97236560000000005</v>
      </c>
      <c r="DJ45" s="58">
        <v>0.97448000000000001</v>
      </c>
      <c r="DK45" s="58">
        <v>-21.614000000000001</v>
      </c>
      <c r="DL45" s="58">
        <v>0.97231860000000003</v>
      </c>
    </row>
    <row r="46" spans="1:116" s="58" customFormat="1" x14ac:dyDescent="0.25">
      <c r="A46" s="58">
        <v>151450820</v>
      </c>
      <c r="B46" s="58" t="s">
        <v>214</v>
      </c>
      <c r="C46" s="58" t="s">
        <v>0</v>
      </c>
      <c r="D46" s="58" t="s">
        <v>30</v>
      </c>
      <c r="E46" s="58" t="s">
        <v>2</v>
      </c>
      <c r="F46" s="59">
        <v>42907</v>
      </c>
      <c r="G46" s="60">
        <v>42907.288240740738</v>
      </c>
      <c r="H46" s="58" t="s">
        <v>153</v>
      </c>
      <c r="I46" s="58">
        <v>1</v>
      </c>
      <c r="J46" s="58" t="s">
        <v>5</v>
      </c>
      <c r="K46" s="58" t="s">
        <v>9</v>
      </c>
      <c r="L46" s="58" t="s">
        <v>10</v>
      </c>
      <c r="M46" s="59">
        <v>42942</v>
      </c>
      <c r="N46" s="58">
        <v>1</v>
      </c>
      <c r="O46" s="58" t="s">
        <v>5</v>
      </c>
      <c r="P46" s="58" t="s">
        <v>31</v>
      </c>
      <c r="Q46" s="61">
        <v>-11746285</v>
      </c>
      <c r="R46" s="58" t="s">
        <v>3</v>
      </c>
      <c r="S46" s="58" t="s">
        <v>4</v>
      </c>
      <c r="T46" s="61">
        <v>12079299.199999999</v>
      </c>
      <c r="U46" s="58">
        <v>0.97462000000000004</v>
      </c>
      <c r="V46" s="58">
        <v>-21.89</v>
      </c>
      <c r="W46" s="58">
        <v>0.97243100000000005</v>
      </c>
      <c r="X46" s="58" t="s">
        <v>2</v>
      </c>
      <c r="Y46" s="58">
        <v>0.97441999999999995</v>
      </c>
      <c r="Z46" s="58">
        <v>-22</v>
      </c>
      <c r="AA46" s="58">
        <v>0.97221999999999997</v>
      </c>
      <c r="AB46" s="58">
        <v>0.97462000000000004</v>
      </c>
      <c r="AC46" s="58">
        <v>-21.89</v>
      </c>
      <c r="AD46" s="58">
        <v>0.97243100000000005</v>
      </c>
      <c r="AE46" s="58" t="s">
        <v>8</v>
      </c>
      <c r="AF46" s="58">
        <v>0.97448000000000001</v>
      </c>
      <c r="AG46" s="58">
        <v>-21.901</v>
      </c>
      <c r="AH46" s="58">
        <v>0.97228990000000004</v>
      </c>
      <c r="AI46" s="58">
        <v>0.97453999999999996</v>
      </c>
      <c r="AJ46" s="58">
        <v>-21.754999999999999</v>
      </c>
      <c r="AK46" s="58">
        <v>0.97236449999999996</v>
      </c>
      <c r="AL46" s="58">
        <v>-826</v>
      </c>
      <c r="AM46" s="58" t="s">
        <v>7</v>
      </c>
      <c r="AN46" s="58">
        <v>0.97448999999999997</v>
      </c>
      <c r="AO46" s="58">
        <v>-22</v>
      </c>
      <c r="AP46" s="58">
        <v>0.97228999999999999</v>
      </c>
      <c r="AQ46" s="58">
        <v>0.97455000000000003</v>
      </c>
      <c r="AR46" s="58">
        <v>-21.7</v>
      </c>
      <c r="AS46" s="58">
        <v>0.97238000000000002</v>
      </c>
      <c r="AT46" s="58">
        <v>-634</v>
      </c>
      <c r="AU46" s="58" t="s">
        <v>149</v>
      </c>
      <c r="AV46" s="58">
        <v>0.97445999999999999</v>
      </c>
      <c r="AW46" s="58">
        <v>-22.18</v>
      </c>
      <c r="AX46" s="58">
        <v>0.97224200000000005</v>
      </c>
      <c r="AY46" s="58">
        <v>0.97453999999999996</v>
      </c>
      <c r="AZ46" s="58">
        <v>-21.64</v>
      </c>
      <c r="BA46" s="58">
        <v>0.97237600000000002</v>
      </c>
      <c r="BB46" s="58">
        <v>-683</v>
      </c>
      <c r="BC46" s="58" t="s">
        <v>11</v>
      </c>
      <c r="BD46" s="58">
        <v>0.97448000000000001</v>
      </c>
      <c r="BE46" s="58">
        <v>-23.25</v>
      </c>
      <c r="BF46" s="58">
        <v>0.97215499999999999</v>
      </c>
      <c r="BG46" s="58">
        <v>0.97455000000000003</v>
      </c>
      <c r="BH46" s="58">
        <v>-20.420000000000002</v>
      </c>
      <c r="BI46" s="58">
        <v>0.97250800000000004</v>
      </c>
      <c r="BJ46" s="58">
        <v>956</v>
      </c>
      <c r="DG46" s="58">
        <v>0.97458999999999996</v>
      </c>
      <c r="DH46" s="58">
        <v>-22.244</v>
      </c>
      <c r="DI46" s="58">
        <v>0.97236560000000005</v>
      </c>
      <c r="DJ46" s="58">
        <v>0.97448000000000001</v>
      </c>
      <c r="DK46" s="58">
        <v>-21.614000000000001</v>
      </c>
      <c r="DL46" s="58">
        <v>0.97231860000000003</v>
      </c>
    </row>
    <row r="47" spans="1:116" s="58" customFormat="1" x14ac:dyDescent="0.25">
      <c r="A47" s="58">
        <v>151477496</v>
      </c>
      <c r="B47" s="58" t="s">
        <v>228</v>
      </c>
      <c r="C47" s="58" t="s">
        <v>0</v>
      </c>
      <c r="D47" s="58" t="s">
        <v>38</v>
      </c>
      <c r="E47" s="58" t="s">
        <v>7</v>
      </c>
      <c r="F47" s="59">
        <v>42907</v>
      </c>
      <c r="G47" s="60">
        <v>42907.374351851853</v>
      </c>
      <c r="H47" s="58" t="s">
        <v>146</v>
      </c>
      <c r="I47" s="58">
        <v>0</v>
      </c>
      <c r="J47" s="58" t="s">
        <v>3</v>
      </c>
      <c r="K47" s="58" t="s">
        <v>9</v>
      </c>
      <c r="L47" s="58" t="s">
        <v>10</v>
      </c>
      <c r="M47" s="59">
        <v>42914</v>
      </c>
      <c r="N47" s="58">
        <v>1</v>
      </c>
      <c r="O47" s="58" t="s">
        <v>3</v>
      </c>
      <c r="P47" s="58" t="s">
        <v>39</v>
      </c>
      <c r="Q47" s="61">
        <v>34951568</v>
      </c>
      <c r="R47" s="58" t="s">
        <v>5</v>
      </c>
      <c r="S47" s="58" t="s">
        <v>4</v>
      </c>
      <c r="T47" s="61">
        <v>-9859468.1199999992</v>
      </c>
      <c r="U47" s="58">
        <v>3.5457000000000001</v>
      </c>
      <c r="V47" s="58">
        <v>-7.25</v>
      </c>
      <c r="W47" s="58">
        <v>3.544975</v>
      </c>
      <c r="X47" s="58" t="s">
        <v>7</v>
      </c>
      <c r="Y47" s="58">
        <v>3.5457000000000001</v>
      </c>
      <c r="Z47" s="58">
        <v>-7.25</v>
      </c>
      <c r="AA47" s="58">
        <v>3.544975</v>
      </c>
      <c r="AB47" s="58">
        <v>3.5476999999999999</v>
      </c>
      <c r="AC47" s="58">
        <v>-7.25</v>
      </c>
      <c r="AD47" s="58">
        <v>3.5469750000000002</v>
      </c>
      <c r="AE47" s="58" t="s">
        <v>149</v>
      </c>
      <c r="AF47" s="58">
        <v>3.5449000000000002</v>
      </c>
      <c r="AG47" s="58">
        <v>-6.99</v>
      </c>
      <c r="AH47" s="58">
        <v>3.5442010000000002</v>
      </c>
      <c r="AI47" s="58">
        <v>3.5485000000000002</v>
      </c>
      <c r="AJ47" s="58">
        <v>-6.98</v>
      </c>
      <c r="AK47" s="58">
        <v>3.5478019999999999</v>
      </c>
      <c r="AL47" s="58">
        <v>2153</v>
      </c>
      <c r="AM47" s="58" t="s">
        <v>8</v>
      </c>
      <c r="AN47" s="58">
        <v>3.5461800000000001</v>
      </c>
      <c r="AO47" s="58">
        <v>-7.0119999999999996</v>
      </c>
      <c r="AP47" s="58">
        <v>3.5454788000000002</v>
      </c>
      <c r="AQ47" s="58">
        <v>3.5471400000000002</v>
      </c>
      <c r="AR47" s="58">
        <v>-7.0119999999999996</v>
      </c>
      <c r="AS47" s="58">
        <v>3.5464387999999998</v>
      </c>
      <c r="AT47" s="58">
        <v>-1401</v>
      </c>
      <c r="DG47" s="58">
        <v>3.5453999999999999</v>
      </c>
      <c r="DH47" s="58">
        <v>-8.0709999999999997</v>
      </c>
      <c r="DI47" s="58">
        <v>3.5445929</v>
      </c>
      <c r="DJ47" s="58">
        <v>3.5479799999999999</v>
      </c>
      <c r="DK47" s="58">
        <v>-5.9320000000000004</v>
      </c>
      <c r="DL47" s="58">
        <v>3.5473868</v>
      </c>
    </row>
    <row r="48" spans="1:116" s="58" customFormat="1" x14ac:dyDescent="0.25">
      <c r="A48" s="58">
        <v>151477496</v>
      </c>
      <c r="B48" s="58" t="s">
        <v>229</v>
      </c>
      <c r="C48" s="58" t="s">
        <v>0</v>
      </c>
      <c r="D48" s="58" t="s">
        <v>38</v>
      </c>
      <c r="E48" s="58" t="s">
        <v>7</v>
      </c>
      <c r="F48" s="59">
        <v>42907</v>
      </c>
      <c r="G48" s="60">
        <v>42907.374351851853</v>
      </c>
      <c r="H48" s="58" t="s">
        <v>146</v>
      </c>
      <c r="I48" s="58">
        <v>0</v>
      </c>
      <c r="J48" s="58" t="s">
        <v>3</v>
      </c>
      <c r="K48" s="58" t="s">
        <v>9</v>
      </c>
      <c r="L48" s="58" t="s">
        <v>10</v>
      </c>
      <c r="M48" s="59">
        <v>42914</v>
      </c>
      <c r="N48" s="58">
        <v>0</v>
      </c>
      <c r="O48" s="58" t="s">
        <v>3</v>
      </c>
      <c r="P48" s="58" t="s">
        <v>39</v>
      </c>
      <c r="Q48" s="61">
        <v>8858444</v>
      </c>
      <c r="R48" s="58" t="s">
        <v>5</v>
      </c>
      <c r="S48" s="58" t="s">
        <v>4</v>
      </c>
      <c r="T48" s="61">
        <v>-2498873.48</v>
      </c>
      <c r="U48" s="58">
        <v>3.5457000000000001</v>
      </c>
      <c r="V48" s="58">
        <v>-7.25</v>
      </c>
      <c r="W48" s="58">
        <v>3.544975</v>
      </c>
      <c r="X48" s="58" t="s">
        <v>7</v>
      </c>
      <c r="Y48" s="58">
        <v>3.5457000000000001</v>
      </c>
      <c r="Z48" s="58">
        <v>-7.25</v>
      </c>
      <c r="AA48" s="58">
        <v>3.544975</v>
      </c>
      <c r="AB48" s="58">
        <v>3.5476999999999999</v>
      </c>
      <c r="AC48" s="58">
        <v>-7.25</v>
      </c>
      <c r="AD48" s="58">
        <v>3.5469750000000002</v>
      </c>
      <c r="AE48" s="58" t="s">
        <v>149</v>
      </c>
      <c r="AF48" s="58">
        <v>3.5449000000000002</v>
      </c>
      <c r="AG48" s="58">
        <v>-6.99</v>
      </c>
      <c r="AH48" s="58">
        <v>3.5442010000000002</v>
      </c>
      <c r="AI48" s="58">
        <v>3.5485000000000002</v>
      </c>
      <c r="AJ48" s="58">
        <v>-6.98</v>
      </c>
      <c r="AK48" s="58">
        <v>3.5478019999999999</v>
      </c>
      <c r="AL48" s="58">
        <v>546</v>
      </c>
      <c r="AM48" s="58" t="s">
        <v>8</v>
      </c>
      <c r="AN48" s="58">
        <v>3.5461800000000001</v>
      </c>
      <c r="AO48" s="58">
        <v>-7.0119999999999996</v>
      </c>
      <c r="AP48" s="58">
        <v>3.5454788000000002</v>
      </c>
      <c r="AQ48" s="58">
        <v>3.5471400000000002</v>
      </c>
      <c r="AR48" s="58">
        <v>-7.0119999999999996</v>
      </c>
      <c r="AS48" s="58">
        <v>3.5464387999999998</v>
      </c>
      <c r="AT48" s="58">
        <v>-355</v>
      </c>
      <c r="DG48" s="58">
        <v>3.5453999999999999</v>
      </c>
      <c r="DH48" s="58">
        <v>-8.0709999999999997</v>
      </c>
      <c r="DI48" s="58">
        <v>3.5445929</v>
      </c>
      <c r="DJ48" s="58">
        <v>3.5479799999999999</v>
      </c>
      <c r="DK48" s="58">
        <v>-5.9320000000000004</v>
      </c>
      <c r="DL48" s="58">
        <v>3.5473868</v>
      </c>
    </row>
    <row r="49" spans="1:116" s="58" customFormat="1" x14ac:dyDescent="0.25">
      <c r="A49" s="58">
        <v>151477496</v>
      </c>
      <c r="B49" s="58" t="s">
        <v>230</v>
      </c>
      <c r="C49" s="58" t="s">
        <v>0</v>
      </c>
      <c r="D49" s="58" t="s">
        <v>38</v>
      </c>
      <c r="E49" s="58" t="s">
        <v>7</v>
      </c>
      <c r="F49" s="59">
        <v>42907</v>
      </c>
      <c r="G49" s="60">
        <v>42907.374351851853</v>
      </c>
      <c r="H49" s="58" t="s">
        <v>146</v>
      </c>
      <c r="I49" s="58">
        <v>1</v>
      </c>
      <c r="J49" s="58" t="s">
        <v>5</v>
      </c>
      <c r="K49" s="58" t="s">
        <v>9</v>
      </c>
      <c r="L49" s="58" t="s">
        <v>10</v>
      </c>
      <c r="M49" s="59">
        <v>42942</v>
      </c>
      <c r="N49" s="58">
        <v>0</v>
      </c>
      <c r="O49" s="58" t="s">
        <v>5</v>
      </c>
      <c r="P49" s="58" t="s">
        <v>39</v>
      </c>
      <c r="Q49" s="61">
        <v>-9646857</v>
      </c>
      <c r="R49" s="58" t="s">
        <v>3</v>
      </c>
      <c r="S49" s="58" t="s">
        <v>4</v>
      </c>
      <c r="T49" s="61">
        <v>2724177.4</v>
      </c>
      <c r="U49" s="58">
        <v>3.5457000000000001</v>
      </c>
      <c r="V49" s="58">
        <v>-45</v>
      </c>
      <c r="W49" s="58">
        <v>3.5411999999999999</v>
      </c>
      <c r="X49" s="58" t="s">
        <v>7</v>
      </c>
      <c r="Y49" s="58">
        <v>3.5476999999999999</v>
      </c>
      <c r="Z49" s="58">
        <v>-46.47</v>
      </c>
      <c r="AA49" s="58">
        <v>3.543053</v>
      </c>
      <c r="AB49" s="58">
        <v>3.5457000000000001</v>
      </c>
      <c r="AC49" s="58">
        <v>-45</v>
      </c>
      <c r="AD49" s="58">
        <v>3.5411999999999999</v>
      </c>
      <c r="AE49" s="58" t="s">
        <v>149</v>
      </c>
      <c r="AF49" s="58">
        <v>3.5485000000000002</v>
      </c>
      <c r="AG49" s="58">
        <v>-48.4</v>
      </c>
      <c r="AH49" s="58">
        <v>3.54366</v>
      </c>
      <c r="AI49" s="58">
        <v>3.5449000000000002</v>
      </c>
      <c r="AJ49" s="58">
        <v>-44.3</v>
      </c>
      <c r="AK49" s="58">
        <v>3.54047</v>
      </c>
      <c r="AL49" s="58">
        <v>-562</v>
      </c>
      <c r="AM49" s="58" t="s">
        <v>8</v>
      </c>
      <c r="AN49" s="58">
        <v>3.5471400000000002</v>
      </c>
      <c r="AO49" s="58">
        <v>-48.765999999999998</v>
      </c>
      <c r="AP49" s="58">
        <v>3.5422634</v>
      </c>
      <c r="AQ49" s="58">
        <v>3.5461800000000001</v>
      </c>
      <c r="AR49" s="58">
        <v>-41.779000000000003</v>
      </c>
      <c r="AS49" s="58">
        <v>3.5420020999999999</v>
      </c>
      <c r="AT49" s="58">
        <v>617</v>
      </c>
      <c r="DG49" s="58">
        <v>3.5479799999999999</v>
      </c>
      <c r="DH49" s="58">
        <v>-46.997999999999998</v>
      </c>
      <c r="DI49" s="58">
        <v>3.5432801999999999</v>
      </c>
      <c r="DJ49" s="58">
        <v>3.5453999999999999</v>
      </c>
      <c r="DK49" s="58">
        <v>-44.500999999999998</v>
      </c>
      <c r="DL49" s="58">
        <v>3.5409499000000002</v>
      </c>
    </row>
    <row r="50" spans="1:116" s="58" customFormat="1" x14ac:dyDescent="0.25">
      <c r="A50" s="58">
        <v>151477496</v>
      </c>
      <c r="B50" s="58" t="s">
        <v>231</v>
      </c>
      <c r="C50" s="58" t="s">
        <v>0</v>
      </c>
      <c r="D50" s="58" t="s">
        <v>38</v>
      </c>
      <c r="E50" s="58" t="s">
        <v>7</v>
      </c>
      <c r="F50" s="59">
        <v>42907</v>
      </c>
      <c r="G50" s="60">
        <v>42907.374351851853</v>
      </c>
      <c r="H50" s="58" t="s">
        <v>146</v>
      </c>
      <c r="I50" s="58">
        <v>1</v>
      </c>
      <c r="J50" s="58" t="s">
        <v>5</v>
      </c>
      <c r="K50" s="58" t="s">
        <v>9</v>
      </c>
      <c r="L50" s="58" t="s">
        <v>10</v>
      </c>
      <c r="M50" s="59">
        <v>42942</v>
      </c>
      <c r="N50" s="58">
        <v>1</v>
      </c>
      <c r="O50" s="58" t="s">
        <v>5</v>
      </c>
      <c r="P50" s="58" t="s">
        <v>39</v>
      </c>
      <c r="Q50" s="61">
        <v>-32624831</v>
      </c>
      <c r="R50" s="58" t="s">
        <v>3</v>
      </c>
      <c r="S50" s="58" t="s">
        <v>4</v>
      </c>
      <c r="T50" s="61">
        <v>9212930.9299999997</v>
      </c>
      <c r="U50" s="58">
        <v>3.5457000000000001</v>
      </c>
      <c r="V50" s="58">
        <v>-45</v>
      </c>
      <c r="W50" s="58">
        <v>3.5411999999999999</v>
      </c>
      <c r="X50" s="58" t="s">
        <v>7</v>
      </c>
      <c r="Y50" s="58">
        <v>3.5476999999999999</v>
      </c>
      <c r="Z50" s="58">
        <v>-46.47</v>
      </c>
      <c r="AA50" s="58">
        <v>3.543053</v>
      </c>
      <c r="AB50" s="58">
        <v>3.5457000000000001</v>
      </c>
      <c r="AC50" s="58">
        <v>-45</v>
      </c>
      <c r="AD50" s="58">
        <v>3.5411999999999999</v>
      </c>
      <c r="AE50" s="58" t="s">
        <v>149</v>
      </c>
      <c r="AF50" s="58">
        <v>3.5485000000000002</v>
      </c>
      <c r="AG50" s="58">
        <v>-48.4</v>
      </c>
      <c r="AH50" s="58">
        <v>3.54366</v>
      </c>
      <c r="AI50" s="58">
        <v>3.5449000000000002</v>
      </c>
      <c r="AJ50" s="58">
        <v>-44.3</v>
      </c>
      <c r="AK50" s="58">
        <v>3.54047</v>
      </c>
      <c r="AL50" s="58">
        <v>-1900</v>
      </c>
      <c r="AM50" s="58" t="s">
        <v>8</v>
      </c>
      <c r="AN50" s="58">
        <v>3.5471400000000002</v>
      </c>
      <c r="AO50" s="58">
        <v>-48.765999999999998</v>
      </c>
      <c r="AP50" s="58">
        <v>3.5422634</v>
      </c>
      <c r="AQ50" s="58">
        <v>3.5461800000000001</v>
      </c>
      <c r="AR50" s="58">
        <v>-41.779000000000003</v>
      </c>
      <c r="AS50" s="58">
        <v>3.5420020999999999</v>
      </c>
      <c r="AT50" s="58">
        <v>2086</v>
      </c>
      <c r="DG50" s="58">
        <v>3.5479799999999999</v>
      </c>
      <c r="DH50" s="58">
        <v>-46.997999999999998</v>
      </c>
      <c r="DI50" s="58">
        <v>3.5432801999999999</v>
      </c>
      <c r="DJ50" s="58">
        <v>3.5453999999999999</v>
      </c>
      <c r="DK50" s="58">
        <v>-44.500999999999998</v>
      </c>
      <c r="DL50" s="58">
        <v>3.5409499000000002</v>
      </c>
    </row>
    <row r="51" spans="1:116" s="58" customFormat="1" x14ac:dyDescent="0.25">
      <c r="A51" s="58">
        <v>151478027</v>
      </c>
      <c r="B51" s="58" t="s">
        <v>232</v>
      </c>
      <c r="C51" s="58" t="s">
        <v>0</v>
      </c>
      <c r="D51" s="58" t="s">
        <v>32</v>
      </c>
      <c r="E51" s="58" t="s">
        <v>7</v>
      </c>
      <c r="F51" s="59">
        <v>42907</v>
      </c>
      <c r="G51" s="60">
        <v>42907.373842592591</v>
      </c>
      <c r="H51" s="58" t="s">
        <v>146</v>
      </c>
      <c r="I51" s="58">
        <v>0</v>
      </c>
      <c r="J51" s="58" t="s">
        <v>3</v>
      </c>
      <c r="K51" s="58" t="s">
        <v>9</v>
      </c>
      <c r="L51" s="58" t="s">
        <v>10</v>
      </c>
      <c r="M51" s="59">
        <v>42914</v>
      </c>
      <c r="N51" s="58">
        <v>0</v>
      </c>
      <c r="O51" s="58" t="s">
        <v>5</v>
      </c>
      <c r="P51" s="58" t="s">
        <v>33</v>
      </c>
      <c r="Q51" s="61">
        <v>-64874794</v>
      </c>
      <c r="R51" s="58" t="s">
        <v>3</v>
      </c>
      <c r="S51" s="58" t="s">
        <v>4</v>
      </c>
      <c r="T51" s="61">
        <v>7396063.6299999999</v>
      </c>
      <c r="U51" s="58">
        <v>8.7724600000000006</v>
      </c>
      <c r="V51" s="58">
        <v>-9.3000000000000007</v>
      </c>
      <c r="W51" s="58">
        <v>8.7715300000000003</v>
      </c>
      <c r="X51" s="58" t="s">
        <v>7</v>
      </c>
      <c r="Y51" s="58">
        <v>8.7724600000000006</v>
      </c>
      <c r="Z51" s="58">
        <v>-9.3000000000000007</v>
      </c>
      <c r="AA51" s="58">
        <v>8.7715300000000003</v>
      </c>
      <c r="AB51" s="58">
        <v>8.7736800000000006</v>
      </c>
      <c r="AC51" s="58">
        <v>-9.3000000000000007</v>
      </c>
      <c r="AD51" s="58">
        <v>8.7727500000000003</v>
      </c>
      <c r="AE51" s="58" t="s">
        <v>149</v>
      </c>
      <c r="AF51" s="58">
        <v>8.7722899999999999</v>
      </c>
      <c r="AG51" s="58">
        <v>-9.31</v>
      </c>
      <c r="AH51" s="58">
        <v>8.7713590000000003</v>
      </c>
      <c r="AI51" s="58">
        <v>8.7742000000000004</v>
      </c>
      <c r="AJ51" s="58">
        <v>-9.3000000000000007</v>
      </c>
      <c r="AK51" s="58">
        <v>8.7732700000000001</v>
      </c>
      <c r="AL51" s="58">
        <v>-144</v>
      </c>
      <c r="AM51" s="58" t="s">
        <v>8</v>
      </c>
      <c r="AN51" s="58">
        <v>8.7722099999999994</v>
      </c>
      <c r="AO51" s="58">
        <v>-11.254</v>
      </c>
      <c r="AP51" s="58">
        <v>8.7710846</v>
      </c>
      <c r="AQ51" s="58">
        <v>8.7737200000000009</v>
      </c>
      <c r="AR51" s="58">
        <v>-7.5140000000000002</v>
      </c>
      <c r="AS51" s="58">
        <v>8.7729686000000004</v>
      </c>
      <c r="AT51" s="58">
        <v>-376</v>
      </c>
      <c r="AU51" s="58" t="s">
        <v>11</v>
      </c>
      <c r="AV51" s="58">
        <v>8.7684599999999993</v>
      </c>
      <c r="AW51" s="58">
        <v>-25.09</v>
      </c>
      <c r="AX51" s="58">
        <v>8.7659509999999994</v>
      </c>
      <c r="AY51" s="58">
        <v>8.7774099999999997</v>
      </c>
      <c r="AZ51" s="58">
        <v>1.58</v>
      </c>
      <c r="BA51" s="58">
        <v>8.7775680000000005</v>
      </c>
      <c r="BB51" s="58">
        <v>-4707</v>
      </c>
      <c r="DG51" s="58">
        <v>8.7719500000000004</v>
      </c>
      <c r="DH51" s="58">
        <v>-27.887</v>
      </c>
      <c r="DI51" s="58">
        <v>8.7691611999999992</v>
      </c>
      <c r="DJ51" s="58">
        <v>8.7746700000000004</v>
      </c>
      <c r="DK51" s="58">
        <v>-26.587</v>
      </c>
      <c r="DL51" s="58">
        <v>8.7720113000000008</v>
      </c>
    </row>
    <row r="52" spans="1:116" s="58" customFormat="1" x14ac:dyDescent="0.25">
      <c r="A52" s="58">
        <v>151478027</v>
      </c>
      <c r="B52" s="58" t="s">
        <v>233</v>
      </c>
      <c r="C52" s="58" t="s">
        <v>0</v>
      </c>
      <c r="D52" s="58" t="s">
        <v>32</v>
      </c>
      <c r="E52" s="58" t="s">
        <v>7</v>
      </c>
      <c r="F52" s="59">
        <v>42907</v>
      </c>
      <c r="G52" s="60">
        <v>42907.373842592591</v>
      </c>
      <c r="H52" s="58" t="s">
        <v>146</v>
      </c>
      <c r="I52" s="58">
        <v>0</v>
      </c>
      <c r="J52" s="58" t="s">
        <v>3</v>
      </c>
      <c r="K52" s="58" t="s">
        <v>9</v>
      </c>
      <c r="L52" s="58" t="s">
        <v>10</v>
      </c>
      <c r="M52" s="59">
        <v>42914</v>
      </c>
      <c r="N52" s="58">
        <v>1</v>
      </c>
      <c r="O52" s="58" t="s">
        <v>3</v>
      </c>
      <c r="P52" s="58" t="s">
        <v>33</v>
      </c>
      <c r="Q52" s="61">
        <v>97511515</v>
      </c>
      <c r="R52" s="58" t="s">
        <v>5</v>
      </c>
      <c r="S52" s="58" t="s">
        <v>4</v>
      </c>
      <c r="T52" s="61">
        <v>-11116819.41</v>
      </c>
      <c r="U52" s="58">
        <v>8.7724600000000006</v>
      </c>
      <c r="V52" s="58">
        <v>-9.3000000000000007</v>
      </c>
      <c r="W52" s="58">
        <v>8.7715300000000003</v>
      </c>
      <c r="X52" s="58" t="s">
        <v>7</v>
      </c>
      <c r="Y52" s="58">
        <v>8.7724600000000006</v>
      </c>
      <c r="Z52" s="58">
        <v>-9.3000000000000007</v>
      </c>
      <c r="AA52" s="58">
        <v>8.7715300000000003</v>
      </c>
      <c r="AB52" s="58">
        <v>8.7736800000000006</v>
      </c>
      <c r="AC52" s="58">
        <v>-9.3000000000000007</v>
      </c>
      <c r="AD52" s="58">
        <v>8.7727500000000003</v>
      </c>
      <c r="AE52" s="58" t="s">
        <v>149</v>
      </c>
      <c r="AF52" s="58">
        <v>8.7722899999999999</v>
      </c>
      <c r="AG52" s="58">
        <v>-9.31</v>
      </c>
      <c r="AH52" s="58">
        <v>8.7713590000000003</v>
      </c>
      <c r="AI52" s="58">
        <v>8.7742000000000004</v>
      </c>
      <c r="AJ52" s="58">
        <v>-9.3000000000000007</v>
      </c>
      <c r="AK52" s="58">
        <v>8.7732700000000001</v>
      </c>
      <c r="AL52" s="58">
        <v>217</v>
      </c>
      <c r="AM52" s="58" t="s">
        <v>8</v>
      </c>
      <c r="AN52" s="58">
        <v>8.7722099999999994</v>
      </c>
      <c r="AO52" s="58">
        <v>-11.254</v>
      </c>
      <c r="AP52" s="58">
        <v>8.7710846</v>
      </c>
      <c r="AQ52" s="58">
        <v>8.7737200000000009</v>
      </c>
      <c r="AR52" s="58">
        <v>-7.5140000000000002</v>
      </c>
      <c r="AS52" s="58">
        <v>8.7729686000000004</v>
      </c>
      <c r="AT52" s="58">
        <v>565</v>
      </c>
      <c r="AU52" s="58" t="s">
        <v>11</v>
      </c>
      <c r="AV52" s="58">
        <v>8.7684599999999993</v>
      </c>
      <c r="AW52" s="58">
        <v>-25.09</v>
      </c>
      <c r="AX52" s="58">
        <v>8.7659509999999994</v>
      </c>
      <c r="AY52" s="58">
        <v>8.7774099999999997</v>
      </c>
      <c r="AZ52" s="58">
        <v>1.58</v>
      </c>
      <c r="BA52" s="58">
        <v>8.7775680000000005</v>
      </c>
      <c r="BB52" s="58">
        <v>7075</v>
      </c>
      <c r="DG52" s="58">
        <v>8.7719500000000004</v>
      </c>
      <c r="DH52" s="58">
        <v>-27.887</v>
      </c>
      <c r="DI52" s="58">
        <v>8.7691611999999992</v>
      </c>
      <c r="DJ52" s="58">
        <v>8.7746700000000004</v>
      </c>
      <c r="DK52" s="58">
        <v>-26.587</v>
      </c>
      <c r="DL52" s="58">
        <v>8.7720113000000008</v>
      </c>
    </row>
    <row r="53" spans="1:116" s="58" customFormat="1" x14ac:dyDescent="0.25">
      <c r="A53" s="58">
        <v>151478027</v>
      </c>
      <c r="B53" s="58" t="s">
        <v>234</v>
      </c>
      <c r="C53" s="58" t="s">
        <v>0</v>
      </c>
      <c r="D53" s="58" t="s">
        <v>32</v>
      </c>
      <c r="E53" s="58" t="s">
        <v>7</v>
      </c>
      <c r="F53" s="59">
        <v>42907</v>
      </c>
      <c r="G53" s="60">
        <v>42907.373842592591</v>
      </c>
      <c r="H53" s="58" t="s">
        <v>146</v>
      </c>
      <c r="I53" s="58">
        <v>1</v>
      </c>
      <c r="J53" s="58" t="s">
        <v>5</v>
      </c>
      <c r="K53" s="58" t="s">
        <v>9</v>
      </c>
      <c r="L53" s="58" t="s">
        <v>10</v>
      </c>
      <c r="M53" s="59">
        <v>42942</v>
      </c>
      <c r="N53" s="58">
        <v>0</v>
      </c>
      <c r="O53" s="58" t="s">
        <v>3</v>
      </c>
      <c r="P53" s="58" t="s">
        <v>33</v>
      </c>
      <c r="Q53" s="61">
        <v>71774811</v>
      </c>
      <c r="R53" s="58" t="s">
        <v>5</v>
      </c>
      <c r="S53" s="58" t="s">
        <v>4</v>
      </c>
      <c r="T53" s="61">
        <v>-8196853.25</v>
      </c>
      <c r="U53" s="58">
        <v>8.7724600000000006</v>
      </c>
      <c r="V53" s="58">
        <v>-160.74</v>
      </c>
      <c r="W53" s="58">
        <v>8.7563859999999991</v>
      </c>
      <c r="X53" s="58" t="s">
        <v>7</v>
      </c>
      <c r="Y53" s="58">
        <v>8.7736800000000006</v>
      </c>
      <c r="Z53" s="58">
        <v>-162.76</v>
      </c>
      <c r="AA53" s="58">
        <v>8.7574039999999993</v>
      </c>
      <c r="AB53" s="58">
        <v>8.7724600000000006</v>
      </c>
      <c r="AC53" s="58">
        <v>-160.74</v>
      </c>
      <c r="AD53" s="58">
        <v>8.7563859999999991</v>
      </c>
      <c r="AE53" s="58" t="s">
        <v>149</v>
      </c>
      <c r="AF53" s="58">
        <v>8.7742000000000004</v>
      </c>
      <c r="AG53" s="58">
        <v>-162.80000000000001</v>
      </c>
      <c r="AH53" s="58">
        <v>8.7579200000000004</v>
      </c>
      <c r="AI53" s="58">
        <v>8.7722899999999999</v>
      </c>
      <c r="AJ53" s="58">
        <v>-160.1</v>
      </c>
      <c r="AK53" s="58">
        <v>8.7562800000000003</v>
      </c>
      <c r="AL53" s="58">
        <v>99</v>
      </c>
      <c r="AM53" s="58" t="s">
        <v>8</v>
      </c>
      <c r="AN53" s="58">
        <v>8.7737200000000009</v>
      </c>
      <c r="AO53" s="58">
        <v>-161.74799999999999</v>
      </c>
      <c r="AP53" s="58">
        <v>8.7575451999999991</v>
      </c>
      <c r="AQ53" s="58">
        <v>8.7722099999999994</v>
      </c>
      <c r="AR53" s="58">
        <v>-161.74799999999999</v>
      </c>
      <c r="AS53" s="58">
        <v>8.7560351999999995</v>
      </c>
      <c r="AT53" s="58">
        <v>328</v>
      </c>
      <c r="AU53" s="58" t="s">
        <v>11</v>
      </c>
      <c r="AV53" s="58">
        <v>8.7774099999999997</v>
      </c>
      <c r="AW53" s="58">
        <v>-166.75</v>
      </c>
      <c r="AX53" s="58">
        <v>8.7607350000000004</v>
      </c>
      <c r="AY53" s="58">
        <v>8.7684599999999993</v>
      </c>
      <c r="AZ53" s="58">
        <v>-156.75</v>
      </c>
      <c r="BA53" s="58">
        <v>8.7527849999999994</v>
      </c>
      <c r="BB53" s="58">
        <v>3372</v>
      </c>
      <c r="DG53" s="58">
        <v>8.7746700000000004</v>
      </c>
      <c r="DH53" s="58">
        <v>-167.845</v>
      </c>
      <c r="DI53" s="58">
        <v>8.7578855000000004</v>
      </c>
      <c r="DJ53" s="58">
        <v>8.7719500000000004</v>
      </c>
      <c r="DK53" s="58">
        <v>-160.655</v>
      </c>
      <c r="DL53" s="58">
        <v>8.7558845000000005</v>
      </c>
    </row>
    <row r="54" spans="1:116" s="58" customFormat="1" x14ac:dyDescent="0.25">
      <c r="A54" s="58">
        <v>151478027</v>
      </c>
      <c r="B54" s="58" t="s">
        <v>235</v>
      </c>
      <c r="C54" s="58" t="s">
        <v>0</v>
      </c>
      <c r="D54" s="58" t="s">
        <v>32</v>
      </c>
      <c r="E54" s="58" t="s">
        <v>7</v>
      </c>
      <c r="F54" s="59">
        <v>42907</v>
      </c>
      <c r="G54" s="60">
        <v>42907.373842592591</v>
      </c>
      <c r="H54" s="58" t="s">
        <v>146</v>
      </c>
      <c r="I54" s="58">
        <v>1</v>
      </c>
      <c r="J54" s="58" t="s">
        <v>5</v>
      </c>
      <c r="K54" s="58" t="s">
        <v>9</v>
      </c>
      <c r="L54" s="58" t="s">
        <v>10</v>
      </c>
      <c r="M54" s="59">
        <v>42942</v>
      </c>
      <c r="N54" s="58">
        <v>1</v>
      </c>
      <c r="O54" s="58" t="s">
        <v>5</v>
      </c>
      <c r="P54" s="58" t="s">
        <v>33</v>
      </c>
      <c r="Q54" s="61">
        <v>-99584068</v>
      </c>
      <c r="R54" s="58" t="s">
        <v>3</v>
      </c>
      <c r="S54" s="58" t="s">
        <v>4</v>
      </c>
      <c r="T54" s="61">
        <v>11372736.199999999</v>
      </c>
      <c r="U54" s="58">
        <v>8.7724600000000006</v>
      </c>
      <c r="V54" s="58">
        <v>-160.74</v>
      </c>
      <c r="W54" s="58">
        <v>8.7563859999999991</v>
      </c>
      <c r="X54" s="58" t="s">
        <v>7</v>
      </c>
      <c r="Y54" s="58">
        <v>8.7736800000000006</v>
      </c>
      <c r="Z54" s="58">
        <v>-162.76</v>
      </c>
      <c r="AA54" s="58">
        <v>8.7574039999999993</v>
      </c>
      <c r="AB54" s="58">
        <v>8.7724600000000006</v>
      </c>
      <c r="AC54" s="58">
        <v>-160.74</v>
      </c>
      <c r="AD54" s="58">
        <v>8.7563859999999991</v>
      </c>
      <c r="AE54" s="58" t="s">
        <v>149</v>
      </c>
      <c r="AF54" s="58">
        <v>8.7742000000000004</v>
      </c>
      <c r="AG54" s="58">
        <v>-162.80000000000001</v>
      </c>
      <c r="AH54" s="58">
        <v>8.7579200000000004</v>
      </c>
      <c r="AI54" s="58">
        <v>8.7722899999999999</v>
      </c>
      <c r="AJ54" s="58">
        <v>-160.1</v>
      </c>
      <c r="AK54" s="58">
        <v>8.7562800000000003</v>
      </c>
      <c r="AL54" s="58">
        <v>-138</v>
      </c>
      <c r="AM54" s="58" t="s">
        <v>8</v>
      </c>
      <c r="AN54" s="58">
        <v>8.7737200000000009</v>
      </c>
      <c r="AO54" s="58">
        <v>-161.74799999999999</v>
      </c>
      <c r="AP54" s="58">
        <v>8.7575451999999991</v>
      </c>
      <c r="AQ54" s="58">
        <v>8.7722099999999994</v>
      </c>
      <c r="AR54" s="58">
        <v>-161.74799999999999</v>
      </c>
      <c r="AS54" s="58">
        <v>8.7560351999999995</v>
      </c>
      <c r="AT54" s="58">
        <v>-456</v>
      </c>
      <c r="AU54" s="58" t="s">
        <v>11</v>
      </c>
      <c r="AV54" s="58">
        <v>8.7774099999999997</v>
      </c>
      <c r="AW54" s="58">
        <v>-166.75</v>
      </c>
      <c r="AX54" s="58">
        <v>8.7607350000000004</v>
      </c>
      <c r="AY54" s="58">
        <v>8.7684599999999993</v>
      </c>
      <c r="AZ54" s="58">
        <v>-156.75</v>
      </c>
      <c r="BA54" s="58">
        <v>8.7527849999999994</v>
      </c>
      <c r="BB54" s="58">
        <v>-4679</v>
      </c>
      <c r="DG54" s="58">
        <v>8.7746700000000004</v>
      </c>
      <c r="DH54" s="58">
        <v>-167.845</v>
      </c>
      <c r="DI54" s="58">
        <v>8.7578855000000004</v>
      </c>
      <c r="DJ54" s="58">
        <v>8.7719500000000004</v>
      </c>
      <c r="DK54" s="58">
        <v>-160.655</v>
      </c>
      <c r="DL54" s="58">
        <v>8.7558845000000005</v>
      </c>
    </row>
    <row r="55" spans="1:116" s="58" customFormat="1" x14ac:dyDescent="0.25">
      <c r="A55" s="58">
        <v>151480517</v>
      </c>
      <c r="B55" s="58" t="s">
        <v>239</v>
      </c>
      <c r="C55" s="58" t="s">
        <v>0</v>
      </c>
      <c r="D55" s="58" t="s">
        <v>36</v>
      </c>
      <c r="E55" s="58" t="s">
        <v>8</v>
      </c>
      <c r="F55" s="59">
        <v>42907</v>
      </c>
      <c r="G55" s="60">
        <v>42907.395115740743</v>
      </c>
      <c r="H55" s="58" t="s">
        <v>146</v>
      </c>
      <c r="I55" s="58">
        <v>0</v>
      </c>
      <c r="J55" s="58" t="s">
        <v>5</v>
      </c>
      <c r="K55" s="58" t="s">
        <v>9</v>
      </c>
      <c r="L55" s="58" t="s">
        <v>10</v>
      </c>
      <c r="M55" s="59">
        <v>42914</v>
      </c>
      <c r="N55" s="58">
        <v>1</v>
      </c>
      <c r="O55" s="58" t="s">
        <v>5</v>
      </c>
      <c r="P55" s="58" t="s">
        <v>37</v>
      </c>
      <c r="Q55" s="61">
        <v>-135836087</v>
      </c>
      <c r="R55" s="58" t="s">
        <v>3</v>
      </c>
      <c r="S55" s="58" t="s">
        <v>4</v>
      </c>
      <c r="T55" s="61">
        <v>10374009.470000001</v>
      </c>
      <c r="U55" s="58">
        <v>13.0825</v>
      </c>
      <c r="V55" s="58">
        <v>113.85</v>
      </c>
      <c r="W55" s="58">
        <v>13.093885</v>
      </c>
      <c r="X55" s="58" t="s">
        <v>8</v>
      </c>
      <c r="Y55" s="58">
        <v>13.076700000000001</v>
      </c>
      <c r="Z55" s="58">
        <v>113.85</v>
      </c>
      <c r="AA55" s="58">
        <v>13.088085</v>
      </c>
      <c r="AB55" s="58">
        <v>13.0825</v>
      </c>
      <c r="AC55" s="58">
        <v>113.85</v>
      </c>
      <c r="AD55" s="58">
        <v>13.093885</v>
      </c>
      <c r="AE55" s="58" t="s">
        <v>149</v>
      </c>
      <c r="AF55" s="58">
        <v>13.071730000000001</v>
      </c>
      <c r="AG55" s="58">
        <v>113.89</v>
      </c>
      <c r="AH55" s="58">
        <v>13.083119</v>
      </c>
      <c r="AI55" s="58">
        <v>13.084809999999999</v>
      </c>
      <c r="AJ55" s="58">
        <v>113.89</v>
      </c>
      <c r="AK55" s="58">
        <v>13.096199</v>
      </c>
      <c r="AL55" s="58">
        <v>1833</v>
      </c>
      <c r="DG55" s="58">
        <v>13.07694</v>
      </c>
      <c r="DH55" s="58">
        <v>111.693</v>
      </c>
      <c r="DI55" s="58">
        <v>13.088109299999999</v>
      </c>
      <c r="DJ55" s="58">
        <v>13.088329999999999</v>
      </c>
      <c r="DK55" s="58">
        <v>115.16200000000001</v>
      </c>
      <c r="DL55" s="58">
        <v>13.0998462</v>
      </c>
    </row>
    <row r="56" spans="1:116" s="58" customFormat="1" x14ac:dyDescent="0.25">
      <c r="A56" s="58">
        <v>151480517</v>
      </c>
      <c r="B56" s="58" t="s">
        <v>240</v>
      </c>
      <c r="C56" s="58" t="s">
        <v>0</v>
      </c>
      <c r="D56" s="58" t="s">
        <v>36</v>
      </c>
      <c r="E56" s="58" t="s">
        <v>8</v>
      </c>
      <c r="F56" s="59">
        <v>42907</v>
      </c>
      <c r="G56" s="60">
        <v>42907.395115740743</v>
      </c>
      <c r="H56" s="58" t="s">
        <v>146</v>
      </c>
      <c r="I56" s="58">
        <v>0</v>
      </c>
      <c r="J56" s="58" t="s">
        <v>5</v>
      </c>
      <c r="K56" s="58" t="s">
        <v>9</v>
      </c>
      <c r="L56" s="58" t="s">
        <v>10</v>
      </c>
      <c r="M56" s="59">
        <v>42914</v>
      </c>
      <c r="N56" s="58">
        <v>0</v>
      </c>
      <c r="O56" s="58" t="s">
        <v>5</v>
      </c>
      <c r="P56" s="58" t="s">
        <v>37</v>
      </c>
      <c r="Q56" s="61">
        <v>-29454670</v>
      </c>
      <c r="R56" s="58" t="s">
        <v>3</v>
      </c>
      <c r="S56" s="58" t="s">
        <v>4</v>
      </c>
      <c r="T56" s="61">
        <v>2249498.14</v>
      </c>
      <c r="U56" s="58">
        <v>13.0825</v>
      </c>
      <c r="V56" s="58">
        <v>113.85</v>
      </c>
      <c r="W56" s="58">
        <v>13.093885</v>
      </c>
      <c r="X56" s="58" t="s">
        <v>8</v>
      </c>
      <c r="Y56" s="58">
        <v>13.076700000000001</v>
      </c>
      <c r="Z56" s="58">
        <v>113.85</v>
      </c>
      <c r="AA56" s="58">
        <v>13.088085</v>
      </c>
      <c r="AB56" s="58">
        <v>13.0825</v>
      </c>
      <c r="AC56" s="58">
        <v>113.85</v>
      </c>
      <c r="AD56" s="58">
        <v>13.093885</v>
      </c>
      <c r="AE56" s="58" t="s">
        <v>149</v>
      </c>
      <c r="AF56" s="58">
        <v>13.071730000000001</v>
      </c>
      <c r="AG56" s="58">
        <v>113.89</v>
      </c>
      <c r="AH56" s="58">
        <v>13.083119</v>
      </c>
      <c r="AI56" s="58">
        <v>13.084809999999999</v>
      </c>
      <c r="AJ56" s="58">
        <v>113.89</v>
      </c>
      <c r="AK56" s="58">
        <v>13.096199</v>
      </c>
      <c r="AL56" s="58">
        <v>397</v>
      </c>
      <c r="DG56" s="58">
        <v>13.07694</v>
      </c>
      <c r="DH56" s="58">
        <v>111.693</v>
      </c>
      <c r="DI56" s="58">
        <v>13.088109299999999</v>
      </c>
      <c r="DJ56" s="58">
        <v>13.088329999999999</v>
      </c>
      <c r="DK56" s="58">
        <v>115.16200000000001</v>
      </c>
      <c r="DL56" s="58">
        <v>13.0998462</v>
      </c>
    </row>
    <row r="57" spans="1:116" s="58" customFormat="1" x14ac:dyDescent="0.25">
      <c r="A57" s="58">
        <v>151480517</v>
      </c>
      <c r="B57" s="58" t="s">
        <v>241</v>
      </c>
      <c r="C57" s="58" t="s">
        <v>0</v>
      </c>
      <c r="D57" s="58" t="s">
        <v>36</v>
      </c>
      <c r="E57" s="58" t="s">
        <v>8</v>
      </c>
      <c r="F57" s="59">
        <v>42907</v>
      </c>
      <c r="G57" s="60">
        <v>42907.395115740743</v>
      </c>
      <c r="H57" s="58" t="s">
        <v>146</v>
      </c>
      <c r="I57" s="58">
        <v>1</v>
      </c>
      <c r="J57" s="58" t="s">
        <v>3</v>
      </c>
      <c r="K57" s="58" t="s">
        <v>9</v>
      </c>
      <c r="L57" s="58" t="s">
        <v>10</v>
      </c>
      <c r="M57" s="59">
        <v>42942</v>
      </c>
      <c r="N57" s="58">
        <v>0</v>
      </c>
      <c r="O57" s="58" t="s">
        <v>3</v>
      </c>
      <c r="P57" s="58" t="s">
        <v>37</v>
      </c>
      <c r="Q57" s="61">
        <v>138908522</v>
      </c>
      <c r="R57" s="58" t="s">
        <v>5</v>
      </c>
      <c r="S57" s="58" t="s">
        <v>4</v>
      </c>
      <c r="T57" s="61">
        <v>-10558422.039999999</v>
      </c>
      <c r="U57" s="58">
        <v>13.0825</v>
      </c>
      <c r="V57" s="58">
        <v>736.82</v>
      </c>
      <c r="W57" s="58">
        <v>13.156181999999999</v>
      </c>
      <c r="X57" s="58" t="s">
        <v>8</v>
      </c>
      <c r="Y57" s="58">
        <v>13.0825</v>
      </c>
      <c r="Z57" s="58">
        <v>736.82</v>
      </c>
      <c r="AA57" s="58">
        <v>13.156181999999999</v>
      </c>
      <c r="AB57" s="58">
        <v>13.076700000000001</v>
      </c>
      <c r="AC57" s="58">
        <v>743.55</v>
      </c>
      <c r="AD57" s="58">
        <v>13.151054999999999</v>
      </c>
      <c r="AE57" s="58" t="s">
        <v>149</v>
      </c>
      <c r="AF57" s="58">
        <v>13.084809999999999</v>
      </c>
      <c r="AG57" s="58">
        <v>740.13</v>
      </c>
      <c r="AH57" s="58">
        <v>13.158823</v>
      </c>
      <c r="AI57" s="58">
        <v>13.071730000000001</v>
      </c>
      <c r="AJ57" s="58">
        <v>746.27</v>
      </c>
      <c r="AK57" s="58">
        <v>13.146357</v>
      </c>
      <c r="AL57" s="58">
        <v>-2119</v>
      </c>
      <c r="DG57" s="58">
        <v>13.088329999999999</v>
      </c>
      <c r="DH57" s="58">
        <v>734.89</v>
      </c>
      <c r="DI57" s="58">
        <v>13.161818999999999</v>
      </c>
      <c r="DJ57" s="58">
        <v>13.07694</v>
      </c>
      <c r="DK57" s="58">
        <v>748.12300000000005</v>
      </c>
      <c r="DL57" s="58">
        <v>13.1517523</v>
      </c>
    </row>
    <row r="58" spans="1:116" s="58" customFormat="1" x14ac:dyDescent="0.25">
      <c r="A58" s="58">
        <v>151534931</v>
      </c>
      <c r="B58" s="58" t="s">
        <v>245</v>
      </c>
      <c r="C58" s="58" t="s">
        <v>0</v>
      </c>
      <c r="D58" s="58" t="s">
        <v>42</v>
      </c>
      <c r="E58" s="58" t="s">
        <v>7</v>
      </c>
      <c r="F58" s="59">
        <v>42907</v>
      </c>
      <c r="G58" s="60">
        <v>42907.611446759256</v>
      </c>
      <c r="H58" s="58" t="s">
        <v>146</v>
      </c>
      <c r="I58" s="58">
        <v>0</v>
      </c>
      <c r="J58" s="58" t="s">
        <v>5</v>
      </c>
      <c r="K58" s="58" t="s">
        <v>9</v>
      </c>
      <c r="L58" s="58" t="s">
        <v>10</v>
      </c>
      <c r="M58" s="59">
        <v>42914</v>
      </c>
      <c r="N58" s="58">
        <v>0</v>
      </c>
      <c r="O58" s="58" t="s">
        <v>5</v>
      </c>
      <c r="P58" s="58" t="s">
        <v>43</v>
      </c>
      <c r="Q58" s="61">
        <v>-49688057</v>
      </c>
      <c r="R58" s="58" t="s">
        <v>3</v>
      </c>
      <c r="S58" s="58" t="s">
        <v>4</v>
      </c>
      <c r="T58" s="61">
        <v>2736533.35</v>
      </c>
      <c r="U58" s="58">
        <v>18.1432</v>
      </c>
      <c r="V58" s="58">
        <v>141</v>
      </c>
      <c r="W58" s="58">
        <v>18.157299999999999</v>
      </c>
      <c r="X58" s="58" t="s">
        <v>7</v>
      </c>
      <c r="Y58" s="58">
        <v>18.140799999999999</v>
      </c>
      <c r="Z58" s="58">
        <v>141</v>
      </c>
      <c r="AA58" s="58">
        <v>18.154900000000001</v>
      </c>
      <c r="AB58" s="58">
        <v>18.1432</v>
      </c>
      <c r="AC58" s="58">
        <v>141</v>
      </c>
      <c r="AD58" s="58">
        <v>18.157299999999999</v>
      </c>
      <c r="AE58" s="58" t="s">
        <v>149</v>
      </c>
      <c r="AF58" s="58">
        <v>18.140280000000001</v>
      </c>
      <c r="AG58" s="58">
        <v>141.5</v>
      </c>
      <c r="AH58" s="58">
        <v>18.154430000000001</v>
      </c>
      <c r="AI58" s="58">
        <v>18.144120000000001</v>
      </c>
      <c r="AJ58" s="58">
        <v>141.5</v>
      </c>
      <c r="AK58" s="58">
        <v>18.158270000000002</v>
      </c>
      <c r="AL58" s="58">
        <v>146</v>
      </c>
      <c r="AM58" s="58" t="s">
        <v>8</v>
      </c>
      <c r="AN58" s="58">
        <v>18.141400000000001</v>
      </c>
      <c r="AO58" s="58">
        <v>143.43</v>
      </c>
      <c r="AP58" s="58">
        <v>18.155743000000001</v>
      </c>
      <c r="AQ58" s="58">
        <v>18.1435</v>
      </c>
      <c r="AR58" s="58">
        <v>143.43</v>
      </c>
      <c r="AS58" s="58">
        <v>18.157843</v>
      </c>
      <c r="AT58" s="58">
        <v>82</v>
      </c>
      <c r="DG58" s="58">
        <v>18.13898</v>
      </c>
      <c r="DH58" s="58">
        <v>1.4E-2</v>
      </c>
      <c r="DI58" s="58">
        <v>18.138981399999999</v>
      </c>
      <c r="DJ58" s="58">
        <v>18.145250000000001</v>
      </c>
      <c r="DK58" s="58">
        <v>1.4E-2</v>
      </c>
      <c r="DL58" s="58">
        <v>18.145251399999999</v>
      </c>
    </row>
    <row r="59" spans="1:116" s="58" customFormat="1" x14ac:dyDescent="0.25">
      <c r="A59" s="58">
        <v>151534931</v>
      </c>
      <c r="B59" s="58" t="s">
        <v>246</v>
      </c>
      <c r="C59" s="58" t="s">
        <v>0</v>
      </c>
      <c r="D59" s="58" t="s">
        <v>42</v>
      </c>
      <c r="E59" s="58" t="s">
        <v>7</v>
      </c>
      <c r="F59" s="59">
        <v>42907</v>
      </c>
      <c r="G59" s="60">
        <v>42907.611446759256</v>
      </c>
      <c r="H59" s="58" t="s">
        <v>146</v>
      </c>
      <c r="I59" s="58">
        <v>0</v>
      </c>
      <c r="J59" s="58" t="s">
        <v>5</v>
      </c>
      <c r="K59" s="58" t="s">
        <v>9</v>
      </c>
      <c r="L59" s="58" t="s">
        <v>10</v>
      </c>
      <c r="M59" s="59">
        <v>42914</v>
      </c>
      <c r="N59" s="58">
        <v>1</v>
      </c>
      <c r="O59" s="58" t="s">
        <v>5</v>
      </c>
      <c r="P59" s="58" t="s">
        <v>43</v>
      </c>
      <c r="Q59" s="61">
        <v>-180966893</v>
      </c>
      <c r="R59" s="58" t="s">
        <v>3</v>
      </c>
      <c r="S59" s="58" t="s">
        <v>4</v>
      </c>
      <c r="T59" s="61">
        <v>9966619.0999999996</v>
      </c>
      <c r="U59" s="58">
        <v>18.1432</v>
      </c>
      <c r="V59" s="58">
        <v>141</v>
      </c>
      <c r="W59" s="58">
        <v>18.157299999999999</v>
      </c>
      <c r="X59" s="58" t="s">
        <v>7</v>
      </c>
      <c r="Y59" s="58">
        <v>18.140799999999999</v>
      </c>
      <c r="Z59" s="58">
        <v>141</v>
      </c>
      <c r="AA59" s="58">
        <v>18.154900000000001</v>
      </c>
      <c r="AB59" s="58">
        <v>18.1432</v>
      </c>
      <c r="AC59" s="58">
        <v>141</v>
      </c>
      <c r="AD59" s="58">
        <v>18.157299999999999</v>
      </c>
      <c r="AE59" s="58" t="s">
        <v>149</v>
      </c>
      <c r="AF59" s="58">
        <v>18.140280000000001</v>
      </c>
      <c r="AG59" s="58">
        <v>141.5</v>
      </c>
      <c r="AH59" s="58">
        <v>18.154430000000001</v>
      </c>
      <c r="AI59" s="58">
        <v>18.144120000000001</v>
      </c>
      <c r="AJ59" s="58">
        <v>141.5</v>
      </c>
      <c r="AK59" s="58">
        <v>18.158270000000002</v>
      </c>
      <c r="AL59" s="58">
        <v>532</v>
      </c>
      <c r="AM59" s="58" t="s">
        <v>8</v>
      </c>
      <c r="AN59" s="58">
        <v>18.141400000000001</v>
      </c>
      <c r="AO59" s="58">
        <v>143.43</v>
      </c>
      <c r="AP59" s="58">
        <v>18.155743000000001</v>
      </c>
      <c r="AQ59" s="58">
        <v>18.1435</v>
      </c>
      <c r="AR59" s="58">
        <v>143.43</v>
      </c>
      <c r="AS59" s="58">
        <v>18.157843</v>
      </c>
      <c r="AT59" s="58">
        <v>298</v>
      </c>
      <c r="DG59" s="58">
        <v>18.13898</v>
      </c>
      <c r="DH59" s="58">
        <v>1.4E-2</v>
      </c>
      <c r="DI59" s="58">
        <v>18.138981399999999</v>
      </c>
      <c r="DJ59" s="58">
        <v>18.145250000000001</v>
      </c>
      <c r="DK59" s="58">
        <v>1.4E-2</v>
      </c>
      <c r="DL59" s="58">
        <v>18.145251399999999</v>
      </c>
    </row>
    <row r="60" spans="1:116" s="58" customFormat="1" x14ac:dyDescent="0.25">
      <c r="A60" s="58">
        <v>151534931</v>
      </c>
      <c r="B60" s="58" t="s">
        <v>247</v>
      </c>
      <c r="C60" s="58" t="s">
        <v>0</v>
      </c>
      <c r="D60" s="58" t="s">
        <v>42</v>
      </c>
      <c r="E60" s="58" t="s">
        <v>7</v>
      </c>
      <c r="F60" s="59">
        <v>42907</v>
      </c>
      <c r="G60" s="60">
        <v>42907.611446759256</v>
      </c>
      <c r="H60" s="58" t="s">
        <v>146</v>
      </c>
      <c r="I60" s="58">
        <v>1</v>
      </c>
      <c r="J60" s="58" t="s">
        <v>3</v>
      </c>
      <c r="K60" s="58" t="s">
        <v>9</v>
      </c>
      <c r="L60" s="58" t="s">
        <v>10</v>
      </c>
      <c r="M60" s="59">
        <v>42942</v>
      </c>
      <c r="N60" s="58">
        <v>0</v>
      </c>
      <c r="O60" s="58" t="s">
        <v>3</v>
      </c>
      <c r="P60" s="58" t="s">
        <v>43</v>
      </c>
      <c r="Q60" s="61">
        <v>49563711</v>
      </c>
      <c r="R60" s="58" t="s">
        <v>5</v>
      </c>
      <c r="S60" s="58" t="s">
        <v>4</v>
      </c>
      <c r="T60" s="61">
        <v>-2717855.57</v>
      </c>
      <c r="U60" s="58">
        <v>18.1432</v>
      </c>
      <c r="V60" s="58">
        <v>931.3</v>
      </c>
      <c r="W60" s="58">
        <v>18.236329999999999</v>
      </c>
      <c r="X60" s="58" t="s">
        <v>7</v>
      </c>
      <c r="Y60" s="58">
        <v>18.1432</v>
      </c>
      <c r="Z60" s="58">
        <v>931.3</v>
      </c>
      <c r="AA60" s="58">
        <v>18.236329999999999</v>
      </c>
      <c r="AB60" s="58">
        <v>18.140799999999999</v>
      </c>
      <c r="AC60" s="58">
        <v>942.03</v>
      </c>
      <c r="AD60" s="58">
        <v>18.235002999999999</v>
      </c>
      <c r="AE60" s="58" t="s">
        <v>149</v>
      </c>
      <c r="AF60" s="58">
        <v>18.144120000000001</v>
      </c>
      <c r="AG60" s="58">
        <v>931.33</v>
      </c>
      <c r="AH60" s="58">
        <v>18.237252999999999</v>
      </c>
      <c r="AI60" s="58">
        <v>18.140280000000001</v>
      </c>
      <c r="AJ60" s="58">
        <v>946.67</v>
      </c>
      <c r="AK60" s="58">
        <v>18.234946999999998</v>
      </c>
      <c r="AL60" s="58">
        <v>-138</v>
      </c>
      <c r="AM60" s="58" t="s">
        <v>8</v>
      </c>
      <c r="AN60" s="58">
        <v>18.1435</v>
      </c>
      <c r="AO60" s="58">
        <v>926.34</v>
      </c>
      <c r="AP60" s="58">
        <v>18.236134</v>
      </c>
      <c r="AQ60" s="58">
        <v>18.141400000000001</v>
      </c>
      <c r="AR60" s="58">
        <v>946.78</v>
      </c>
      <c r="AS60" s="58">
        <v>18.236077999999999</v>
      </c>
      <c r="AT60" s="58">
        <v>29</v>
      </c>
      <c r="DG60" s="58">
        <v>18.145250000000001</v>
      </c>
      <c r="DH60" s="58">
        <v>9.2999999999999999E-2</v>
      </c>
      <c r="DI60" s="58">
        <v>18.145259299999999</v>
      </c>
      <c r="DJ60" s="58">
        <v>18.13898</v>
      </c>
      <c r="DK60" s="58">
        <v>9.5000000000000001E-2</v>
      </c>
      <c r="DL60" s="58">
        <v>18.138989500000001</v>
      </c>
    </row>
    <row r="61" spans="1:116" s="58" customFormat="1" x14ac:dyDescent="0.25">
      <c r="A61" s="58">
        <v>151534931</v>
      </c>
      <c r="B61" s="58" t="s">
        <v>248</v>
      </c>
      <c r="C61" s="58" t="s">
        <v>0</v>
      </c>
      <c r="D61" s="58" t="s">
        <v>42</v>
      </c>
      <c r="E61" s="58" t="s">
        <v>7</v>
      </c>
      <c r="F61" s="59">
        <v>42907</v>
      </c>
      <c r="G61" s="60">
        <v>42907.611446759256</v>
      </c>
      <c r="H61" s="58" t="s">
        <v>146</v>
      </c>
      <c r="I61" s="58">
        <v>1</v>
      </c>
      <c r="J61" s="58" t="s">
        <v>3</v>
      </c>
      <c r="K61" s="58" t="s">
        <v>9</v>
      </c>
      <c r="L61" s="58" t="s">
        <v>10</v>
      </c>
      <c r="M61" s="59">
        <v>42942</v>
      </c>
      <c r="N61" s="58">
        <v>1</v>
      </c>
      <c r="O61" s="58" t="s">
        <v>3</v>
      </c>
      <c r="P61" s="58" t="s">
        <v>43</v>
      </c>
      <c r="Q61" s="61">
        <v>180514017</v>
      </c>
      <c r="R61" s="58" t="s">
        <v>5</v>
      </c>
      <c r="S61" s="58" t="s">
        <v>4</v>
      </c>
      <c r="T61" s="61">
        <v>-9898593.4700000007</v>
      </c>
      <c r="U61" s="58">
        <v>18.1432</v>
      </c>
      <c r="V61" s="58">
        <v>931.3</v>
      </c>
      <c r="W61" s="58">
        <v>18.236329999999999</v>
      </c>
      <c r="X61" s="58" t="s">
        <v>7</v>
      </c>
      <c r="Y61" s="58">
        <v>18.1432</v>
      </c>
      <c r="Z61" s="58">
        <v>931.3</v>
      </c>
      <c r="AA61" s="58">
        <v>18.236329999999999</v>
      </c>
      <c r="AB61" s="58">
        <v>18.140799999999999</v>
      </c>
      <c r="AC61" s="58">
        <v>942.03</v>
      </c>
      <c r="AD61" s="58">
        <v>18.235002999999999</v>
      </c>
      <c r="AE61" s="58" t="s">
        <v>149</v>
      </c>
      <c r="AF61" s="58">
        <v>18.144120000000001</v>
      </c>
      <c r="AG61" s="58">
        <v>931.33</v>
      </c>
      <c r="AH61" s="58">
        <v>18.237252999999999</v>
      </c>
      <c r="AI61" s="58">
        <v>18.140280000000001</v>
      </c>
      <c r="AJ61" s="58">
        <v>946.67</v>
      </c>
      <c r="AK61" s="58">
        <v>18.234946999999998</v>
      </c>
      <c r="AL61" s="58">
        <v>-501</v>
      </c>
      <c r="AM61" s="58" t="s">
        <v>8</v>
      </c>
      <c r="AN61" s="58">
        <v>18.1435</v>
      </c>
      <c r="AO61" s="58">
        <v>926.34</v>
      </c>
      <c r="AP61" s="58">
        <v>18.236134</v>
      </c>
      <c r="AQ61" s="58">
        <v>18.141400000000001</v>
      </c>
      <c r="AR61" s="58">
        <v>946.78</v>
      </c>
      <c r="AS61" s="58">
        <v>18.236077999999999</v>
      </c>
      <c r="AT61" s="58">
        <v>106</v>
      </c>
      <c r="DG61" s="58">
        <v>18.145250000000001</v>
      </c>
      <c r="DH61" s="58">
        <v>9.2999999999999999E-2</v>
      </c>
      <c r="DI61" s="58">
        <v>18.145259299999999</v>
      </c>
      <c r="DJ61" s="58">
        <v>18.13898</v>
      </c>
      <c r="DK61" s="58">
        <v>9.5000000000000001E-2</v>
      </c>
      <c r="DL61" s="58">
        <v>18.138989500000001</v>
      </c>
    </row>
    <row r="62" spans="1:116" x14ac:dyDescent="0.25">
      <c r="A62" s="40"/>
      <c r="B62" s="40"/>
      <c r="C62" s="40"/>
      <c r="D62" s="40"/>
      <c r="E62" s="40"/>
      <c r="F62" s="37"/>
      <c r="G62" s="38"/>
      <c r="H62" s="40"/>
      <c r="I62" s="40"/>
      <c r="J62" s="40"/>
      <c r="K62" s="40"/>
      <c r="L62" s="40"/>
      <c r="M62" s="37"/>
      <c r="N62" s="40"/>
      <c r="O62" s="40"/>
      <c r="P62" s="40"/>
      <c r="Q62" s="55"/>
      <c r="R62" s="40"/>
      <c r="S62" s="40"/>
      <c r="T62" s="55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39"/>
      <c r="AM62" s="40"/>
      <c r="AN62" s="40"/>
      <c r="AO62" s="40"/>
      <c r="AP62" s="40"/>
      <c r="AQ62" s="40"/>
      <c r="AR62" s="40"/>
      <c r="AS62" s="40"/>
      <c r="AT62" s="39"/>
      <c r="AU62" s="40"/>
      <c r="AV62" s="40"/>
      <c r="AW62" s="40"/>
      <c r="AX62" s="40"/>
      <c r="AY62" s="40"/>
      <c r="AZ62" s="40"/>
      <c r="BA62" s="40"/>
      <c r="BB62" s="39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</row>
  </sheetData>
  <autoFilter ref="A1:DL61"/>
  <sortState ref="A2:DL62">
    <sortCondition ref="C2:C62"/>
    <sortCondition ref="A2:A62"/>
    <sortCondition ref="M2:M62"/>
  </sortState>
  <pageMargins left="0.7" right="0.7" top="0.75" bottom="0.75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90"/>
  <sheetViews>
    <sheetView topLeftCell="A95" zoomScale="85" zoomScaleNormal="85" workbookViewId="0">
      <selection activeCell="K103" sqref="K103"/>
    </sheetView>
  </sheetViews>
  <sheetFormatPr defaultRowHeight="15" x14ac:dyDescent="0.25"/>
  <cols>
    <col min="1" max="1" width="25.85546875" bestFit="1" customWidth="1"/>
    <col min="2" max="2" width="16.85546875" bestFit="1" customWidth="1"/>
    <col min="3" max="3" width="13.85546875" bestFit="1" customWidth="1"/>
    <col min="4" max="4" width="11.7109375" bestFit="1" customWidth="1"/>
    <col min="5" max="5" width="13.85546875" bestFit="1" customWidth="1"/>
    <col min="6" max="6" width="12.7109375" bestFit="1" customWidth="1"/>
    <col min="7" max="7" width="12" bestFit="1" customWidth="1"/>
    <col min="8" max="8" width="12.7109375" bestFit="1" customWidth="1"/>
    <col min="9" max="9" width="12" bestFit="1" customWidth="1"/>
    <col min="10" max="10" width="13.85546875" bestFit="1" customWidth="1"/>
    <col min="11" max="11" width="20" style="32" bestFit="1" customWidth="1"/>
    <col min="13" max="13" width="10.7109375" bestFit="1" customWidth="1"/>
    <col min="16" max="16" width="16.85546875" bestFit="1" customWidth="1"/>
    <col min="19" max="19" width="19" bestFit="1" customWidth="1"/>
    <col min="21" max="21" width="10" bestFit="1" customWidth="1"/>
    <col min="22" max="22" width="16" style="62" bestFit="1" customWidth="1"/>
    <col min="23" max="23" width="12.85546875" style="62" customWidth="1"/>
  </cols>
  <sheetData>
    <row r="1" spans="1:23" ht="15.75" thickBot="1" x14ac:dyDescent="0.3">
      <c r="A1" s="12" t="s">
        <v>129</v>
      </c>
      <c r="B1" s="13" t="s">
        <v>130</v>
      </c>
      <c r="C1" s="13" t="s">
        <v>7</v>
      </c>
      <c r="D1" s="14"/>
      <c r="E1" s="14"/>
      <c r="F1" s="14"/>
      <c r="G1" s="14"/>
      <c r="H1" s="13"/>
      <c r="I1" s="13"/>
      <c r="J1" s="13" t="s">
        <v>45</v>
      </c>
      <c r="K1" s="33" t="s">
        <v>252</v>
      </c>
    </row>
    <row r="2" spans="1:23" x14ac:dyDescent="0.25">
      <c r="A2" s="1" t="s">
        <v>24</v>
      </c>
      <c r="B2" s="15">
        <v>42907.691296296296</v>
      </c>
      <c r="C2" s="2" t="s">
        <v>189</v>
      </c>
      <c r="D2" s="2" t="s">
        <v>138</v>
      </c>
      <c r="F2" s="2"/>
      <c r="G2" s="2"/>
      <c r="H2" s="2"/>
      <c r="I2" s="2"/>
      <c r="J2" s="2"/>
      <c r="K2" s="34"/>
      <c r="M2" s="31"/>
    </row>
    <row r="3" spans="1:23" x14ac:dyDescent="0.25">
      <c r="A3" s="1"/>
      <c r="B3" s="2"/>
      <c r="C3" s="2"/>
      <c r="D3" s="2"/>
      <c r="E3" s="2"/>
      <c r="F3" s="64" t="s">
        <v>131</v>
      </c>
      <c r="G3" s="64"/>
      <c r="H3" s="64" t="s">
        <v>132</v>
      </c>
      <c r="I3" s="64"/>
      <c r="J3" s="64" t="s">
        <v>133</v>
      </c>
      <c r="K3" s="65"/>
      <c r="M3" s="31"/>
      <c r="N3" s="49" t="s">
        <v>272</v>
      </c>
      <c r="O3" s="49" t="s">
        <v>273</v>
      </c>
      <c r="P3" s="50" t="s">
        <v>274</v>
      </c>
      <c r="Q3" s="49" t="s">
        <v>272</v>
      </c>
      <c r="R3" s="49" t="s">
        <v>273</v>
      </c>
      <c r="S3" s="50" t="s">
        <v>274</v>
      </c>
      <c r="T3" s="49" t="s">
        <v>275</v>
      </c>
      <c r="U3" s="49" t="s">
        <v>276</v>
      </c>
      <c r="V3" s="63" t="s">
        <v>277</v>
      </c>
      <c r="W3" s="63" t="s">
        <v>278</v>
      </c>
    </row>
    <row r="4" spans="1:23" x14ac:dyDescent="0.25">
      <c r="A4" s="16" t="s">
        <v>49</v>
      </c>
      <c r="B4" s="46" t="s">
        <v>134</v>
      </c>
      <c r="C4" s="46" t="s">
        <v>135</v>
      </c>
      <c r="D4" s="46" t="s">
        <v>136</v>
      </c>
      <c r="E4" s="46" t="s">
        <v>137</v>
      </c>
      <c r="F4" s="46" t="s">
        <v>138</v>
      </c>
      <c r="G4" s="4" t="s">
        <v>139</v>
      </c>
      <c r="H4" s="46" t="s">
        <v>138</v>
      </c>
      <c r="I4" s="4" t="s">
        <v>139</v>
      </c>
      <c r="J4" s="46" t="s">
        <v>138</v>
      </c>
      <c r="K4" s="17" t="s">
        <v>139</v>
      </c>
      <c r="M4" s="51">
        <v>42914</v>
      </c>
      <c r="N4" s="52" t="s">
        <v>279</v>
      </c>
      <c r="O4" s="52" t="s">
        <v>25</v>
      </c>
      <c r="P4" s="54">
        <f>SUM('Raw Data'!Q2:Q3)</f>
        <v>-357748</v>
      </c>
      <c r="Q4" s="52" t="s">
        <v>280</v>
      </c>
      <c r="R4" s="52" t="s">
        <v>4</v>
      </c>
      <c r="S4" s="54">
        <f>P4*V4</f>
        <v>-258543.46001820001</v>
      </c>
      <c r="T4" s="31"/>
      <c r="V4" s="62">
        <f>E15</f>
        <v>0.72269715000000001</v>
      </c>
      <c r="W4" s="62">
        <f>1/V4</f>
        <v>1.3837054705418446</v>
      </c>
    </row>
    <row r="5" spans="1:23" x14ac:dyDescent="0.25">
      <c r="A5" s="18" t="s">
        <v>11</v>
      </c>
      <c r="B5" s="28">
        <v>0.72259499999999999</v>
      </c>
      <c r="C5" s="28">
        <v>0.72279499999999997</v>
      </c>
      <c r="D5" s="5">
        <v>1.9999999999997797E-4</v>
      </c>
      <c r="E5" s="7">
        <v>0.72269499999999998</v>
      </c>
      <c r="F5" s="6">
        <v>7.9000000000051251E-5</v>
      </c>
      <c r="G5" s="6">
        <v>1.2099999999992672E-4</v>
      </c>
      <c r="H5" s="6">
        <v>7.9000000000051251E-5</v>
      </c>
      <c r="I5" s="6">
        <v>1.2099999999992672E-4</v>
      </c>
      <c r="J5" s="6" t="s">
        <v>152</v>
      </c>
      <c r="K5" s="25" t="s">
        <v>152</v>
      </c>
    </row>
    <row r="6" spans="1:23" x14ac:dyDescent="0.25">
      <c r="A6" s="18" t="s">
        <v>7</v>
      </c>
      <c r="B6" s="28">
        <v>0.72262800000000005</v>
      </c>
      <c r="C6" s="28"/>
      <c r="D6" s="5"/>
      <c r="E6" s="7"/>
      <c r="F6" s="6">
        <v>4.5999999999990493E-5</v>
      </c>
      <c r="G6" s="6" t="s">
        <v>152</v>
      </c>
      <c r="H6" s="6">
        <v>4.5999999999990493E-5</v>
      </c>
      <c r="I6" s="6" t="s">
        <v>152</v>
      </c>
      <c r="J6" s="6">
        <v>6.9149999999962297E-5</v>
      </c>
      <c r="K6" s="25"/>
      <c r="M6" s="31"/>
      <c r="N6" s="31"/>
      <c r="O6" s="31"/>
      <c r="P6" s="31"/>
      <c r="Q6" s="31"/>
      <c r="R6" s="31"/>
      <c r="S6" s="31"/>
      <c r="T6" s="31"/>
    </row>
    <row r="7" spans="1:23" x14ac:dyDescent="0.25">
      <c r="A7" s="18" t="s">
        <v>8</v>
      </c>
      <c r="B7" s="28">
        <v>0.72260789999999997</v>
      </c>
      <c r="C7" s="28"/>
      <c r="D7" s="5"/>
      <c r="E7" s="7"/>
      <c r="F7" s="6">
        <v>6.6100000000068881E-5</v>
      </c>
      <c r="G7" s="6" t="s">
        <v>152</v>
      </c>
      <c r="H7" s="6">
        <v>6.6100000000068881E-5</v>
      </c>
      <c r="I7" s="6" t="s">
        <v>152</v>
      </c>
      <c r="J7" s="6" t="s">
        <v>152</v>
      </c>
      <c r="K7" s="25" t="s">
        <v>152</v>
      </c>
      <c r="M7" s="31"/>
      <c r="N7" s="31"/>
      <c r="O7" s="31"/>
      <c r="P7" s="31"/>
      <c r="Q7" s="31"/>
      <c r="R7" s="31"/>
      <c r="S7" s="31"/>
      <c r="T7" s="31"/>
    </row>
    <row r="8" spans="1:23" x14ac:dyDescent="0.25">
      <c r="A8" s="18" t="s">
        <v>12</v>
      </c>
      <c r="B8" s="28" t="s">
        <v>152</v>
      </c>
      <c r="C8" s="28"/>
      <c r="D8" s="5"/>
      <c r="E8" s="7"/>
      <c r="F8" s="6" t="s">
        <v>152</v>
      </c>
      <c r="G8" s="6" t="s">
        <v>152</v>
      </c>
      <c r="H8" s="6" t="s">
        <v>152</v>
      </c>
      <c r="I8" s="6" t="s">
        <v>152</v>
      </c>
      <c r="J8" s="6" t="s">
        <v>152</v>
      </c>
      <c r="K8" s="25" t="s">
        <v>152</v>
      </c>
    </row>
    <row r="9" spans="1:23" x14ac:dyDescent="0.25">
      <c r="A9" s="18" t="s">
        <v>149</v>
      </c>
      <c r="B9" s="28" t="s">
        <v>152</v>
      </c>
      <c r="C9" s="28"/>
      <c r="D9" s="5"/>
      <c r="E9" s="7"/>
      <c r="F9" s="6" t="s">
        <v>152</v>
      </c>
      <c r="G9" s="6" t="s">
        <v>152</v>
      </c>
      <c r="H9" s="6" t="s">
        <v>152</v>
      </c>
      <c r="I9" s="6" t="s">
        <v>152</v>
      </c>
      <c r="J9" s="6" t="s">
        <v>152</v>
      </c>
      <c r="K9" s="25" t="s">
        <v>152</v>
      </c>
    </row>
    <row r="10" spans="1:23" s="3" customFormat="1" x14ac:dyDescent="0.25">
      <c r="A10" s="18" t="s">
        <v>2</v>
      </c>
      <c r="B10" s="28">
        <v>0.72259499999999999</v>
      </c>
      <c r="C10" s="28"/>
      <c r="D10" s="5"/>
      <c r="E10" s="7"/>
      <c r="F10" s="6">
        <v>7.9000000000051251E-5</v>
      </c>
      <c r="G10" s="6" t="s">
        <v>152</v>
      </c>
      <c r="H10" s="6">
        <v>7.9000000000051251E-5</v>
      </c>
      <c r="I10" s="6" t="s">
        <v>152</v>
      </c>
      <c r="J10" s="6" t="s">
        <v>152</v>
      </c>
      <c r="K10" s="25" t="s">
        <v>152</v>
      </c>
      <c r="V10" s="62"/>
      <c r="W10" s="62"/>
    </row>
    <row r="11" spans="1:23" x14ac:dyDescent="0.25">
      <c r="A11" s="16" t="s">
        <v>140</v>
      </c>
      <c r="B11" s="7">
        <v>0.72260647499999997</v>
      </c>
      <c r="C11" s="7">
        <v>0.72279499999999997</v>
      </c>
      <c r="D11" s="5">
        <v>1.8852499999999495E-4</v>
      </c>
      <c r="E11" s="7">
        <v>0.72270073749999997</v>
      </c>
      <c r="F11" s="8"/>
      <c r="G11" s="10"/>
      <c r="H11" s="8"/>
      <c r="I11" s="10"/>
      <c r="J11" s="8"/>
      <c r="K11" s="22"/>
    </row>
    <row r="12" spans="1:23" x14ac:dyDescent="0.25">
      <c r="A12" s="16" t="s">
        <v>141</v>
      </c>
      <c r="B12" s="28">
        <v>0.72261900000000001</v>
      </c>
      <c r="C12" s="28">
        <v>0.72272899999999995</v>
      </c>
      <c r="D12" s="26">
        <v>1.0999999999994348E-4</v>
      </c>
      <c r="E12" s="26">
        <v>0.72267400000000004</v>
      </c>
      <c r="F12" s="8"/>
      <c r="G12" s="10"/>
      <c r="H12" s="8"/>
      <c r="I12" s="10"/>
      <c r="J12" s="8"/>
      <c r="K12" s="22"/>
    </row>
    <row r="13" spans="1:23" x14ac:dyDescent="0.25">
      <c r="A13" s="19" t="s">
        <v>142</v>
      </c>
      <c r="B13" s="28">
        <v>0.72261900000000001</v>
      </c>
      <c r="C13" s="28">
        <v>0.72272899999999995</v>
      </c>
      <c r="D13" s="26">
        <v>1.0999999999994348E-4</v>
      </c>
      <c r="E13" s="26">
        <v>0.72267400000000004</v>
      </c>
      <c r="F13" s="9"/>
      <c r="G13" s="10"/>
      <c r="H13" s="9"/>
      <c r="I13" s="10"/>
      <c r="J13" s="9"/>
      <c r="K13" s="22"/>
    </row>
    <row r="14" spans="1:23" x14ac:dyDescent="0.25">
      <c r="A14" s="16" t="s">
        <v>143</v>
      </c>
      <c r="B14" s="26">
        <v>0.72262800000000005</v>
      </c>
      <c r="C14" s="26">
        <v>0.72279499999999997</v>
      </c>
      <c r="D14" s="26">
        <v>1.6699999999991721E-4</v>
      </c>
      <c r="E14" s="26">
        <v>0.72271149999999995</v>
      </c>
      <c r="F14" s="8"/>
      <c r="G14" s="10"/>
      <c r="H14" s="8"/>
      <c r="I14" s="10"/>
      <c r="J14" s="8"/>
      <c r="K14" s="22"/>
    </row>
    <row r="15" spans="1:23" x14ac:dyDescent="0.25">
      <c r="A15" s="20" t="s">
        <v>144</v>
      </c>
      <c r="B15" s="27">
        <v>0.72259930000000006</v>
      </c>
      <c r="C15" s="27">
        <v>0.72279499999999997</v>
      </c>
      <c r="D15" s="26">
        <v>1.9569999999990983E-4</v>
      </c>
      <c r="E15" s="26">
        <v>0.72269715000000001</v>
      </c>
      <c r="F15" s="11"/>
      <c r="G15" s="11"/>
      <c r="H15" s="11"/>
      <c r="I15" s="11"/>
      <c r="J15" s="11"/>
      <c r="K15" s="22"/>
    </row>
    <row r="16" spans="1:23" ht="15.75" thickBot="1" x14ac:dyDescent="0.3">
      <c r="A16" s="21" t="s">
        <v>145</v>
      </c>
      <c r="B16" s="29">
        <v>0.72270999999999996</v>
      </c>
      <c r="C16" s="29">
        <v>0</v>
      </c>
      <c r="D16" s="30">
        <v>0.72270999999999996</v>
      </c>
      <c r="E16" s="30">
        <v>0.36135499999999998</v>
      </c>
      <c r="F16" s="23"/>
      <c r="G16" s="23"/>
      <c r="H16" s="23"/>
      <c r="I16" s="23"/>
      <c r="J16" s="23"/>
      <c r="K16" s="35"/>
    </row>
    <row r="17" spans="1:23" ht="15.75" thickBot="1" x14ac:dyDescent="0.3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36"/>
    </row>
    <row r="18" spans="1:23" s="31" customFormat="1" ht="15.75" thickBot="1" x14ac:dyDescent="0.3">
      <c r="A18" s="12" t="s">
        <v>129</v>
      </c>
      <c r="B18" s="13" t="s">
        <v>130</v>
      </c>
      <c r="C18" s="13" t="s">
        <v>7</v>
      </c>
      <c r="D18" s="14"/>
      <c r="E18" s="14"/>
      <c r="F18" s="14"/>
      <c r="G18" s="14"/>
      <c r="H18" s="13"/>
      <c r="I18" s="13"/>
      <c r="J18" s="13" t="s">
        <v>45</v>
      </c>
      <c r="K18" s="33" t="s">
        <v>253</v>
      </c>
      <c r="V18" s="62"/>
      <c r="W18" s="62"/>
    </row>
    <row r="19" spans="1:23" s="31" customFormat="1" x14ac:dyDescent="0.25">
      <c r="A19" s="1" t="s">
        <v>24</v>
      </c>
      <c r="B19" s="15">
        <v>42907.691296296296</v>
      </c>
      <c r="C19" s="2" t="s">
        <v>189</v>
      </c>
      <c r="D19" s="2" t="s">
        <v>138</v>
      </c>
      <c r="E19" s="42"/>
      <c r="F19" s="2"/>
      <c r="G19" s="2"/>
      <c r="H19" s="2"/>
      <c r="I19" s="2"/>
      <c r="J19" s="2"/>
      <c r="K19" s="34"/>
      <c r="V19" s="62"/>
      <c r="W19" s="62"/>
    </row>
    <row r="20" spans="1:23" s="31" customFormat="1" x14ac:dyDescent="0.25">
      <c r="A20" s="1"/>
      <c r="B20" s="2"/>
      <c r="C20" s="2"/>
      <c r="D20" s="2"/>
      <c r="E20" s="2"/>
      <c r="F20" s="64" t="s">
        <v>131</v>
      </c>
      <c r="G20" s="64"/>
      <c r="H20" s="64" t="s">
        <v>132</v>
      </c>
      <c r="I20" s="64"/>
      <c r="J20" s="64" t="s">
        <v>133</v>
      </c>
      <c r="K20" s="65"/>
      <c r="M20" s="45"/>
      <c r="N20" s="49" t="s">
        <v>272</v>
      </c>
      <c r="O20" s="49" t="s">
        <v>273</v>
      </c>
      <c r="P20" s="50" t="s">
        <v>274</v>
      </c>
      <c r="Q20" s="49" t="s">
        <v>272</v>
      </c>
      <c r="R20" s="49" t="s">
        <v>273</v>
      </c>
      <c r="S20" s="50" t="s">
        <v>274</v>
      </c>
      <c r="T20" s="49" t="s">
        <v>275</v>
      </c>
      <c r="U20" s="49" t="s">
        <v>276</v>
      </c>
      <c r="V20" s="63" t="s">
        <v>277</v>
      </c>
      <c r="W20" s="63" t="s">
        <v>278</v>
      </c>
    </row>
    <row r="21" spans="1:23" s="31" customFormat="1" x14ac:dyDescent="0.25">
      <c r="A21" s="16" t="s">
        <v>49</v>
      </c>
      <c r="B21" s="46" t="s">
        <v>134</v>
      </c>
      <c r="C21" s="46" t="s">
        <v>135</v>
      </c>
      <c r="D21" s="46" t="s">
        <v>136</v>
      </c>
      <c r="E21" s="46" t="s">
        <v>137</v>
      </c>
      <c r="F21" s="46" t="s">
        <v>138</v>
      </c>
      <c r="G21" s="4" t="s">
        <v>139</v>
      </c>
      <c r="H21" s="46" t="s">
        <v>138</v>
      </c>
      <c r="I21" s="4" t="s">
        <v>139</v>
      </c>
      <c r="J21" s="46" t="s">
        <v>138</v>
      </c>
      <c r="K21" s="17" t="s">
        <v>139</v>
      </c>
      <c r="M21" s="51">
        <v>42942</v>
      </c>
      <c r="N21" s="31" t="s">
        <v>280</v>
      </c>
      <c r="O21" s="31" t="s">
        <v>25</v>
      </c>
      <c r="P21" s="54">
        <f>'Raw Data'!Q4</f>
        <v>-10416245</v>
      </c>
      <c r="Q21" s="53" t="s">
        <v>279</v>
      </c>
      <c r="R21" s="53" t="s">
        <v>4</v>
      </c>
      <c r="S21" s="54">
        <f>P21*V21</f>
        <v>-7523753.4122438347</v>
      </c>
      <c r="U21" s="57"/>
      <c r="V21" s="62">
        <f>E32</f>
        <v>0.72230956666666679</v>
      </c>
      <c r="W21" s="62">
        <f>1/V21</f>
        <v>1.3844479516100365</v>
      </c>
    </row>
    <row r="22" spans="1:23" s="31" customFormat="1" x14ac:dyDescent="0.25">
      <c r="A22" s="18" t="s">
        <v>11</v>
      </c>
      <c r="B22" s="28">
        <v>0.72220799999999996</v>
      </c>
      <c r="C22" s="28">
        <v>0.72240800000000005</v>
      </c>
      <c r="D22" s="5">
        <v>2.00000000000089E-4</v>
      </c>
      <c r="E22" s="7">
        <v>0.72230799999999995</v>
      </c>
      <c r="F22" s="6">
        <v>8.0000000000080007E-5</v>
      </c>
      <c r="G22" s="6">
        <v>1.2000000000000899E-4</v>
      </c>
      <c r="H22" s="6">
        <v>8.0000000000080007E-5</v>
      </c>
      <c r="I22" s="6">
        <v>1.2000000000000899E-4</v>
      </c>
      <c r="J22" s="6" t="s">
        <v>152</v>
      </c>
      <c r="K22" s="25" t="s">
        <v>152</v>
      </c>
      <c r="V22" s="62"/>
      <c r="W22" s="62"/>
    </row>
    <row r="23" spans="1:23" s="31" customFormat="1" x14ac:dyDescent="0.25">
      <c r="A23" s="18" t="s">
        <v>7</v>
      </c>
      <c r="B23" s="28">
        <v>0.72223499999999996</v>
      </c>
      <c r="C23" s="28"/>
      <c r="D23" s="5"/>
      <c r="E23" s="7"/>
      <c r="F23" s="6">
        <v>5.300000000008076E-5</v>
      </c>
      <c r="G23" s="6" t="s">
        <v>152</v>
      </c>
      <c r="H23" s="6">
        <v>5.300000000008076E-5</v>
      </c>
      <c r="I23" s="6" t="s">
        <v>152</v>
      </c>
      <c r="J23" s="6">
        <v>7.4566666666830983E-5</v>
      </c>
      <c r="K23" s="25"/>
      <c r="V23" s="62"/>
      <c r="W23" s="62"/>
    </row>
    <row r="24" spans="1:23" s="31" customFormat="1" x14ac:dyDescent="0.25">
      <c r="A24" s="18" t="s">
        <v>8</v>
      </c>
      <c r="B24" s="28">
        <v>0.72221740000000001</v>
      </c>
      <c r="C24" s="28"/>
      <c r="D24" s="5"/>
      <c r="E24" s="7"/>
      <c r="F24" s="6">
        <v>7.0600000000031748E-5</v>
      </c>
      <c r="G24" s="6" t="s">
        <v>152</v>
      </c>
      <c r="H24" s="6">
        <v>7.0600000000031748E-5</v>
      </c>
      <c r="I24" s="6" t="s">
        <v>152</v>
      </c>
      <c r="J24" s="6" t="s">
        <v>152</v>
      </c>
      <c r="K24" s="25" t="s">
        <v>152</v>
      </c>
      <c r="V24" s="62"/>
      <c r="W24" s="62"/>
    </row>
    <row r="25" spans="1:23" s="31" customFormat="1" x14ac:dyDescent="0.25">
      <c r="A25" s="18" t="s">
        <v>12</v>
      </c>
      <c r="B25" s="28" t="s">
        <v>152</v>
      </c>
      <c r="C25" s="28"/>
      <c r="D25" s="5"/>
      <c r="E25" s="7"/>
      <c r="F25" s="6" t="s">
        <v>152</v>
      </c>
      <c r="G25" s="6" t="s">
        <v>152</v>
      </c>
      <c r="H25" s="6" t="s">
        <v>152</v>
      </c>
      <c r="I25" s="6" t="s">
        <v>152</v>
      </c>
      <c r="J25" s="6" t="s">
        <v>152</v>
      </c>
      <c r="K25" s="25" t="s">
        <v>152</v>
      </c>
      <c r="V25" s="62"/>
      <c r="W25" s="62"/>
    </row>
    <row r="26" spans="1:23" s="31" customFormat="1" x14ac:dyDescent="0.25">
      <c r="A26" s="18" t="s">
        <v>149</v>
      </c>
      <c r="B26" s="28" t="s">
        <v>152</v>
      </c>
      <c r="C26" s="28"/>
      <c r="D26" s="5"/>
      <c r="E26" s="7"/>
      <c r="F26" s="6" t="s">
        <v>152</v>
      </c>
      <c r="G26" s="6" t="s">
        <v>152</v>
      </c>
      <c r="H26" s="6" t="s">
        <v>152</v>
      </c>
      <c r="I26" s="6" t="s">
        <v>152</v>
      </c>
      <c r="J26" s="6" t="s">
        <v>152</v>
      </c>
      <c r="K26" s="25" t="s">
        <v>152</v>
      </c>
      <c r="V26" s="62"/>
      <c r="W26" s="62"/>
    </row>
    <row r="27" spans="1:23" s="31" customFormat="1" x14ac:dyDescent="0.25">
      <c r="A27" s="18" t="s">
        <v>2</v>
      </c>
      <c r="B27" s="28">
        <v>0.72220799999999996</v>
      </c>
      <c r="C27" s="28"/>
      <c r="D27" s="5"/>
      <c r="E27" s="7"/>
      <c r="F27" s="6">
        <v>8.0000000000080007E-5</v>
      </c>
      <c r="G27" s="6" t="s">
        <v>152</v>
      </c>
      <c r="H27" s="6">
        <v>8.0000000000080007E-5</v>
      </c>
      <c r="I27" s="6" t="s">
        <v>152</v>
      </c>
      <c r="J27" s="6" t="s">
        <v>152</v>
      </c>
      <c r="K27" s="25" t="s">
        <v>152</v>
      </c>
      <c r="V27" s="62"/>
      <c r="W27" s="62"/>
    </row>
    <row r="28" spans="1:23" s="31" customFormat="1" x14ac:dyDescent="0.25">
      <c r="A28" s="16" t="s">
        <v>140</v>
      </c>
      <c r="B28" s="7">
        <v>0.72221709999999995</v>
      </c>
      <c r="C28" s="7">
        <v>0.72240800000000005</v>
      </c>
      <c r="D28" s="5">
        <v>1.9090000000010487E-4</v>
      </c>
      <c r="E28" s="7">
        <v>0.72231255000000005</v>
      </c>
      <c r="F28" s="8"/>
      <c r="G28" s="10"/>
      <c r="H28" s="8"/>
      <c r="I28" s="10"/>
      <c r="J28" s="8"/>
      <c r="K28" s="22"/>
      <c r="V28" s="62"/>
      <c r="W28" s="62"/>
    </row>
    <row r="29" spans="1:23" s="31" customFormat="1" x14ac:dyDescent="0.25">
      <c r="A29" s="16" t="s">
        <v>141</v>
      </c>
      <c r="B29" s="28">
        <v>0.72222500000000001</v>
      </c>
      <c r="C29" s="28">
        <v>0.72235099999999997</v>
      </c>
      <c r="D29" s="26">
        <v>1.2599999999995948E-4</v>
      </c>
      <c r="E29" s="26">
        <v>0.72228800000000004</v>
      </c>
      <c r="F29" s="8"/>
      <c r="G29" s="10"/>
      <c r="H29" s="8"/>
      <c r="I29" s="10"/>
      <c r="J29" s="8"/>
      <c r="K29" s="22"/>
      <c r="V29" s="62"/>
      <c r="W29" s="62"/>
    </row>
    <row r="30" spans="1:23" s="31" customFormat="1" x14ac:dyDescent="0.25">
      <c r="A30" s="19" t="s">
        <v>142</v>
      </c>
      <c r="B30" s="28">
        <v>0.72222500000000001</v>
      </c>
      <c r="C30" s="28">
        <v>0.72235099999999997</v>
      </c>
      <c r="D30" s="26">
        <v>1.2599999999995948E-4</v>
      </c>
      <c r="E30" s="26">
        <v>0.72228800000000004</v>
      </c>
      <c r="F30" s="9"/>
      <c r="G30" s="10"/>
      <c r="H30" s="9"/>
      <c r="I30" s="10"/>
      <c r="J30" s="9"/>
      <c r="K30" s="22"/>
      <c r="V30" s="62"/>
      <c r="W30" s="62"/>
    </row>
    <row r="31" spans="1:23" s="31" customFormat="1" x14ac:dyDescent="0.25">
      <c r="A31" s="16" t="s">
        <v>143</v>
      </c>
      <c r="B31" s="26">
        <v>0.72223499999999996</v>
      </c>
      <c r="C31" s="26">
        <v>0.72240800000000005</v>
      </c>
      <c r="D31" s="26">
        <v>1.7300000000008975E-4</v>
      </c>
      <c r="E31" s="26">
        <v>0.72232150000000006</v>
      </c>
      <c r="F31" s="8"/>
      <c r="G31" s="10"/>
      <c r="H31" s="8"/>
      <c r="I31" s="10"/>
      <c r="J31" s="8"/>
      <c r="K31" s="22"/>
      <c r="V31" s="62"/>
      <c r="W31" s="62"/>
    </row>
    <row r="32" spans="1:23" s="31" customFormat="1" x14ac:dyDescent="0.25">
      <c r="A32" s="20" t="s">
        <v>144</v>
      </c>
      <c r="B32" s="27">
        <v>0.72221113333333342</v>
      </c>
      <c r="C32" s="27">
        <v>0.72240800000000005</v>
      </c>
      <c r="D32" s="26">
        <v>1.9686666666662855E-4</v>
      </c>
      <c r="E32" s="26">
        <v>0.72230956666666679</v>
      </c>
      <c r="F32" s="11"/>
      <c r="G32" s="11"/>
      <c r="H32" s="11"/>
      <c r="I32" s="11"/>
      <c r="J32" s="11"/>
      <c r="K32" s="22"/>
      <c r="V32" s="62"/>
      <c r="W32" s="62"/>
    </row>
    <row r="33" spans="1:23" s="31" customFormat="1" ht="15.75" thickBot="1" x14ac:dyDescent="0.3">
      <c r="A33" s="21" t="s">
        <v>145</v>
      </c>
      <c r="B33" s="29">
        <v>0.72270999999999996</v>
      </c>
      <c r="C33" s="29">
        <v>0</v>
      </c>
      <c r="D33" s="30">
        <v>0.72270999999999996</v>
      </c>
      <c r="E33" s="30">
        <v>0.36135499999999998</v>
      </c>
      <c r="F33" s="23"/>
      <c r="G33" s="23"/>
      <c r="H33" s="23"/>
      <c r="I33" s="23"/>
      <c r="J33" s="23"/>
      <c r="K33" s="35"/>
      <c r="V33" s="62"/>
      <c r="W33" s="62"/>
    </row>
    <row r="34" spans="1:23" s="31" customFormat="1" ht="15.75" thickBot="1" x14ac:dyDescent="0.3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36"/>
      <c r="V34" s="62"/>
      <c r="W34" s="62"/>
    </row>
    <row r="35" spans="1:23" ht="15.75" thickBot="1" x14ac:dyDescent="0.3">
      <c r="A35" s="12" t="s">
        <v>129</v>
      </c>
      <c r="B35" s="13" t="s">
        <v>130</v>
      </c>
      <c r="C35" s="13" t="s">
        <v>8</v>
      </c>
      <c r="D35" s="14"/>
      <c r="E35" s="14"/>
      <c r="F35" s="14"/>
      <c r="G35" s="14"/>
      <c r="H35" s="13"/>
      <c r="I35" s="13"/>
      <c r="J35" s="13" t="s">
        <v>45</v>
      </c>
      <c r="K35" s="33" t="s">
        <v>254</v>
      </c>
      <c r="M35" s="31"/>
      <c r="N35" s="31"/>
    </row>
    <row r="36" spans="1:23" x14ac:dyDescent="0.25">
      <c r="A36" s="1" t="s">
        <v>19</v>
      </c>
      <c r="B36" s="15">
        <v>42908.02443287037</v>
      </c>
      <c r="C36" s="2" t="s">
        <v>189</v>
      </c>
      <c r="D36" s="2" t="s">
        <v>139</v>
      </c>
      <c r="E36" s="42"/>
      <c r="F36" s="2"/>
      <c r="G36" s="2"/>
      <c r="H36" s="2"/>
      <c r="I36" s="2"/>
      <c r="J36" s="2"/>
      <c r="K36" s="34"/>
      <c r="M36" s="31"/>
      <c r="N36" s="31"/>
    </row>
    <row r="37" spans="1:23" x14ac:dyDescent="0.25">
      <c r="A37" s="1"/>
      <c r="B37" s="2"/>
      <c r="C37" s="2"/>
      <c r="D37" s="2"/>
      <c r="E37" s="2"/>
      <c r="F37" s="64" t="s">
        <v>131</v>
      </c>
      <c r="G37" s="64"/>
      <c r="H37" s="64" t="s">
        <v>132</v>
      </c>
      <c r="I37" s="64"/>
      <c r="J37" s="64" t="s">
        <v>133</v>
      </c>
      <c r="K37" s="65"/>
      <c r="M37" s="45"/>
      <c r="N37" s="49" t="s">
        <v>272</v>
      </c>
      <c r="O37" s="49" t="s">
        <v>273</v>
      </c>
      <c r="P37" s="50" t="s">
        <v>274</v>
      </c>
      <c r="Q37" s="49" t="s">
        <v>272</v>
      </c>
      <c r="R37" s="49" t="s">
        <v>273</v>
      </c>
      <c r="S37" s="50" t="s">
        <v>274</v>
      </c>
      <c r="T37" s="49" t="s">
        <v>275</v>
      </c>
      <c r="U37" s="49" t="s">
        <v>276</v>
      </c>
      <c r="V37" s="63" t="s">
        <v>277</v>
      </c>
      <c r="W37" s="63" t="s">
        <v>278</v>
      </c>
    </row>
    <row r="38" spans="1:23" x14ac:dyDescent="0.25">
      <c r="A38" s="16" t="s">
        <v>49</v>
      </c>
      <c r="B38" s="41" t="s">
        <v>134</v>
      </c>
      <c r="C38" s="41" t="s">
        <v>135</v>
      </c>
      <c r="D38" s="41" t="s">
        <v>136</v>
      </c>
      <c r="E38" s="41" t="s">
        <v>137</v>
      </c>
      <c r="F38" s="41" t="s">
        <v>138</v>
      </c>
      <c r="G38" s="4" t="s">
        <v>139</v>
      </c>
      <c r="H38" s="41" t="s">
        <v>138</v>
      </c>
      <c r="I38" s="4" t="s">
        <v>139</v>
      </c>
      <c r="J38" s="41" t="s">
        <v>138</v>
      </c>
      <c r="K38" s="17" t="s">
        <v>139</v>
      </c>
      <c r="M38" s="51">
        <v>42914</v>
      </c>
      <c r="N38" s="52" t="s">
        <v>279</v>
      </c>
      <c r="O38" s="52" t="s">
        <v>20</v>
      </c>
      <c r="P38" s="54">
        <f>'Raw Data'!Q5</f>
        <v>-10880123</v>
      </c>
      <c r="Q38" s="52" t="s">
        <v>280</v>
      </c>
      <c r="R38" s="52" t="s">
        <v>4</v>
      </c>
      <c r="S38" s="54">
        <f>P38/V38</f>
        <v>-8192077.1913841106</v>
      </c>
      <c r="T38" s="45"/>
      <c r="U38" s="45"/>
      <c r="V38" s="62">
        <f>E49</f>
        <v>1.3281274999999999</v>
      </c>
      <c r="W38" s="62">
        <f>1/V38</f>
        <v>0.75293975917221811</v>
      </c>
    </row>
    <row r="39" spans="1:23" x14ac:dyDescent="0.25">
      <c r="A39" s="18" t="s">
        <v>11</v>
      </c>
      <c r="B39" s="28">
        <v>1.3280209999999999</v>
      </c>
      <c r="C39" s="28">
        <v>1.3282389999999999</v>
      </c>
      <c r="D39" s="5">
        <v>2.1800000000005149E-4</v>
      </c>
      <c r="E39" s="7">
        <v>1.3281299999999998</v>
      </c>
      <c r="F39" s="6">
        <v>-3.4049999999985481E-4</v>
      </c>
      <c r="G39" s="6">
        <v>5.5849999999990629E-4</v>
      </c>
      <c r="H39" s="6">
        <v>-3.4049999999985481E-4</v>
      </c>
      <c r="I39" s="6">
        <v>5.5849999999990629E-4</v>
      </c>
      <c r="J39" s="6" t="s">
        <v>152</v>
      </c>
      <c r="K39" s="25" t="s">
        <v>152</v>
      </c>
      <c r="M39" s="31"/>
      <c r="N39" s="31"/>
    </row>
    <row r="40" spans="1:23" x14ac:dyDescent="0.25">
      <c r="A40" s="18" t="s">
        <v>7</v>
      </c>
      <c r="B40" s="28"/>
      <c r="C40" s="28">
        <v>1.3282339999999999</v>
      </c>
      <c r="D40" s="5" t="s">
        <v>152</v>
      </c>
      <c r="E40" s="7" t="s">
        <v>152</v>
      </c>
      <c r="F40" s="6" t="s">
        <v>152</v>
      </c>
      <c r="G40" s="6">
        <v>5.5349999999987354E-4</v>
      </c>
      <c r="H40" s="6" t="s">
        <v>152</v>
      </c>
      <c r="I40" s="6">
        <v>5.5349999999987354E-4</v>
      </c>
      <c r="J40" s="6" t="s">
        <v>152</v>
      </c>
      <c r="K40" s="25" t="s">
        <v>152</v>
      </c>
      <c r="M40" s="31"/>
      <c r="N40" s="31"/>
    </row>
    <row r="41" spans="1:23" x14ac:dyDescent="0.25">
      <c r="A41" s="18" t="s">
        <v>8</v>
      </c>
      <c r="B41" s="28"/>
      <c r="C41" s="28">
        <v>1.3282121</v>
      </c>
      <c r="D41" s="5" t="s">
        <v>152</v>
      </c>
      <c r="E41" s="7" t="s">
        <v>152</v>
      </c>
      <c r="F41" s="6" t="s">
        <v>152</v>
      </c>
      <c r="G41" s="6">
        <v>5.3159999999996543E-4</v>
      </c>
      <c r="H41" s="6" t="s">
        <v>152</v>
      </c>
      <c r="I41" s="6">
        <v>5.3159999999996543E-4</v>
      </c>
      <c r="J41" s="6"/>
      <c r="K41" s="25">
        <v>8.4600000000101261E-5</v>
      </c>
      <c r="M41" s="31"/>
      <c r="N41" s="31"/>
    </row>
    <row r="42" spans="1:23" x14ac:dyDescent="0.25">
      <c r="A42" s="18" t="s">
        <v>12</v>
      </c>
      <c r="B42" s="28"/>
      <c r="C42" s="28" t="s">
        <v>152</v>
      </c>
      <c r="D42" s="5" t="s">
        <v>152</v>
      </c>
      <c r="E42" s="7" t="s">
        <v>152</v>
      </c>
      <c r="F42" s="6" t="s">
        <v>152</v>
      </c>
      <c r="G42" s="6" t="s">
        <v>152</v>
      </c>
      <c r="H42" s="6" t="s">
        <v>152</v>
      </c>
      <c r="I42" s="6" t="s">
        <v>152</v>
      </c>
      <c r="J42" s="6" t="s">
        <v>152</v>
      </c>
      <c r="K42" s="25" t="s">
        <v>152</v>
      </c>
      <c r="M42" s="31"/>
      <c r="N42" s="31"/>
    </row>
    <row r="43" spans="1:23" x14ac:dyDescent="0.25">
      <c r="A43" s="18" t="s">
        <v>149</v>
      </c>
      <c r="B43" s="28"/>
      <c r="C43" s="28" t="s">
        <v>152</v>
      </c>
      <c r="D43" s="5" t="s">
        <v>152</v>
      </c>
      <c r="E43" s="7" t="s">
        <v>152</v>
      </c>
      <c r="F43" s="6" t="s">
        <v>152</v>
      </c>
      <c r="G43" s="6" t="s">
        <v>152</v>
      </c>
      <c r="H43" s="6" t="s">
        <v>152</v>
      </c>
      <c r="I43" s="6" t="s">
        <v>152</v>
      </c>
      <c r="J43" s="6" t="s">
        <v>152</v>
      </c>
      <c r="K43" s="25" t="s">
        <v>152</v>
      </c>
      <c r="M43" s="31"/>
      <c r="N43" s="31"/>
    </row>
    <row r="44" spans="1:23" x14ac:dyDescent="0.25">
      <c r="A44" s="18" t="s">
        <v>2</v>
      </c>
      <c r="B44" s="28"/>
      <c r="C44" s="28">
        <v>1.3282290000000001</v>
      </c>
      <c r="D44" s="5" t="s">
        <v>152</v>
      </c>
      <c r="E44" s="7" t="s">
        <v>152</v>
      </c>
      <c r="F44" s="6" t="s">
        <v>152</v>
      </c>
      <c r="G44" s="6">
        <v>5.4850000000006283E-4</v>
      </c>
      <c r="H44" s="6" t="s">
        <v>152</v>
      </c>
      <c r="I44" s="6">
        <v>5.4850000000006283E-4</v>
      </c>
      <c r="J44" s="6" t="s">
        <v>152</v>
      </c>
      <c r="K44" s="25" t="s">
        <v>152</v>
      </c>
    </row>
    <row r="45" spans="1:23" x14ac:dyDescent="0.25">
      <c r="A45" s="16" t="s">
        <v>140</v>
      </c>
      <c r="B45" s="7">
        <v>1.3280209999999999</v>
      </c>
      <c r="C45" s="7">
        <v>1.3282285250000001</v>
      </c>
      <c r="D45" s="5">
        <v>2.0752500000020824E-4</v>
      </c>
      <c r="E45" s="7">
        <v>1.3281247624999999</v>
      </c>
      <c r="F45" s="8"/>
      <c r="G45" s="10"/>
      <c r="H45" s="8"/>
      <c r="I45" s="10"/>
      <c r="J45" s="8"/>
      <c r="K45" s="22"/>
    </row>
    <row r="46" spans="1:23" x14ac:dyDescent="0.25">
      <c r="A46" s="16" t="s">
        <v>141</v>
      </c>
      <c r="B46" s="28">
        <v>1.327626</v>
      </c>
      <c r="C46" s="28">
        <v>1.3277350000000001</v>
      </c>
      <c r="D46" s="26">
        <v>1.0900000000013677E-4</v>
      </c>
      <c r="E46" s="26">
        <v>1.3276805</v>
      </c>
      <c r="F46" s="8"/>
      <c r="G46" s="10"/>
      <c r="H46" s="8"/>
      <c r="I46" s="10"/>
      <c r="J46" s="8"/>
      <c r="K46" s="22"/>
    </row>
    <row r="47" spans="1:23" x14ac:dyDescent="0.25">
      <c r="A47" s="19" t="s">
        <v>142</v>
      </c>
      <c r="B47" s="28">
        <v>1.327626</v>
      </c>
      <c r="C47" s="28">
        <v>1.3277350000000001</v>
      </c>
      <c r="D47" s="26">
        <v>1.0900000000013677E-4</v>
      </c>
      <c r="E47" s="26">
        <v>1.3276805</v>
      </c>
      <c r="F47" s="9"/>
      <c r="G47" s="10"/>
      <c r="H47" s="9"/>
      <c r="I47" s="10"/>
      <c r="J47" s="9"/>
      <c r="K47" s="22"/>
    </row>
    <row r="48" spans="1:23" x14ac:dyDescent="0.25">
      <c r="A48" s="16" t="s">
        <v>143</v>
      </c>
      <c r="B48" s="26">
        <v>1.3280209999999999</v>
      </c>
      <c r="C48" s="26">
        <v>1.3282121</v>
      </c>
      <c r="D48" s="26">
        <v>1.9110000000011063E-4</v>
      </c>
      <c r="E48" s="26">
        <v>1.3281165499999998</v>
      </c>
      <c r="F48" s="8"/>
      <c r="G48" s="10"/>
      <c r="H48" s="8"/>
      <c r="I48" s="10"/>
      <c r="J48" s="8"/>
      <c r="K48" s="22"/>
    </row>
    <row r="49" spans="1:23" x14ac:dyDescent="0.25">
      <c r="A49" s="20" t="s">
        <v>144</v>
      </c>
      <c r="B49" s="27">
        <v>1.3280209999999999</v>
      </c>
      <c r="C49" s="27">
        <v>1.3282340000000001</v>
      </c>
      <c r="D49" s="26">
        <v>2.1300000000024077E-4</v>
      </c>
      <c r="E49" s="26">
        <v>1.3281274999999999</v>
      </c>
      <c r="F49" s="11"/>
      <c r="G49" s="11"/>
      <c r="H49" s="11"/>
      <c r="I49" s="11"/>
      <c r="J49" s="11"/>
      <c r="K49" s="22"/>
    </row>
    <row r="50" spans="1:23" ht="15.75" thickBot="1" x14ac:dyDescent="0.3">
      <c r="A50" s="21" t="s">
        <v>145</v>
      </c>
      <c r="B50" s="29">
        <v>1.3283700000000001</v>
      </c>
      <c r="C50" s="29">
        <v>1.3283700000000001</v>
      </c>
      <c r="D50" s="30">
        <v>0</v>
      </c>
      <c r="E50" s="30">
        <v>1.3283700000000001</v>
      </c>
      <c r="F50" s="23"/>
      <c r="G50" s="23"/>
      <c r="H50" s="23"/>
      <c r="I50" s="23"/>
      <c r="J50" s="23"/>
      <c r="K50" s="35"/>
    </row>
    <row r="51" spans="1:23" ht="15.75" thickBot="1" x14ac:dyDescent="0.3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36"/>
      <c r="M51" s="31"/>
      <c r="N51" s="31"/>
      <c r="O51" s="31"/>
      <c r="P51" s="31"/>
      <c r="Q51" s="31"/>
      <c r="R51" s="31"/>
      <c r="S51" s="31"/>
      <c r="T51" s="31"/>
    </row>
    <row r="52" spans="1:23" s="31" customFormat="1" ht="15.75" thickBot="1" x14ac:dyDescent="0.3">
      <c r="A52" s="12" t="s">
        <v>129</v>
      </c>
      <c r="B52" s="13" t="s">
        <v>130</v>
      </c>
      <c r="C52" s="13" t="s">
        <v>8</v>
      </c>
      <c r="D52" s="14"/>
      <c r="E52" s="14"/>
      <c r="F52" s="14"/>
      <c r="G52" s="14"/>
      <c r="H52" s="13"/>
      <c r="I52" s="13"/>
      <c r="J52" s="13" t="s">
        <v>45</v>
      </c>
      <c r="K52" s="33" t="s">
        <v>255</v>
      </c>
      <c r="V52" s="62"/>
      <c r="W52" s="62"/>
    </row>
    <row r="53" spans="1:23" s="31" customFormat="1" x14ac:dyDescent="0.25">
      <c r="A53" s="1" t="s">
        <v>19</v>
      </c>
      <c r="B53" s="15">
        <v>42908.02443287037</v>
      </c>
      <c r="C53" s="2" t="s">
        <v>189</v>
      </c>
      <c r="D53" s="2" t="s">
        <v>139</v>
      </c>
      <c r="E53" s="42"/>
      <c r="F53" s="2"/>
      <c r="G53" s="2"/>
      <c r="H53" s="2"/>
      <c r="I53" s="2"/>
      <c r="J53" s="2"/>
      <c r="K53" s="34"/>
      <c r="V53" s="62"/>
      <c r="W53" s="62"/>
    </row>
    <row r="54" spans="1:23" s="31" customFormat="1" x14ac:dyDescent="0.25">
      <c r="A54" s="1"/>
      <c r="B54" s="2"/>
      <c r="C54" s="2"/>
      <c r="D54" s="2"/>
      <c r="E54" s="2"/>
      <c r="F54" s="64" t="s">
        <v>131</v>
      </c>
      <c r="G54" s="64"/>
      <c r="H54" s="64" t="s">
        <v>132</v>
      </c>
      <c r="I54" s="64"/>
      <c r="J54" s="64" t="s">
        <v>133</v>
      </c>
      <c r="K54" s="65"/>
      <c r="M54" s="45"/>
      <c r="N54" s="49" t="s">
        <v>272</v>
      </c>
      <c r="O54" s="49" t="s">
        <v>273</v>
      </c>
      <c r="P54" s="50" t="s">
        <v>274</v>
      </c>
      <c r="Q54" s="49" t="s">
        <v>272</v>
      </c>
      <c r="R54" s="49" t="s">
        <v>273</v>
      </c>
      <c r="S54" s="50" t="s">
        <v>274</v>
      </c>
      <c r="T54" s="49" t="s">
        <v>275</v>
      </c>
      <c r="U54" s="49" t="s">
        <v>276</v>
      </c>
      <c r="V54" s="63" t="s">
        <v>277</v>
      </c>
      <c r="W54" s="63" t="s">
        <v>278</v>
      </c>
    </row>
    <row r="55" spans="1:23" s="31" customFormat="1" x14ac:dyDescent="0.25">
      <c r="A55" s="16" t="s">
        <v>49</v>
      </c>
      <c r="B55" s="41" t="s">
        <v>134</v>
      </c>
      <c r="C55" s="41" t="s">
        <v>135</v>
      </c>
      <c r="D55" s="41" t="s">
        <v>136</v>
      </c>
      <c r="E55" s="41" t="s">
        <v>137</v>
      </c>
      <c r="F55" s="41" t="s">
        <v>138</v>
      </c>
      <c r="G55" s="4" t="s">
        <v>139</v>
      </c>
      <c r="H55" s="41" t="s">
        <v>138</v>
      </c>
      <c r="I55" s="4" t="s">
        <v>139</v>
      </c>
      <c r="J55" s="41" t="s">
        <v>138</v>
      </c>
      <c r="K55" s="17" t="s">
        <v>139</v>
      </c>
      <c r="M55" s="51">
        <v>42942</v>
      </c>
      <c r="N55" s="52" t="s">
        <v>279</v>
      </c>
      <c r="O55" s="52" t="s">
        <v>20</v>
      </c>
      <c r="P55" s="54">
        <f>SUM('Raw Data'!Q6:Q7)</f>
        <v>-1167955</v>
      </c>
      <c r="Q55" s="52" t="s">
        <v>280</v>
      </c>
      <c r="R55" s="52" t="s">
        <v>4</v>
      </c>
      <c r="S55" s="54">
        <f>P55/V55</f>
        <v>-879913.21069572703</v>
      </c>
      <c r="T55" s="45"/>
      <c r="U55" s="45"/>
      <c r="V55" s="62">
        <f>E66</f>
        <v>1.3273524999999999</v>
      </c>
      <c r="W55" s="62">
        <f>1/V55</f>
        <v>0.75337937736961358</v>
      </c>
    </row>
    <row r="56" spans="1:23" s="31" customFormat="1" x14ac:dyDescent="0.25">
      <c r="A56" s="18" t="s">
        <v>11</v>
      </c>
      <c r="B56" s="28">
        <v>1.32725</v>
      </c>
      <c r="C56" s="28">
        <v>1.3274509999999999</v>
      </c>
      <c r="D56" s="5">
        <v>2.0099999999989571E-4</v>
      </c>
      <c r="E56" s="7">
        <v>1.3273505000000001</v>
      </c>
      <c r="F56" s="6">
        <v>-3.5399999999996545E-4</v>
      </c>
      <c r="G56" s="6">
        <v>5.5499999999986116E-4</v>
      </c>
      <c r="H56" s="6">
        <v>-3.5399999999996545E-4</v>
      </c>
      <c r="I56" s="6">
        <v>5.5499999999986116E-4</v>
      </c>
      <c r="J56" s="6" t="s">
        <v>152</v>
      </c>
      <c r="K56" s="25" t="s">
        <v>152</v>
      </c>
      <c r="V56" s="62"/>
      <c r="W56" s="62"/>
    </row>
    <row r="57" spans="1:23" s="31" customFormat="1" x14ac:dyDescent="0.25">
      <c r="A57" s="18" t="s">
        <v>7</v>
      </c>
      <c r="B57" s="28"/>
      <c r="C57" s="28">
        <v>1.3274589999999999</v>
      </c>
      <c r="D57" s="5" t="s">
        <v>152</v>
      </c>
      <c r="E57" s="7" t="s">
        <v>152</v>
      </c>
      <c r="F57" s="6" t="s">
        <v>152</v>
      </c>
      <c r="G57" s="6">
        <v>5.6299999999986916E-4</v>
      </c>
      <c r="H57" s="6" t="s">
        <v>152</v>
      </c>
      <c r="I57" s="6">
        <v>5.6299999999986916E-4</v>
      </c>
      <c r="J57" s="6" t="s">
        <v>152</v>
      </c>
      <c r="K57" s="25" t="s">
        <v>152</v>
      </c>
      <c r="V57" s="62"/>
      <c r="W57" s="62"/>
    </row>
    <row r="58" spans="1:23" s="31" customFormat="1" x14ac:dyDescent="0.25">
      <c r="A58" s="18" t="s">
        <v>8</v>
      </c>
      <c r="B58" s="28"/>
      <c r="C58" s="28">
        <v>1.3274382</v>
      </c>
      <c r="D58" s="5" t="s">
        <v>152</v>
      </c>
      <c r="E58" s="7" t="s">
        <v>152</v>
      </c>
      <c r="F58" s="6" t="s">
        <v>152</v>
      </c>
      <c r="G58" s="6">
        <v>5.4219999999993718E-4</v>
      </c>
      <c r="H58" s="6" t="s">
        <v>152</v>
      </c>
      <c r="I58" s="6">
        <v>5.4219999999993718E-4</v>
      </c>
      <c r="J58" s="6"/>
      <c r="K58" s="25">
        <v>8.5700000000077381E-5</v>
      </c>
      <c r="V58" s="62"/>
      <c r="W58" s="62"/>
    </row>
    <row r="59" spans="1:23" s="31" customFormat="1" x14ac:dyDescent="0.25">
      <c r="A59" s="18" t="s">
        <v>12</v>
      </c>
      <c r="B59" s="28"/>
      <c r="C59" s="28" t="s">
        <v>152</v>
      </c>
      <c r="D59" s="5" t="s">
        <v>152</v>
      </c>
      <c r="E59" s="7" t="s">
        <v>152</v>
      </c>
      <c r="F59" s="6" t="s">
        <v>152</v>
      </c>
      <c r="G59" s="6" t="s">
        <v>152</v>
      </c>
      <c r="H59" s="6" t="s">
        <v>152</v>
      </c>
      <c r="I59" s="6" t="s">
        <v>152</v>
      </c>
      <c r="J59" s="6" t="s">
        <v>152</v>
      </c>
      <c r="K59" s="25" t="s">
        <v>152</v>
      </c>
      <c r="V59" s="62"/>
      <c r="W59" s="62"/>
    </row>
    <row r="60" spans="1:23" s="31" customFormat="1" x14ac:dyDescent="0.25">
      <c r="A60" s="18" t="s">
        <v>149</v>
      </c>
      <c r="B60" s="28"/>
      <c r="C60" s="28" t="s">
        <v>152</v>
      </c>
      <c r="D60" s="5" t="s">
        <v>152</v>
      </c>
      <c r="E60" s="7" t="s">
        <v>152</v>
      </c>
      <c r="F60" s="6" t="s">
        <v>152</v>
      </c>
      <c r="G60" s="6" t="s">
        <v>152</v>
      </c>
      <c r="H60" s="6" t="s">
        <v>152</v>
      </c>
      <c r="I60" s="6" t="s">
        <v>152</v>
      </c>
      <c r="J60" s="6" t="s">
        <v>152</v>
      </c>
      <c r="K60" s="25" t="s">
        <v>152</v>
      </c>
      <c r="V60" s="62"/>
      <c r="W60" s="62"/>
    </row>
    <row r="61" spans="1:23" s="31" customFormat="1" x14ac:dyDescent="0.25">
      <c r="A61" s="18" t="s">
        <v>2</v>
      </c>
      <c r="B61" s="28"/>
      <c r="C61" s="28">
        <v>1.327448</v>
      </c>
      <c r="D61" s="5" t="s">
        <v>152</v>
      </c>
      <c r="E61" s="7" t="s">
        <v>152</v>
      </c>
      <c r="F61" s="6" t="s">
        <v>152</v>
      </c>
      <c r="G61" s="6">
        <v>5.5199999999988592E-4</v>
      </c>
      <c r="H61" s="6" t="s">
        <v>152</v>
      </c>
      <c r="I61" s="6">
        <v>5.5199999999988592E-4</v>
      </c>
      <c r="J61" s="6" t="s">
        <v>152</v>
      </c>
      <c r="K61" s="25" t="s">
        <v>152</v>
      </c>
      <c r="V61" s="62"/>
      <c r="W61" s="62"/>
    </row>
    <row r="62" spans="1:23" s="31" customFormat="1" x14ac:dyDescent="0.25">
      <c r="A62" s="16" t="s">
        <v>140</v>
      </c>
      <c r="B62" s="7">
        <v>1.32725</v>
      </c>
      <c r="C62" s="7">
        <v>1.32744905</v>
      </c>
      <c r="D62" s="5">
        <v>1.9904999999997841E-4</v>
      </c>
      <c r="E62" s="7">
        <v>1.327349525</v>
      </c>
      <c r="F62" s="8"/>
      <c r="G62" s="10"/>
      <c r="H62" s="8"/>
      <c r="I62" s="10"/>
      <c r="J62" s="8"/>
      <c r="K62" s="22"/>
      <c r="V62" s="62"/>
      <c r="W62" s="62"/>
    </row>
    <row r="63" spans="1:23" s="31" customFormat="1" x14ac:dyDescent="0.25">
      <c r="A63" s="16" t="s">
        <v>141</v>
      </c>
      <c r="B63" s="28">
        <v>1.3268169999999999</v>
      </c>
      <c r="C63" s="28">
        <v>1.326975</v>
      </c>
      <c r="D63" s="26">
        <v>1.580000000001025E-4</v>
      </c>
      <c r="E63" s="26">
        <v>1.3268960000000001</v>
      </c>
      <c r="F63" s="8"/>
      <c r="G63" s="10"/>
      <c r="H63" s="8"/>
      <c r="I63" s="10"/>
      <c r="J63" s="8"/>
      <c r="K63" s="22"/>
      <c r="V63" s="62"/>
      <c r="W63" s="62"/>
    </row>
    <row r="64" spans="1:23" s="31" customFormat="1" x14ac:dyDescent="0.25">
      <c r="A64" s="19" t="s">
        <v>142</v>
      </c>
      <c r="B64" s="28">
        <v>1.3268169999999999</v>
      </c>
      <c r="C64" s="28">
        <v>1.326975</v>
      </c>
      <c r="D64" s="26">
        <v>1.580000000001025E-4</v>
      </c>
      <c r="E64" s="26">
        <v>1.3268960000000001</v>
      </c>
      <c r="F64" s="9"/>
      <c r="G64" s="10"/>
      <c r="H64" s="9"/>
      <c r="I64" s="10"/>
      <c r="J64" s="9"/>
      <c r="K64" s="22"/>
      <c r="V64" s="62"/>
      <c r="W64" s="62"/>
    </row>
    <row r="65" spans="1:23" s="31" customFormat="1" x14ac:dyDescent="0.25">
      <c r="A65" s="16" t="s">
        <v>143</v>
      </c>
      <c r="B65" s="26">
        <v>1.32725</v>
      </c>
      <c r="C65" s="26">
        <v>1.3274382</v>
      </c>
      <c r="D65" s="26">
        <v>1.8819999999997172E-4</v>
      </c>
      <c r="E65" s="26">
        <v>1.3273440999999999</v>
      </c>
      <c r="F65" s="8"/>
      <c r="G65" s="10"/>
      <c r="H65" s="8"/>
      <c r="I65" s="10"/>
      <c r="J65" s="8"/>
      <c r="K65" s="22"/>
      <c r="V65" s="62"/>
      <c r="W65" s="62"/>
    </row>
    <row r="66" spans="1:23" s="31" customFormat="1" x14ac:dyDescent="0.25">
      <c r="A66" s="20" t="s">
        <v>144</v>
      </c>
      <c r="B66" s="27">
        <v>1.32725</v>
      </c>
      <c r="C66" s="27">
        <v>1.3274550000000001</v>
      </c>
      <c r="D66" s="26">
        <v>2.0500000000001073E-4</v>
      </c>
      <c r="E66" s="26">
        <v>1.3273524999999999</v>
      </c>
      <c r="F66" s="11"/>
      <c r="G66" s="11"/>
      <c r="H66" s="11"/>
      <c r="I66" s="11"/>
      <c r="J66" s="11"/>
      <c r="K66" s="22"/>
      <c r="V66" s="62"/>
      <c r="W66" s="62"/>
    </row>
    <row r="67" spans="1:23" s="31" customFormat="1" ht="15.75" thickBot="1" x14ac:dyDescent="0.3">
      <c r="A67" s="21" t="s">
        <v>145</v>
      </c>
      <c r="B67" s="29">
        <v>1.3283700000000001</v>
      </c>
      <c r="C67" s="29">
        <v>1.3283700000000001</v>
      </c>
      <c r="D67" s="30">
        <v>0</v>
      </c>
      <c r="E67" s="30">
        <v>1.3283700000000001</v>
      </c>
      <c r="F67" s="23"/>
      <c r="G67" s="23"/>
      <c r="H67" s="23"/>
      <c r="I67" s="23"/>
      <c r="J67" s="23"/>
      <c r="K67" s="35"/>
      <c r="V67" s="62"/>
      <c r="W67" s="62"/>
    </row>
    <row r="68" spans="1:23" s="31" customFormat="1" ht="15.75" thickBot="1" x14ac:dyDescent="0.3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36"/>
      <c r="V68" s="62"/>
      <c r="W68" s="62"/>
    </row>
    <row r="69" spans="1:23" ht="15.75" thickBot="1" x14ac:dyDescent="0.3">
      <c r="A69" s="12" t="s">
        <v>129</v>
      </c>
      <c r="B69" s="13" t="s">
        <v>130</v>
      </c>
      <c r="C69" s="13" t="s">
        <v>8</v>
      </c>
      <c r="D69" s="14"/>
      <c r="E69" s="14"/>
      <c r="F69" s="14"/>
      <c r="G69" s="14"/>
      <c r="H69" s="13"/>
      <c r="I69" s="13"/>
      <c r="J69" s="13" t="s">
        <v>45</v>
      </c>
      <c r="K69" s="33">
        <v>151450427</v>
      </c>
      <c r="M69" s="31"/>
      <c r="N69" s="31"/>
      <c r="O69" s="31"/>
      <c r="P69" s="31"/>
      <c r="Q69" s="31"/>
      <c r="R69" s="31"/>
      <c r="S69" s="31"/>
      <c r="T69" s="31"/>
    </row>
    <row r="70" spans="1:23" x14ac:dyDescent="0.25">
      <c r="A70" s="1" t="s">
        <v>187</v>
      </c>
      <c r="B70" s="15">
        <v>42907.703865740739</v>
      </c>
      <c r="C70" s="2" t="s">
        <v>208</v>
      </c>
      <c r="D70" s="2" t="s">
        <v>139</v>
      </c>
      <c r="E70" s="42"/>
      <c r="F70" s="2"/>
      <c r="G70" s="2"/>
      <c r="H70" s="2"/>
      <c r="I70" s="2"/>
      <c r="J70" s="2"/>
      <c r="K70" s="34"/>
      <c r="M70" s="31"/>
      <c r="N70" s="31"/>
      <c r="O70" s="31"/>
      <c r="P70" s="31"/>
      <c r="Q70" s="31"/>
      <c r="R70" s="31"/>
      <c r="S70" s="31"/>
      <c r="T70" s="31"/>
    </row>
    <row r="71" spans="1:23" x14ac:dyDescent="0.25">
      <c r="A71" s="1"/>
      <c r="B71" s="2"/>
      <c r="C71" s="2"/>
      <c r="D71" s="2"/>
      <c r="E71" s="2"/>
      <c r="F71" s="64" t="s">
        <v>131</v>
      </c>
      <c r="G71" s="64"/>
      <c r="H71" s="64" t="s">
        <v>132</v>
      </c>
      <c r="I71" s="64"/>
      <c r="J71" s="64" t="s">
        <v>133</v>
      </c>
      <c r="K71" s="65"/>
      <c r="M71" s="45"/>
      <c r="N71" s="49" t="s">
        <v>272</v>
      </c>
      <c r="O71" s="49" t="s">
        <v>273</v>
      </c>
      <c r="P71" s="50" t="s">
        <v>274</v>
      </c>
      <c r="Q71" s="49" t="s">
        <v>272</v>
      </c>
      <c r="R71" s="49" t="s">
        <v>273</v>
      </c>
      <c r="S71" s="50" t="s">
        <v>274</v>
      </c>
      <c r="T71" s="49" t="s">
        <v>275</v>
      </c>
      <c r="U71" s="49" t="s">
        <v>276</v>
      </c>
      <c r="V71" s="63" t="s">
        <v>277</v>
      </c>
      <c r="W71" s="63" t="s">
        <v>278</v>
      </c>
    </row>
    <row r="72" spans="1:23" x14ac:dyDescent="0.25">
      <c r="A72" s="16" t="s">
        <v>49</v>
      </c>
      <c r="B72" s="41" t="s">
        <v>134</v>
      </c>
      <c r="C72" s="41" t="s">
        <v>135</v>
      </c>
      <c r="D72" s="41" t="s">
        <v>136</v>
      </c>
      <c r="E72" s="41" t="s">
        <v>137</v>
      </c>
      <c r="F72" s="41" t="s">
        <v>138</v>
      </c>
      <c r="G72" s="4" t="s">
        <v>139</v>
      </c>
      <c r="H72" s="41" t="s">
        <v>138</v>
      </c>
      <c r="I72" s="4" t="s">
        <v>139</v>
      </c>
      <c r="J72" s="41" t="s">
        <v>138</v>
      </c>
      <c r="K72" s="17" t="s">
        <v>139</v>
      </c>
      <c r="M72" s="51">
        <v>42914</v>
      </c>
      <c r="N72" s="52" t="s">
        <v>279</v>
      </c>
      <c r="O72" s="52" t="s">
        <v>188</v>
      </c>
      <c r="P72" s="54">
        <f>'Raw Data'!Q8</f>
        <v>-3432264</v>
      </c>
      <c r="Q72" s="52" t="s">
        <v>280</v>
      </c>
      <c r="R72" s="52" t="s">
        <v>4</v>
      </c>
      <c r="S72" s="54">
        <f>P72/V72</f>
        <v>-2468867.250597815</v>
      </c>
      <c r="T72" s="45"/>
      <c r="U72" s="45"/>
      <c r="V72" s="62">
        <f>E83</f>
        <v>1.3902181250000001</v>
      </c>
      <c r="W72" s="62">
        <f>1/V72</f>
        <v>0.7193115828496337</v>
      </c>
    </row>
    <row r="73" spans="1:23" x14ac:dyDescent="0.25">
      <c r="A73" s="18" t="s">
        <v>11</v>
      </c>
      <c r="B73" s="28">
        <v>1.3900399999999999</v>
      </c>
      <c r="C73" s="28">
        <v>1.3904369999999999</v>
      </c>
      <c r="D73" s="5">
        <v>3.969999999999807E-4</v>
      </c>
      <c r="E73" s="7">
        <v>1.3902384999999999</v>
      </c>
      <c r="F73" s="6">
        <v>2.0850000000005586E-4</v>
      </c>
      <c r="G73" s="6">
        <v>1.8849999999992484E-4</v>
      </c>
      <c r="H73" s="6">
        <v>2.0850000000005586E-4</v>
      </c>
      <c r="I73" s="6">
        <v>1.8849999999992484E-4</v>
      </c>
      <c r="J73" s="6" t="s">
        <v>152</v>
      </c>
      <c r="K73" s="25" t="s">
        <v>152</v>
      </c>
      <c r="M73" s="31"/>
      <c r="N73" s="31"/>
      <c r="O73" s="31"/>
      <c r="P73" s="31"/>
      <c r="Q73" s="31"/>
      <c r="R73" s="31"/>
      <c r="S73" s="31"/>
      <c r="T73" s="31"/>
    </row>
    <row r="74" spans="1:23" x14ac:dyDescent="0.25">
      <c r="A74" s="18" t="s">
        <v>7</v>
      </c>
      <c r="B74" s="28">
        <v>1.390061</v>
      </c>
      <c r="C74" s="28">
        <v>1.390369</v>
      </c>
      <c r="D74" s="5">
        <v>3.0799999999997496E-4</v>
      </c>
      <c r="E74" s="7">
        <v>1.390215</v>
      </c>
      <c r="F74" s="6">
        <v>1.8750000000000711E-4</v>
      </c>
      <c r="G74" s="6">
        <v>1.2049999999996786E-4</v>
      </c>
      <c r="H74" s="6">
        <v>1.8750000000000711E-4</v>
      </c>
      <c r="I74" s="6">
        <v>1.2049999999996786E-4</v>
      </c>
      <c r="J74" s="6" t="s">
        <v>152</v>
      </c>
      <c r="K74" s="25" t="s">
        <v>152</v>
      </c>
      <c r="M74" s="31"/>
      <c r="N74" s="31"/>
      <c r="O74" s="31"/>
      <c r="P74" s="31"/>
      <c r="Q74" s="31"/>
      <c r="R74" s="31"/>
      <c r="S74" s="31"/>
      <c r="T74" s="31"/>
    </row>
    <row r="75" spans="1:23" x14ac:dyDescent="0.25">
      <c r="A75" s="18" t="s">
        <v>8</v>
      </c>
      <c r="B75" s="28">
        <v>1.3901562000000001</v>
      </c>
      <c r="C75" s="28">
        <v>1.3902696000000001</v>
      </c>
      <c r="D75" s="5">
        <v>1.1340000000004125E-4</v>
      </c>
      <c r="E75" s="7">
        <v>1.3902129000000001</v>
      </c>
      <c r="F75" s="6">
        <v>9.2299999999934101E-5</v>
      </c>
      <c r="G75" s="6">
        <v>2.1100000000107144E-5</v>
      </c>
      <c r="H75" s="6">
        <v>9.2299999999934101E-5</v>
      </c>
      <c r="I75" s="6">
        <v>2.1100000000107144E-5</v>
      </c>
      <c r="J75" s="6">
        <v>6.1925000000018215E-5</v>
      </c>
      <c r="K75" s="25">
        <v>5.147500000002303E-5</v>
      </c>
      <c r="M75" s="31"/>
      <c r="N75" s="31"/>
      <c r="O75" s="31"/>
      <c r="P75" s="31"/>
      <c r="Q75" s="31"/>
      <c r="R75" s="31"/>
      <c r="S75" s="31"/>
      <c r="T75" s="31"/>
    </row>
    <row r="76" spans="1:23" x14ac:dyDescent="0.25">
      <c r="A76" s="18" t="s">
        <v>12</v>
      </c>
      <c r="B76" s="28" t="s">
        <v>152</v>
      </c>
      <c r="C76" s="28" t="s">
        <v>152</v>
      </c>
      <c r="D76" s="5" t="s">
        <v>152</v>
      </c>
      <c r="E76" s="7" t="s">
        <v>152</v>
      </c>
      <c r="F76" s="6" t="s">
        <v>152</v>
      </c>
      <c r="G76" s="6" t="s">
        <v>152</v>
      </c>
      <c r="H76" s="6" t="s">
        <v>152</v>
      </c>
      <c r="I76" s="6" t="s">
        <v>152</v>
      </c>
      <c r="J76" s="6" t="s">
        <v>152</v>
      </c>
      <c r="K76" s="25" t="s">
        <v>152</v>
      </c>
      <c r="M76" s="31"/>
      <c r="N76" s="31"/>
      <c r="O76" s="31"/>
      <c r="P76" s="31"/>
      <c r="Q76" s="31"/>
      <c r="R76" s="31"/>
      <c r="S76" s="31"/>
      <c r="T76" s="31"/>
    </row>
    <row r="77" spans="1:23" x14ac:dyDescent="0.25">
      <c r="A77" s="18" t="s">
        <v>149</v>
      </c>
      <c r="B77" s="28">
        <v>1.390117</v>
      </c>
      <c r="C77" s="28">
        <v>1.3902829999999999</v>
      </c>
      <c r="D77" s="5">
        <v>1.6599999999988846E-4</v>
      </c>
      <c r="E77" s="7">
        <v>1.3902000000000001</v>
      </c>
      <c r="F77" s="6">
        <v>1.314999999999511E-4</v>
      </c>
      <c r="G77" s="6">
        <v>3.4499999999937359E-5</v>
      </c>
      <c r="H77" s="6">
        <v>1.314999999999511E-4</v>
      </c>
      <c r="I77" s="6">
        <v>3.4499999999937359E-5</v>
      </c>
      <c r="J77" s="6" t="s">
        <v>152</v>
      </c>
      <c r="K77" s="25" t="s">
        <v>152</v>
      </c>
      <c r="M77" s="31"/>
      <c r="N77" s="31"/>
      <c r="O77" s="31"/>
      <c r="P77" s="31"/>
      <c r="Q77" s="31"/>
      <c r="R77" s="31"/>
      <c r="S77" s="31"/>
      <c r="T77" s="31"/>
    </row>
    <row r="78" spans="1:23" x14ac:dyDescent="0.25">
      <c r="A78" s="18" t="s">
        <v>2</v>
      </c>
      <c r="B78" s="28">
        <v>1.3900509999999999</v>
      </c>
      <c r="C78" s="28">
        <v>1.390387</v>
      </c>
      <c r="D78" s="5">
        <v>3.3600000000011399E-4</v>
      </c>
      <c r="E78" s="7">
        <v>1.3902190000000001</v>
      </c>
      <c r="F78" s="6">
        <v>1.9750000000007262E-4</v>
      </c>
      <c r="G78" s="6">
        <v>1.3850000000004137E-4</v>
      </c>
      <c r="H78" s="6">
        <v>1.9750000000007262E-4</v>
      </c>
      <c r="I78" s="6">
        <v>1.3850000000004137E-4</v>
      </c>
      <c r="J78" s="6" t="s">
        <v>152</v>
      </c>
      <c r="K78" s="25" t="s">
        <v>152</v>
      </c>
      <c r="M78" s="31"/>
      <c r="N78" s="31"/>
      <c r="O78" s="31"/>
      <c r="P78" s="31"/>
      <c r="Q78" s="31"/>
      <c r="R78" s="31"/>
      <c r="S78" s="31"/>
      <c r="T78" s="31"/>
    </row>
    <row r="79" spans="1:23" x14ac:dyDescent="0.25">
      <c r="A79" s="16" t="s">
        <v>140</v>
      </c>
      <c r="B79" s="7">
        <v>1.39008504</v>
      </c>
      <c r="C79" s="7">
        <v>1.3903491200000002</v>
      </c>
      <c r="D79" s="5">
        <v>2.6408000000022192E-4</v>
      </c>
      <c r="E79" s="7">
        <v>1.3902170800000002</v>
      </c>
      <c r="F79" s="8"/>
      <c r="G79" s="10"/>
      <c r="H79" s="8"/>
      <c r="I79" s="10"/>
      <c r="J79" s="8"/>
      <c r="K79" s="22"/>
      <c r="M79" s="31"/>
      <c r="N79" s="31"/>
      <c r="O79" s="31"/>
      <c r="P79" s="31"/>
      <c r="Q79" s="31"/>
      <c r="R79" s="31"/>
      <c r="S79" s="31"/>
      <c r="T79" s="31"/>
    </row>
    <row r="80" spans="1:23" x14ac:dyDescent="0.25">
      <c r="A80" s="16" t="s">
        <v>141</v>
      </c>
      <c r="B80" s="28">
        <v>1.390126</v>
      </c>
      <c r="C80" s="28">
        <v>1.390371</v>
      </c>
      <c r="D80" s="26">
        <v>2.4500000000005073E-4</v>
      </c>
      <c r="E80" s="26">
        <v>1.3902485</v>
      </c>
      <c r="F80" s="8"/>
      <c r="G80" s="10"/>
      <c r="H80" s="8"/>
      <c r="I80" s="10"/>
      <c r="J80" s="8"/>
      <c r="K80" s="22"/>
      <c r="M80" s="31"/>
      <c r="N80" s="31"/>
      <c r="O80" s="31"/>
      <c r="P80" s="31"/>
      <c r="Q80" s="31"/>
      <c r="R80" s="31"/>
      <c r="S80" s="31"/>
      <c r="T80" s="31"/>
    </row>
    <row r="81" spans="1:23" x14ac:dyDescent="0.25">
      <c r="A81" s="19" t="s">
        <v>142</v>
      </c>
      <c r="B81" s="28">
        <v>1.390126</v>
      </c>
      <c r="C81" s="28">
        <v>1.390371</v>
      </c>
      <c r="D81" s="26">
        <v>2.4500000000005073E-4</v>
      </c>
      <c r="E81" s="26">
        <v>1.3902485</v>
      </c>
      <c r="F81" s="9"/>
      <c r="G81" s="10"/>
      <c r="H81" s="9"/>
      <c r="I81" s="10"/>
      <c r="J81" s="9"/>
      <c r="K81" s="22"/>
      <c r="M81" s="31"/>
      <c r="N81" s="31"/>
      <c r="O81" s="31"/>
      <c r="P81" s="31"/>
      <c r="Q81" s="31"/>
      <c r="R81" s="31"/>
      <c r="S81" s="31"/>
      <c r="T81" s="31"/>
    </row>
    <row r="82" spans="1:23" x14ac:dyDescent="0.25">
      <c r="A82" s="16" t="s">
        <v>143</v>
      </c>
      <c r="B82" s="26">
        <v>1.3901562000000001</v>
      </c>
      <c r="C82" s="26">
        <v>1.3902696000000001</v>
      </c>
      <c r="D82" s="26">
        <v>1.1340000000004125E-4</v>
      </c>
      <c r="E82" s="26">
        <v>1.3902129000000001</v>
      </c>
      <c r="F82" s="8"/>
      <c r="G82" s="10"/>
      <c r="H82" s="8"/>
      <c r="I82" s="10"/>
      <c r="J82" s="8"/>
      <c r="K82" s="22"/>
    </row>
    <row r="83" spans="1:23" x14ac:dyDescent="0.25">
      <c r="A83" s="20" t="s">
        <v>144</v>
      </c>
      <c r="B83" s="27">
        <v>1.39006725</v>
      </c>
      <c r="C83" s="27">
        <v>1.3903690000000002</v>
      </c>
      <c r="D83" s="26">
        <v>3.0175000000021157E-4</v>
      </c>
      <c r="E83" s="26">
        <v>1.3902181250000001</v>
      </c>
      <c r="F83" s="11"/>
      <c r="G83" s="11"/>
      <c r="H83" s="11"/>
      <c r="I83" s="11"/>
      <c r="J83" s="11"/>
      <c r="K83" s="22"/>
    </row>
    <row r="84" spans="1:23" ht="15.75" thickBot="1" x14ac:dyDescent="0.3">
      <c r="A84" s="21" t="s">
        <v>145</v>
      </c>
      <c r="B84" s="29">
        <v>1.3903399999999999</v>
      </c>
      <c r="C84" s="29">
        <v>1.39042</v>
      </c>
      <c r="D84" s="30">
        <v>8.0000000000080007E-5</v>
      </c>
      <c r="E84" s="30">
        <v>1.3903799999999999</v>
      </c>
      <c r="F84" s="23"/>
      <c r="G84" s="23"/>
      <c r="H84" s="23"/>
      <c r="I84" s="23"/>
      <c r="J84" s="23"/>
      <c r="K84" s="35"/>
    </row>
    <row r="85" spans="1:23" ht="15.75" thickBot="1" x14ac:dyDescent="0.3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36"/>
    </row>
    <row r="86" spans="1:23" ht="15.75" thickBot="1" x14ac:dyDescent="0.3">
      <c r="A86" s="12" t="s">
        <v>129</v>
      </c>
      <c r="B86" s="13" t="s">
        <v>130</v>
      </c>
      <c r="C86" s="13" t="s">
        <v>11</v>
      </c>
      <c r="D86" s="14"/>
      <c r="E86" s="14"/>
      <c r="F86" s="14"/>
      <c r="G86" s="14"/>
      <c r="H86" s="13"/>
      <c r="I86" s="13"/>
      <c r="J86" s="13" t="s">
        <v>45</v>
      </c>
      <c r="K86" s="33">
        <v>151451939</v>
      </c>
    </row>
    <row r="87" spans="1:23" x14ac:dyDescent="0.25">
      <c r="A87" s="1" t="s">
        <v>147</v>
      </c>
      <c r="B87" s="15">
        <v>42907.714097222219</v>
      </c>
      <c r="C87" s="2" t="s">
        <v>216</v>
      </c>
      <c r="D87" s="2" t="s">
        <v>138</v>
      </c>
      <c r="E87" s="42"/>
      <c r="F87" s="2"/>
      <c r="G87" s="2"/>
      <c r="H87" s="2"/>
      <c r="I87" s="2"/>
      <c r="J87" s="2"/>
      <c r="K87" s="34"/>
    </row>
    <row r="88" spans="1:23" x14ac:dyDescent="0.25">
      <c r="A88" s="1"/>
      <c r="B88" s="2"/>
      <c r="C88" s="2"/>
      <c r="D88" s="2"/>
      <c r="E88" s="2"/>
      <c r="F88" s="64" t="s">
        <v>131</v>
      </c>
      <c r="G88" s="64"/>
      <c r="H88" s="64" t="s">
        <v>132</v>
      </c>
      <c r="I88" s="64"/>
      <c r="J88" s="64" t="s">
        <v>133</v>
      </c>
      <c r="K88" s="65"/>
      <c r="M88" s="45"/>
      <c r="N88" s="49" t="s">
        <v>272</v>
      </c>
      <c r="O88" s="49" t="s">
        <v>273</v>
      </c>
      <c r="P88" s="50" t="s">
        <v>274</v>
      </c>
      <c r="Q88" s="49" t="s">
        <v>272</v>
      </c>
      <c r="R88" s="49" t="s">
        <v>273</v>
      </c>
      <c r="S88" s="50" t="s">
        <v>274</v>
      </c>
      <c r="T88" s="49" t="s">
        <v>275</v>
      </c>
      <c r="U88" s="49" t="s">
        <v>276</v>
      </c>
      <c r="V88" s="63" t="s">
        <v>277</v>
      </c>
      <c r="W88" s="63" t="s">
        <v>278</v>
      </c>
    </row>
    <row r="89" spans="1:23" x14ac:dyDescent="0.25">
      <c r="A89" s="16" t="s">
        <v>49</v>
      </c>
      <c r="B89" s="41" t="s">
        <v>134</v>
      </c>
      <c r="C89" s="41" t="s">
        <v>135</v>
      </c>
      <c r="D89" s="41" t="s">
        <v>136</v>
      </c>
      <c r="E89" s="41" t="s">
        <v>137</v>
      </c>
      <c r="F89" s="41" t="s">
        <v>138</v>
      </c>
      <c r="G89" s="4" t="s">
        <v>139</v>
      </c>
      <c r="H89" s="41" t="s">
        <v>138</v>
      </c>
      <c r="I89" s="4" t="s">
        <v>139</v>
      </c>
      <c r="J89" s="41" t="s">
        <v>138</v>
      </c>
      <c r="K89" s="17" t="s">
        <v>139</v>
      </c>
      <c r="M89" s="51">
        <v>42914</v>
      </c>
      <c r="N89" s="52" t="s">
        <v>280</v>
      </c>
      <c r="O89" s="52" t="s">
        <v>148</v>
      </c>
      <c r="P89" s="54">
        <f>'Raw Data'!Q9</f>
        <v>33556225</v>
      </c>
      <c r="Q89" s="52" t="s">
        <v>280</v>
      </c>
      <c r="R89" s="52" t="s">
        <v>4</v>
      </c>
      <c r="S89" s="54">
        <f>P89/V89</f>
        <v>7801958.8467798186</v>
      </c>
      <c r="T89" s="45"/>
      <c r="U89" s="45"/>
      <c r="V89" s="62">
        <f>E100</f>
        <v>4.3010000000000002</v>
      </c>
      <c r="W89" s="62">
        <f>1/V89</f>
        <v>0.23250406882120436</v>
      </c>
    </row>
    <row r="90" spans="1:23" x14ac:dyDescent="0.25">
      <c r="A90" s="18" t="s">
        <v>11</v>
      </c>
      <c r="B90" s="28">
        <v>4.3</v>
      </c>
      <c r="C90" s="28">
        <v>4.3049999999999997</v>
      </c>
      <c r="D90" s="5">
        <v>4.9999999999998934E-3</v>
      </c>
      <c r="E90" s="7">
        <v>4.3025000000000002</v>
      </c>
      <c r="F90" s="6">
        <v>7.4505000000000265E-3</v>
      </c>
      <c r="G90" s="6">
        <v>-2.4505000000001331E-3</v>
      </c>
      <c r="H90" s="6">
        <v>4.1999999999999815E-3</v>
      </c>
      <c r="I90" s="6">
        <v>7.9999999999991189E-4</v>
      </c>
      <c r="J90" s="6">
        <v>1.000000000000334E-3</v>
      </c>
      <c r="K90" s="25">
        <v>3.9999999999995595E-3</v>
      </c>
    </row>
    <row r="91" spans="1:23" x14ac:dyDescent="0.25">
      <c r="A91" s="18" t="s">
        <v>7</v>
      </c>
      <c r="B91" s="28" t="s">
        <v>152</v>
      </c>
      <c r="C91" s="28" t="s">
        <v>152</v>
      </c>
      <c r="D91" s="5" t="s">
        <v>152</v>
      </c>
      <c r="E91" s="7" t="s">
        <v>152</v>
      </c>
      <c r="F91" s="6" t="s">
        <v>152</v>
      </c>
      <c r="G91" s="6" t="s">
        <v>152</v>
      </c>
      <c r="H91" s="6" t="s">
        <v>152</v>
      </c>
      <c r="I91" s="6" t="s">
        <v>152</v>
      </c>
      <c r="J91" s="6" t="s">
        <v>152</v>
      </c>
      <c r="K91" s="25" t="s">
        <v>152</v>
      </c>
    </row>
    <row r="92" spans="1:23" x14ac:dyDescent="0.25">
      <c r="A92" s="18" t="s">
        <v>8</v>
      </c>
      <c r="B92" s="28">
        <v>4.2995000000000001</v>
      </c>
      <c r="C92" s="28">
        <v>4.3025000000000002</v>
      </c>
      <c r="D92" s="5">
        <v>3.0000000000001137E-3</v>
      </c>
      <c r="E92" s="7">
        <v>4.3010000000000002</v>
      </c>
      <c r="F92" s="6">
        <v>7.9504999999997494E-3</v>
      </c>
      <c r="G92" s="6">
        <v>-4.9504999999996357E-3</v>
      </c>
      <c r="H92" s="6">
        <v>4.6999999999997044E-3</v>
      </c>
      <c r="I92" s="6">
        <v>-1.6999999999995907E-3</v>
      </c>
      <c r="J92" s="6" t="s">
        <v>152</v>
      </c>
      <c r="K92" s="25" t="s">
        <v>152</v>
      </c>
    </row>
    <row r="93" spans="1:23" x14ac:dyDescent="0.25">
      <c r="A93" s="18" t="s">
        <v>12</v>
      </c>
      <c r="B93" s="28" t="s">
        <v>152</v>
      </c>
      <c r="C93" s="28" t="s">
        <v>152</v>
      </c>
      <c r="D93" s="5" t="s">
        <v>152</v>
      </c>
      <c r="E93" s="7" t="s">
        <v>152</v>
      </c>
      <c r="F93" s="6" t="s">
        <v>152</v>
      </c>
      <c r="G93" s="6" t="s">
        <v>152</v>
      </c>
      <c r="H93" s="6" t="s">
        <v>152</v>
      </c>
      <c r="I93" s="6" t="s">
        <v>152</v>
      </c>
      <c r="J93" s="6" t="s">
        <v>152</v>
      </c>
      <c r="K93" s="25" t="s">
        <v>152</v>
      </c>
    </row>
    <row r="94" spans="1:23" x14ac:dyDescent="0.25">
      <c r="A94" s="18" t="s">
        <v>149</v>
      </c>
      <c r="B94" s="28" t="s">
        <v>152</v>
      </c>
      <c r="C94" s="28" t="s">
        <v>152</v>
      </c>
      <c r="D94" s="5" t="s">
        <v>152</v>
      </c>
      <c r="E94" s="7" t="s">
        <v>152</v>
      </c>
      <c r="F94" s="6" t="s">
        <v>152</v>
      </c>
      <c r="G94" s="6" t="s">
        <v>152</v>
      </c>
      <c r="H94" s="6" t="s">
        <v>152</v>
      </c>
      <c r="I94" s="6" t="s">
        <v>152</v>
      </c>
      <c r="J94" s="6" t="s">
        <v>152</v>
      </c>
      <c r="K94" s="25" t="s">
        <v>152</v>
      </c>
    </row>
    <row r="95" spans="1:23" x14ac:dyDescent="0.25">
      <c r="A95" s="18" t="s">
        <v>2</v>
      </c>
      <c r="B95" s="28" t="s">
        <v>152</v>
      </c>
      <c r="C95" s="28" t="s">
        <v>152</v>
      </c>
      <c r="D95" s="5" t="s">
        <v>152</v>
      </c>
      <c r="E95" s="7" t="s">
        <v>152</v>
      </c>
      <c r="F95" s="6" t="s">
        <v>152</v>
      </c>
      <c r="G95" s="6" t="s">
        <v>152</v>
      </c>
      <c r="H95" s="6" t="s">
        <v>152</v>
      </c>
      <c r="I95" s="6" t="s">
        <v>152</v>
      </c>
      <c r="J95" s="6" t="s">
        <v>152</v>
      </c>
      <c r="K95" s="25" t="s">
        <v>152</v>
      </c>
    </row>
    <row r="96" spans="1:23" x14ac:dyDescent="0.25">
      <c r="A96" s="16" t="s">
        <v>140</v>
      </c>
      <c r="B96" s="7">
        <v>4.2997499999999995</v>
      </c>
      <c r="C96" s="7">
        <v>4.30375</v>
      </c>
      <c r="D96" s="5">
        <v>4.0000000000004476E-3</v>
      </c>
      <c r="E96" s="7">
        <v>4.3017500000000002</v>
      </c>
      <c r="F96" s="8"/>
      <c r="G96" s="10"/>
      <c r="H96" s="8"/>
      <c r="I96" s="10"/>
      <c r="J96" s="8"/>
      <c r="K96" s="22"/>
    </row>
    <row r="97" spans="1:23" x14ac:dyDescent="0.25">
      <c r="A97" s="16" t="s">
        <v>141</v>
      </c>
      <c r="B97" s="28">
        <v>4.3046540000000002</v>
      </c>
      <c r="C97" s="28">
        <v>4.3102470000000004</v>
      </c>
      <c r="D97" s="26">
        <v>5.5930000000001812E-3</v>
      </c>
      <c r="E97" s="26">
        <v>4.3074504999999998</v>
      </c>
      <c r="F97" s="8"/>
      <c r="G97" s="10"/>
      <c r="H97" s="8"/>
      <c r="I97" s="10"/>
      <c r="J97" s="8"/>
      <c r="K97" s="22"/>
    </row>
    <row r="98" spans="1:23" x14ac:dyDescent="0.25">
      <c r="A98" s="19" t="s">
        <v>142</v>
      </c>
      <c r="B98" s="28">
        <v>4.3017000000000003</v>
      </c>
      <c r="C98" s="28">
        <v>4.3067000000000002</v>
      </c>
      <c r="D98" s="26">
        <v>4.9999999999998934E-3</v>
      </c>
      <c r="E98" s="26">
        <v>4.3041999999999998</v>
      </c>
      <c r="F98" s="9"/>
      <c r="G98" s="10"/>
      <c r="H98" s="9"/>
      <c r="I98" s="10"/>
      <c r="J98" s="9"/>
      <c r="K98" s="22"/>
    </row>
    <row r="99" spans="1:23" x14ac:dyDescent="0.25">
      <c r="A99" s="16" t="s">
        <v>143</v>
      </c>
      <c r="B99" s="26">
        <v>4.3</v>
      </c>
      <c r="C99" s="26">
        <v>4.3025000000000002</v>
      </c>
      <c r="D99" s="26">
        <v>2.5000000000003908E-3</v>
      </c>
      <c r="E99" s="26">
        <v>4.3012499999999996</v>
      </c>
      <c r="F99" s="8"/>
      <c r="G99" s="10"/>
      <c r="H99" s="8"/>
      <c r="I99" s="10"/>
      <c r="J99" s="8"/>
      <c r="K99" s="22"/>
    </row>
    <row r="100" spans="1:23" x14ac:dyDescent="0.25">
      <c r="A100" s="20" t="s">
        <v>144</v>
      </c>
      <c r="B100" s="27">
        <v>4.2995000000000001</v>
      </c>
      <c r="C100" s="27">
        <v>4.3025000000000002</v>
      </c>
      <c r="D100" s="26">
        <v>3.0000000000001137E-3</v>
      </c>
      <c r="E100" s="26">
        <v>4.3010000000000002</v>
      </c>
      <c r="F100" s="11"/>
      <c r="G100" s="11"/>
      <c r="H100" s="11"/>
      <c r="I100" s="11"/>
      <c r="J100" s="11"/>
      <c r="K100" s="22"/>
    </row>
    <row r="101" spans="1:23" ht="15.75" thickBot="1" x14ac:dyDescent="0.3">
      <c r="A101" s="21" t="s">
        <v>145</v>
      </c>
      <c r="B101" s="29">
        <v>4.2874999999999996</v>
      </c>
      <c r="C101" s="29">
        <v>4.2874999999999996</v>
      </c>
      <c r="D101" s="30">
        <v>0</v>
      </c>
      <c r="E101" s="30">
        <v>4.2874999999999996</v>
      </c>
      <c r="F101" s="23"/>
      <c r="G101" s="23"/>
      <c r="H101" s="23"/>
      <c r="I101" s="23"/>
      <c r="J101" s="23"/>
      <c r="K101" s="35"/>
    </row>
    <row r="102" spans="1:23" ht="15.75" thickBot="1" x14ac:dyDescent="0.3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36"/>
      <c r="M102" s="31"/>
      <c r="N102" s="31"/>
      <c r="O102" s="31"/>
      <c r="P102" s="31"/>
      <c r="Q102" s="31"/>
      <c r="R102" s="31"/>
    </row>
    <row r="103" spans="1:23" ht="15.75" thickBot="1" x14ac:dyDescent="0.3">
      <c r="A103" s="12" t="s">
        <v>129</v>
      </c>
      <c r="B103" s="13" t="s">
        <v>130</v>
      </c>
      <c r="C103" s="13" t="s">
        <v>8</v>
      </c>
      <c r="D103" s="14"/>
      <c r="E103" s="14"/>
      <c r="F103" s="14"/>
      <c r="G103" s="14"/>
      <c r="H103" s="13"/>
      <c r="I103" s="13"/>
      <c r="J103" s="13" t="s">
        <v>45</v>
      </c>
      <c r="K103" s="33">
        <v>151452137</v>
      </c>
      <c r="M103" s="31"/>
      <c r="N103" s="31"/>
      <c r="O103" s="31"/>
      <c r="P103" s="31"/>
      <c r="Q103" s="31"/>
      <c r="R103" s="31"/>
    </row>
    <row r="104" spans="1:23" x14ac:dyDescent="0.25">
      <c r="A104" s="1" t="s">
        <v>150</v>
      </c>
      <c r="B104" s="15">
        <v>42907.709155092591</v>
      </c>
      <c r="C104" s="2" t="s">
        <v>216</v>
      </c>
      <c r="D104" s="2" t="s">
        <v>138</v>
      </c>
      <c r="E104" s="42"/>
      <c r="F104" s="2"/>
      <c r="G104" s="2"/>
      <c r="H104" s="2"/>
      <c r="I104" s="2"/>
      <c r="J104" s="2"/>
      <c r="K104" s="34"/>
      <c r="M104" s="31"/>
      <c r="N104" s="31"/>
      <c r="O104" s="31"/>
      <c r="P104" s="31"/>
      <c r="Q104" s="31"/>
      <c r="R104" s="31"/>
    </row>
    <row r="105" spans="1:23" x14ac:dyDescent="0.25">
      <c r="A105" s="1"/>
      <c r="B105" s="2"/>
      <c r="C105" s="2"/>
      <c r="D105" s="2"/>
      <c r="E105" s="2"/>
      <c r="F105" s="64" t="s">
        <v>131</v>
      </c>
      <c r="G105" s="64"/>
      <c r="H105" s="64" t="s">
        <v>132</v>
      </c>
      <c r="I105" s="64"/>
      <c r="J105" s="64" t="s">
        <v>133</v>
      </c>
      <c r="K105" s="65"/>
      <c r="M105" s="45"/>
      <c r="N105" s="49" t="s">
        <v>272</v>
      </c>
      <c r="O105" s="49" t="s">
        <v>273</v>
      </c>
      <c r="P105" s="50" t="s">
        <v>274</v>
      </c>
      <c r="Q105" s="49" t="s">
        <v>272</v>
      </c>
      <c r="R105" s="49" t="s">
        <v>273</v>
      </c>
      <c r="S105" s="50" t="s">
        <v>274</v>
      </c>
      <c r="T105" s="49" t="s">
        <v>275</v>
      </c>
      <c r="U105" s="49" t="s">
        <v>276</v>
      </c>
      <c r="V105" s="63" t="s">
        <v>277</v>
      </c>
      <c r="W105" s="63" t="s">
        <v>278</v>
      </c>
    </row>
    <row r="106" spans="1:23" x14ac:dyDescent="0.25">
      <c r="A106" s="16" t="s">
        <v>49</v>
      </c>
      <c r="B106" s="41" t="s">
        <v>134</v>
      </c>
      <c r="C106" s="41" t="s">
        <v>135</v>
      </c>
      <c r="D106" s="41" t="s">
        <v>136</v>
      </c>
      <c r="E106" s="41" t="s">
        <v>137</v>
      </c>
      <c r="F106" s="41" t="s">
        <v>138</v>
      </c>
      <c r="G106" s="4" t="s">
        <v>139</v>
      </c>
      <c r="H106" s="41" t="s">
        <v>138</v>
      </c>
      <c r="I106" s="4" t="s">
        <v>139</v>
      </c>
      <c r="J106" s="41" t="s">
        <v>138</v>
      </c>
      <c r="K106" s="17" t="s">
        <v>139</v>
      </c>
      <c r="M106" s="51">
        <v>42914</v>
      </c>
      <c r="N106" s="52" t="s">
        <v>280</v>
      </c>
      <c r="O106" s="52" t="s">
        <v>151</v>
      </c>
      <c r="P106" s="54">
        <f>'Raw Data'!Q10</f>
        <v>229624536</v>
      </c>
      <c r="Q106" s="52" t="s">
        <v>280</v>
      </c>
      <c r="R106" s="52" t="s">
        <v>4</v>
      </c>
      <c r="S106" s="54">
        <f>P106/V106</f>
        <v>7536209.5209964067</v>
      </c>
      <c r="T106" s="45"/>
      <c r="U106" s="45"/>
      <c r="V106" s="62">
        <f>E117</f>
        <v>30.4695</v>
      </c>
      <c r="W106" s="62">
        <f>1/V106</f>
        <v>3.2819704950852492E-2</v>
      </c>
    </row>
    <row r="107" spans="1:23" x14ac:dyDescent="0.25">
      <c r="A107" s="18" t="s">
        <v>11</v>
      </c>
      <c r="B107" s="28" t="s">
        <v>152</v>
      </c>
      <c r="C107" s="28" t="s">
        <v>152</v>
      </c>
      <c r="D107" s="5" t="s">
        <v>152</v>
      </c>
      <c r="E107" s="7" t="s">
        <v>152</v>
      </c>
      <c r="F107" s="6" t="s">
        <v>152</v>
      </c>
      <c r="G107" s="6" t="s">
        <v>152</v>
      </c>
      <c r="H107" s="6" t="s">
        <v>152</v>
      </c>
      <c r="I107" s="6" t="s">
        <v>152</v>
      </c>
      <c r="J107" s="6" t="s">
        <v>152</v>
      </c>
      <c r="K107" s="25" t="s">
        <v>152</v>
      </c>
      <c r="M107" s="31"/>
      <c r="N107" s="31"/>
      <c r="O107" s="31"/>
      <c r="P107" s="31"/>
      <c r="Q107" s="31"/>
      <c r="R107" s="31"/>
    </row>
    <row r="108" spans="1:23" x14ac:dyDescent="0.25">
      <c r="A108" s="18" t="s">
        <v>7</v>
      </c>
      <c r="B108" s="28">
        <v>30.463999999999999</v>
      </c>
      <c r="C108" s="28">
        <v>30.475000000000001</v>
      </c>
      <c r="D108" s="5">
        <v>1.1000000000002785E-2</v>
      </c>
      <c r="E108" s="7">
        <v>30.4695</v>
      </c>
      <c r="F108" s="6">
        <v>1.0000000000001563E-2</v>
      </c>
      <c r="G108" s="6">
        <v>1.0000000000012221E-3</v>
      </c>
      <c r="H108" s="6">
        <v>9.5000000000027285E-3</v>
      </c>
      <c r="I108" s="6">
        <v>1.5000000000000568E-3</v>
      </c>
      <c r="J108" s="6" t="s">
        <v>152</v>
      </c>
      <c r="K108" s="25" t="s">
        <v>152</v>
      </c>
    </row>
    <row r="109" spans="1:23" x14ac:dyDescent="0.25">
      <c r="A109" s="18" t="s">
        <v>8</v>
      </c>
      <c r="B109" s="28">
        <v>30.465</v>
      </c>
      <c r="C109" s="28">
        <v>30.475000000000001</v>
      </c>
      <c r="D109" s="5">
        <v>1.0000000000001563E-2</v>
      </c>
      <c r="E109" s="7">
        <v>30.47</v>
      </c>
      <c r="F109" s="6">
        <v>9.0000000000003411E-3</v>
      </c>
      <c r="G109" s="6">
        <v>1.0000000000012221E-3</v>
      </c>
      <c r="H109" s="6">
        <v>8.5000000000015064E-3</v>
      </c>
      <c r="I109" s="6">
        <v>1.5000000000000568E-3</v>
      </c>
      <c r="J109" s="6">
        <v>4.5000000000001705E-3</v>
      </c>
      <c r="K109" s="25">
        <v>5.5000000000013927E-3</v>
      </c>
    </row>
    <row r="110" spans="1:23" x14ac:dyDescent="0.25">
      <c r="A110" s="18" t="s">
        <v>12</v>
      </c>
      <c r="B110" s="28" t="s">
        <v>152</v>
      </c>
      <c r="C110" s="28" t="s">
        <v>152</v>
      </c>
      <c r="D110" s="5" t="s">
        <v>152</v>
      </c>
      <c r="E110" s="7" t="s">
        <v>152</v>
      </c>
      <c r="F110" s="6" t="s">
        <v>152</v>
      </c>
      <c r="G110" s="6" t="s">
        <v>152</v>
      </c>
      <c r="H110" s="6" t="s">
        <v>152</v>
      </c>
      <c r="I110" s="6" t="s">
        <v>152</v>
      </c>
      <c r="J110" s="6" t="s">
        <v>152</v>
      </c>
      <c r="K110" s="25" t="s">
        <v>152</v>
      </c>
    </row>
    <row r="111" spans="1:23" x14ac:dyDescent="0.25">
      <c r="A111" s="18" t="s">
        <v>149</v>
      </c>
      <c r="B111" s="28">
        <v>30.460999999999999</v>
      </c>
      <c r="C111" s="28">
        <v>30.478000000000002</v>
      </c>
      <c r="D111" s="5">
        <v>1.7000000000003013E-2</v>
      </c>
      <c r="E111" s="7">
        <v>30.4695</v>
      </c>
      <c r="F111" s="6">
        <v>1.3000000000001677E-2</v>
      </c>
      <c r="G111" s="6">
        <v>4.0000000000013358E-3</v>
      </c>
      <c r="H111" s="6">
        <v>1.2500000000002842E-2</v>
      </c>
      <c r="I111" s="6">
        <v>4.5000000000001705E-3</v>
      </c>
      <c r="J111" s="6" t="s">
        <v>152</v>
      </c>
      <c r="K111" s="25" t="s">
        <v>152</v>
      </c>
    </row>
    <row r="112" spans="1:23" x14ac:dyDescent="0.25">
      <c r="A112" s="18" t="s">
        <v>2</v>
      </c>
      <c r="B112" s="28" t="s">
        <v>152</v>
      </c>
      <c r="C112" s="28" t="s">
        <v>152</v>
      </c>
      <c r="D112" s="5" t="s">
        <v>152</v>
      </c>
      <c r="E112" s="7" t="s">
        <v>152</v>
      </c>
      <c r="F112" s="6" t="s">
        <v>152</v>
      </c>
      <c r="G112" s="6" t="s">
        <v>152</v>
      </c>
      <c r="H112" s="6" t="s">
        <v>152</v>
      </c>
      <c r="I112" s="6" t="s">
        <v>152</v>
      </c>
      <c r="J112" s="6" t="s">
        <v>152</v>
      </c>
      <c r="K112" s="25" t="s">
        <v>152</v>
      </c>
    </row>
    <row r="113" spans="1:23" x14ac:dyDescent="0.25">
      <c r="A113" s="16" t="s">
        <v>140</v>
      </c>
      <c r="B113" s="7">
        <v>30.463333333333335</v>
      </c>
      <c r="C113" s="7">
        <v>30.475999999999999</v>
      </c>
      <c r="D113" s="5">
        <v>1.2666666666664383E-2</v>
      </c>
      <c r="E113" s="7">
        <v>30.469666666666669</v>
      </c>
      <c r="F113" s="8"/>
      <c r="G113" s="10"/>
      <c r="H113" s="8"/>
      <c r="I113" s="10"/>
      <c r="J113" s="8"/>
      <c r="K113" s="22"/>
    </row>
    <row r="114" spans="1:23" x14ac:dyDescent="0.25">
      <c r="A114" s="16" t="s">
        <v>141</v>
      </c>
      <c r="B114" s="28">
        <v>30.466000000000001</v>
      </c>
      <c r="C114" s="28">
        <v>30.481999999999999</v>
      </c>
      <c r="D114" s="26">
        <v>1.5999999999998238E-2</v>
      </c>
      <c r="E114" s="26">
        <v>30.474</v>
      </c>
      <c r="F114" s="8"/>
      <c r="G114" s="10"/>
      <c r="H114" s="8"/>
      <c r="I114" s="10"/>
      <c r="J114" s="8"/>
      <c r="K114" s="22"/>
    </row>
    <row r="115" spans="1:23" x14ac:dyDescent="0.25">
      <c r="A115" s="19" t="s">
        <v>142</v>
      </c>
      <c r="B115" s="28">
        <v>30.465</v>
      </c>
      <c r="C115" s="28">
        <v>30.481999999999999</v>
      </c>
      <c r="D115" s="26">
        <v>1.699999999999946E-2</v>
      </c>
      <c r="E115" s="26">
        <v>30.473500000000001</v>
      </c>
      <c r="F115" s="9"/>
      <c r="G115" s="10"/>
      <c r="H115" s="9"/>
      <c r="I115" s="10"/>
      <c r="J115" s="9"/>
      <c r="K115" s="22"/>
    </row>
    <row r="116" spans="1:23" x14ac:dyDescent="0.25">
      <c r="A116" s="16" t="s">
        <v>143</v>
      </c>
      <c r="B116" s="26">
        <v>30.465</v>
      </c>
      <c r="C116" s="26">
        <v>30.475000000000001</v>
      </c>
      <c r="D116" s="26">
        <v>1.0000000000001563E-2</v>
      </c>
      <c r="E116" s="26">
        <v>30.47</v>
      </c>
      <c r="F116" s="8"/>
      <c r="G116" s="10"/>
      <c r="H116" s="8"/>
      <c r="I116" s="10"/>
      <c r="J116" s="8"/>
      <c r="K116" s="22"/>
    </row>
    <row r="117" spans="1:23" x14ac:dyDescent="0.25">
      <c r="A117" s="20" t="s">
        <v>144</v>
      </c>
      <c r="B117" s="27">
        <v>30.462499999999999</v>
      </c>
      <c r="C117" s="27">
        <v>30.476500000000001</v>
      </c>
      <c r="D117" s="26">
        <v>1.4000000000002899E-2</v>
      </c>
      <c r="E117" s="26">
        <v>30.4695</v>
      </c>
      <c r="F117" s="11"/>
      <c r="G117" s="11"/>
      <c r="H117" s="11"/>
      <c r="I117" s="11"/>
      <c r="J117" s="11"/>
      <c r="K117" s="22"/>
    </row>
    <row r="118" spans="1:23" ht="15.75" thickBot="1" x14ac:dyDescent="0.3">
      <c r="A118" s="21" t="s">
        <v>145</v>
      </c>
      <c r="B118" s="29">
        <v>30.465</v>
      </c>
      <c r="C118" s="29">
        <v>30.475000000000001</v>
      </c>
      <c r="D118" s="30">
        <v>1.0000000000001563E-2</v>
      </c>
      <c r="E118" s="30">
        <v>30.47</v>
      </c>
      <c r="F118" s="23"/>
      <c r="G118" s="23"/>
      <c r="H118" s="23"/>
      <c r="I118" s="23"/>
      <c r="J118" s="23"/>
      <c r="K118" s="35"/>
    </row>
    <row r="119" spans="1:23" ht="15.75" thickBot="1" x14ac:dyDescent="0.3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36"/>
    </row>
    <row r="120" spans="1:23" ht="15.75" thickBot="1" x14ac:dyDescent="0.3">
      <c r="A120" s="12" t="s">
        <v>129</v>
      </c>
      <c r="B120" s="13" t="s">
        <v>130</v>
      </c>
      <c r="C120" s="13" t="s">
        <v>2</v>
      </c>
      <c r="D120" s="14"/>
      <c r="E120" s="14"/>
      <c r="F120" s="14"/>
      <c r="G120" s="14"/>
      <c r="H120" s="13"/>
      <c r="I120" s="13"/>
      <c r="J120" s="13" t="s">
        <v>45</v>
      </c>
      <c r="K120" s="33" t="s">
        <v>256</v>
      </c>
    </row>
    <row r="121" spans="1:23" x14ac:dyDescent="0.25">
      <c r="A121" s="1" t="s">
        <v>22</v>
      </c>
      <c r="B121" s="15">
        <v>42907.698796296296</v>
      </c>
      <c r="C121" s="2" t="s">
        <v>21</v>
      </c>
      <c r="D121" s="2" t="s">
        <v>138</v>
      </c>
      <c r="E121" s="42"/>
      <c r="F121" s="2"/>
      <c r="G121" s="2"/>
      <c r="H121" s="2"/>
      <c r="I121" s="2"/>
      <c r="J121" s="2"/>
      <c r="K121" s="34"/>
    </row>
    <row r="122" spans="1:23" x14ac:dyDescent="0.25">
      <c r="A122" s="1"/>
      <c r="B122" s="2"/>
      <c r="C122" s="2"/>
      <c r="D122" s="2"/>
      <c r="E122" s="2"/>
      <c r="F122" s="64" t="s">
        <v>131</v>
      </c>
      <c r="G122" s="64"/>
      <c r="H122" s="64" t="s">
        <v>132</v>
      </c>
      <c r="I122" s="64"/>
      <c r="J122" s="64" t="s">
        <v>133</v>
      </c>
      <c r="K122" s="65"/>
      <c r="M122" s="45"/>
      <c r="N122" s="49" t="s">
        <v>272</v>
      </c>
      <c r="O122" s="49" t="s">
        <v>273</v>
      </c>
      <c r="P122" s="50" t="s">
        <v>274</v>
      </c>
      <c r="Q122" s="49" t="s">
        <v>272</v>
      </c>
      <c r="R122" s="49" t="s">
        <v>273</v>
      </c>
      <c r="S122" s="50" t="s">
        <v>274</v>
      </c>
      <c r="T122" s="49" t="s">
        <v>275</v>
      </c>
      <c r="U122" s="49" t="s">
        <v>276</v>
      </c>
      <c r="V122" s="63" t="s">
        <v>277</v>
      </c>
      <c r="W122" s="63" t="s">
        <v>278</v>
      </c>
    </row>
    <row r="123" spans="1:23" x14ac:dyDescent="0.25">
      <c r="A123" s="16" t="s">
        <v>49</v>
      </c>
      <c r="B123" s="41" t="s">
        <v>134</v>
      </c>
      <c r="C123" s="41" t="s">
        <v>135</v>
      </c>
      <c r="D123" s="41" t="s">
        <v>136</v>
      </c>
      <c r="E123" s="41" t="s">
        <v>137</v>
      </c>
      <c r="F123" s="41" t="s">
        <v>138</v>
      </c>
      <c r="G123" s="4" t="s">
        <v>139</v>
      </c>
      <c r="H123" s="41" t="s">
        <v>138</v>
      </c>
      <c r="I123" s="4" t="s">
        <v>139</v>
      </c>
      <c r="J123" s="41" t="s">
        <v>138</v>
      </c>
      <c r="K123" s="17" t="s">
        <v>139</v>
      </c>
      <c r="M123" s="51">
        <v>42914</v>
      </c>
      <c r="N123" s="52" t="s">
        <v>279</v>
      </c>
      <c r="O123" s="52" t="s">
        <v>23</v>
      </c>
      <c r="P123" s="54">
        <f>'Raw Data'!Q11</f>
        <v>-57168756</v>
      </c>
      <c r="Q123" s="52" t="s">
        <v>280</v>
      </c>
      <c r="R123" s="52" t="s">
        <v>4</v>
      </c>
      <c r="S123" s="54">
        <f>P123/V123</f>
        <v>-8381901.0336485598</v>
      </c>
      <c r="T123" s="45">
        <f>'Raw Data'!U11</f>
        <v>6.8205</v>
      </c>
      <c r="U123" s="45">
        <f>'Raw Data'!V11</f>
        <v>0</v>
      </c>
      <c r="V123" s="62">
        <f>T123+U123/10000</f>
        <v>6.8205</v>
      </c>
      <c r="W123" s="62">
        <f>1/V123</f>
        <v>0.14661681694890405</v>
      </c>
    </row>
    <row r="124" spans="1:23" x14ac:dyDescent="0.25">
      <c r="A124" s="18" t="s">
        <v>11</v>
      </c>
      <c r="B124" s="28">
        <v>1.8000000000000682E-2</v>
      </c>
      <c r="C124" s="28">
        <v>2.1499999999999631E-2</v>
      </c>
      <c r="D124" s="5">
        <v>3.4999999999989484E-3</v>
      </c>
      <c r="E124" s="7">
        <v>1.9750000000000156E-2</v>
      </c>
      <c r="F124" s="6">
        <v>1.9574999999993174E-3</v>
      </c>
      <c r="G124" s="6">
        <v>1.542499999999631E-3</v>
      </c>
      <c r="H124" s="6">
        <v>2.1809999999993189E-3</v>
      </c>
      <c r="I124" s="6">
        <v>1.3189999999996295E-3</v>
      </c>
      <c r="J124" s="6" t="s">
        <v>152</v>
      </c>
      <c r="K124" s="25" t="s">
        <v>152</v>
      </c>
      <c r="M124" s="51">
        <v>42942</v>
      </c>
      <c r="N124" t="s">
        <v>280</v>
      </c>
      <c r="O124" t="s">
        <v>23</v>
      </c>
      <c r="P124" s="54">
        <f>'Raw Data'!Q12</f>
        <v>62737700</v>
      </c>
      <c r="Q124" t="s">
        <v>279</v>
      </c>
      <c r="R124" t="s">
        <v>4</v>
      </c>
      <c r="S124" s="54">
        <f>P124/V124</f>
        <v>9170938.1406754199</v>
      </c>
      <c r="T124">
        <f>T123</f>
        <v>6.8205</v>
      </c>
      <c r="U124">
        <f>U123+E134*10000</f>
        <v>204.25000000000136</v>
      </c>
      <c r="V124" s="62">
        <f>T124+U124/10000</f>
        <v>6.8409250000000004</v>
      </c>
      <c r="W124" s="62">
        <f>1/V124</f>
        <v>0.14617906204204839</v>
      </c>
    </row>
    <row r="125" spans="1:23" x14ac:dyDescent="0.25">
      <c r="A125" s="18" t="s">
        <v>7</v>
      </c>
      <c r="B125" s="28">
        <v>1.7000000000000348E-2</v>
      </c>
      <c r="C125" s="28">
        <v>2.4000000000000021E-2</v>
      </c>
      <c r="D125" s="5">
        <v>6.9999999999996732E-3</v>
      </c>
      <c r="E125" s="7">
        <v>2.0500000000000185E-2</v>
      </c>
      <c r="F125" s="6">
        <v>2.9574999999996514E-3</v>
      </c>
      <c r="G125" s="6">
        <v>4.0425000000000218E-3</v>
      </c>
      <c r="H125" s="6">
        <v>3.1809999999996529E-3</v>
      </c>
      <c r="I125" s="6">
        <v>3.8190000000000203E-3</v>
      </c>
      <c r="J125" s="6" t="s">
        <v>152</v>
      </c>
      <c r="K125" s="25" t="s">
        <v>152</v>
      </c>
    </row>
    <row r="126" spans="1:23" x14ac:dyDescent="0.25">
      <c r="A126" s="18" t="s">
        <v>8</v>
      </c>
      <c r="B126" s="28">
        <v>1.9700000000000273E-2</v>
      </c>
      <c r="C126" s="28">
        <v>2.2700000000000387E-2</v>
      </c>
      <c r="D126" s="5">
        <v>3.0000000000001137E-3</v>
      </c>
      <c r="E126" s="7">
        <v>2.120000000000033E-2</v>
      </c>
      <c r="F126" s="6">
        <v>2.574999999997267E-4</v>
      </c>
      <c r="G126" s="6">
        <v>2.742500000000387E-3</v>
      </c>
      <c r="H126" s="6">
        <v>4.8099999999972817E-4</v>
      </c>
      <c r="I126" s="6">
        <v>2.5190000000003855E-3</v>
      </c>
      <c r="J126" s="6" t="s">
        <v>152</v>
      </c>
      <c r="K126" s="25" t="s">
        <v>152</v>
      </c>
    </row>
    <row r="127" spans="1:23" x14ac:dyDescent="0.25">
      <c r="A127" s="18" t="s">
        <v>12</v>
      </c>
      <c r="B127" s="28" t="s">
        <v>152</v>
      </c>
      <c r="C127" s="28" t="s">
        <v>152</v>
      </c>
      <c r="D127" s="5" t="s">
        <v>152</v>
      </c>
      <c r="E127" s="7" t="s">
        <v>152</v>
      </c>
      <c r="F127" s="6" t="s">
        <v>152</v>
      </c>
      <c r="G127" s="6" t="s">
        <v>152</v>
      </c>
      <c r="H127" s="6" t="s">
        <v>152</v>
      </c>
      <c r="I127" s="6" t="s">
        <v>152</v>
      </c>
      <c r="J127" s="6" t="s">
        <v>152</v>
      </c>
      <c r="K127" s="25" t="s">
        <v>152</v>
      </c>
    </row>
    <row r="128" spans="1:23" x14ac:dyDescent="0.25">
      <c r="A128" s="18" t="s">
        <v>149</v>
      </c>
      <c r="B128" s="28">
        <v>1.9499999999999851E-2</v>
      </c>
      <c r="C128" s="28">
        <v>2.0999999999999908E-2</v>
      </c>
      <c r="D128" s="5">
        <v>1.5000000000000568E-3</v>
      </c>
      <c r="E128" s="7">
        <v>2.0249999999999879E-2</v>
      </c>
      <c r="F128" s="6">
        <v>4.5750000000014876E-4</v>
      </c>
      <c r="G128" s="6">
        <v>1.0424999999999081E-3</v>
      </c>
      <c r="H128" s="6">
        <v>6.8100000000015024E-4</v>
      </c>
      <c r="I128" s="6">
        <v>8.1899999999990661E-4</v>
      </c>
      <c r="J128" s="6" t="s">
        <v>152</v>
      </c>
      <c r="K128" s="25" t="s">
        <v>152</v>
      </c>
    </row>
    <row r="129" spans="1:23" x14ac:dyDescent="0.25">
      <c r="A129" s="18" t="s">
        <v>2</v>
      </c>
      <c r="B129" s="28">
        <v>1.9999999999999574E-2</v>
      </c>
      <c r="C129" s="28">
        <v>2.1499999999999631E-2</v>
      </c>
      <c r="D129" s="5">
        <v>1.5000000000000568E-3</v>
      </c>
      <c r="E129" s="7">
        <v>2.0749999999999602E-2</v>
      </c>
      <c r="F129" s="6">
        <v>-4.2499999999574128E-5</v>
      </c>
      <c r="G129" s="6">
        <v>1.542499999999631E-3</v>
      </c>
      <c r="H129" s="6">
        <v>1.8100000000042735E-4</v>
      </c>
      <c r="I129" s="6">
        <v>1.3189999999996295E-3</v>
      </c>
      <c r="J129" s="6">
        <v>4.2500000000056382E-4</v>
      </c>
      <c r="K129" s="25">
        <v>1.074999999999493E-3</v>
      </c>
    </row>
    <row r="130" spans="1:23" x14ac:dyDescent="0.25">
      <c r="A130" s="16" t="s">
        <v>140</v>
      </c>
      <c r="B130" s="7">
        <v>1.8840000000000145E-2</v>
      </c>
      <c r="C130" s="7">
        <v>2.2139999999999917E-2</v>
      </c>
      <c r="D130" s="5">
        <v>3.2999999999997719E-3</v>
      </c>
      <c r="E130" s="7">
        <v>2.0490000000000029E-2</v>
      </c>
      <c r="F130" s="8"/>
      <c r="G130" s="10"/>
      <c r="H130" s="8"/>
      <c r="I130" s="10"/>
      <c r="J130" s="8"/>
      <c r="K130" s="22"/>
    </row>
    <row r="131" spans="1:23" x14ac:dyDescent="0.25">
      <c r="A131" s="16" t="s">
        <v>141</v>
      </c>
      <c r="B131" s="28">
        <v>1.5577000000000001E-2</v>
      </c>
      <c r="C131" s="28">
        <v>2.4337999999999999E-2</v>
      </c>
      <c r="D131" s="26">
        <v>8.760999999999998E-3</v>
      </c>
      <c r="E131" s="26">
        <v>1.99575E-2</v>
      </c>
      <c r="F131" s="8"/>
      <c r="G131" s="10"/>
      <c r="H131" s="8"/>
      <c r="I131" s="10"/>
      <c r="J131" s="8"/>
      <c r="K131" s="22"/>
    </row>
    <row r="132" spans="1:23" x14ac:dyDescent="0.25">
      <c r="A132" s="19" t="s">
        <v>142</v>
      </c>
      <c r="B132" s="28">
        <v>1.5844E-2</v>
      </c>
      <c r="C132" s="28">
        <v>2.4518000000000002E-2</v>
      </c>
      <c r="D132" s="26">
        <v>8.6740000000000012E-3</v>
      </c>
      <c r="E132" s="26">
        <v>2.0181000000000001E-2</v>
      </c>
      <c r="F132" s="9"/>
      <c r="G132" s="10"/>
      <c r="H132" s="9"/>
      <c r="I132" s="10"/>
      <c r="J132" s="9"/>
      <c r="K132" s="22"/>
    </row>
    <row r="133" spans="1:23" x14ac:dyDescent="0.25">
      <c r="A133" s="16" t="s">
        <v>143</v>
      </c>
      <c r="B133" s="26">
        <v>1.9999999999999574E-2</v>
      </c>
      <c r="C133" s="26">
        <v>2.0999999999999908E-2</v>
      </c>
      <c r="D133" s="26">
        <v>1.000000000000334E-3</v>
      </c>
      <c r="E133" s="26">
        <v>2.0499999999999741E-2</v>
      </c>
      <c r="F133" s="8"/>
      <c r="G133" s="10"/>
      <c r="H133" s="8"/>
      <c r="I133" s="10"/>
      <c r="J133" s="8"/>
      <c r="K133" s="22"/>
    </row>
    <row r="134" spans="1:23" x14ac:dyDescent="0.25">
      <c r="A134" s="20" t="s">
        <v>144</v>
      </c>
      <c r="B134" s="27">
        <v>1.8550000000000288E-2</v>
      </c>
      <c r="C134" s="27">
        <v>2.2299999999999986E-2</v>
      </c>
      <c r="D134" s="26">
        <v>3.749999999999698E-3</v>
      </c>
      <c r="E134" s="26">
        <v>2.0425000000000137E-2</v>
      </c>
      <c r="F134" s="11"/>
      <c r="G134" s="11"/>
      <c r="H134" s="11"/>
      <c r="I134" s="11"/>
      <c r="J134" s="11"/>
      <c r="K134" s="22"/>
    </row>
    <row r="135" spans="1:23" ht="15.75" thickBot="1" x14ac:dyDescent="0.3">
      <c r="A135" s="21" t="s">
        <v>145</v>
      </c>
      <c r="B135" s="29">
        <v>6.8205</v>
      </c>
      <c r="C135" s="29">
        <v>6.8215000000000003</v>
      </c>
      <c r="D135" s="30">
        <v>1.000000000000334E-3</v>
      </c>
      <c r="E135" s="30">
        <v>6.8209999999999997</v>
      </c>
      <c r="F135" s="23"/>
      <c r="G135" s="23"/>
      <c r="H135" s="23"/>
      <c r="I135" s="23"/>
      <c r="J135" s="23"/>
      <c r="K135" s="35"/>
    </row>
    <row r="136" spans="1:23" ht="15.75" thickBot="1" x14ac:dyDescent="0.3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36"/>
    </row>
    <row r="137" spans="1:23" ht="15.75" thickBot="1" x14ac:dyDescent="0.3">
      <c r="A137" s="12" t="s">
        <v>129</v>
      </c>
      <c r="B137" s="13" t="s">
        <v>130</v>
      </c>
      <c r="C137" s="13" t="s">
        <v>7</v>
      </c>
      <c r="D137" s="14"/>
      <c r="E137" s="14"/>
      <c r="F137" s="14"/>
      <c r="G137" s="14"/>
      <c r="H137" s="13"/>
      <c r="I137" s="13"/>
      <c r="J137" s="13" t="s">
        <v>45</v>
      </c>
      <c r="K137" s="33" t="s">
        <v>257</v>
      </c>
    </row>
    <row r="138" spans="1:23" x14ac:dyDescent="0.25">
      <c r="A138" s="1" t="s">
        <v>26</v>
      </c>
      <c r="B138" s="15">
        <v>42907.719583333332</v>
      </c>
      <c r="C138" s="2" t="s">
        <v>21</v>
      </c>
      <c r="D138" s="2" t="s">
        <v>139</v>
      </c>
      <c r="E138" s="42"/>
      <c r="F138" s="2"/>
      <c r="G138" s="2"/>
      <c r="H138" s="2"/>
      <c r="I138" s="2"/>
      <c r="J138" s="2"/>
      <c r="K138" s="34"/>
    </row>
    <row r="139" spans="1:23" x14ac:dyDescent="0.25">
      <c r="A139" s="1"/>
      <c r="B139" s="2"/>
      <c r="C139" s="2"/>
      <c r="D139" s="2"/>
      <c r="E139" s="2"/>
      <c r="F139" s="64" t="s">
        <v>131</v>
      </c>
      <c r="G139" s="64"/>
      <c r="H139" s="64" t="s">
        <v>132</v>
      </c>
      <c r="I139" s="64"/>
      <c r="J139" s="64" t="s">
        <v>133</v>
      </c>
      <c r="K139" s="65"/>
      <c r="M139" s="45"/>
      <c r="N139" s="49" t="s">
        <v>272</v>
      </c>
      <c r="O139" s="49" t="s">
        <v>273</v>
      </c>
      <c r="P139" s="50" t="s">
        <v>274</v>
      </c>
      <c r="Q139" s="49" t="s">
        <v>272</v>
      </c>
      <c r="R139" s="49" t="s">
        <v>273</v>
      </c>
      <c r="S139" s="50" t="s">
        <v>274</v>
      </c>
      <c r="T139" s="49" t="s">
        <v>275</v>
      </c>
      <c r="U139" s="49" t="s">
        <v>276</v>
      </c>
      <c r="V139" s="63" t="s">
        <v>277</v>
      </c>
      <c r="W139" s="63" t="s">
        <v>278</v>
      </c>
    </row>
    <row r="140" spans="1:23" x14ac:dyDescent="0.25">
      <c r="A140" s="16" t="s">
        <v>49</v>
      </c>
      <c r="B140" s="41" t="s">
        <v>134</v>
      </c>
      <c r="C140" s="41" t="s">
        <v>135</v>
      </c>
      <c r="D140" s="41" t="s">
        <v>136</v>
      </c>
      <c r="E140" s="41" t="s">
        <v>137</v>
      </c>
      <c r="F140" s="41" t="s">
        <v>138</v>
      </c>
      <c r="G140" s="4" t="s">
        <v>139</v>
      </c>
      <c r="H140" s="41" t="s">
        <v>138</v>
      </c>
      <c r="I140" s="4" t="s">
        <v>139</v>
      </c>
      <c r="J140" s="41" t="s">
        <v>138</v>
      </c>
      <c r="K140" s="17" t="s">
        <v>139</v>
      </c>
      <c r="M140" s="51">
        <v>42914</v>
      </c>
      <c r="N140" s="52" t="s">
        <v>280</v>
      </c>
      <c r="O140" s="52" t="s">
        <v>27</v>
      </c>
      <c r="P140" s="54">
        <f>'Raw Data'!Q13</f>
        <v>2974628772</v>
      </c>
      <c r="Q140" s="52" t="s">
        <v>279</v>
      </c>
      <c r="R140" s="52" t="s">
        <v>4</v>
      </c>
      <c r="S140" s="54">
        <f>P140/V140</f>
        <v>2601905.7703914279</v>
      </c>
      <c r="T140" s="45">
        <f>'Raw Data'!U13</f>
        <v>1143.3800000000001</v>
      </c>
      <c r="U140" s="45">
        <f>'Raw Data'!V13</f>
        <v>-13</v>
      </c>
      <c r="V140" s="62">
        <f>T140+U140/100</f>
        <v>1143.25</v>
      </c>
      <c r="W140" s="62">
        <f>1/V140</f>
        <v>8.7469932210802541E-4</v>
      </c>
    </row>
    <row r="141" spans="1:23" x14ac:dyDescent="0.25">
      <c r="A141" s="18" t="s">
        <v>11</v>
      </c>
      <c r="B141" s="28">
        <v>-0.75</v>
      </c>
      <c r="C141" s="28">
        <v>-0.59999999999990905</v>
      </c>
      <c r="D141" s="5">
        <v>0.15000000000009095</v>
      </c>
      <c r="E141" s="7">
        <v>-0.67499999999995453</v>
      </c>
      <c r="F141" s="6">
        <v>0.16000000000000003</v>
      </c>
      <c r="G141" s="6">
        <v>-9.9999999999090816E-3</v>
      </c>
      <c r="H141" s="6">
        <v>0.17500000000000004</v>
      </c>
      <c r="I141" s="6">
        <v>-2.4999999999909095E-2</v>
      </c>
      <c r="J141" s="6" t="s">
        <v>152</v>
      </c>
      <c r="K141" s="25" t="s">
        <v>152</v>
      </c>
      <c r="M141" s="51">
        <v>42942</v>
      </c>
      <c r="N141" s="45" t="s">
        <v>279</v>
      </c>
      <c r="O141" s="45" t="s">
        <v>27</v>
      </c>
      <c r="P141" s="54">
        <f>'Raw Data'!Q14</f>
        <v>-2870412591</v>
      </c>
      <c r="Q141" s="45" t="s">
        <v>280</v>
      </c>
      <c r="R141" s="45" t="s">
        <v>4</v>
      </c>
      <c r="S141" s="54">
        <f>P141/V141</f>
        <v>-2512085.5657889121</v>
      </c>
      <c r="T141" s="45">
        <f>T140</f>
        <v>1143.3800000000001</v>
      </c>
      <c r="U141" s="45">
        <f>U140+E151*100</f>
        <v>-73.874999999992951</v>
      </c>
      <c r="V141" s="62">
        <f>T141+U141/100</f>
        <v>1142.6412500000001</v>
      </c>
      <c r="W141" s="62">
        <f>1/V141</f>
        <v>8.7516532419952445E-4</v>
      </c>
    </row>
    <row r="142" spans="1:23" x14ac:dyDescent="0.25">
      <c r="A142" s="18" t="s">
        <v>7</v>
      </c>
      <c r="B142" s="28">
        <v>-0.75</v>
      </c>
      <c r="C142" s="28">
        <v>-0.70000000000004547</v>
      </c>
      <c r="D142" s="5">
        <v>4.9999999999954525E-2</v>
      </c>
      <c r="E142" s="7">
        <v>-0.72500000000002274</v>
      </c>
      <c r="F142" s="6">
        <v>0.16000000000000003</v>
      </c>
      <c r="G142" s="6">
        <v>-0.11000000000004551</v>
      </c>
      <c r="H142" s="6">
        <v>0.17500000000000004</v>
      </c>
      <c r="I142" s="6">
        <v>-0.12500000000004552</v>
      </c>
      <c r="J142" s="6">
        <v>0.14125000000007049</v>
      </c>
      <c r="K142" s="25">
        <v>-9.1250000000115961E-2</v>
      </c>
    </row>
    <row r="143" spans="1:23" x14ac:dyDescent="0.25">
      <c r="A143" s="18" t="s">
        <v>8</v>
      </c>
      <c r="B143" s="28">
        <v>-0.60999999999989996</v>
      </c>
      <c r="C143" s="28">
        <v>-0.60999999999989996</v>
      </c>
      <c r="D143" s="5">
        <v>0</v>
      </c>
      <c r="E143" s="7">
        <v>-0.60999999999989996</v>
      </c>
      <c r="F143" s="6">
        <v>1.9999999999899987E-2</v>
      </c>
      <c r="G143" s="6">
        <v>-1.9999999999899987E-2</v>
      </c>
      <c r="H143" s="6">
        <v>3.49999999999E-2</v>
      </c>
      <c r="I143" s="6">
        <v>-3.49999999999E-2</v>
      </c>
      <c r="J143" s="6" t="s">
        <v>152</v>
      </c>
      <c r="K143" s="25" t="s">
        <v>152</v>
      </c>
    </row>
    <row r="144" spans="1:23" x14ac:dyDescent="0.25">
      <c r="A144" s="18" t="s">
        <v>12</v>
      </c>
      <c r="B144" s="28" t="s">
        <v>152</v>
      </c>
      <c r="C144" s="28" t="s">
        <v>152</v>
      </c>
      <c r="D144" s="5" t="s">
        <v>152</v>
      </c>
      <c r="E144" s="7" t="s">
        <v>152</v>
      </c>
      <c r="F144" s="6" t="s">
        <v>152</v>
      </c>
      <c r="G144" s="6" t="s">
        <v>152</v>
      </c>
      <c r="H144" s="6" t="s">
        <v>152</v>
      </c>
      <c r="I144" s="6" t="s">
        <v>152</v>
      </c>
      <c r="J144" s="6" t="s">
        <v>152</v>
      </c>
      <c r="K144" s="25" t="s">
        <v>152</v>
      </c>
    </row>
    <row r="145" spans="1:23" x14ac:dyDescent="0.25">
      <c r="A145" s="18" t="s">
        <v>149</v>
      </c>
      <c r="B145" s="28">
        <v>-0.64999999999986358</v>
      </c>
      <c r="C145" s="28">
        <v>-0.64999999999986358</v>
      </c>
      <c r="D145" s="5">
        <v>0</v>
      </c>
      <c r="E145" s="7">
        <v>-0.64999999999986358</v>
      </c>
      <c r="F145" s="6">
        <v>5.9999999999863607E-2</v>
      </c>
      <c r="G145" s="6">
        <v>-5.9999999999863607E-2</v>
      </c>
      <c r="H145" s="6">
        <v>7.499999999986362E-2</v>
      </c>
      <c r="I145" s="6">
        <v>-7.499999999986362E-2</v>
      </c>
      <c r="J145" s="6" t="s">
        <v>152</v>
      </c>
      <c r="K145" s="25" t="s">
        <v>152</v>
      </c>
    </row>
    <row r="146" spans="1:23" x14ac:dyDescent="0.25">
      <c r="A146" s="18" t="s">
        <v>2</v>
      </c>
      <c r="B146" s="28">
        <v>-0.70000000000004547</v>
      </c>
      <c r="C146" s="28">
        <v>-0.29999999999995453</v>
      </c>
      <c r="D146" s="5">
        <v>0.40000000000009095</v>
      </c>
      <c r="E146" s="7">
        <v>-0.5</v>
      </c>
      <c r="F146" s="6">
        <v>0.11000000000004551</v>
      </c>
      <c r="G146" s="6">
        <v>0.29000000000004544</v>
      </c>
      <c r="H146" s="6">
        <v>0.12500000000004552</v>
      </c>
      <c r="I146" s="6">
        <v>0.27500000000004543</v>
      </c>
      <c r="J146" s="6" t="s">
        <v>152</v>
      </c>
      <c r="K146" s="25" t="s">
        <v>152</v>
      </c>
    </row>
    <row r="147" spans="1:23" x14ac:dyDescent="0.25">
      <c r="A147" s="16" t="s">
        <v>140</v>
      </c>
      <c r="B147" s="7">
        <v>-0.69199999999996176</v>
      </c>
      <c r="C147" s="7">
        <v>-0.57199999999993456</v>
      </c>
      <c r="D147" s="5">
        <v>0.1200000000000272</v>
      </c>
      <c r="E147" s="7">
        <v>-0.63199999999994816</v>
      </c>
      <c r="F147" s="8"/>
      <c r="G147" s="10"/>
      <c r="H147" s="8"/>
      <c r="I147" s="10"/>
      <c r="J147" s="8"/>
      <c r="K147" s="22"/>
    </row>
    <row r="148" spans="1:23" x14ac:dyDescent="0.25">
      <c r="A148" s="16" t="s">
        <v>141</v>
      </c>
      <c r="B148" s="28">
        <v>-1.1299999999999999</v>
      </c>
      <c r="C148" s="28">
        <v>-0.05</v>
      </c>
      <c r="D148" s="26">
        <v>1.0799999999999998</v>
      </c>
      <c r="E148" s="26">
        <v>-0.59</v>
      </c>
      <c r="F148" s="8"/>
      <c r="G148" s="10"/>
      <c r="H148" s="8"/>
      <c r="I148" s="10"/>
      <c r="J148" s="8"/>
      <c r="K148" s="22"/>
    </row>
    <row r="149" spans="1:23" x14ac:dyDescent="0.25">
      <c r="A149" s="19" t="s">
        <v>142</v>
      </c>
      <c r="B149" s="28">
        <v>-1.1399999999999999</v>
      </c>
      <c r="C149" s="28">
        <v>-0.01</v>
      </c>
      <c r="D149" s="26">
        <v>1.1299999999999999</v>
      </c>
      <c r="E149" s="26">
        <v>-0.57499999999999996</v>
      </c>
      <c r="F149" s="9"/>
      <c r="G149" s="10"/>
      <c r="H149" s="9"/>
      <c r="I149" s="10"/>
      <c r="J149" s="9"/>
      <c r="K149" s="22"/>
    </row>
    <row r="150" spans="1:23" x14ac:dyDescent="0.25">
      <c r="A150" s="16" t="s">
        <v>143</v>
      </c>
      <c r="B150" s="26">
        <v>-0.60999999999989996</v>
      </c>
      <c r="C150" s="26">
        <v>-0.70000000000004547</v>
      </c>
      <c r="D150" s="26">
        <v>-9.0000000000145519E-2</v>
      </c>
      <c r="E150" s="26">
        <v>-0.65499999999997272</v>
      </c>
      <c r="F150" s="8"/>
      <c r="G150" s="10"/>
      <c r="H150" s="8"/>
      <c r="I150" s="10"/>
      <c r="J150" s="8"/>
      <c r="K150" s="22"/>
    </row>
    <row r="151" spans="1:23" x14ac:dyDescent="0.25">
      <c r="A151" s="20" t="s">
        <v>144</v>
      </c>
      <c r="B151" s="27">
        <v>-0.67749999999995225</v>
      </c>
      <c r="C151" s="27">
        <v>-0.53999999999990678</v>
      </c>
      <c r="D151" s="26">
        <v>0.13750000000004547</v>
      </c>
      <c r="E151" s="26">
        <v>-0.60874999999992951</v>
      </c>
      <c r="F151" s="11"/>
      <c r="G151" s="11"/>
      <c r="H151" s="11"/>
      <c r="I151" s="11"/>
      <c r="J151" s="11"/>
      <c r="K151" s="22"/>
    </row>
    <row r="152" spans="1:23" ht="15.75" thickBot="1" x14ac:dyDescent="0.3">
      <c r="A152" s="21" t="s">
        <v>145</v>
      </c>
      <c r="B152" s="29">
        <v>1143.6300000000001</v>
      </c>
      <c r="C152" s="29">
        <v>1143.3800000000001</v>
      </c>
      <c r="D152" s="30">
        <v>0.25</v>
      </c>
      <c r="E152" s="30">
        <v>1143.5050000000001</v>
      </c>
      <c r="F152" s="23"/>
      <c r="G152" s="23"/>
      <c r="H152" s="23"/>
      <c r="I152" s="23"/>
      <c r="J152" s="23"/>
      <c r="K152" s="35"/>
    </row>
    <row r="153" spans="1:23" ht="15.75" thickBot="1" x14ac:dyDescent="0.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36"/>
    </row>
    <row r="154" spans="1:23" ht="15.75" thickBot="1" x14ac:dyDescent="0.3">
      <c r="A154" s="12" t="s">
        <v>129</v>
      </c>
      <c r="B154" s="13" t="s">
        <v>130</v>
      </c>
      <c r="C154" s="13" t="s">
        <v>8</v>
      </c>
      <c r="D154" s="14"/>
      <c r="E154" s="14"/>
      <c r="F154" s="14"/>
      <c r="G154" s="14"/>
      <c r="H154" s="13"/>
      <c r="I154" s="13"/>
      <c r="J154" s="13" t="s">
        <v>45</v>
      </c>
      <c r="K154" s="33" t="s">
        <v>258</v>
      </c>
    </row>
    <row r="155" spans="1:23" x14ac:dyDescent="0.25">
      <c r="A155" s="1" t="s">
        <v>28</v>
      </c>
      <c r="B155" s="15">
        <v>42907.723298611112</v>
      </c>
      <c r="C155" s="2" t="s">
        <v>21</v>
      </c>
      <c r="D155" s="2" t="s">
        <v>138</v>
      </c>
      <c r="E155" s="42"/>
      <c r="F155" s="2"/>
      <c r="G155" s="2"/>
      <c r="H155" s="2"/>
      <c r="I155" s="2"/>
      <c r="J155" s="2"/>
      <c r="K155" s="34"/>
    </row>
    <row r="156" spans="1:23" x14ac:dyDescent="0.25">
      <c r="A156" s="1"/>
      <c r="B156" s="2"/>
      <c r="C156" s="2"/>
      <c r="D156" s="2"/>
      <c r="E156" s="2"/>
      <c r="F156" s="64" t="s">
        <v>131</v>
      </c>
      <c r="G156" s="64"/>
      <c r="H156" s="64" t="s">
        <v>132</v>
      </c>
      <c r="I156" s="64"/>
      <c r="J156" s="64" t="s">
        <v>133</v>
      </c>
      <c r="K156" s="65"/>
      <c r="M156" s="45"/>
      <c r="N156" s="49" t="s">
        <v>272</v>
      </c>
      <c r="O156" s="49" t="s">
        <v>273</v>
      </c>
      <c r="P156" s="50" t="s">
        <v>274</v>
      </c>
      <c r="Q156" s="49" t="s">
        <v>272</v>
      </c>
      <c r="R156" s="49" t="s">
        <v>273</v>
      </c>
      <c r="S156" s="50" t="s">
        <v>274</v>
      </c>
      <c r="T156" s="49" t="s">
        <v>275</v>
      </c>
      <c r="U156" s="49" t="s">
        <v>276</v>
      </c>
      <c r="V156" s="63" t="s">
        <v>277</v>
      </c>
      <c r="W156" s="63" t="s">
        <v>278</v>
      </c>
    </row>
    <row r="157" spans="1:23" x14ac:dyDescent="0.25">
      <c r="A157" s="16" t="s">
        <v>49</v>
      </c>
      <c r="B157" s="41" t="s">
        <v>134</v>
      </c>
      <c r="C157" s="41" t="s">
        <v>135</v>
      </c>
      <c r="D157" s="41" t="s">
        <v>136</v>
      </c>
      <c r="E157" s="41" t="s">
        <v>137</v>
      </c>
      <c r="F157" s="41" t="s">
        <v>138</v>
      </c>
      <c r="G157" s="4" t="s">
        <v>139</v>
      </c>
      <c r="H157" s="41" t="s">
        <v>138</v>
      </c>
      <c r="I157" s="4" t="s">
        <v>139</v>
      </c>
      <c r="J157" s="41" t="s">
        <v>138</v>
      </c>
      <c r="K157" s="17" t="s">
        <v>139</v>
      </c>
      <c r="M157" s="51">
        <v>42914</v>
      </c>
      <c r="N157" s="52" t="s">
        <v>279</v>
      </c>
      <c r="O157" s="52" t="s">
        <v>29</v>
      </c>
      <c r="P157" s="54">
        <f>SUM('Raw Data'!Q15:Q16)</f>
        <v>-392927053</v>
      </c>
      <c r="Q157" s="52" t="s">
        <v>280</v>
      </c>
      <c r="R157" s="52" t="s">
        <v>4</v>
      </c>
      <c r="S157" s="54">
        <f>P157/V157</f>
        <v>-6077757.9737045625</v>
      </c>
      <c r="T157" s="45">
        <f>'Raw Data'!U15</f>
        <v>64.650000000000006</v>
      </c>
      <c r="U157" s="45">
        <f>'Raw Data'!V15</f>
        <v>0</v>
      </c>
      <c r="V157" s="62">
        <f>T157+U157/100</f>
        <v>64.650000000000006</v>
      </c>
      <c r="W157" s="62">
        <f>1/V157</f>
        <v>1.5467904098994584E-2</v>
      </c>
    </row>
    <row r="158" spans="1:23" x14ac:dyDescent="0.25">
      <c r="A158" s="18" t="s">
        <v>11</v>
      </c>
      <c r="B158" s="28">
        <v>0.19099999999998829</v>
      </c>
      <c r="C158" s="28">
        <v>0.20199999999999818</v>
      </c>
      <c r="D158" s="5">
        <v>1.1000000000009891E-2</v>
      </c>
      <c r="E158" s="7">
        <v>0.19649999999999324</v>
      </c>
      <c r="F158" s="6">
        <v>2.7000000000117208E-3</v>
      </c>
      <c r="G158" s="6">
        <v>8.29999999999817E-3</v>
      </c>
      <c r="H158" s="6">
        <v>3.9500000000117219E-3</v>
      </c>
      <c r="I158" s="6">
        <v>7.0499999999981688E-3</v>
      </c>
      <c r="J158" s="6" t="s">
        <v>152</v>
      </c>
      <c r="K158" s="25" t="s">
        <v>152</v>
      </c>
      <c r="M158" s="51">
        <v>42942</v>
      </c>
      <c r="N158" s="45" t="s">
        <v>280</v>
      </c>
      <c r="O158" s="45" t="s">
        <v>29</v>
      </c>
      <c r="P158" s="54">
        <f>SUM('Raw Data'!Q17:Q18)</f>
        <v>360134208</v>
      </c>
      <c r="Q158" s="45" t="s">
        <v>279</v>
      </c>
      <c r="R158" s="45" t="s">
        <v>4</v>
      </c>
      <c r="S158" s="54">
        <f>P158/V158</f>
        <v>5553534.3631814513</v>
      </c>
      <c r="T158" s="45">
        <f>T157</f>
        <v>64.650000000000006</v>
      </c>
      <c r="U158" s="45">
        <f>U157+E168*100</f>
        <v>19.774999999999743</v>
      </c>
      <c r="V158" s="62">
        <f>T158+U158/100</f>
        <v>64.847750000000005</v>
      </c>
      <c r="W158" s="62">
        <f>1/V158</f>
        <v>1.5420735491979289E-2</v>
      </c>
    </row>
    <row r="159" spans="1:23" x14ac:dyDescent="0.25">
      <c r="A159" s="18" t="s">
        <v>7</v>
      </c>
      <c r="B159" s="28">
        <v>0.18829999999999814</v>
      </c>
      <c r="C159" s="28">
        <v>0.20069999999999766</v>
      </c>
      <c r="D159" s="5">
        <v>1.2399999999999523E-2</v>
      </c>
      <c r="E159" s="7">
        <v>0.1944999999999979</v>
      </c>
      <c r="F159" s="6">
        <v>5.4000000000018755E-3</v>
      </c>
      <c r="G159" s="6">
        <v>6.999999999997647E-3</v>
      </c>
      <c r="H159" s="6">
        <v>6.6500000000018766E-3</v>
      </c>
      <c r="I159" s="6">
        <v>5.7499999999976459E-3</v>
      </c>
      <c r="J159" s="6" t="s">
        <v>152</v>
      </c>
      <c r="K159" s="25" t="s">
        <v>152</v>
      </c>
    </row>
    <row r="160" spans="1:23" x14ac:dyDescent="0.25">
      <c r="A160" s="18" t="s">
        <v>8</v>
      </c>
      <c r="B160" s="28">
        <v>0.19499999999999318</v>
      </c>
      <c r="C160" s="28">
        <v>0.19499999999999318</v>
      </c>
      <c r="D160" s="5">
        <v>0</v>
      </c>
      <c r="E160" s="7">
        <v>0.19499999999999318</v>
      </c>
      <c r="F160" s="6">
        <v>-1.2999999999931677E-3</v>
      </c>
      <c r="G160" s="6">
        <v>1.2999999999931677E-3</v>
      </c>
      <c r="H160" s="6">
        <v>-4.9999999993166622E-5</v>
      </c>
      <c r="I160" s="6">
        <v>4.9999999993166622E-5</v>
      </c>
      <c r="J160" s="6">
        <v>2.750000000004249E-3</v>
      </c>
      <c r="K160" s="25">
        <v>-2.750000000004249E-3</v>
      </c>
    </row>
    <row r="161" spans="1:23" x14ac:dyDescent="0.25">
      <c r="A161" s="18" t="s">
        <v>12</v>
      </c>
      <c r="B161" s="28" t="s">
        <v>152</v>
      </c>
      <c r="C161" s="28" t="s">
        <v>152</v>
      </c>
      <c r="D161" s="5" t="s">
        <v>152</v>
      </c>
      <c r="E161" s="7" t="s">
        <v>152</v>
      </c>
      <c r="F161" s="6" t="s">
        <v>152</v>
      </c>
      <c r="G161" s="6" t="s">
        <v>152</v>
      </c>
      <c r="H161" s="6" t="s">
        <v>152</v>
      </c>
      <c r="I161" s="6" t="s">
        <v>152</v>
      </c>
      <c r="J161" s="6" t="s">
        <v>152</v>
      </c>
      <c r="K161" s="25" t="s">
        <v>152</v>
      </c>
    </row>
    <row r="162" spans="1:23" x14ac:dyDescent="0.25">
      <c r="A162" s="18" t="s">
        <v>149</v>
      </c>
      <c r="B162" s="28">
        <v>0.18999999999999773</v>
      </c>
      <c r="C162" s="28">
        <v>0.20000000000000284</v>
      </c>
      <c r="D162" s="5">
        <v>1.0000000000005116E-2</v>
      </c>
      <c r="E162" s="7">
        <v>0.19500000000000028</v>
      </c>
      <c r="F162" s="6">
        <v>3.7000000000022848E-3</v>
      </c>
      <c r="G162" s="6">
        <v>6.3000000000028311E-3</v>
      </c>
      <c r="H162" s="6">
        <v>4.9500000000022859E-3</v>
      </c>
      <c r="I162" s="6">
        <v>5.05000000000283E-3</v>
      </c>
      <c r="J162" s="6" t="s">
        <v>152</v>
      </c>
      <c r="K162" s="25" t="s">
        <v>152</v>
      </c>
    </row>
    <row r="163" spans="1:23" x14ac:dyDescent="0.25">
      <c r="A163" s="18" t="s">
        <v>2</v>
      </c>
      <c r="B163" s="28">
        <v>0.18999999999999773</v>
      </c>
      <c r="C163" s="28">
        <v>0.21999999999999886</v>
      </c>
      <c r="D163" s="5">
        <v>3.0000000000001137E-2</v>
      </c>
      <c r="E163" s="7">
        <v>0.20499999999999829</v>
      </c>
      <c r="F163" s="6">
        <v>3.7000000000022848E-3</v>
      </c>
      <c r="G163" s="6">
        <v>2.6299999999998852E-2</v>
      </c>
      <c r="H163" s="6">
        <v>4.9500000000022859E-3</v>
      </c>
      <c r="I163" s="6">
        <v>2.5049999999998851E-2</v>
      </c>
      <c r="J163" s="6" t="s">
        <v>152</v>
      </c>
      <c r="K163" s="25" t="s">
        <v>152</v>
      </c>
    </row>
    <row r="164" spans="1:23" x14ac:dyDescent="0.25">
      <c r="A164" s="16" t="s">
        <v>140</v>
      </c>
      <c r="B164" s="7">
        <v>0.19085999999999501</v>
      </c>
      <c r="C164" s="7">
        <v>0.20353999999999814</v>
      </c>
      <c r="D164" s="5">
        <v>1.2680000000003133E-2</v>
      </c>
      <c r="E164" s="7">
        <v>0.19719999999999657</v>
      </c>
      <c r="F164" s="8"/>
      <c r="G164" s="10"/>
      <c r="H164" s="8"/>
      <c r="I164" s="10"/>
      <c r="J164" s="8"/>
      <c r="K164" s="22"/>
    </row>
    <row r="165" spans="1:23" x14ac:dyDescent="0.25">
      <c r="A165" s="16" t="s">
        <v>141</v>
      </c>
      <c r="B165" s="28">
        <v>0.16650000000000001</v>
      </c>
      <c r="C165" s="28">
        <v>0.22090000000000001</v>
      </c>
      <c r="D165" s="26">
        <v>5.4400000000000004E-2</v>
      </c>
      <c r="E165" s="26">
        <v>0.19370000000000001</v>
      </c>
      <c r="F165" s="8"/>
      <c r="G165" s="10"/>
      <c r="H165" s="8"/>
      <c r="I165" s="10"/>
      <c r="J165" s="8"/>
      <c r="K165" s="22"/>
    </row>
    <row r="166" spans="1:23" x14ac:dyDescent="0.25">
      <c r="A166" s="19" t="s">
        <v>142</v>
      </c>
      <c r="B166" s="28">
        <v>0.1663</v>
      </c>
      <c r="C166" s="28">
        <v>0.22359999999999999</v>
      </c>
      <c r="D166" s="26">
        <v>5.729999999999999E-2</v>
      </c>
      <c r="E166" s="26">
        <v>0.19495000000000001</v>
      </c>
      <c r="F166" s="9"/>
      <c r="G166" s="10"/>
      <c r="H166" s="9"/>
      <c r="I166" s="10"/>
      <c r="J166" s="9"/>
      <c r="K166" s="22"/>
    </row>
    <row r="167" spans="1:23" x14ac:dyDescent="0.25">
      <c r="A167" s="16" t="s">
        <v>143</v>
      </c>
      <c r="B167" s="26">
        <v>0.19499999999999318</v>
      </c>
      <c r="C167" s="26">
        <v>0.19499999999999318</v>
      </c>
      <c r="D167" s="26">
        <v>0</v>
      </c>
      <c r="E167" s="26">
        <v>0.19499999999999318</v>
      </c>
      <c r="F167" s="8"/>
      <c r="G167" s="10"/>
      <c r="H167" s="8"/>
      <c r="I167" s="10"/>
      <c r="J167" s="8"/>
      <c r="K167" s="22"/>
    </row>
    <row r="168" spans="1:23" x14ac:dyDescent="0.25">
      <c r="A168" s="20" t="s">
        <v>144</v>
      </c>
      <c r="B168" s="27">
        <v>0.18982499999999547</v>
      </c>
      <c r="C168" s="27">
        <v>0.20567499999999939</v>
      </c>
      <c r="D168" s="26">
        <v>1.5850000000003917E-2</v>
      </c>
      <c r="E168" s="26">
        <v>0.19774999999999743</v>
      </c>
      <c r="F168" s="11"/>
      <c r="G168" s="11"/>
      <c r="H168" s="11"/>
      <c r="I168" s="11"/>
      <c r="J168" s="11"/>
      <c r="K168" s="22"/>
    </row>
    <row r="169" spans="1:23" ht="15.75" thickBot="1" x14ac:dyDescent="0.3">
      <c r="A169" s="21" t="s">
        <v>145</v>
      </c>
      <c r="B169" s="29">
        <v>64.650000000000006</v>
      </c>
      <c r="C169" s="29">
        <v>64.650000000000006</v>
      </c>
      <c r="D169" s="30">
        <v>0</v>
      </c>
      <c r="E169" s="30">
        <v>64.650000000000006</v>
      </c>
      <c r="F169" s="23"/>
      <c r="G169" s="23"/>
      <c r="H169" s="23"/>
      <c r="I169" s="23"/>
      <c r="J169" s="23"/>
      <c r="K169" s="35"/>
    </row>
    <row r="170" spans="1:23" ht="15.75" thickBot="1" x14ac:dyDescent="0.3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36"/>
    </row>
    <row r="171" spans="1:23" ht="15.75" thickBot="1" x14ac:dyDescent="0.3">
      <c r="A171" s="12" t="s">
        <v>129</v>
      </c>
      <c r="B171" s="13" t="s">
        <v>130</v>
      </c>
      <c r="C171" s="13" t="s">
        <v>8</v>
      </c>
      <c r="D171" s="14"/>
      <c r="E171" s="14"/>
      <c r="F171" s="14"/>
      <c r="G171" s="14"/>
      <c r="H171" s="13"/>
      <c r="I171" s="13"/>
      <c r="J171" s="13" t="s">
        <v>45</v>
      </c>
      <c r="K171" s="33" t="s">
        <v>259</v>
      </c>
    </row>
    <row r="172" spans="1:23" x14ac:dyDescent="0.25">
      <c r="A172" s="1" t="s">
        <v>147</v>
      </c>
      <c r="B172" s="15">
        <v>42907.734085648146</v>
      </c>
      <c r="C172" s="2" t="s">
        <v>21</v>
      </c>
      <c r="D172" s="2" t="s">
        <v>138</v>
      </c>
      <c r="E172" s="42"/>
      <c r="F172" s="2"/>
      <c r="G172" s="2"/>
      <c r="H172" s="2"/>
      <c r="I172" s="2"/>
      <c r="J172" s="2"/>
      <c r="K172" s="34"/>
    </row>
    <row r="173" spans="1:23" x14ac:dyDescent="0.25">
      <c r="A173" s="1"/>
      <c r="B173" s="2"/>
      <c r="C173" s="2"/>
      <c r="D173" s="2"/>
      <c r="E173" s="2"/>
      <c r="F173" s="64" t="s">
        <v>131</v>
      </c>
      <c r="G173" s="64"/>
      <c r="H173" s="64" t="s">
        <v>132</v>
      </c>
      <c r="I173" s="64"/>
      <c r="J173" s="64" t="s">
        <v>133</v>
      </c>
      <c r="K173" s="65"/>
      <c r="M173" s="45"/>
      <c r="N173" s="49" t="s">
        <v>272</v>
      </c>
      <c r="O173" s="49" t="s">
        <v>273</v>
      </c>
      <c r="P173" s="50" t="s">
        <v>274</v>
      </c>
      <c r="Q173" s="49" t="s">
        <v>272</v>
      </c>
      <c r="R173" s="49" t="s">
        <v>273</v>
      </c>
      <c r="S173" s="50" t="s">
        <v>274</v>
      </c>
      <c r="T173" s="49" t="s">
        <v>275</v>
      </c>
      <c r="U173" s="49" t="s">
        <v>276</v>
      </c>
      <c r="V173" s="63" t="s">
        <v>277</v>
      </c>
      <c r="W173" s="63" t="s">
        <v>278</v>
      </c>
    </row>
    <row r="174" spans="1:23" x14ac:dyDescent="0.25">
      <c r="A174" s="16" t="s">
        <v>49</v>
      </c>
      <c r="B174" s="41" t="s">
        <v>134</v>
      </c>
      <c r="C174" s="41" t="s">
        <v>135</v>
      </c>
      <c r="D174" s="41" t="s">
        <v>136</v>
      </c>
      <c r="E174" s="41" t="s">
        <v>137</v>
      </c>
      <c r="F174" s="41" t="s">
        <v>138</v>
      </c>
      <c r="G174" s="4" t="s">
        <v>139</v>
      </c>
      <c r="H174" s="41" t="s">
        <v>138</v>
      </c>
      <c r="I174" s="4" t="s">
        <v>139</v>
      </c>
      <c r="J174" s="41" t="s">
        <v>138</v>
      </c>
      <c r="K174" s="17" t="s">
        <v>139</v>
      </c>
      <c r="M174" s="51">
        <v>42914</v>
      </c>
      <c r="N174" s="52" t="s">
        <v>279</v>
      </c>
      <c r="O174" s="52" t="s">
        <v>148</v>
      </c>
      <c r="P174" s="54">
        <f>SUM('Raw Data'!Q19)</f>
        <v>-12409373</v>
      </c>
      <c r="Q174" s="52" t="s">
        <v>280</v>
      </c>
      <c r="R174" s="52" t="s">
        <v>4</v>
      </c>
      <c r="S174" s="54">
        <f>P174/V174</f>
        <v>-2896003.0338389729</v>
      </c>
      <c r="T174" s="45">
        <f>'Raw Data'!U19</f>
        <v>4.2850000000000001</v>
      </c>
      <c r="U174" s="45">
        <f>'Raw Data'!V19</f>
        <v>0</v>
      </c>
      <c r="V174" s="62">
        <f>T174+U174/10000</f>
        <v>4.2850000000000001</v>
      </c>
      <c r="W174" s="62">
        <f>1/V174</f>
        <v>0.23337222870478413</v>
      </c>
    </row>
    <row r="175" spans="1:23" x14ac:dyDescent="0.25">
      <c r="A175" s="18" t="s">
        <v>11</v>
      </c>
      <c r="B175" s="28">
        <v>6.9999999999996732E-3</v>
      </c>
      <c r="C175" s="28">
        <v>9.5000000000000639E-3</v>
      </c>
      <c r="D175" s="5">
        <v>2.5000000000003908E-3</v>
      </c>
      <c r="E175" s="7">
        <v>8.2499999999998685E-3</v>
      </c>
      <c r="F175" s="6">
        <v>1.9580000000003275E-3</v>
      </c>
      <c r="G175" s="6">
        <v>5.4200000000006326E-4</v>
      </c>
      <c r="H175" s="6">
        <v>1.9580000000003275E-3</v>
      </c>
      <c r="I175" s="6">
        <v>5.4200000000006326E-4</v>
      </c>
      <c r="J175" s="43" t="s">
        <v>152</v>
      </c>
      <c r="K175" s="44" t="s">
        <v>152</v>
      </c>
      <c r="M175" s="51">
        <v>42942</v>
      </c>
      <c r="N175" s="45" t="s">
        <v>280</v>
      </c>
      <c r="O175" s="45" t="s">
        <v>148</v>
      </c>
      <c r="P175" s="54">
        <f>SUM('Raw Data'!Q20)</f>
        <v>12628333</v>
      </c>
      <c r="Q175" s="45" t="s">
        <v>279</v>
      </c>
      <c r="R175" s="45" t="s">
        <v>4</v>
      </c>
      <c r="S175" s="54">
        <f>P175/V175</f>
        <v>2941439.0030862396</v>
      </c>
      <c r="T175" s="45">
        <f>T174</f>
        <v>4.2850000000000001</v>
      </c>
      <c r="U175" s="45">
        <f>U174+E185*10000</f>
        <v>82.499999999998693</v>
      </c>
      <c r="V175" s="62">
        <f>T175+U175/10000</f>
        <v>4.2932500000000005</v>
      </c>
      <c r="W175" s="62">
        <f>1/V175</f>
        <v>0.23292377569440398</v>
      </c>
    </row>
    <row r="176" spans="1:23" x14ac:dyDescent="0.25">
      <c r="A176" s="18" t="s">
        <v>7</v>
      </c>
      <c r="B176" s="28" t="s">
        <v>152</v>
      </c>
      <c r="C176" s="28" t="s">
        <v>152</v>
      </c>
      <c r="D176" s="5" t="s">
        <v>152</v>
      </c>
      <c r="E176" s="7" t="s">
        <v>152</v>
      </c>
      <c r="F176" s="6" t="s">
        <v>152</v>
      </c>
      <c r="G176" s="6" t="s">
        <v>152</v>
      </c>
      <c r="H176" s="6" t="s">
        <v>152</v>
      </c>
      <c r="I176" s="6" t="s">
        <v>152</v>
      </c>
      <c r="J176" s="6" t="s">
        <v>152</v>
      </c>
      <c r="K176" s="25" t="s">
        <v>152</v>
      </c>
    </row>
    <row r="177" spans="1:23" x14ac:dyDescent="0.25">
      <c r="A177" s="18" t="s">
        <v>8</v>
      </c>
      <c r="B177" s="28">
        <v>1.2999999999999901E-2</v>
      </c>
      <c r="C177" s="28">
        <v>1.699999999999946E-2</v>
      </c>
      <c r="D177" s="5">
        <v>3.9999999999995595E-3</v>
      </c>
      <c r="E177" s="7">
        <v>1.499999999999968E-2</v>
      </c>
      <c r="F177" s="6">
        <v>-4.0419999999998998E-3</v>
      </c>
      <c r="G177" s="6">
        <v>8.0419999999994593E-3</v>
      </c>
      <c r="H177" s="6">
        <v>-4.0419999999998998E-3</v>
      </c>
      <c r="I177" s="6">
        <v>8.0419999999994593E-3</v>
      </c>
      <c r="J177" s="6">
        <v>-4.750000000000032E-3</v>
      </c>
      <c r="K177" s="25">
        <v>8.7499999999995914E-3</v>
      </c>
    </row>
    <row r="178" spans="1:23" x14ac:dyDescent="0.25">
      <c r="A178" s="18" t="s">
        <v>12</v>
      </c>
      <c r="B178" s="28" t="s">
        <v>152</v>
      </c>
      <c r="C178" s="28" t="s">
        <v>152</v>
      </c>
      <c r="D178" s="5" t="s">
        <v>152</v>
      </c>
      <c r="E178" s="7" t="s">
        <v>152</v>
      </c>
      <c r="F178" s="6" t="s">
        <v>152</v>
      </c>
      <c r="G178" s="6" t="s">
        <v>152</v>
      </c>
      <c r="H178" s="6" t="s">
        <v>152</v>
      </c>
      <c r="I178" s="6" t="s">
        <v>152</v>
      </c>
      <c r="J178" s="6" t="s">
        <v>152</v>
      </c>
      <c r="K178" s="25" t="s">
        <v>152</v>
      </c>
    </row>
    <row r="179" spans="1:23" x14ac:dyDescent="0.25">
      <c r="A179" s="18" t="s">
        <v>149</v>
      </c>
      <c r="B179" s="28" t="s">
        <v>152</v>
      </c>
      <c r="C179" s="28" t="s">
        <v>152</v>
      </c>
      <c r="D179" s="5" t="s">
        <v>152</v>
      </c>
      <c r="E179" s="7" t="s">
        <v>152</v>
      </c>
      <c r="F179" s="6" t="s">
        <v>152</v>
      </c>
      <c r="G179" s="6" t="s">
        <v>152</v>
      </c>
      <c r="H179" s="6" t="s">
        <v>152</v>
      </c>
      <c r="I179" s="6" t="s">
        <v>152</v>
      </c>
      <c r="J179" s="6" t="s">
        <v>152</v>
      </c>
      <c r="K179" s="25" t="s">
        <v>152</v>
      </c>
    </row>
    <row r="180" spans="1:23" x14ac:dyDescent="0.25">
      <c r="A180" s="18" t="s">
        <v>2</v>
      </c>
      <c r="B180" s="28" t="s">
        <v>152</v>
      </c>
      <c r="C180" s="28" t="s">
        <v>152</v>
      </c>
      <c r="D180" s="5" t="s">
        <v>152</v>
      </c>
      <c r="E180" s="7" t="s">
        <v>152</v>
      </c>
      <c r="F180" s="6" t="s">
        <v>152</v>
      </c>
      <c r="G180" s="6" t="s">
        <v>152</v>
      </c>
      <c r="H180" s="6" t="s">
        <v>152</v>
      </c>
      <c r="I180" s="6" t="s">
        <v>152</v>
      </c>
      <c r="J180" s="6" t="s">
        <v>152</v>
      </c>
      <c r="K180" s="25" t="s">
        <v>152</v>
      </c>
    </row>
    <row r="181" spans="1:23" x14ac:dyDescent="0.25">
      <c r="A181" s="16" t="s">
        <v>140</v>
      </c>
      <c r="B181" s="7">
        <v>9.9999999999997868E-3</v>
      </c>
      <c r="C181" s="7">
        <v>1.3249999999999762E-2</v>
      </c>
      <c r="D181" s="5">
        <v>3.2499999999999751E-3</v>
      </c>
      <c r="E181" s="7">
        <v>1.1624999999999774E-2</v>
      </c>
      <c r="F181" s="8"/>
      <c r="G181" s="10"/>
      <c r="H181" s="8"/>
      <c r="I181" s="10"/>
      <c r="J181" s="8"/>
      <c r="K181" s="22"/>
    </row>
    <row r="182" spans="1:23" x14ac:dyDescent="0.25">
      <c r="A182" s="16" t="s">
        <v>141</v>
      </c>
      <c r="B182" s="28">
        <v>4.7540000000000004E-3</v>
      </c>
      <c r="C182" s="28">
        <v>1.3162E-2</v>
      </c>
      <c r="D182" s="26">
        <v>8.4079999999999988E-3</v>
      </c>
      <c r="E182" s="26">
        <v>8.9580000000000007E-3</v>
      </c>
      <c r="F182" s="8"/>
      <c r="G182" s="10"/>
      <c r="H182" s="8"/>
      <c r="I182" s="10"/>
      <c r="J182" s="8"/>
      <c r="K182" s="22"/>
    </row>
    <row r="183" spans="1:23" x14ac:dyDescent="0.25">
      <c r="A183" s="19" t="s">
        <v>142</v>
      </c>
      <c r="B183" s="28">
        <v>4.7540000000000004E-3</v>
      </c>
      <c r="C183" s="28">
        <v>1.3162E-2</v>
      </c>
      <c r="D183" s="26">
        <v>8.4079999999999988E-3</v>
      </c>
      <c r="E183" s="26">
        <v>8.9580000000000007E-3</v>
      </c>
      <c r="F183" s="9"/>
      <c r="G183" s="10"/>
      <c r="H183" s="9"/>
      <c r="I183" s="10"/>
      <c r="J183" s="9"/>
      <c r="K183" s="22"/>
    </row>
    <row r="184" spans="1:23" x14ac:dyDescent="0.25">
      <c r="A184" s="16" t="s">
        <v>143</v>
      </c>
      <c r="B184" s="26">
        <v>1.2999999999999901E-2</v>
      </c>
      <c r="C184" s="26">
        <v>9.5000000000000639E-3</v>
      </c>
      <c r="D184" s="26">
        <v>-3.4999999999998366E-3</v>
      </c>
      <c r="E184" s="26">
        <v>1.1249999999999982E-2</v>
      </c>
      <c r="F184" s="8"/>
      <c r="G184" s="10"/>
      <c r="H184" s="8"/>
      <c r="I184" s="10"/>
      <c r="J184" s="8"/>
      <c r="K184" s="22"/>
    </row>
    <row r="185" spans="1:23" x14ac:dyDescent="0.25">
      <c r="A185" s="20" t="s">
        <v>144</v>
      </c>
      <c r="B185" s="27">
        <v>6.9999999999996732E-3</v>
      </c>
      <c r="C185" s="27">
        <v>9.5000000000000639E-3</v>
      </c>
      <c r="D185" s="26">
        <v>2.5000000000003908E-3</v>
      </c>
      <c r="E185" s="26">
        <v>8.2499999999998685E-3</v>
      </c>
      <c r="F185" s="11"/>
      <c r="G185" s="11"/>
      <c r="H185" s="11"/>
      <c r="I185" s="11"/>
      <c r="J185" s="11"/>
      <c r="K185" s="22"/>
    </row>
    <row r="186" spans="1:23" ht="15.75" thickBot="1" x14ac:dyDescent="0.3">
      <c r="A186" s="21" t="s">
        <v>145</v>
      </c>
      <c r="B186" s="29">
        <v>4.2850000000000001</v>
      </c>
      <c r="C186" s="29">
        <v>4.2850000000000001</v>
      </c>
      <c r="D186" s="30">
        <v>0</v>
      </c>
      <c r="E186" s="30">
        <v>4.2850000000000001</v>
      </c>
      <c r="F186" s="23"/>
      <c r="G186" s="23"/>
      <c r="H186" s="23"/>
      <c r="I186" s="23"/>
      <c r="J186" s="23"/>
      <c r="K186" s="35"/>
    </row>
    <row r="187" spans="1:23" ht="15.75" thickBot="1" x14ac:dyDescent="0.3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36"/>
    </row>
    <row r="188" spans="1:23" ht="15.75" thickBot="1" x14ac:dyDescent="0.3">
      <c r="A188" s="12" t="s">
        <v>129</v>
      </c>
      <c r="B188" s="13" t="s">
        <v>130</v>
      </c>
      <c r="C188" s="13" t="s">
        <v>7</v>
      </c>
      <c r="D188" s="14"/>
      <c r="E188" s="14"/>
      <c r="F188" s="14"/>
      <c r="G188" s="14"/>
      <c r="H188" s="13"/>
      <c r="I188" s="13"/>
      <c r="J188" s="13" t="s">
        <v>45</v>
      </c>
      <c r="K188" s="33" t="s">
        <v>260</v>
      </c>
    </row>
    <row r="189" spans="1:23" x14ac:dyDescent="0.25">
      <c r="A189" s="1" t="s">
        <v>150</v>
      </c>
      <c r="B189" s="15">
        <v>42907.730196759258</v>
      </c>
      <c r="C189" s="2" t="s">
        <v>21</v>
      </c>
      <c r="D189" s="2" t="s">
        <v>139</v>
      </c>
      <c r="E189" s="42"/>
      <c r="F189" s="2"/>
      <c r="G189" s="2"/>
      <c r="H189" s="2"/>
      <c r="I189" s="2"/>
      <c r="J189" s="2"/>
      <c r="K189" s="34"/>
    </row>
    <row r="190" spans="1:23" x14ac:dyDescent="0.25">
      <c r="A190" s="1"/>
      <c r="B190" s="2"/>
      <c r="C190" s="2"/>
      <c r="D190" s="2"/>
      <c r="E190" s="2"/>
      <c r="F190" s="64" t="s">
        <v>131</v>
      </c>
      <c r="G190" s="64"/>
      <c r="H190" s="64" t="s">
        <v>132</v>
      </c>
      <c r="I190" s="64"/>
      <c r="J190" s="64" t="s">
        <v>133</v>
      </c>
      <c r="K190" s="65"/>
      <c r="M190" s="45"/>
      <c r="N190" s="49" t="s">
        <v>272</v>
      </c>
      <c r="O190" s="49" t="s">
        <v>273</v>
      </c>
      <c r="P190" s="50" t="s">
        <v>274</v>
      </c>
      <c r="Q190" s="49" t="s">
        <v>272</v>
      </c>
      <c r="R190" s="49" t="s">
        <v>273</v>
      </c>
      <c r="S190" s="50" t="s">
        <v>274</v>
      </c>
      <c r="T190" s="49" t="s">
        <v>275</v>
      </c>
      <c r="U190" s="49" t="s">
        <v>276</v>
      </c>
      <c r="V190" s="63" t="s">
        <v>277</v>
      </c>
      <c r="W190" s="63" t="s">
        <v>278</v>
      </c>
    </row>
    <row r="191" spans="1:23" x14ac:dyDescent="0.25">
      <c r="A191" s="16" t="s">
        <v>49</v>
      </c>
      <c r="B191" s="41" t="s">
        <v>134</v>
      </c>
      <c r="C191" s="41" t="s">
        <v>135</v>
      </c>
      <c r="D191" s="41" t="s">
        <v>136</v>
      </c>
      <c r="E191" s="41" t="s">
        <v>137</v>
      </c>
      <c r="F191" s="41" t="s">
        <v>138</v>
      </c>
      <c r="G191" s="4" t="s">
        <v>139</v>
      </c>
      <c r="H191" s="41" t="s">
        <v>138</v>
      </c>
      <c r="I191" s="4" t="s">
        <v>139</v>
      </c>
      <c r="J191" s="41" t="s">
        <v>138</v>
      </c>
      <c r="K191" s="17" t="s">
        <v>139</v>
      </c>
      <c r="M191" s="51">
        <v>42914</v>
      </c>
      <c r="N191" s="52" t="s">
        <v>280</v>
      </c>
      <c r="O191" s="52" t="s">
        <v>151</v>
      </c>
      <c r="P191" s="54">
        <f>'Raw Data'!Q21</f>
        <v>67897825</v>
      </c>
      <c r="Q191" s="52" t="s">
        <v>279</v>
      </c>
      <c r="R191" s="52" t="s">
        <v>4</v>
      </c>
      <c r="S191" s="54">
        <f>P191/V191</f>
        <v>2227692.0174546409</v>
      </c>
      <c r="T191" s="45">
        <f>'Raw Data'!U21</f>
        <v>30.463999999999999</v>
      </c>
      <c r="U191" s="45">
        <f>'Raw Data'!V21</f>
        <v>1.5</v>
      </c>
      <c r="V191" s="62">
        <f>T191+U191/100</f>
        <v>30.478999999999999</v>
      </c>
      <c r="W191" s="62">
        <f>1/V191</f>
        <v>3.2809475376488734E-2</v>
      </c>
    </row>
    <row r="192" spans="1:23" x14ac:dyDescent="0.25">
      <c r="A192" s="18" t="s">
        <v>11</v>
      </c>
      <c r="B192" s="28">
        <v>4.9999999999990052E-3</v>
      </c>
      <c r="C192" s="28">
        <v>5.0000000000000711E-2</v>
      </c>
      <c r="D192" s="5">
        <v>4.5000000000001705E-2</v>
      </c>
      <c r="E192" s="7">
        <v>2.7499999999999858E-2</v>
      </c>
      <c r="F192" s="6">
        <v>-9.9999999999900602E-4</v>
      </c>
      <c r="G192" s="6">
        <v>4.6000000000000714E-2</v>
      </c>
      <c r="H192" s="6">
        <v>-9.9999999999900602E-4</v>
      </c>
      <c r="I192" s="6">
        <v>4.6000000000000714E-2</v>
      </c>
      <c r="J192" s="6" t="s">
        <v>152</v>
      </c>
      <c r="K192" s="25" t="s">
        <v>152</v>
      </c>
      <c r="M192" s="51">
        <v>42942</v>
      </c>
      <c r="N192" s="45" t="s">
        <v>279</v>
      </c>
      <c r="O192" s="45" t="s">
        <v>151</v>
      </c>
      <c r="P192" s="54">
        <f>'Raw Data'!Q22</f>
        <v>-70208386</v>
      </c>
      <c r="Q192" s="45" t="s">
        <v>280</v>
      </c>
      <c r="R192" s="45" t="s">
        <v>4</v>
      </c>
      <c r="S192" s="54">
        <f>P192/V192</f>
        <v>-2302392.3874902986</v>
      </c>
      <c r="T192" s="45">
        <f>T191</f>
        <v>30.463999999999999</v>
      </c>
      <c r="U192" s="45">
        <f>U191+E202*100</f>
        <v>2.9666666666666237</v>
      </c>
      <c r="V192" s="62">
        <f>T192+U192/100</f>
        <v>30.493666666666666</v>
      </c>
      <c r="W192" s="62">
        <f>1/V192</f>
        <v>3.2793694865600506E-2</v>
      </c>
    </row>
    <row r="193" spans="1:23" x14ac:dyDescent="0.25">
      <c r="A193" s="18" t="s">
        <v>7</v>
      </c>
      <c r="B193" s="28">
        <v>-3.0000000000001137E-3</v>
      </c>
      <c r="C193" s="28">
        <v>4.0000000000013358E-3</v>
      </c>
      <c r="D193" s="5">
        <v>7.0000000000014495E-3</v>
      </c>
      <c r="E193" s="7">
        <v>5.0000000000061107E-4</v>
      </c>
      <c r="F193" s="6">
        <v>7.0000000000001129E-3</v>
      </c>
      <c r="G193" s="6">
        <v>1.3366044382401299E-15</v>
      </c>
      <c r="H193" s="6">
        <v>7.0000000000001129E-3</v>
      </c>
      <c r="I193" s="6">
        <v>1.3366044382401299E-15</v>
      </c>
      <c r="J193" s="6">
        <v>1.7666666666666352E-2</v>
      </c>
      <c r="K193" s="25">
        <v>-1.06666666666649E-2</v>
      </c>
    </row>
    <row r="194" spans="1:23" x14ac:dyDescent="0.25">
      <c r="A194" s="18" t="s">
        <v>8</v>
      </c>
      <c r="B194" s="28">
        <v>1.5000000000000568E-2</v>
      </c>
      <c r="C194" s="28">
        <v>1.5000000000000568E-2</v>
      </c>
      <c r="D194" s="5">
        <v>0</v>
      </c>
      <c r="E194" s="7">
        <v>1.5000000000000568E-2</v>
      </c>
      <c r="F194" s="6">
        <v>-1.1000000000000568E-2</v>
      </c>
      <c r="G194" s="6">
        <v>1.1000000000000568E-2</v>
      </c>
      <c r="H194" s="6">
        <v>-1.1000000000000568E-2</v>
      </c>
      <c r="I194" s="6">
        <v>1.1000000000000568E-2</v>
      </c>
      <c r="J194" s="6" t="s">
        <v>152</v>
      </c>
      <c r="K194" s="25" t="s">
        <v>152</v>
      </c>
    </row>
    <row r="195" spans="1:23" x14ac:dyDescent="0.25">
      <c r="A195" s="18" t="s">
        <v>12</v>
      </c>
      <c r="B195" s="28" t="s">
        <v>152</v>
      </c>
      <c r="C195" s="28" t="s">
        <v>152</v>
      </c>
      <c r="D195" s="5" t="s">
        <v>152</v>
      </c>
      <c r="E195" s="7" t="s">
        <v>152</v>
      </c>
      <c r="F195" s="6" t="s">
        <v>152</v>
      </c>
      <c r="G195" s="6" t="s">
        <v>152</v>
      </c>
      <c r="H195" s="6" t="s">
        <v>152</v>
      </c>
      <c r="I195" s="6" t="s">
        <v>152</v>
      </c>
      <c r="J195" s="6" t="s">
        <v>152</v>
      </c>
      <c r="K195" s="25" t="s">
        <v>152</v>
      </c>
    </row>
    <row r="196" spans="1:23" x14ac:dyDescent="0.25">
      <c r="A196" s="18" t="s">
        <v>149</v>
      </c>
      <c r="B196" s="28" t="s">
        <v>152</v>
      </c>
      <c r="C196" s="28" t="s">
        <v>152</v>
      </c>
      <c r="D196" s="5" t="s">
        <v>152</v>
      </c>
      <c r="E196" s="7" t="s">
        <v>152</v>
      </c>
      <c r="F196" s="6" t="s">
        <v>152</v>
      </c>
      <c r="G196" s="6" t="s">
        <v>152</v>
      </c>
      <c r="H196" s="6" t="s">
        <v>152</v>
      </c>
      <c r="I196" s="6" t="s">
        <v>152</v>
      </c>
      <c r="J196" s="6" t="s">
        <v>152</v>
      </c>
      <c r="K196" s="25" t="s">
        <v>152</v>
      </c>
    </row>
    <row r="197" spans="1:23" x14ac:dyDescent="0.25">
      <c r="A197" s="18" t="s">
        <v>2</v>
      </c>
      <c r="B197" s="28">
        <v>-5.000000000002558E-3</v>
      </c>
      <c r="C197" s="28">
        <v>7.9999999999991189E-3</v>
      </c>
      <c r="D197" s="5">
        <v>1.3000000000001677E-2</v>
      </c>
      <c r="E197" s="7">
        <v>1.4999999999982805E-3</v>
      </c>
      <c r="F197" s="6">
        <v>9.000000000002558E-3</v>
      </c>
      <c r="G197" s="6">
        <v>3.9999999999991197E-3</v>
      </c>
      <c r="H197" s="6">
        <v>9.000000000002558E-3</v>
      </c>
      <c r="I197" s="6">
        <v>3.9999999999991197E-3</v>
      </c>
      <c r="J197" s="6" t="s">
        <v>152</v>
      </c>
      <c r="K197" s="25" t="s">
        <v>152</v>
      </c>
    </row>
    <row r="198" spans="1:23" x14ac:dyDescent="0.25">
      <c r="A198" s="16" t="s">
        <v>140</v>
      </c>
      <c r="B198" s="7">
        <v>2.9999999999992255E-3</v>
      </c>
      <c r="C198" s="7">
        <v>1.9250000000000433E-2</v>
      </c>
      <c r="D198" s="5">
        <v>1.6250000000001208E-2</v>
      </c>
      <c r="E198" s="7">
        <v>1.1124999999999829E-2</v>
      </c>
      <c r="F198" s="8"/>
      <c r="G198" s="10"/>
      <c r="H198" s="8"/>
      <c r="I198" s="10"/>
      <c r="J198" s="8"/>
      <c r="K198" s="22"/>
    </row>
    <row r="199" spans="1:23" x14ac:dyDescent="0.25">
      <c r="A199" s="16" t="s">
        <v>141</v>
      </c>
      <c r="B199" s="28">
        <v>-0.01</v>
      </c>
      <c r="C199" s="28">
        <v>1.7999999999999999E-2</v>
      </c>
      <c r="D199" s="26">
        <v>2.7999999999999997E-2</v>
      </c>
      <c r="E199" s="26">
        <v>3.9999999999999992E-3</v>
      </c>
      <c r="F199" s="8"/>
      <c r="G199" s="10"/>
      <c r="H199" s="8"/>
      <c r="I199" s="10"/>
      <c r="J199" s="8"/>
      <c r="K199" s="22"/>
    </row>
    <row r="200" spans="1:23" x14ac:dyDescent="0.25">
      <c r="A200" s="19" t="s">
        <v>142</v>
      </c>
      <c r="B200" s="28">
        <v>-0.01</v>
      </c>
      <c r="C200" s="28">
        <v>1.7999999999999999E-2</v>
      </c>
      <c r="D200" s="26">
        <v>2.7999999999999997E-2</v>
      </c>
      <c r="E200" s="26">
        <v>3.9999999999999992E-3</v>
      </c>
      <c r="F200" s="9"/>
      <c r="G200" s="10"/>
      <c r="H200" s="9"/>
      <c r="I200" s="10"/>
      <c r="J200" s="9"/>
      <c r="K200" s="22"/>
    </row>
    <row r="201" spans="1:23" x14ac:dyDescent="0.25">
      <c r="A201" s="16" t="s">
        <v>143</v>
      </c>
      <c r="B201" s="26">
        <v>1.5000000000000568E-2</v>
      </c>
      <c r="C201" s="26">
        <v>4.0000000000013358E-3</v>
      </c>
      <c r="D201" s="26">
        <v>-1.0999999999999233E-2</v>
      </c>
      <c r="E201" s="26">
        <v>9.5000000000009521E-3</v>
      </c>
      <c r="F201" s="8"/>
      <c r="G201" s="10"/>
      <c r="H201" s="8"/>
      <c r="I201" s="10"/>
      <c r="J201" s="8"/>
      <c r="K201" s="22"/>
    </row>
    <row r="202" spans="1:23" x14ac:dyDescent="0.25">
      <c r="A202" s="20" t="s">
        <v>144</v>
      </c>
      <c r="B202" s="27">
        <v>4.9999999999990052E-3</v>
      </c>
      <c r="C202" s="27">
        <v>2.4333333333333467E-2</v>
      </c>
      <c r="D202" s="26">
        <v>1.9333333333334462E-2</v>
      </c>
      <c r="E202" s="26">
        <v>1.4666666666666236E-2</v>
      </c>
      <c r="F202" s="11"/>
      <c r="G202" s="11"/>
      <c r="H202" s="11"/>
      <c r="I202" s="11"/>
      <c r="J202" s="11"/>
      <c r="K202" s="22"/>
    </row>
    <row r="203" spans="1:23" ht="15.75" thickBot="1" x14ac:dyDescent="0.3">
      <c r="A203" s="21" t="s">
        <v>145</v>
      </c>
      <c r="B203" s="29">
        <v>30.462</v>
      </c>
      <c r="C203" s="29">
        <v>30.463999999999999</v>
      </c>
      <c r="D203" s="30">
        <v>1.9999999999988916E-3</v>
      </c>
      <c r="E203" s="30">
        <v>30.463000000000001</v>
      </c>
      <c r="F203" s="23"/>
      <c r="G203" s="23"/>
      <c r="H203" s="23"/>
      <c r="I203" s="23"/>
      <c r="J203" s="23"/>
      <c r="K203" s="35"/>
    </row>
    <row r="204" spans="1:23" ht="15.75" thickBot="1" x14ac:dyDescent="0.3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36"/>
    </row>
    <row r="205" spans="1:23" ht="15.75" thickBot="1" x14ac:dyDescent="0.3">
      <c r="A205" s="12" t="s">
        <v>129</v>
      </c>
      <c r="B205" s="13" t="s">
        <v>130</v>
      </c>
      <c r="C205" s="13" t="s">
        <v>149</v>
      </c>
      <c r="D205" s="14"/>
      <c r="E205" s="14"/>
      <c r="F205" s="14"/>
      <c r="G205" s="14"/>
      <c r="H205" s="13"/>
      <c r="I205" s="13"/>
      <c r="J205" s="13" t="s">
        <v>45</v>
      </c>
      <c r="K205" s="33" t="s">
        <v>261</v>
      </c>
    </row>
    <row r="206" spans="1:23" x14ac:dyDescent="0.25">
      <c r="A206" s="1" t="s">
        <v>34</v>
      </c>
      <c r="B206" s="15">
        <v>42907.801921296297</v>
      </c>
      <c r="C206" s="2" t="s">
        <v>21</v>
      </c>
      <c r="D206" s="2" t="s">
        <v>138</v>
      </c>
      <c r="E206" s="42"/>
      <c r="F206" s="2"/>
      <c r="G206" s="2"/>
      <c r="H206" s="2"/>
      <c r="I206" s="2"/>
      <c r="J206" s="2"/>
      <c r="K206" s="34"/>
    </row>
    <row r="207" spans="1:23" x14ac:dyDescent="0.25">
      <c r="A207" s="1"/>
      <c r="B207" s="2"/>
      <c r="C207" s="2"/>
      <c r="D207" s="2"/>
      <c r="E207" s="2"/>
      <c r="F207" s="64" t="s">
        <v>131</v>
      </c>
      <c r="G207" s="64"/>
      <c r="H207" s="64" t="s">
        <v>132</v>
      </c>
      <c r="I207" s="64"/>
      <c r="J207" s="64" t="s">
        <v>133</v>
      </c>
      <c r="K207" s="65"/>
      <c r="M207" s="45"/>
      <c r="N207" s="49" t="s">
        <v>272</v>
      </c>
      <c r="O207" s="49" t="s">
        <v>273</v>
      </c>
      <c r="P207" s="50" t="s">
        <v>274</v>
      </c>
      <c r="Q207" s="49" t="s">
        <v>272</v>
      </c>
      <c r="R207" s="49" t="s">
        <v>273</v>
      </c>
      <c r="S207" s="50" t="s">
        <v>274</v>
      </c>
      <c r="T207" s="49" t="s">
        <v>275</v>
      </c>
      <c r="U207" s="49" t="s">
        <v>276</v>
      </c>
      <c r="V207" s="63" t="s">
        <v>277</v>
      </c>
      <c r="W207" s="63" t="s">
        <v>278</v>
      </c>
    </row>
    <row r="208" spans="1:23" x14ac:dyDescent="0.25">
      <c r="A208" s="16" t="s">
        <v>49</v>
      </c>
      <c r="B208" s="41" t="s">
        <v>134</v>
      </c>
      <c r="C208" s="41" t="s">
        <v>135</v>
      </c>
      <c r="D208" s="41" t="s">
        <v>136</v>
      </c>
      <c r="E208" s="41" t="s">
        <v>137</v>
      </c>
      <c r="F208" s="41" t="s">
        <v>138</v>
      </c>
      <c r="G208" s="4" t="s">
        <v>139</v>
      </c>
      <c r="H208" s="41" t="s">
        <v>138</v>
      </c>
      <c r="I208" s="4" t="s">
        <v>139</v>
      </c>
      <c r="J208" s="41" t="s">
        <v>138</v>
      </c>
      <c r="K208" s="17" t="s">
        <v>139</v>
      </c>
      <c r="M208" s="51">
        <v>42914</v>
      </c>
      <c r="N208" s="52" t="s">
        <v>279</v>
      </c>
      <c r="O208" s="52" t="s">
        <v>35</v>
      </c>
      <c r="P208" s="54">
        <f>'Raw Data'!Q23</f>
        <v>-667448999</v>
      </c>
      <c r="Q208" s="52" t="s">
        <v>280</v>
      </c>
      <c r="R208" s="52" t="s">
        <v>4</v>
      </c>
      <c r="S208" s="54">
        <f>P208/V208</f>
        <v>-11127859.269756585</v>
      </c>
      <c r="T208" s="45">
        <f>'Raw Data'!U23</f>
        <v>59.98</v>
      </c>
      <c r="U208" s="45">
        <f>'Raw Data'!V23</f>
        <v>0</v>
      </c>
      <c r="V208" s="62">
        <f>T208+U208/10000</f>
        <v>59.98</v>
      </c>
      <c r="W208" s="62">
        <f>1/V208</f>
        <v>1.6672224074691565E-2</v>
      </c>
    </row>
    <row r="209" spans="1:23" x14ac:dyDescent="0.25">
      <c r="A209" s="18" t="s">
        <v>11</v>
      </c>
      <c r="B209" s="28" t="s">
        <v>152</v>
      </c>
      <c r="C209" s="28" t="s">
        <v>152</v>
      </c>
      <c r="D209" s="5" t="s">
        <v>152</v>
      </c>
      <c r="E209" s="7" t="s">
        <v>152</v>
      </c>
      <c r="F209" s="6" t="s">
        <v>152</v>
      </c>
      <c r="G209" s="6" t="s">
        <v>152</v>
      </c>
      <c r="H209" s="6" t="s">
        <v>152</v>
      </c>
      <c r="I209" s="6" t="s">
        <v>152</v>
      </c>
      <c r="J209" s="6" t="s">
        <v>152</v>
      </c>
      <c r="K209" s="25" t="s">
        <v>152</v>
      </c>
      <c r="M209" s="51">
        <v>42942</v>
      </c>
      <c r="N209" s="45" t="s">
        <v>280</v>
      </c>
      <c r="O209" s="45" t="s">
        <v>35</v>
      </c>
      <c r="P209" s="54">
        <f>SUM('Raw Data'!Q24:Q25)</f>
        <v>854790414</v>
      </c>
      <c r="Q209" s="45" t="s">
        <v>279</v>
      </c>
      <c r="R209" s="45" t="s">
        <v>4</v>
      </c>
      <c r="S209" s="54">
        <f>P209/V209</f>
        <v>14166231.587669874</v>
      </c>
      <c r="T209" s="45">
        <f>T208</f>
        <v>59.98</v>
      </c>
      <c r="U209" s="45">
        <f>U208+E219*10000</f>
        <v>3599.9999999999586</v>
      </c>
      <c r="V209" s="62">
        <f>T209+U209/10000</f>
        <v>60.339999999999989</v>
      </c>
      <c r="W209" s="62">
        <f>1/V209</f>
        <v>1.6572754391779916E-2</v>
      </c>
    </row>
    <row r="210" spans="1:23" x14ac:dyDescent="0.25">
      <c r="A210" s="18" t="s">
        <v>7</v>
      </c>
      <c r="B210" s="28" t="s">
        <v>152</v>
      </c>
      <c r="C210" s="28" t="s">
        <v>152</v>
      </c>
      <c r="D210" s="5" t="s">
        <v>152</v>
      </c>
      <c r="E210" s="7" t="s">
        <v>152</v>
      </c>
      <c r="F210" s="6" t="s">
        <v>152</v>
      </c>
      <c r="G210" s="6" t="s">
        <v>152</v>
      </c>
      <c r="H210" s="6" t="s">
        <v>152</v>
      </c>
      <c r="I210" s="6" t="s">
        <v>152</v>
      </c>
      <c r="J210" s="6" t="s">
        <v>152</v>
      </c>
      <c r="K210" s="25" t="s">
        <v>152</v>
      </c>
    </row>
    <row r="211" spans="1:23" x14ac:dyDescent="0.25">
      <c r="A211" s="18" t="s">
        <v>8</v>
      </c>
      <c r="B211" s="28">
        <v>0.3574999999999946</v>
      </c>
      <c r="C211" s="28">
        <v>0.36249999999999716</v>
      </c>
      <c r="D211" s="5">
        <v>5.000000000002558E-3</v>
      </c>
      <c r="E211" s="7">
        <v>0.35999999999999588</v>
      </c>
      <c r="F211" s="6">
        <v>5.8000000000054119E-3</v>
      </c>
      <c r="G211" s="6">
        <v>-8.0000000000285398E-4</v>
      </c>
      <c r="H211" s="6">
        <v>5.8000000000054119E-3</v>
      </c>
      <c r="I211" s="6">
        <v>-8.0000000000285398E-4</v>
      </c>
      <c r="J211" s="6" t="s">
        <v>152</v>
      </c>
      <c r="K211" s="25" t="s">
        <v>152</v>
      </c>
    </row>
    <row r="212" spans="1:23" x14ac:dyDescent="0.25">
      <c r="A212" s="18" t="s">
        <v>12</v>
      </c>
      <c r="B212" s="28" t="s">
        <v>152</v>
      </c>
      <c r="C212" s="28" t="s">
        <v>152</v>
      </c>
      <c r="D212" s="5" t="s">
        <v>152</v>
      </c>
      <c r="E212" s="7" t="s">
        <v>152</v>
      </c>
      <c r="F212" s="6" t="s">
        <v>152</v>
      </c>
      <c r="G212" s="6" t="s">
        <v>152</v>
      </c>
      <c r="H212" s="6" t="s">
        <v>152</v>
      </c>
      <c r="I212" s="6" t="s">
        <v>152</v>
      </c>
      <c r="J212" s="6" t="s">
        <v>152</v>
      </c>
      <c r="K212" s="25" t="s">
        <v>152</v>
      </c>
    </row>
    <row r="213" spans="1:23" x14ac:dyDescent="0.25">
      <c r="A213" s="18" t="s">
        <v>149</v>
      </c>
      <c r="B213" s="28">
        <v>0.36100000000000421</v>
      </c>
      <c r="C213" s="28">
        <v>0.36500000000000199</v>
      </c>
      <c r="D213" s="5">
        <v>3.9999999999977831E-3</v>
      </c>
      <c r="E213" s="7">
        <v>0.3630000000000031</v>
      </c>
      <c r="F213" s="6">
        <v>2.2999999999958054E-3</v>
      </c>
      <c r="G213" s="6">
        <v>1.7000000000019777E-3</v>
      </c>
      <c r="H213" s="6">
        <v>2.2999999999958054E-3</v>
      </c>
      <c r="I213" s="6">
        <v>1.7000000000019777E-3</v>
      </c>
      <c r="J213" s="6">
        <v>-1.0000000000083276E-3</v>
      </c>
      <c r="K213" s="25">
        <v>5.0000000000061107E-3</v>
      </c>
    </row>
    <row r="214" spans="1:23" x14ac:dyDescent="0.25">
      <c r="A214" s="18" t="s">
        <v>2</v>
      </c>
      <c r="B214" s="28" t="s">
        <v>152</v>
      </c>
      <c r="C214" s="28" t="s">
        <v>152</v>
      </c>
      <c r="D214" s="5" t="s">
        <v>152</v>
      </c>
      <c r="E214" s="7" t="s">
        <v>152</v>
      </c>
      <c r="F214" s="6" t="s">
        <v>152</v>
      </c>
      <c r="G214" s="6" t="s">
        <v>152</v>
      </c>
      <c r="H214" s="6" t="s">
        <v>152</v>
      </c>
      <c r="I214" s="6" t="s">
        <v>152</v>
      </c>
      <c r="J214" s="6" t="s">
        <v>152</v>
      </c>
      <c r="K214" s="25" t="s">
        <v>152</v>
      </c>
    </row>
    <row r="215" spans="1:23" x14ac:dyDescent="0.25">
      <c r="A215" s="16" t="s">
        <v>140</v>
      </c>
      <c r="B215" s="7">
        <v>0.3592499999999994</v>
      </c>
      <c r="C215" s="7">
        <v>0.36374999999999957</v>
      </c>
      <c r="D215" s="5">
        <v>4.5000000000001705E-3</v>
      </c>
      <c r="E215" s="7">
        <v>0.36149999999999949</v>
      </c>
      <c r="F215" s="8"/>
      <c r="G215" s="10"/>
      <c r="H215" s="8"/>
      <c r="I215" s="10"/>
      <c r="J215" s="8"/>
      <c r="K215" s="22"/>
    </row>
    <row r="216" spans="1:23" x14ac:dyDescent="0.25">
      <c r="A216" s="16" t="s">
        <v>141</v>
      </c>
      <c r="B216" s="28">
        <v>0.35830000000000001</v>
      </c>
      <c r="C216" s="28">
        <v>0.36830000000000002</v>
      </c>
      <c r="D216" s="26">
        <v>1.0000000000000009E-2</v>
      </c>
      <c r="E216" s="26">
        <v>0.36330000000000001</v>
      </c>
      <c r="F216" s="8"/>
      <c r="G216" s="10"/>
      <c r="H216" s="8"/>
      <c r="I216" s="10"/>
      <c r="J216" s="8"/>
      <c r="K216" s="22"/>
    </row>
    <row r="217" spans="1:23" x14ac:dyDescent="0.25">
      <c r="A217" s="19" t="s">
        <v>142</v>
      </c>
      <c r="B217" s="28">
        <v>0.35830000000000001</v>
      </c>
      <c r="C217" s="28">
        <v>0.36830000000000002</v>
      </c>
      <c r="D217" s="26">
        <v>1.0000000000000009E-2</v>
      </c>
      <c r="E217" s="26">
        <v>0.36330000000000001</v>
      </c>
      <c r="F217" s="9"/>
      <c r="G217" s="10"/>
      <c r="H217" s="9"/>
      <c r="I217" s="10"/>
      <c r="J217" s="9"/>
      <c r="K217" s="22"/>
    </row>
    <row r="218" spans="1:23" x14ac:dyDescent="0.25">
      <c r="A218" s="16" t="s">
        <v>143</v>
      </c>
      <c r="B218" s="26">
        <v>0.36100000000000421</v>
      </c>
      <c r="C218" s="26">
        <v>0.36249999999999716</v>
      </c>
      <c r="D218" s="26">
        <v>1.4999999999929514E-3</v>
      </c>
      <c r="E218" s="26">
        <v>0.36175000000000068</v>
      </c>
      <c r="F218" s="8"/>
      <c r="G218" s="10"/>
      <c r="H218" s="8"/>
      <c r="I218" s="10"/>
      <c r="J218" s="8"/>
      <c r="K218" s="22"/>
    </row>
    <row r="219" spans="1:23" x14ac:dyDescent="0.25">
      <c r="A219" s="20" t="s">
        <v>144</v>
      </c>
      <c r="B219" s="27">
        <v>0.3574999999999946</v>
      </c>
      <c r="C219" s="27">
        <v>0.36249999999999716</v>
      </c>
      <c r="D219" s="26">
        <v>5.000000000002558E-3</v>
      </c>
      <c r="E219" s="26">
        <v>0.35999999999999588</v>
      </c>
      <c r="F219" s="11"/>
      <c r="G219" s="11"/>
      <c r="H219" s="11"/>
      <c r="I219" s="11"/>
      <c r="J219" s="11"/>
      <c r="K219" s="22"/>
    </row>
    <row r="220" spans="1:23" ht="15.75" thickBot="1" x14ac:dyDescent="0.3">
      <c r="A220" s="21" t="s">
        <v>145</v>
      </c>
      <c r="B220" s="29">
        <v>59.98</v>
      </c>
      <c r="C220" s="29">
        <v>60</v>
      </c>
      <c r="D220" s="30">
        <v>2.0000000000003126E-2</v>
      </c>
      <c r="E220" s="30">
        <v>59.989999999999995</v>
      </c>
      <c r="F220" s="23"/>
      <c r="G220" s="23"/>
      <c r="H220" s="23"/>
      <c r="I220" s="23"/>
      <c r="J220" s="23"/>
      <c r="K220" s="35"/>
    </row>
    <row r="221" spans="1:23" ht="15.75" thickBot="1" x14ac:dyDescent="0.3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36"/>
    </row>
    <row r="222" spans="1:23" ht="15.75" thickBot="1" x14ac:dyDescent="0.3">
      <c r="A222" s="12" t="s">
        <v>129</v>
      </c>
      <c r="B222" s="13" t="s">
        <v>130</v>
      </c>
      <c r="C222" s="13" t="s">
        <v>149</v>
      </c>
      <c r="D222" s="14"/>
      <c r="E222" s="14"/>
      <c r="F222" s="14"/>
      <c r="G222" s="14"/>
      <c r="H222" s="13"/>
      <c r="I222" s="13"/>
      <c r="J222" s="13" t="s">
        <v>45</v>
      </c>
      <c r="K222" s="33" t="s">
        <v>262</v>
      </c>
    </row>
    <row r="223" spans="1:23" x14ac:dyDescent="0.25">
      <c r="A223" s="1" t="s">
        <v>40</v>
      </c>
      <c r="B223" s="15">
        <v>42908.047847222217</v>
      </c>
      <c r="C223" s="2" t="s">
        <v>21</v>
      </c>
      <c r="D223" s="2" t="s">
        <v>138</v>
      </c>
      <c r="E223" s="42"/>
      <c r="F223" s="2"/>
      <c r="G223" s="2"/>
      <c r="H223" s="2"/>
      <c r="I223" s="2"/>
      <c r="J223" s="2"/>
      <c r="K223" s="34"/>
    </row>
    <row r="224" spans="1:23" x14ac:dyDescent="0.25">
      <c r="A224" s="1"/>
      <c r="B224" s="2"/>
      <c r="C224" s="2"/>
      <c r="D224" s="2"/>
      <c r="E224" s="2"/>
      <c r="F224" s="64" t="s">
        <v>131</v>
      </c>
      <c r="G224" s="64"/>
      <c r="H224" s="64" t="s">
        <v>132</v>
      </c>
      <c r="I224" s="64"/>
      <c r="J224" s="64" t="s">
        <v>133</v>
      </c>
      <c r="K224" s="65"/>
      <c r="M224" s="45"/>
      <c r="N224" s="49" t="s">
        <v>272</v>
      </c>
      <c r="O224" s="49" t="s">
        <v>273</v>
      </c>
      <c r="P224" s="50" t="s">
        <v>274</v>
      </c>
      <c r="Q224" s="49" t="s">
        <v>272</v>
      </c>
      <c r="R224" s="49" t="s">
        <v>273</v>
      </c>
      <c r="S224" s="50" t="s">
        <v>274</v>
      </c>
      <c r="T224" s="49" t="s">
        <v>275</v>
      </c>
      <c r="U224" s="49" t="s">
        <v>276</v>
      </c>
      <c r="V224" s="63" t="s">
        <v>277</v>
      </c>
      <c r="W224" s="63" t="s">
        <v>278</v>
      </c>
    </row>
    <row r="225" spans="1:23" x14ac:dyDescent="0.25">
      <c r="A225" s="16" t="s">
        <v>49</v>
      </c>
      <c r="B225" s="41" t="s">
        <v>134</v>
      </c>
      <c r="C225" s="41" t="s">
        <v>135</v>
      </c>
      <c r="D225" s="41" t="s">
        <v>136</v>
      </c>
      <c r="E225" s="41" t="s">
        <v>137</v>
      </c>
      <c r="F225" s="41" t="s">
        <v>138</v>
      </c>
      <c r="G225" s="4" t="s">
        <v>139</v>
      </c>
      <c r="H225" s="41" t="s">
        <v>138</v>
      </c>
      <c r="I225" s="4" t="s">
        <v>139</v>
      </c>
      <c r="J225" s="41" t="s">
        <v>138</v>
      </c>
      <c r="K225" s="17" t="s">
        <v>139</v>
      </c>
      <c r="M225" s="51">
        <v>42914</v>
      </c>
      <c r="N225" s="52" t="s">
        <v>279</v>
      </c>
      <c r="O225" s="52" t="s">
        <v>41</v>
      </c>
      <c r="P225" s="54">
        <f>'Raw Data'!Q26</f>
        <v>-34356728</v>
      </c>
      <c r="Q225" s="52" t="s">
        <v>280</v>
      </c>
      <c r="R225" s="52" t="s">
        <v>4</v>
      </c>
      <c r="S225" s="54">
        <f>P225/V225</f>
        <v>-10309595.798949737</v>
      </c>
      <c r="T225" s="45">
        <f>'Raw Data'!U26</f>
        <v>3.3325</v>
      </c>
      <c r="U225" s="45">
        <f>'Raw Data'!V26</f>
        <v>0</v>
      </c>
      <c r="V225" s="62">
        <f>T225+U225/10000</f>
        <v>3.3325</v>
      </c>
      <c r="W225" s="62">
        <f>1/V225</f>
        <v>0.30007501875468867</v>
      </c>
    </row>
    <row r="226" spans="1:23" x14ac:dyDescent="0.25">
      <c r="A226" s="18" t="s">
        <v>11</v>
      </c>
      <c r="B226" s="28" t="s">
        <v>152</v>
      </c>
      <c r="C226" s="28" t="s">
        <v>152</v>
      </c>
      <c r="D226" s="5" t="s">
        <v>152</v>
      </c>
      <c r="E226" s="7" t="s">
        <v>152</v>
      </c>
      <c r="F226" s="6" t="s">
        <v>152</v>
      </c>
      <c r="G226" s="6" t="s">
        <v>152</v>
      </c>
      <c r="H226" s="6" t="s">
        <v>152</v>
      </c>
      <c r="I226" s="6" t="s">
        <v>152</v>
      </c>
      <c r="J226" s="6" t="s">
        <v>152</v>
      </c>
      <c r="K226" s="25" t="s">
        <v>152</v>
      </c>
      <c r="M226" s="51">
        <v>42942</v>
      </c>
      <c r="N226" s="45" t="s">
        <v>280</v>
      </c>
      <c r="O226" s="45" t="s">
        <v>41</v>
      </c>
      <c r="P226" s="54">
        <f>SUM('Raw Data'!Q27:Q28)</f>
        <v>46083915</v>
      </c>
      <c r="Q226" s="45" t="s">
        <v>279</v>
      </c>
      <c r="R226" s="45" t="s">
        <v>4</v>
      </c>
      <c r="S226" s="54">
        <f>P226/V226</f>
        <v>13747569.470339932</v>
      </c>
      <c r="T226" s="45">
        <f>T225</f>
        <v>3.3325</v>
      </c>
      <c r="U226" s="45">
        <f>U225+E236*10000</f>
        <v>196.49999999999946</v>
      </c>
      <c r="V226" s="62">
        <f>T226+U226/10000</f>
        <v>3.35215</v>
      </c>
      <c r="W226" s="62">
        <f>1/V226</f>
        <v>0.29831600614530973</v>
      </c>
    </row>
    <row r="227" spans="1:23" x14ac:dyDescent="0.25">
      <c r="A227" s="18" t="s">
        <v>7</v>
      </c>
      <c r="B227" s="28" t="s">
        <v>152</v>
      </c>
      <c r="C227" s="28" t="s">
        <v>152</v>
      </c>
      <c r="D227" s="5" t="s">
        <v>152</v>
      </c>
      <c r="E227" s="7" t="s">
        <v>152</v>
      </c>
      <c r="F227" s="6" t="s">
        <v>152</v>
      </c>
      <c r="G227" s="6" t="s">
        <v>152</v>
      </c>
      <c r="H227" s="6" t="s">
        <v>152</v>
      </c>
      <c r="I227" s="6" t="s">
        <v>152</v>
      </c>
      <c r="J227" s="6" t="s">
        <v>152</v>
      </c>
      <c r="K227" s="25" t="s">
        <v>152</v>
      </c>
    </row>
    <row r="228" spans="1:23" x14ac:dyDescent="0.25">
      <c r="A228" s="18" t="s">
        <v>8</v>
      </c>
      <c r="B228" s="28">
        <v>1.9499999999999851E-2</v>
      </c>
      <c r="C228" s="28">
        <v>1.980000000000004E-2</v>
      </c>
      <c r="D228" s="5">
        <v>3.00000000000189E-4</v>
      </c>
      <c r="E228" s="7">
        <v>1.9649999999999945E-2</v>
      </c>
      <c r="F228" s="6">
        <v>-1.1109999999998517E-3</v>
      </c>
      <c r="G228" s="6">
        <v>1.4110000000000407E-3</v>
      </c>
      <c r="H228" s="6">
        <v>-1.1109999999998517E-3</v>
      </c>
      <c r="I228" s="6">
        <v>1.4110000000000407E-3</v>
      </c>
      <c r="J228" s="6" t="s">
        <v>152</v>
      </c>
      <c r="K228" s="25" t="s">
        <v>152</v>
      </c>
    </row>
    <row r="229" spans="1:23" x14ac:dyDescent="0.25">
      <c r="A229" s="18" t="s">
        <v>12</v>
      </c>
      <c r="B229" s="28" t="s">
        <v>152</v>
      </c>
      <c r="C229" s="28" t="s">
        <v>152</v>
      </c>
      <c r="D229" s="5" t="s">
        <v>152</v>
      </c>
      <c r="E229" s="7" t="s">
        <v>152</v>
      </c>
      <c r="F229" s="6" t="s">
        <v>152</v>
      </c>
      <c r="G229" s="6" t="s">
        <v>152</v>
      </c>
      <c r="H229" s="6" t="s">
        <v>152</v>
      </c>
      <c r="I229" s="6" t="s">
        <v>152</v>
      </c>
      <c r="J229" s="6" t="s">
        <v>152</v>
      </c>
      <c r="K229" s="25" t="s">
        <v>152</v>
      </c>
    </row>
    <row r="230" spans="1:23" x14ac:dyDescent="0.25">
      <c r="A230" s="18" t="s">
        <v>149</v>
      </c>
      <c r="B230" s="28">
        <v>1.9400000000000084E-2</v>
      </c>
      <c r="C230" s="28">
        <v>1.9600000000000062E-2</v>
      </c>
      <c r="D230" s="5">
        <v>1.9999999999997797E-4</v>
      </c>
      <c r="E230" s="7">
        <v>1.9500000000000073E-2</v>
      </c>
      <c r="F230" s="6">
        <v>-1.0110000000000847E-3</v>
      </c>
      <c r="G230" s="6">
        <v>1.2110000000000627E-3</v>
      </c>
      <c r="H230" s="6">
        <v>-1.0110000000000847E-3</v>
      </c>
      <c r="I230" s="6">
        <v>1.2110000000000627E-3</v>
      </c>
      <c r="J230" s="6">
        <v>2.4999999999986144E-4</v>
      </c>
      <c r="K230" s="25">
        <v>-4.9999999999883471E-5</v>
      </c>
    </row>
    <row r="231" spans="1:23" x14ac:dyDescent="0.25">
      <c r="A231" s="18" t="s">
        <v>2</v>
      </c>
      <c r="B231" s="28" t="s">
        <v>152</v>
      </c>
      <c r="C231" s="28" t="s">
        <v>152</v>
      </c>
      <c r="D231" s="5" t="s">
        <v>152</v>
      </c>
      <c r="E231" s="7" t="s">
        <v>152</v>
      </c>
      <c r="F231" s="6" t="s">
        <v>152</v>
      </c>
      <c r="G231" s="6" t="s">
        <v>152</v>
      </c>
      <c r="H231" s="6" t="s">
        <v>152</v>
      </c>
      <c r="I231" s="6" t="s">
        <v>152</v>
      </c>
      <c r="J231" s="6" t="s">
        <v>152</v>
      </c>
      <c r="K231" s="25" t="s">
        <v>152</v>
      </c>
    </row>
    <row r="232" spans="1:23" x14ac:dyDescent="0.25">
      <c r="A232" s="16" t="s">
        <v>140</v>
      </c>
      <c r="B232" s="7">
        <v>1.9449999999999967E-2</v>
      </c>
      <c r="C232" s="7">
        <v>1.9700000000000051E-2</v>
      </c>
      <c r="D232" s="5">
        <v>2.5000000000008349E-4</v>
      </c>
      <c r="E232" s="7">
        <v>1.9575000000000009E-2</v>
      </c>
      <c r="F232" s="8"/>
      <c r="G232" s="10"/>
      <c r="H232" s="8"/>
      <c r="I232" s="10"/>
      <c r="J232" s="8"/>
      <c r="K232" s="22"/>
    </row>
    <row r="233" spans="1:23" x14ac:dyDescent="0.25">
      <c r="A233" s="16" t="s">
        <v>141</v>
      </c>
      <c r="B233" s="28">
        <v>1.7725999999999999E-2</v>
      </c>
      <c r="C233" s="28">
        <v>1.9051999999999999E-2</v>
      </c>
      <c r="D233" s="26">
        <v>1.3260000000000008E-3</v>
      </c>
      <c r="E233" s="26">
        <v>1.8388999999999999E-2</v>
      </c>
      <c r="F233" s="8"/>
      <c r="G233" s="10"/>
      <c r="H233" s="8"/>
      <c r="I233" s="10"/>
      <c r="J233" s="8"/>
      <c r="K233" s="22"/>
    </row>
    <row r="234" spans="1:23" x14ac:dyDescent="0.25">
      <c r="A234" s="19" t="s">
        <v>142</v>
      </c>
      <c r="B234" s="28">
        <v>1.7725999999999999E-2</v>
      </c>
      <c r="C234" s="28">
        <v>1.9051999999999999E-2</v>
      </c>
      <c r="D234" s="26">
        <v>1.3260000000000008E-3</v>
      </c>
      <c r="E234" s="26">
        <v>1.8388999999999999E-2</v>
      </c>
      <c r="F234" s="9"/>
      <c r="G234" s="10"/>
      <c r="H234" s="9"/>
      <c r="I234" s="10"/>
      <c r="J234" s="9"/>
      <c r="K234" s="22"/>
    </row>
    <row r="235" spans="1:23" x14ac:dyDescent="0.25">
      <c r="A235" s="16" t="s">
        <v>143</v>
      </c>
      <c r="B235" s="26">
        <v>1.9499999999999851E-2</v>
      </c>
      <c r="C235" s="26">
        <v>1.9600000000000062E-2</v>
      </c>
      <c r="D235" s="26">
        <v>1.0000000000021103E-4</v>
      </c>
      <c r="E235" s="26">
        <v>1.9549999999999956E-2</v>
      </c>
      <c r="F235" s="8"/>
      <c r="G235" s="10"/>
      <c r="H235" s="8"/>
      <c r="I235" s="10"/>
      <c r="J235" s="8"/>
      <c r="K235" s="22"/>
    </row>
    <row r="236" spans="1:23" x14ac:dyDescent="0.25">
      <c r="A236" s="20" t="s">
        <v>144</v>
      </c>
      <c r="B236" s="27">
        <v>1.9499999999999851E-2</v>
      </c>
      <c r="C236" s="27">
        <v>1.980000000000004E-2</v>
      </c>
      <c r="D236" s="26">
        <v>3.00000000000189E-4</v>
      </c>
      <c r="E236" s="26">
        <v>1.9649999999999945E-2</v>
      </c>
      <c r="F236" s="11"/>
      <c r="G236" s="11"/>
      <c r="H236" s="11"/>
      <c r="I236" s="11"/>
      <c r="J236" s="11"/>
      <c r="K236" s="22"/>
    </row>
    <row r="237" spans="1:23" ht="15.75" thickBot="1" x14ac:dyDescent="0.3">
      <c r="A237" s="21" t="s">
        <v>145</v>
      </c>
      <c r="B237" s="29">
        <v>3.3325</v>
      </c>
      <c r="C237" s="29">
        <v>3.3334999999999999</v>
      </c>
      <c r="D237" s="30">
        <v>9.9999999999988987E-4</v>
      </c>
      <c r="E237" s="30">
        <v>3.3330000000000002</v>
      </c>
      <c r="F237" s="23"/>
      <c r="G237" s="23"/>
      <c r="H237" s="23"/>
      <c r="I237" s="23"/>
      <c r="J237" s="23"/>
      <c r="K237" s="35"/>
    </row>
    <row r="238" spans="1:23" ht="15.75" thickBot="1" x14ac:dyDescent="0.3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36"/>
    </row>
    <row r="239" spans="1:23" ht="15.75" thickBot="1" x14ac:dyDescent="0.3">
      <c r="A239" s="12" t="s">
        <v>129</v>
      </c>
      <c r="B239" s="13" t="s">
        <v>130</v>
      </c>
      <c r="C239" s="13" t="s">
        <v>11</v>
      </c>
      <c r="D239" s="14"/>
      <c r="E239" s="14"/>
      <c r="F239" s="14"/>
      <c r="G239" s="14"/>
      <c r="H239" s="13"/>
      <c r="I239" s="13"/>
      <c r="J239" s="13" t="s">
        <v>45</v>
      </c>
      <c r="K239" s="33" t="s">
        <v>263</v>
      </c>
    </row>
    <row r="240" spans="1:23" x14ac:dyDescent="0.25">
      <c r="A240" s="1" t="s">
        <v>1</v>
      </c>
      <c r="B240" s="15">
        <v>42907.695</v>
      </c>
      <c r="C240" s="2" t="s">
        <v>0</v>
      </c>
      <c r="D240" s="2" t="s">
        <v>138</v>
      </c>
      <c r="E240" s="42"/>
      <c r="F240" s="2"/>
      <c r="G240" s="2"/>
      <c r="H240" s="2"/>
      <c r="I240" s="2"/>
      <c r="J240" s="2"/>
      <c r="K240" s="34"/>
    </row>
    <row r="241" spans="1:23" x14ac:dyDescent="0.25">
      <c r="A241" s="1"/>
      <c r="B241" s="2"/>
      <c r="C241" s="2"/>
      <c r="D241" s="2"/>
      <c r="E241" s="2"/>
      <c r="F241" s="64" t="s">
        <v>131</v>
      </c>
      <c r="G241" s="64"/>
      <c r="H241" s="64" t="s">
        <v>132</v>
      </c>
      <c r="I241" s="64"/>
      <c r="J241" s="64" t="s">
        <v>133</v>
      </c>
      <c r="K241" s="65"/>
      <c r="M241" s="45"/>
      <c r="N241" s="49" t="s">
        <v>272</v>
      </c>
      <c r="O241" s="49" t="s">
        <v>273</v>
      </c>
      <c r="P241" s="50" t="s">
        <v>274</v>
      </c>
      <c r="Q241" s="49" t="s">
        <v>272</v>
      </c>
      <c r="R241" s="49" t="s">
        <v>273</v>
      </c>
      <c r="S241" s="50" t="s">
        <v>274</v>
      </c>
      <c r="T241" s="49" t="s">
        <v>275</v>
      </c>
      <c r="U241" s="49" t="s">
        <v>276</v>
      </c>
      <c r="V241" s="63" t="s">
        <v>277</v>
      </c>
      <c r="W241" s="63" t="s">
        <v>278</v>
      </c>
    </row>
    <row r="242" spans="1:23" x14ac:dyDescent="0.25">
      <c r="A242" s="16" t="s">
        <v>49</v>
      </c>
      <c r="B242" s="41" t="s">
        <v>134</v>
      </c>
      <c r="C242" s="41" t="s">
        <v>135</v>
      </c>
      <c r="D242" s="41" t="s">
        <v>136</v>
      </c>
      <c r="E242" s="41" t="s">
        <v>137</v>
      </c>
      <c r="F242" s="41" t="s">
        <v>138</v>
      </c>
      <c r="G242" s="4" t="s">
        <v>139</v>
      </c>
      <c r="H242" s="41" t="s">
        <v>138</v>
      </c>
      <c r="I242" s="4" t="s">
        <v>139</v>
      </c>
      <c r="J242" s="41" t="s">
        <v>138</v>
      </c>
      <c r="K242" s="17" t="s">
        <v>139</v>
      </c>
      <c r="M242" s="51">
        <v>42914</v>
      </c>
      <c r="N242" s="52" t="s">
        <v>279</v>
      </c>
      <c r="O242" s="52" t="s">
        <v>6</v>
      </c>
      <c r="P242" s="54">
        <f>SUM('Raw Data'!Q29:Q31)</f>
        <v>8450798</v>
      </c>
      <c r="Q242" s="52" t="s">
        <v>280</v>
      </c>
      <c r="R242" s="52" t="s">
        <v>4</v>
      </c>
      <c r="S242" s="54">
        <f>P242*V242</f>
        <v>6386732.8424900007</v>
      </c>
      <c r="T242" s="45">
        <f>'Raw Data'!U29</f>
        <v>0.75580000000000003</v>
      </c>
      <c r="U242" s="45">
        <f>'Raw Data'!V29</f>
        <v>-0.45</v>
      </c>
      <c r="V242" s="62">
        <f>T242+U242/10000</f>
        <v>0.75575500000000007</v>
      </c>
      <c r="W242" s="62">
        <f>1/V242</f>
        <v>1.3231801311271509</v>
      </c>
    </row>
    <row r="243" spans="1:23" x14ac:dyDescent="0.25">
      <c r="A243" s="18" t="s">
        <v>11</v>
      </c>
      <c r="B243" s="28">
        <v>-2.7599999999994296E-4</v>
      </c>
      <c r="C243" s="28">
        <v>-2.7399999999999647E-4</v>
      </c>
      <c r="D243" s="5">
        <v>1.999999999946489E-6</v>
      </c>
      <c r="E243" s="7">
        <v>-2.7499999999996971E-4</v>
      </c>
      <c r="F243" s="6">
        <v>9.9999999994294106E-7</v>
      </c>
      <c r="G243" s="6">
        <v>1.000000000003548E-6</v>
      </c>
      <c r="H243" s="6">
        <v>9.9999999994294106E-7</v>
      </c>
      <c r="I243" s="6">
        <v>1.000000000003548E-6</v>
      </c>
      <c r="J243" s="43">
        <v>3.7499999996915001E-7</v>
      </c>
      <c r="K243" s="44">
        <v>1.624999999977339E-6</v>
      </c>
      <c r="M243" s="51">
        <v>42942</v>
      </c>
      <c r="N243" s="45" t="s">
        <v>280</v>
      </c>
      <c r="O243" s="45" t="s">
        <v>6</v>
      </c>
      <c r="P243" s="54">
        <f>'Raw Data'!Q32</f>
        <v>-9122459</v>
      </c>
      <c r="Q243" s="45" t="s">
        <v>279</v>
      </c>
      <c r="R243" s="45" t="s">
        <v>4</v>
      </c>
      <c r="S243" s="54">
        <f>P243*V243</f>
        <v>-6891829.6237831255</v>
      </c>
      <c r="T243" s="45">
        <f>T242</f>
        <v>0.75580000000000003</v>
      </c>
      <c r="U243" s="45">
        <f>U242+E253*10000</f>
        <v>-3.2062499999997383</v>
      </c>
      <c r="V243" s="62">
        <f>T243+U243/10000</f>
        <v>0.75547937500000006</v>
      </c>
      <c r="W243" s="62">
        <f>1/V243</f>
        <v>1.3236628729937199</v>
      </c>
    </row>
    <row r="244" spans="1:23" x14ac:dyDescent="0.25">
      <c r="A244" s="18" t="s">
        <v>7</v>
      </c>
      <c r="B244" s="28">
        <v>-2.8099999999997571E-4</v>
      </c>
      <c r="C244" s="28">
        <v>-2.6899999999996371E-4</v>
      </c>
      <c r="D244" s="5">
        <v>1.2000000000012001E-5</v>
      </c>
      <c r="E244" s="7">
        <v>-2.7499999999996971E-4</v>
      </c>
      <c r="F244" s="6">
        <v>5.9999999999756971E-6</v>
      </c>
      <c r="G244" s="6">
        <v>6.000000000036304E-6</v>
      </c>
      <c r="H244" s="6">
        <v>5.9999999999756971E-6</v>
      </c>
      <c r="I244" s="6">
        <v>6.000000000036304E-6</v>
      </c>
      <c r="J244" s="6" t="s">
        <v>152</v>
      </c>
      <c r="K244" s="25" t="s">
        <v>152</v>
      </c>
    </row>
    <row r="245" spans="1:23" x14ac:dyDescent="0.25">
      <c r="A245" s="18" t="s">
        <v>8</v>
      </c>
      <c r="B245" s="28">
        <v>-2.789999999999182E-4</v>
      </c>
      <c r="C245" s="28">
        <v>-2.6899999999996371E-4</v>
      </c>
      <c r="D245" s="5">
        <v>9.9999999999544897E-6</v>
      </c>
      <c r="E245" s="7">
        <v>-2.7399999999994096E-4</v>
      </c>
      <c r="F245" s="6">
        <v>3.9999999999181858E-6</v>
      </c>
      <c r="G245" s="6">
        <v>6.000000000036304E-6</v>
      </c>
      <c r="H245" s="6">
        <v>3.9999999999181858E-6</v>
      </c>
      <c r="I245" s="6">
        <v>6.000000000036304E-6</v>
      </c>
      <c r="J245" s="6" t="s">
        <v>152</v>
      </c>
      <c r="K245" s="25" t="s">
        <v>152</v>
      </c>
    </row>
    <row r="246" spans="1:23" x14ac:dyDescent="0.25">
      <c r="A246" s="18" t="s">
        <v>12</v>
      </c>
      <c r="B246" s="28" t="s">
        <v>152</v>
      </c>
      <c r="C246" s="28" t="s">
        <v>152</v>
      </c>
      <c r="D246" s="5" t="s">
        <v>152</v>
      </c>
      <c r="E246" s="7" t="s">
        <v>152</v>
      </c>
      <c r="F246" s="6" t="s">
        <v>152</v>
      </c>
      <c r="G246" s="6" t="s">
        <v>152</v>
      </c>
      <c r="H246" s="6" t="s">
        <v>152</v>
      </c>
      <c r="I246" s="6" t="s">
        <v>152</v>
      </c>
      <c r="J246" s="6" t="s">
        <v>152</v>
      </c>
      <c r="K246" s="25" t="s">
        <v>152</v>
      </c>
    </row>
    <row r="247" spans="1:23" x14ac:dyDescent="0.25">
      <c r="A247" s="18" t="s">
        <v>149</v>
      </c>
      <c r="B247" s="28">
        <v>-2.7829999999995358E-4</v>
      </c>
      <c r="C247" s="28">
        <v>-2.7169999999998584E-4</v>
      </c>
      <c r="D247" s="5">
        <v>6.5999999999677428E-6</v>
      </c>
      <c r="E247" s="7">
        <v>-2.7499999999996971E-4</v>
      </c>
      <c r="F247" s="6">
        <v>3.2999999999535679E-6</v>
      </c>
      <c r="G247" s="6">
        <v>3.3000000000141748E-6</v>
      </c>
      <c r="H247" s="6">
        <v>3.2999999999535679E-6</v>
      </c>
      <c r="I247" s="6">
        <v>3.3000000000141748E-6</v>
      </c>
      <c r="J247" s="6" t="s">
        <v>152</v>
      </c>
      <c r="K247" s="25" t="s">
        <v>152</v>
      </c>
    </row>
    <row r="248" spans="1:23" x14ac:dyDescent="0.25">
      <c r="A248" s="18" t="s">
        <v>2</v>
      </c>
      <c r="B248" s="28">
        <v>-2.7900000000002922E-4</v>
      </c>
      <c r="C248" s="28">
        <v>-2.7800000000000047E-4</v>
      </c>
      <c r="D248" s="5">
        <v>1.0000000000287557E-6</v>
      </c>
      <c r="E248" s="7">
        <v>-2.7850000000001485E-4</v>
      </c>
      <c r="F248" s="6">
        <v>4.0000000000292081E-6</v>
      </c>
      <c r="G248" s="6">
        <v>-3.0000000000004524E-6</v>
      </c>
      <c r="H248" s="6">
        <v>4.0000000000292081E-6</v>
      </c>
      <c r="I248" s="6">
        <v>-3.0000000000004524E-6</v>
      </c>
      <c r="J248" s="6" t="s">
        <v>152</v>
      </c>
      <c r="K248" s="25" t="s">
        <v>152</v>
      </c>
    </row>
    <row r="249" spans="1:23" x14ac:dyDescent="0.25">
      <c r="A249" s="16" t="s">
        <v>140</v>
      </c>
      <c r="B249" s="7">
        <v>-2.7865999999996391E-4</v>
      </c>
      <c r="C249" s="7">
        <v>-2.7233999999998204E-4</v>
      </c>
      <c r="D249" s="5">
        <v>6.319999999981874E-6</v>
      </c>
      <c r="E249" s="7">
        <v>-2.7549999999997298E-4</v>
      </c>
      <c r="F249" s="8"/>
      <c r="G249" s="10"/>
      <c r="H249" s="8"/>
      <c r="I249" s="10"/>
      <c r="J249" s="8"/>
      <c r="K249" s="22"/>
    </row>
    <row r="250" spans="1:23" x14ac:dyDescent="0.25">
      <c r="A250" s="16" t="s">
        <v>141</v>
      </c>
      <c r="B250" s="28">
        <v>-2.8800000000000001E-4</v>
      </c>
      <c r="C250" s="28">
        <v>-2.6200000000000003E-4</v>
      </c>
      <c r="D250" s="26">
        <v>2.5999999999999981E-5</v>
      </c>
      <c r="E250" s="26">
        <v>-2.7500000000000002E-4</v>
      </c>
      <c r="F250" s="8"/>
      <c r="G250" s="10"/>
      <c r="H250" s="8"/>
      <c r="I250" s="10"/>
      <c r="J250" s="8"/>
      <c r="K250" s="22"/>
    </row>
    <row r="251" spans="1:23" x14ac:dyDescent="0.25">
      <c r="A251" s="19" t="s">
        <v>142</v>
      </c>
      <c r="B251" s="28">
        <v>-2.8800000000000001E-4</v>
      </c>
      <c r="C251" s="28">
        <v>-2.6200000000000003E-4</v>
      </c>
      <c r="D251" s="26">
        <v>2.5999999999999981E-5</v>
      </c>
      <c r="E251" s="26">
        <v>-2.7500000000000002E-4</v>
      </c>
      <c r="F251" s="9"/>
      <c r="G251" s="10"/>
      <c r="H251" s="9"/>
      <c r="I251" s="10"/>
      <c r="J251" s="9"/>
      <c r="K251" s="22"/>
    </row>
    <row r="252" spans="1:23" x14ac:dyDescent="0.25">
      <c r="A252" s="16" t="s">
        <v>143</v>
      </c>
      <c r="B252" s="26">
        <v>-2.7599999999994296E-4</v>
      </c>
      <c r="C252" s="26">
        <v>-2.7800000000000047E-4</v>
      </c>
      <c r="D252" s="26">
        <v>-2.0000000000575113E-6</v>
      </c>
      <c r="E252" s="26">
        <v>-2.7699999999997171E-4</v>
      </c>
      <c r="F252" s="8"/>
      <c r="G252" s="10"/>
      <c r="H252" s="8"/>
      <c r="I252" s="10"/>
      <c r="J252" s="8"/>
      <c r="K252" s="22"/>
    </row>
    <row r="253" spans="1:23" x14ac:dyDescent="0.25">
      <c r="A253" s="20" t="s">
        <v>144</v>
      </c>
      <c r="B253" s="27">
        <v>-2.7932499999996918E-4</v>
      </c>
      <c r="C253" s="27">
        <v>-2.7192499999997843E-4</v>
      </c>
      <c r="D253" s="26">
        <v>7.3999999999907473E-6</v>
      </c>
      <c r="E253" s="26">
        <v>-2.7562499999997381E-4</v>
      </c>
      <c r="F253" s="11"/>
      <c r="G253" s="11"/>
      <c r="H253" s="11"/>
      <c r="I253" s="11"/>
      <c r="J253" s="11"/>
      <c r="K253" s="22"/>
    </row>
    <row r="254" spans="1:23" ht="15.75" thickBot="1" x14ac:dyDescent="0.3">
      <c r="A254" s="21" t="s">
        <v>145</v>
      </c>
      <c r="B254" s="29">
        <v>0.75580000000000003</v>
      </c>
      <c r="C254" s="29">
        <v>0.75583999999999996</v>
      </c>
      <c r="D254" s="30">
        <v>3.9999999999928981E-5</v>
      </c>
      <c r="E254" s="30">
        <v>0.75581999999999994</v>
      </c>
      <c r="F254" s="23"/>
      <c r="G254" s="23"/>
      <c r="H254" s="23"/>
      <c r="I254" s="23"/>
      <c r="J254" s="23"/>
      <c r="K254" s="35"/>
    </row>
    <row r="255" spans="1:23" ht="15.75" thickBot="1" x14ac:dyDescent="0.3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36"/>
    </row>
    <row r="256" spans="1:23" ht="15.75" thickBot="1" x14ac:dyDescent="0.3">
      <c r="A256" s="12" t="s">
        <v>129</v>
      </c>
      <c r="B256" s="13" t="s">
        <v>130</v>
      </c>
      <c r="C256" s="13" t="s">
        <v>11</v>
      </c>
      <c r="D256" s="14"/>
      <c r="E256" s="14"/>
      <c r="F256" s="14"/>
      <c r="G256" s="14"/>
      <c r="H256" s="13"/>
      <c r="I256" s="13"/>
      <c r="J256" s="13" t="s">
        <v>45</v>
      </c>
      <c r="K256" s="33" t="s">
        <v>264</v>
      </c>
    </row>
    <row r="257" spans="1:23" x14ac:dyDescent="0.25">
      <c r="A257" s="1" t="s">
        <v>17</v>
      </c>
      <c r="B257" s="15">
        <v>42907.700648148144</v>
      </c>
      <c r="C257" s="2" t="s">
        <v>0</v>
      </c>
      <c r="D257" s="2" t="s">
        <v>139</v>
      </c>
      <c r="E257" s="42"/>
      <c r="F257" s="2"/>
      <c r="G257" s="2"/>
      <c r="H257" s="2"/>
      <c r="I257" s="2"/>
      <c r="J257" s="2"/>
      <c r="K257" s="34"/>
    </row>
    <row r="258" spans="1:23" x14ac:dyDescent="0.25">
      <c r="A258" s="1"/>
      <c r="B258" s="2"/>
      <c r="C258" s="2"/>
      <c r="D258" s="2"/>
      <c r="E258" s="2"/>
      <c r="F258" s="64" t="s">
        <v>131</v>
      </c>
      <c r="G258" s="64"/>
      <c r="H258" s="64" t="s">
        <v>132</v>
      </c>
      <c r="I258" s="64"/>
      <c r="J258" s="64" t="s">
        <v>133</v>
      </c>
      <c r="K258" s="65"/>
      <c r="M258" s="45"/>
      <c r="N258" s="49" t="s">
        <v>272</v>
      </c>
      <c r="O258" s="49" t="s">
        <v>273</v>
      </c>
      <c r="P258" s="50" t="s">
        <v>274</v>
      </c>
      <c r="Q258" s="49" t="s">
        <v>272</v>
      </c>
      <c r="R258" s="49" t="s">
        <v>273</v>
      </c>
      <c r="S258" s="50" t="s">
        <v>274</v>
      </c>
      <c r="T258" s="49" t="s">
        <v>275</v>
      </c>
      <c r="U258" s="49" t="s">
        <v>276</v>
      </c>
      <c r="V258" s="63" t="s">
        <v>277</v>
      </c>
      <c r="W258" s="63" t="s">
        <v>278</v>
      </c>
    </row>
    <row r="259" spans="1:23" x14ac:dyDescent="0.25">
      <c r="A259" s="16" t="s">
        <v>49</v>
      </c>
      <c r="B259" s="41" t="s">
        <v>134</v>
      </c>
      <c r="C259" s="41" t="s">
        <v>135</v>
      </c>
      <c r="D259" s="41" t="s">
        <v>136</v>
      </c>
      <c r="E259" s="41" t="s">
        <v>137</v>
      </c>
      <c r="F259" s="41" t="s">
        <v>138</v>
      </c>
      <c r="G259" s="4" t="s">
        <v>139</v>
      </c>
      <c r="H259" s="41" t="s">
        <v>138</v>
      </c>
      <c r="I259" s="4" t="s">
        <v>139</v>
      </c>
      <c r="J259" s="41" t="s">
        <v>138</v>
      </c>
      <c r="K259" s="17" t="s">
        <v>139</v>
      </c>
      <c r="M259" s="51">
        <v>42914</v>
      </c>
      <c r="N259" s="52" t="s">
        <v>280</v>
      </c>
      <c r="O259" s="52" t="s">
        <v>18</v>
      </c>
      <c r="P259" s="54">
        <f>SUM('Raw Data'!Q33:Q34)</f>
        <v>-224915</v>
      </c>
      <c r="Q259" s="52" t="s">
        <v>279</v>
      </c>
      <c r="R259" s="52" t="s">
        <v>4</v>
      </c>
      <c r="S259" s="54">
        <f>P259*V259</f>
        <v>-283740.16875999997</v>
      </c>
      <c r="T259" s="45">
        <f>'Raw Data'!U33</f>
        <v>1.26135</v>
      </c>
      <c r="U259" s="45">
        <f>'Raw Data'!V33</f>
        <v>1.94</v>
      </c>
      <c r="V259" s="62">
        <f>T259+U259/10000</f>
        <v>1.261544</v>
      </c>
      <c r="W259" s="62">
        <f>1/V259</f>
        <v>0.79267944677316049</v>
      </c>
    </row>
    <row r="260" spans="1:23" x14ac:dyDescent="0.25">
      <c r="A260" s="18" t="s">
        <v>11</v>
      </c>
      <c r="B260" s="28">
        <v>1.2769999999999726E-3</v>
      </c>
      <c r="C260" s="28">
        <v>1.2790000000000301E-3</v>
      </c>
      <c r="D260" s="5">
        <v>2.0000000000575113E-6</v>
      </c>
      <c r="E260" s="7">
        <v>1.2780000000000014E-3</v>
      </c>
      <c r="F260" s="6">
        <v>1.0000000000274546E-6</v>
      </c>
      <c r="G260" s="6">
        <v>1.0000000000300567E-6</v>
      </c>
      <c r="H260" s="6">
        <v>1.0000000000274546E-6</v>
      </c>
      <c r="I260" s="6">
        <v>1.0000000000300567E-6</v>
      </c>
      <c r="J260" s="6">
        <v>3.3250000000817348E-6</v>
      </c>
      <c r="K260" s="25">
        <v>-1.3250000000242235E-6</v>
      </c>
      <c r="M260" s="51">
        <v>42942</v>
      </c>
      <c r="N260" s="45" t="s">
        <v>279</v>
      </c>
      <c r="O260" s="45" t="s">
        <v>18</v>
      </c>
      <c r="P260" s="54">
        <f>SUM('Raw Data'!Q35:Q36)</f>
        <v>235116</v>
      </c>
      <c r="Q260" s="45" t="s">
        <v>280</v>
      </c>
      <c r="R260" s="45" t="s">
        <v>4</v>
      </c>
      <c r="S260" s="54">
        <f>P260*V260</f>
        <v>296910.2039967</v>
      </c>
      <c r="T260" s="45">
        <f>T259</f>
        <v>1.26135</v>
      </c>
      <c r="U260" s="45">
        <f>U259+E270*10000</f>
        <v>14.743250000000543</v>
      </c>
      <c r="V260" s="62">
        <f>T260+U260/10000</f>
        <v>1.262824325</v>
      </c>
      <c r="W260" s="62">
        <f>1/V260</f>
        <v>0.79187578208869236</v>
      </c>
    </row>
    <row r="261" spans="1:23" x14ac:dyDescent="0.25">
      <c r="A261" s="18" t="s">
        <v>7</v>
      </c>
      <c r="B261" s="28">
        <v>1.2730000000000796E-3</v>
      </c>
      <c r="C261" s="28">
        <v>1.2920000000000709E-3</v>
      </c>
      <c r="D261" s="5">
        <v>1.8999999999991246E-5</v>
      </c>
      <c r="E261" s="7">
        <v>1.2825000000000752E-3</v>
      </c>
      <c r="F261" s="6">
        <v>4.9999999999204327E-6</v>
      </c>
      <c r="G261" s="6">
        <v>1.4000000000070813E-5</v>
      </c>
      <c r="H261" s="6">
        <v>4.9999999999204327E-6</v>
      </c>
      <c r="I261" s="6">
        <v>1.4000000000070813E-5</v>
      </c>
      <c r="J261" s="6" t="s">
        <v>152</v>
      </c>
      <c r="K261" s="25" t="s">
        <v>152</v>
      </c>
    </row>
    <row r="262" spans="1:23" x14ac:dyDescent="0.25">
      <c r="A262" s="18" t="s">
        <v>8</v>
      </c>
      <c r="B262" s="28">
        <v>1.274699999999962E-3</v>
      </c>
      <c r="C262" s="28">
        <v>1.2841000000001213E-3</v>
      </c>
      <c r="D262" s="5">
        <v>9.4000000001592809E-6</v>
      </c>
      <c r="E262" s="7">
        <v>1.2794000000000416E-3</v>
      </c>
      <c r="F262" s="6">
        <v>3.3000000000380815E-6</v>
      </c>
      <c r="G262" s="6">
        <v>6.1000000001211994E-6</v>
      </c>
      <c r="H262" s="6">
        <v>3.3000000000380815E-6</v>
      </c>
      <c r="I262" s="6">
        <v>6.1000000001211994E-6</v>
      </c>
      <c r="J262" s="6" t="s">
        <v>152</v>
      </c>
      <c r="K262" s="25" t="s">
        <v>152</v>
      </c>
    </row>
    <row r="263" spans="1:23" x14ac:dyDescent="0.25">
      <c r="A263" s="18" t="s">
        <v>12</v>
      </c>
      <c r="B263" s="28" t="s">
        <v>152</v>
      </c>
      <c r="C263" s="28" t="s">
        <v>152</v>
      </c>
      <c r="D263" s="5" t="s">
        <v>152</v>
      </c>
      <c r="E263" s="7" t="s">
        <v>152</v>
      </c>
      <c r="F263" s="6" t="s">
        <v>152</v>
      </c>
      <c r="G263" s="6" t="s">
        <v>152</v>
      </c>
      <c r="H263" s="6" t="s">
        <v>152</v>
      </c>
      <c r="I263" s="6" t="s">
        <v>152</v>
      </c>
      <c r="J263" s="6" t="s">
        <v>152</v>
      </c>
      <c r="K263" s="25" t="s">
        <v>152</v>
      </c>
    </row>
    <row r="264" spans="1:23" x14ac:dyDescent="0.25">
      <c r="A264" s="18" t="s">
        <v>149</v>
      </c>
      <c r="B264" s="28">
        <v>1.2676999999998717E-3</v>
      </c>
      <c r="C264" s="28">
        <v>1.2910999999999895E-3</v>
      </c>
      <c r="D264" s="5">
        <v>2.3400000000117771E-5</v>
      </c>
      <c r="E264" s="7">
        <v>1.2793999999999306E-3</v>
      </c>
      <c r="F264" s="6">
        <v>1.0300000000128349E-5</v>
      </c>
      <c r="G264" s="6">
        <v>1.3099999999989422E-5</v>
      </c>
      <c r="H264" s="6">
        <v>1.0300000000128349E-5</v>
      </c>
      <c r="I264" s="6">
        <v>1.3099999999989422E-5</v>
      </c>
      <c r="J264" s="6" t="s">
        <v>152</v>
      </c>
      <c r="K264" s="25" t="s">
        <v>152</v>
      </c>
    </row>
    <row r="265" spans="1:23" x14ac:dyDescent="0.25">
      <c r="A265" s="18" t="s">
        <v>2</v>
      </c>
      <c r="B265" s="28">
        <v>1.2800000000001699E-3</v>
      </c>
      <c r="C265" s="28">
        <v>1.2800000000001699E-3</v>
      </c>
      <c r="D265" s="5">
        <v>0</v>
      </c>
      <c r="E265" s="7">
        <v>1.2800000000001699E-3</v>
      </c>
      <c r="F265" s="6">
        <v>-2.0000000001698347E-6</v>
      </c>
      <c r="G265" s="6">
        <v>2.0000000001698347E-6</v>
      </c>
      <c r="H265" s="6">
        <v>-2.0000000001698347E-6</v>
      </c>
      <c r="I265" s="6">
        <v>2.0000000001698347E-6</v>
      </c>
      <c r="J265" s="6" t="s">
        <v>152</v>
      </c>
      <c r="K265" s="25" t="s">
        <v>152</v>
      </c>
    </row>
    <row r="266" spans="1:23" x14ac:dyDescent="0.25">
      <c r="A266" s="16" t="s">
        <v>140</v>
      </c>
      <c r="B266" s="7">
        <v>1.2744800000000112E-3</v>
      </c>
      <c r="C266" s="7">
        <v>1.2852400000000763E-3</v>
      </c>
      <c r="D266" s="5">
        <v>1.0760000000065119E-5</v>
      </c>
      <c r="E266" s="7">
        <v>1.2798600000000437E-3</v>
      </c>
      <c r="F266" s="8"/>
      <c r="G266" s="10"/>
      <c r="H266" s="8"/>
      <c r="I266" s="10"/>
      <c r="J266" s="8"/>
      <c r="K266" s="22"/>
    </row>
    <row r="267" spans="1:23" x14ac:dyDescent="0.25">
      <c r="A267" s="16" t="s">
        <v>141</v>
      </c>
      <c r="B267" s="28">
        <v>1.261E-3</v>
      </c>
      <c r="C267" s="28">
        <v>1.2949999999999999E-3</v>
      </c>
      <c r="D267" s="26">
        <v>3.3999999999999959E-5</v>
      </c>
      <c r="E267" s="26">
        <v>1.2780000000000001E-3</v>
      </c>
      <c r="F267" s="8"/>
      <c r="G267" s="10"/>
      <c r="H267" s="8"/>
      <c r="I267" s="10"/>
      <c r="J267" s="8"/>
      <c r="K267" s="22"/>
    </row>
    <row r="268" spans="1:23" x14ac:dyDescent="0.25">
      <c r="A268" s="19" t="s">
        <v>142</v>
      </c>
      <c r="B268" s="28">
        <v>1.261E-3</v>
      </c>
      <c r="C268" s="28">
        <v>1.2949999999999999E-3</v>
      </c>
      <c r="D268" s="26">
        <v>3.3999999999999959E-5</v>
      </c>
      <c r="E268" s="26">
        <v>1.2780000000000001E-3</v>
      </c>
      <c r="F268" s="9"/>
      <c r="G268" s="10"/>
      <c r="H268" s="9"/>
      <c r="I268" s="10"/>
      <c r="J268" s="9"/>
      <c r="K268" s="22"/>
    </row>
    <row r="269" spans="1:23" x14ac:dyDescent="0.25">
      <c r="A269" s="16" t="s">
        <v>143</v>
      </c>
      <c r="B269" s="26">
        <v>1.2800000000001699E-3</v>
      </c>
      <c r="C269" s="26">
        <v>1.2790000000000301E-3</v>
      </c>
      <c r="D269" s="26">
        <v>-1.000000000139778E-6</v>
      </c>
      <c r="E269" s="26">
        <v>1.2795000000001E-3</v>
      </c>
      <c r="F269" s="8"/>
      <c r="G269" s="10"/>
      <c r="H269" s="8"/>
      <c r="I269" s="10"/>
      <c r="J269" s="8"/>
      <c r="K269" s="22"/>
    </row>
    <row r="270" spans="1:23" x14ac:dyDescent="0.25">
      <c r="A270" s="20" t="s">
        <v>144</v>
      </c>
      <c r="B270" s="27">
        <v>1.2738500000000208E-3</v>
      </c>
      <c r="C270" s="27">
        <v>1.2868000000000879E-3</v>
      </c>
      <c r="D270" s="26">
        <v>1.2950000000067075E-5</v>
      </c>
      <c r="E270" s="26">
        <v>1.2803250000000543E-3</v>
      </c>
      <c r="F270" s="11"/>
      <c r="G270" s="11"/>
      <c r="H270" s="11"/>
      <c r="I270" s="11"/>
      <c r="J270" s="11"/>
      <c r="K270" s="22"/>
    </row>
    <row r="271" spans="1:23" ht="15.75" thickBot="1" x14ac:dyDescent="0.3">
      <c r="A271" s="21" t="s">
        <v>145</v>
      </c>
      <c r="B271" s="29">
        <v>1.26125</v>
      </c>
      <c r="C271" s="29">
        <v>1.26135</v>
      </c>
      <c r="D271" s="30">
        <v>9.9999999999988987E-5</v>
      </c>
      <c r="E271" s="30">
        <v>1.2612999999999999</v>
      </c>
      <c r="F271" s="23"/>
      <c r="G271" s="23"/>
      <c r="H271" s="23"/>
      <c r="I271" s="23"/>
      <c r="J271" s="23"/>
      <c r="K271" s="35"/>
    </row>
    <row r="272" spans="1:23" ht="15.75" thickBot="1" x14ac:dyDescent="0.3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36"/>
    </row>
    <row r="273" spans="1:23" ht="15.75" thickBot="1" x14ac:dyDescent="0.3">
      <c r="A273" s="12" t="s">
        <v>129</v>
      </c>
      <c r="B273" s="13" t="s">
        <v>130</v>
      </c>
      <c r="C273" s="13" t="s">
        <v>11</v>
      </c>
      <c r="D273" s="14"/>
      <c r="E273" s="14"/>
      <c r="F273" s="14"/>
      <c r="G273" s="14"/>
      <c r="H273" s="13"/>
      <c r="I273" s="13"/>
      <c r="J273" s="13" t="s">
        <v>45</v>
      </c>
      <c r="K273" s="33" t="s">
        <v>265</v>
      </c>
    </row>
    <row r="274" spans="1:23" x14ac:dyDescent="0.25">
      <c r="A274" s="1" t="s">
        <v>15</v>
      </c>
      <c r="B274" s="15">
        <v>42907.703101851846</v>
      </c>
      <c r="C274" s="2" t="s">
        <v>0</v>
      </c>
      <c r="D274" s="2" t="s">
        <v>138</v>
      </c>
      <c r="E274" s="42"/>
      <c r="F274" s="2"/>
      <c r="G274" s="2"/>
      <c r="H274" s="2"/>
      <c r="I274" s="2"/>
      <c r="J274" s="2"/>
      <c r="K274" s="34"/>
    </row>
    <row r="275" spans="1:23" x14ac:dyDescent="0.25">
      <c r="A275" s="1"/>
      <c r="B275" s="2"/>
      <c r="C275" s="2"/>
      <c r="D275" s="2"/>
      <c r="E275" s="2"/>
      <c r="F275" s="64" t="s">
        <v>131</v>
      </c>
      <c r="G275" s="64"/>
      <c r="H275" s="64" t="s">
        <v>132</v>
      </c>
      <c r="I275" s="64"/>
      <c r="J275" s="64" t="s">
        <v>133</v>
      </c>
      <c r="K275" s="65"/>
      <c r="M275" s="45"/>
      <c r="N275" s="49" t="s">
        <v>272</v>
      </c>
      <c r="O275" s="49" t="s">
        <v>273</v>
      </c>
      <c r="P275" s="50" t="s">
        <v>274</v>
      </c>
      <c r="Q275" s="49" t="s">
        <v>272</v>
      </c>
      <c r="R275" s="49" t="s">
        <v>273</v>
      </c>
      <c r="S275" s="50" t="s">
        <v>274</v>
      </c>
      <c r="T275" s="49" t="s">
        <v>275</v>
      </c>
      <c r="U275" s="49" t="s">
        <v>276</v>
      </c>
      <c r="V275" s="63" t="s">
        <v>277</v>
      </c>
      <c r="W275" s="63" t="s">
        <v>278</v>
      </c>
    </row>
    <row r="276" spans="1:23" x14ac:dyDescent="0.25">
      <c r="A276" s="16" t="s">
        <v>49</v>
      </c>
      <c r="B276" s="41" t="s">
        <v>134</v>
      </c>
      <c r="C276" s="41" t="s">
        <v>135</v>
      </c>
      <c r="D276" s="41" t="s">
        <v>136</v>
      </c>
      <c r="E276" s="41" t="s">
        <v>137</v>
      </c>
      <c r="F276" s="41" t="s">
        <v>138</v>
      </c>
      <c r="G276" s="4" t="s">
        <v>139</v>
      </c>
      <c r="H276" s="41" t="s">
        <v>138</v>
      </c>
      <c r="I276" s="4" t="s">
        <v>139</v>
      </c>
      <c r="J276" s="41" t="s">
        <v>138</v>
      </c>
      <c r="K276" s="17" t="s">
        <v>139</v>
      </c>
      <c r="M276" s="51">
        <v>42914</v>
      </c>
      <c r="N276" s="52" t="s">
        <v>280</v>
      </c>
      <c r="O276" s="52" t="s">
        <v>16</v>
      </c>
      <c r="P276" s="54">
        <f>SUM('Raw Data'!Q37:Q38)</f>
        <v>3279570</v>
      </c>
      <c r="Q276" s="52" t="s">
        <v>279</v>
      </c>
      <c r="R276" s="52" t="s">
        <v>4</v>
      </c>
      <c r="S276" s="54">
        <f>P276*V276</f>
        <v>3652529.2595400005</v>
      </c>
      <c r="T276" s="45">
        <f>'Raw Data'!U37</f>
        <v>1.1134500000000001</v>
      </c>
      <c r="U276" s="45">
        <f>'Raw Data'!V37</f>
        <v>2.72</v>
      </c>
      <c r="V276" s="62">
        <f>T276+U276/10000</f>
        <v>1.1137220000000001</v>
      </c>
      <c r="W276" s="62">
        <f>1/V276</f>
        <v>0.89789013775430482</v>
      </c>
    </row>
    <row r="277" spans="1:23" x14ac:dyDescent="0.25">
      <c r="A277" s="18" t="s">
        <v>11</v>
      </c>
      <c r="B277" s="28">
        <v>1.818999999999793E-3</v>
      </c>
      <c r="C277" s="28">
        <v>1.8199999999999328E-3</v>
      </c>
      <c r="D277" s="5">
        <v>1.000000000139778E-6</v>
      </c>
      <c r="E277" s="7">
        <v>1.8194999999998629E-3</v>
      </c>
      <c r="F277" s="6">
        <v>-1.4999999997928996E-6</v>
      </c>
      <c r="G277" s="6">
        <v>2.4999999999326776E-6</v>
      </c>
      <c r="H277" s="6">
        <v>-1.4999999997928996E-6</v>
      </c>
      <c r="I277" s="6">
        <v>2.4999999999326776E-6</v>
      </c>
      <c r="J277" s="47">
        <v>-4.4999999976313987E-7</v>
      </c>
      <c r="K277" s="48">
        <v>1.4499999999029178E-6</v>
      </c>
      <c r="M277" s="51">
        <v>42942</v>
      </c>
      <c r="N277" s="45" t="s">
        <v>279</v>
      </c>
      <c r="O277" s="45" t="s">
        <v>16</v>
      </c>
      <c r="P277" s="54">
        <f>SUM('Raw Data'!Q39:Q40)</f>
        <v>-2771917</v>
      </c>
      <c r="Q277" s="45" t="s">
        <v>280</v>
      </c>
      <c r="R277" s="45" t="s">
        <v>4</v>
      </c>
      <c r="S277" s="54">
        <f>P277*V277</f>
        <v>-3092185.8147343504</v>
      </c>
      <c r="T277" s="45">
        <f>T276</f>
        <v>1.1134500000000001</v>
      </c>
      <c r="U277" s="45">
        <f>U276+E287*10000</f>
        <v>20.905500000000298</v>
      </c>
      <c r="V277" s="62">
        <f>T277+U277/10000</f>
        <v>1.1155405500000002</v>
      </c>
      <c r="W277" s="62">
        <f>1/V277</f>
        <v>0.89642640063599643</v>
      </c>
    </row>
    <row r="278" spans="1:23" x14ac:dyDescent="0.25">
      <c r="A278" s="18" t="s">
        <v>7</v>
      </c>
      <c r="B278" s="28">
        <v>1.8090000000001716E-3</v>
      </c>
      <c r="C278" s="28">
        <v>1.8280000000001628E-3</v>
      </c>
      <c r="D278" s="5">
        <v>1.8999999999991246E-5</v>
      </c>
      <c r="E278" s="7">
        <v>1.8185000000001672E-3</v>
      </c>
      <c r="F278" s="6">
        <v>8.4999999998285232E-6</v>
      </c>
      <c r="G278" s="6">
        <v>1.0500000000162723E-5</v>
      </c>
      <c r="H278" s="6">
        <v>8.4999999998285232E-6</v>
      </c>
      <c r="I278" s="6">
        <v>1.0500000000162723E-5</v>
      </c>
      <c r="J278" s="6" t="s">
        <v>152</v>
      </c>
      <c r="K278" s="25" t="s">
        <v>152</v>
      </c>
    </row>
    <row r="279" spans="1:23" x14ac:dyDescent="0.25">
      <c r="A279" s="18" t="s">
        <v>8</v>
      </c>
      <c r="B279" s="28">
        <v>1.8148000000000053E-3</v>
      </c>
      <c r="C279" s="28">
        <v>1.8215000000001424E-3</v>
      </c>
      <c r="D279" s="5">
        <v>6.7000000001371518E-6</v>
      </c>
      <c r="E279" s="7">
        <v>1.8181500000000739E-3</v>
      </c>
      <c r="F279" s="6">
        <v>2.6999999999948072E-6</v>
      </c>
      <c r="G279" s="6">
        <v>4.0000000001423446E-6</v>
      </c>
      <c r="H279" s="6">
        <v>2.6999999999948072E-6</v>
      </c>
      <c r="I279" s="6">
        <v>4.0000000001423446E-6</v>
      </c>
      <c r="J279" s="6" t="s">
        <v>152</v>
      </c>
      <c r="K279" s="25" t="s">
        <v>152</v>
      </c>
    </row>
    <row r="280" spans="1:23" x14ac:dyDescent="0.25">
      <c r="A280" s="18" t="s">
        <v>12</v>
      </c>
      <c r="B280" s="28" t="s">
        <v>152</v>
      </c>
      <c r="C280" s="28" t="s">
        <v>152</v>
      </c>
      <c r="D280" s="5" t="s">
        <v>152</v>
      </c>
      <c r="E280" s="7" t="s">
        <v>152</v>
      </c>
      <c r="F280" s="6" t="s">
        <v>152</v>
      </c>
      <c r="G280" s="6" t="s">
        <v>152</v>
      </c>
      <c r="H280" s="6" t="s">
        <v>152</v>
      </c>
      <c r="I280" s="6" t="s">
        <v>152</v>
      </c>
      <c r="J280" s="6" t="s">
        <v>152</v>
      </c>
      <c r="K280" s="25" t="s">
        <v>152</v>
      </c>
    </row>
    <row r="281" spans="1:23" x14ac:dyDescent="0.25">
      <c r="A281" s="18" t="s">
        <v>149</v>
      </c>
      <c r="B281" s="28">
        <v>1.8140999999998186E-3</v>
      </c>
      <c r="C281" s="28">
        <v>1.8249999999999655E-3</v>
      </c>
      <c r="D281" s="5">
        <v>1.0900000000146903E-5</v>
      </c>
      <c r="E281" s="7">
        <v>1.8195499999998921E-3</v>
      </c>
      <c r="F281" s="6">
        <v>3.4000000001814697E-6</v>
      </c>
      <c r="G281" s="6">
        <v>7.4999999999654336E-6</v>
      </c>
      <c r="H281" s="6">
        <v>3.4000000001814697E-6</v>
      </c>
      <c r="I281" s="6">
        <v>7.4999999999654336E-6</v>
      </c>
      <c r="J281" s="6" t="s">
        <v>152</v>
      </c>
      <c r="K281" s="25" t="s">
        <v>152</v>
      </c>
    </row>
    <row r="282" spans="1:23" x14ac:dyDescent="0.25">
      <c r="A282" s="18" t="s">
        <v>2</v>
      </c>
      <c r="B282" s="28">
        <v>1.8179999999998753E-3</v>
      </c>
      <c r="C282" s="28">
        <v>1.8180000000000973E-3</v>
      </c>
      <c r="D282" s="5">
        <v>2.2204460492503131E-16</v>
      </c>
      <c r="E282" s="7">
        <v>1.8179999999999863E-3</v>
      </c>
      <c r="F282" s="6">
        <v>-4.9999999987516627E-7</v>
      </c>
      <c r="G282" s="6">
        <v>5.0000000009721088E-7</v>
      </c>
      <c r="H282" s="6">
        <v>-4.9999999987516627E-7</v>
      </c>
      <c r="I282" s="6">
        <v>5.0000000009721088E-7</v>
      </c>
      <c r="J282" s="6" t="s">
        <v>152</v>
      </c>
      <c r="K282" s="25" t="s">
        <v>152</v>
      </c>
    </row>
    <row r="283" spans="1:23" x14ac:dyDescent="0.25">
      <c r="A283" s="16" t="s">
        <v>140</v>
      </c>
      <c r="B283" s="7">
        <v>1.8149799999999327E-3</v>
      </c>
      <c r="C283" s="7">
        <v>1.8225000000000602E-3</v>
      </c>
      <c r="D283" s="5">
        <v>7.5200000001275115E-6</v>
      </c>
      <c r="E283" s="7">
        <v>1.8187399999999964E-3</v>
      </c>
      <c r="F283" s="8"/>
      <c r="G283" s="10"/>
      <c r="H283" s="8"/>
      <c r="I283" s="10"/>
      <c r="J283" s="8"/>
      <c r="K283" s="22"/>
    </row>
    <row r="284" spans="1:23" x14ac:dyDescent="0.25">
      <c r="A284" s="16" t="s">
        <v>141</v>
      </c>
      <c r="B284" s="28">
        <v>1.807E-3</v>
      </c>
      <c r="C284" s="28">
        <v>1.828E-3</v>
      </c>
      <c r="D284" s="26">
        <v>2.0999999999999968E-5</v>
      </c>
      <c r="E284" s="26">
        <v>1.8175000000000001E-3</v>
      </c>
      <c r="F284" s="8"/>
      <c r="G284" s="10"/>
      <c r="H284" s="8"/>
      <c r="I284" s="10"/>
      <c r="J284" s="8"/>
      <c r="K284" s="22"/>
    </row>
    <row r="285" spans="1:23" x14ac:dyDescent="0.25">
      <c r="A285" s="19" t="s">
        <v>142</v>
      </c>
      <c r="B285" s="28">
        <v>1.807E-3</v>
      </c>
      <c r="C285" s="28">
        <v>1.828E-3</v>
      </c>
      <c r="D285" s="26">
        <v>2.0999999999999968E-5</v>
      </c>
      <c r="E285" s="26">
        <v>1.8175000000000001E-3</v>
      </c>
      <c r="F285" s="9"/>
      <c r="G285" s="10"/>
      <c r="H285" s="9"/>
      <c r="I285" s="10"/>
      <c r="J285" s="9"/>
      <c r="K285" s="22"/>
    </row>
    <row r="286" spans="1:23" x14ac:dyDescent="0.25">
      <c r="A286" s="16" t="s">
        <v>143</v>
      </c>
      <c r="B286" s="26">
        <v>1.818999999999793E-3</v>
      </c>
      <c r="C286" s="26">
        <v>1.8180000000000973E-3</v>
      </c>
      <c r="D286" s="26">
        <v>-9.9999999969568876E-7</v>
      </c>
      <c r="E286" s="26">
        <v>1.8184999999999452E-3</v>
      </c>
      <c r="F286" s="8"/>
      <c r="G286" s="10"/>
      <c r="H286" s="8"/>
      <c r="I286" s="10"/>
      <c r="J286" s="8"/>
      <c r="K286" s="22"/>
    </row>
    <row r="287" spans="1:23" x14ac:dyDescent="0.25">
      <c r="A287" s="20" t="s">
        <v>144</v>
      </c>
      <c r="B287" s="27">
        <v>1.8139749999999677E-3</v>
      </c>
      <c r="C287" s="27">
        <v>1.823125000000092E-3</v>
      </c>
      <c r="D287" s="26">
        <v>9.1500000001243365E-6</v>
      </c>
      <c r="E287" s="26">
        <v>1.8185500000000299E-3</v>
      </c>
      <c r="F287" s="11"/>
      <c r="G287" s="11"/>
      <c r="H287" s="11"/>
      <c r="I287" s="11"/>
      <c r="J287" s="11"/>
      <c r="K287" s="22"/>
    </row>
    <row r="288" spans="1:23" ht="15.75" thickBot="1" x14ac:dyDescent="0.3">
      <c r="A288" s="21" t="s">
        <v>145</v>
      </c>
      <c r="B288" s="29">
        <v>1.1134500000000001</v>
      </c>
      <c r="C288" s="29">
        <v>1.1133999999999999</v>
      </c>
      <c r="D288" s="30">
        <v>5.0000000000105516E-5</v>
      </c>
      <c r="E288" s="30">
        <v>1.1134249999999999</v>
      </c>
      <c r="F288" s="23"/>
      <c r="G288" s="23"/>
      <c r="H288" s="23"/>
      <c r="I288" s="23"/>
      <c r="J288" s="23"/>
      <c r="K288" s="35"/>
    </row>
    <row r="289" spans="1:23" ht="15.75" thickBot="1" x14ac:dyDescent="0.3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36"/>
    </row>
    <row r="290" spans="1:23" ht="15.75" thickBot="1" x14ac:dyDescent="0.3">
      <c r="A290" s="12" t="s">
        <v>129</v>
      </c>
      <c r="B290" s="13" t="s">
        <v>130</v>
      </c>
      <c r="C290" s="13" t="s">
        <v>8</v>
      </c>
      <c r="D290" s="14"/>
      <c r="E290" s="14"/>
      <c r="F290" s="14"/>
      <c r="G290" s="14"/>
      <c r="H290" s="13"/>
      <c r="I290" s="13"/>
      <c r="J290" s="13" t="s">
        <v>45</v>
      </c>
      <c r="K290" s="33" t="s">
        <v>266</v>
      </c>
    </row>
    <row r="291" spans="1:23" x14ac:dyDescent="0.25">
      <c r="A291" s="1" t="s">
        <v>13</v>
      </c>
      <c r="B291" s="15">
        <v>42907.704351851848</v>
      </c>
      <c r="C291" s="2" t="s">
        <v>0</v>
      </c>
      <c r="D291" s="2" t="s">
        <v>139</v>
      </c>
      <c r="E291" s="42"/>
      <c r="F291" s="2"/>
      <c r="G291" s="2"/>
      <c r="H291" s="2"/>
      <c r="I291" s="2"/>
      <c r="J291" s="2"/>
      <c r="K291" s="34"/>
    </row>
    <row r="292" spans="1:23" x14ac:dyDescent="0.25">
      <c r="A292" s="1"/>
      <c r="B292" s="2"/>
      <c r="C292" s="2"/>
      <c r="D292" s="2"/>
      <c r="E292" s="2"/>
      <c r="F292" s="64" t="s">
        <v>131</v>
      </c>
      <c r="G292" s="64"/>
      <c r="H292" s="64" t="s">
        <v>132</v>
      </c>
      <c r="I292" s="64"/>
      <c r="J292" s="64" t="s">
        <v>133</v>
      </c>
      <c r="K292" s="65"/>
      <c r="M292" s="45"/>
      <c r="N292" s="49" t="s">
        <v>272</v>
      </c>
      <c r="O292" s="49" t="s">
        <v>273</v>
      </c>
      <c r="P292" s="50" t="s">
        <v>274</v>
      </c>
      <c r="Q292" s="49" t="s">
        <v>272</v>
      </c>
      <c r="R292" s="49" t="s">
        <v>273</v>
      </c>
      <c r="S292" s="50" t="s">
        <v>274</v>
      </c>
      <c r="T292" s="49" t="s">
        <v>275</v>
      </c>
      <c r="U292" s="49" t="s">
        <v>276</v>
      </c>
      <c r="V292" s="63" t="s">
        <v>277</v>
      </c>
      <c r="W292" s="63" t="s">
        <v>278</v>
      </c>
    </row>
    <row r="293" spans="1:23" x14ac:dyDescent="0.25">
      <c r="A293" s="16" t="s">
        <v>49</v>
      </c>
      <c r="B293" s="41" t="s">
        <v>134</v>
      </c>
      <c r="C293" s="41" t="s">
        <v>135</v>
      </c>
      <c r="D293" s="41" t="s">
        <v>136</v>
      </c>
      <c r="E293" s="41" t="s">
        <v>137</v>
      </c>
      <c r="F293" s="41" t="s">
        <v>138</v>
      </c>
      <c r="G293" s="4" t="s">
        <v>139</v>
      </c>
      <c r="H293" s="41" t="s">
        <v>138</v>
      </c>
      <c r="I293" s="4" t="s">
        <v>139</v>
      </c>
      <c r="J293" s="41" t="s">
        <v>138</v>
      </c>
      <c r="K293" s="17" t="s">
        <v>139</v>
      </c>
      <c r="M293" s="51">
        <v>42914</v>
      </c>
      <c r="N293" s="52" t="s">
        <v>280</v>
      </c>
      <c r="O293" s="52" t="s">
        <v>14</v>
      </c>
      <c r="P293" s="54">
        <f>'Raw Data'!Q41</f>
        <v>1019649596</v>
      </c>
      <c r="Q293" s="52" t="s">
        <v>279</v>
      </c>
      <c r="R293" s="52" t="s">
        <v>4</v>
      </c>
      <c r="S293" s="54">
        <f>P293/V293</f>
        <v>9164055.1757856365</v>
      </c>
      <c r="T293" s="45">
        <f>'Raw Data'!U41</f>
        <v>111.28700000000001</v>
      </c>
      <c r="U293" s="45">
        <f>'Raw Data'!V41</f>
        <v>-2.08</v>
      </c>
      <c r="V293" s="62">
        <f>T293+U293/100</f>
        <v>111.26620000000001</v>
      </c>
      <c r="W293" s="62">
        <f>1/V293</f>
        <v>8.9874553098784702E-3</v>
      </c>
    </row>
    <row r="294" spans="1:23" x14ac:dyDescent="0.25">
      <c r="A294" s="18" t="s">
        <v>11</v>
      </c>
      <c r="B294" s="28">
        <v>-0.15109999999999957</v>
      </c>
      <c r="C294" s="28">
        <v>-0.15109999999999957</v>
      </c>
      <c r="D294" s="5">
        <v>0</v>
      </c>
      <c r="E294" s="7">
        <v>-0.15109999999999957</v>
      </c>
      <c r="F294" s="6">
        <v>3.4999999999957287E-4</v>
      </c>
      <c r="G294" s="6">
        <v>-3.4999999999957287E-4</v>
      </c>
      <c r="H294" s="6">
        <v>3.4999999999957287E-4</v>
      </c>
      <c r="I294" s="6">
        <v>-3.4999999999957287E-4</v>
      </c>
      <c r="J294" s="6" t="s">
        <v>152</v>
      </c>
      <c r="K294" s="25" t="s">
        <v>152</v>
      </c>
      <c r="M294" s="51">
        <v>42942</v>
      </c>
      <c r="N294" s="45" t="s">
        <v>279</v>
      </c>
      <c r="O294" s="45" t="s">
        <v>14</v>
      </c>
      <c r="P294" s="54">
        <f>'Raw Data'!Q42</f>
        <v>-1105779132</v>
      </c>
      <c r="Q294" s="45" t="s">
        <v>280</v>
      </c>
      <c r="R294" s="45" t="s">
        <v>4</v>
      </c>
      <c r="S294" s="54">
        <f>P294/V294</f>
        <v>-9951644.4001020826</v>
      </c>
      <c r="T294" s="45">
        <f>T293</f>
        <v>111.28700000000001</v>
      </c>
      <c r="U294" s="45">
        <f>U293+E304*100</f>
        <v>-17.178249999999956</v>
      </c>
      <c r="V294" s="62">
        <f>T294+U294/100</f>
        <v>111.1152175</v>
      </c>
      <c r="W294" s="62">
        <f>1/V294</f>
        <v>8.9996673947922573E-3</v>
      </c>
    </row>
    <row r="295" spans="1:23" x14ac:dyDescent="0.25">
      <c r="A295" s="18" t="s">
        <v>7</v>
      </c>
      <c r="B295" s="28">
        <v>-0.15219999999999345</v>
      </c>
      <c r="C295" s="28">
        <v>-0.14929999999999666</v>
      </c>
      <c r="D295" s="5">
        <v>2.899999999996794E-3</v>
      </c>
      <c r="E295" s="7">
        <v>-0.15074999999999505</v>
      </c>
      <c r="F295" s="6">
        <v>1.4499999999934565E-3</v>
      </c>
      <c r="G295" s="6">
        <v>1.4500000000033375E-3</v>
      </c>
      <c r="H295" s="6">
        <v>1.4499999999934565E-3</v>
      </c>
      <c r="I295" s="6">
        <v>1.4500000000033375E-3</v>
      </c>
      <c r="J295" s="6" t="s">
        <v>152</v>
      </c>
      <c r="K295" s="25" t="s">
        <v>152</v>
      </c>
    </row>
    <row r="296" spans="1:23" x14ac:dyDescent="0.25">
      <c r="A296" s="18" t="s">
        <v>8</v>
      </c>
      <c r="B296" s="28">
        <v>-0.15160000000000196</v>
      </c>
      <c r="C296" s="28">
        <v>-0.15080000000000382</v>
      </c>
      <c r="D296" s="5">
        <v>7.9999999999813554E-4</v>
      </c>
      <c r="E296" s="7">
        <v>-0.15120000000000289</v>
      </c>
      <c r="F296" s="6">
        <v>8.500000000019603E-4</v>
      </c>
      <c r="G296" s="6">
        <v>-5.0000000003824763E-5</v>
      </c>
      <c r="H296" s="6">
        <v>8.500000000019603E-4</v>
      </c>
      <c r="I296" s="6">
        <v>-5.0000000003824763E-5</v>
      </c>
      <c r="J296" s="6">
        <v>6.1750000000238003E-4</v>
      </c>
      <c r="K296" s="25">
        <v>1.824999999957555E-4</v>
      </c>
    </row>
    <row r="297" spans="1:23" x14ac:dyDescent="0.25">
      <c r="A297" s="18" t="s">
        <v>12</v>
      </c>
      <c r="B297" s="28" t="s">
        <v>152</v>
      </c>
      <c r="C297" s="28" t="s">
        <v>152</v>
      </c>
      <c r="D297" s="5" t="s">
        <v>152</v>
      </c>
      <c r="E297" s="7" t="s">
        <v>152</v>
      </c>
      <c r="F297" s="6" t="s">
        <v>152</v>
      </c>
      <c r="G297" s="6" t="s">
        <v>152</v>
      </c>
      <c r="H297" s="6" t="s">
        <v>152</v>
      </c>
      <c r="I297" s="6" t="s">
        <v>152</v>
      </c>
      <c r="J297" s="6" t="s">
        <v>152</v>
      </c>
      <c r="K297" s="25" t="s">
        <v>152</v>
      </c>
    </row>
    <row r="298" spans="1:23" x14ac:dyDescent="0.25">
      <c r="A298" s="18" t="s">
        <v>149</v>
      </c>
      <c r="B298" s="28">
        <v>-0.15147000000000332</v>
      </c>
      <c r="C298" s="28">
        <v>-0.15039000000000158</v>
      </c>
      <c r="D298" s="5">
        <v>1.0800000000017462E-3</v>
      </c>
      <c r="E298" s="7">
        <v>-0.15093000000000245</v>
      </c>
      <c r="F298" s="6">
        <v>7.2000000000332909E-4</v>
      </c>
      <c r="G298" s="6">
        <v>3.5999999999841714E-4</v>
      </c>
      <c r="H298" s="6">
        <v>7.2000000000332909E-4</v>
      </c>
      <c r="I298" s="6">
        <v>3.5999999999841714E-4</v>
      </c>
      <c r="J298" s="6" t="s">
        <v>152</v>
      </c>
      <c r="K298" s="25" t="s">
        <v>152</v>
      </c>
    </row>
    <row r="299" spans="1:23" x14ac:dyDescent="0.25">
      <c r="A299" s="18" t="s">
        <v>2</v>
      </c>
      <c r="B299" s="28">
        <v>-0.15210000000000434</v>
      </c>
      <c r="C299" s="28">
        <v>-0.15019999999999811</v>
      </c>
      <c r="D299" s="5">
        <v>1.90000000000623E-3</v>
      </c>
      <c r="E299" s="7">
        <v>-0.15115000000000123</v>
      </c>
      <c r="F299" s="6">
        <v>1.3500000000043477E-3</v>
      </c>
      <c r="G299" s="6">
        <v>5.5000000000188232E-4</v>
      </c>
      <c r="H299" s="6">
        <v>1.3500000000043477E-3</v>
      </c>
      <c r="I299" s="6">
        <v>5.5000000000188232E-4</v>
      </c>
      <c r="J299" s="6" t="s">
        <v>152</v>
      </c>
      <c r="K299" s="25" t="s">
        <v>152</v>
      </c>
    </row>
    <row r="300" spans="1:23" x14ac:dyDescent="0.25">
      <c r="A300" s="16" t="s">
        <v>140</v>
      </c>
      <c r="B300" s="7">
        <v>-0.15169400000000052</v>
      </c>
      <c r="C300" s="7">
        <v>-0.15035799999999994</v>
      </c>
      <c r="D300" s="5">
        <v>1.3360000000005867E-3</v>
      </c>
      <c r="E300" s="7">
        <v>-0.15102600000000022</v>
      </c>
      <c r="F300" s="8"/>
      <c r="G300" s="10"/>
      <c r="H300" s="8"/>
      <c r="I300" s="10"/>
      <c r="J300" s="8"/>
      <c r="K300" s="22"/>
    </row>
    <row r="301" spans="1:23" x14ac:dyDescent="0.25">
      <c r="A301" s="16" t="s">
        <v>141</v>
      </c>
      <c r="B301" s="28">
        <v>-0.1527</v>
      </c>
      <c r="C301" s="28">
        <v>-0.14879999999999999</v>
      </c>
      <c r="D301" s="26">
        <v>3.9000000000000146E-3</v>
      </c>
      <c r="E301" s="26">
        <v>-0.15075</v>
      </c>
      <c r="F301" s="8"/>
      <c r="G301" s="10"/>
      <c r="H301" s="8"/>
      <c r="I301" s="10"/>
      <c r="J301" s="8"/>
      <c r="K301" s="22"/>
    </row>
    <row r="302" spans="1:23" x14ac:dyDescent="0.25">
      <c r="A302" s="19" t="s">
        <v>142</v>
      </c>
      <c r="B302" s="28">
        <v>-0.1527</v>
      </c>
      <c r="C302" s="28">
        <v>-0.14879999999999999</v>
      </c>
      <c r="D302" s="26">
        <v>3.9000000000000146E-3</v>
      </c>
      <c r="E302" s="26">
        <v>-0.15075</v>
      </c>
      <c r="F302" s="9"/>
      <c r="G302" s="10"/>
      <c r="H302" s="9"/>
      <c r="I302" s="10"/>
      <c r="J302" s="9"/>
      <c r="K302" s="22"/>
    </row>
    <row r="303" spans="1:23" x14ac:dyDescent="0.25">
      <c r="A303" s="16" t="s">
        <v>143</v>
      </c>
      <c r="B303" s="26">
        <v>-0.15109999999999957</v>
      </c>
      <c r="C303" s="26">
        <v>-0.15109999999999957</v>
      </c>
      <c r="D303" s="26">
        <v>0</v>
      </c>
      <c r="E303" s="26">
        <v>-0.15109999999999957</v>
      </c>
      <c r="F303" s="8"/>
      <c r="G303" s="10"/>
      <c r="H303" s="8"/>
      <c r="I303" s="10"/>
      <c r="J303" s="8"/>
      <c r="K303" s="22"/>
    </row>
    <row r="304" spans="1:23" x14ac:dyDescent="0.25">
      <c r="A304" s="20" t="s">
        <v>144</v>
      </c>
      <c r="B304" s="27">
        <v>-0.15171750000000017</v>
      </c>
      <c r="C304" s="27">
        <v>-0.15024749999999898</v>
      </c>
      <c r="D304" s="26">
        <v>1.4700000000011926E-3</v>
      </c>
      <c r="E304" s="26">
        <v>-0.15098249999999958</v>
      </c>
      <c r="F304" s="11"/>
      <c r="G304" s="11"/>
      <c r="H304" s="11"/>
      <c r="I304" s="11"/>
      <c r="J304" s="11"/>
      <c r="K304" s="22"/>
    </row>
    <row r="305" spans="1:23" ht="15.75" thickBot="1" x14ac:dyDescent="0.3">
      <c r="A305" s="21" t="s">
        <v>145</v>
      </c>
      <c r="B305" s="29">
        <v>111.28400000000001</v>
      </c>
      <c r="C305" s="29">
        <v>111.28700000000001</v>
      </c>
      <c r="D305" s="30">
        <v>3.0000000000001137E-3</v>
      </c>
      <c r="E305" s="30">
        <v>111.28550000000001</v>
      </c>
      <c r="F305" s="23"/>
      <c r="G305" s="23"/>
      <c r="H305" s="23"/>
      <c r="I305" s="23"/>
      <c r="J305" s="23"/>
      <c r="K305" s="35"/>
    </row>
    <row r="306" spans="1:23" ht="15.75" thickBot="1" x14ac:dyDescent="0.3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36"/>
    </row>
    <row r="307" spans="1:23" ht="15.75" thickBot="1" x14ac:dyDescent="0.3">
      <c r="A307" s="12" t="s">
        <v>129</v>
      </c>
      <c r="B307" s="13" t="s">
        <v>130</v>
      </c>
      <c r="C307" s="13" t="s">
        <v>2</v>
      </c>
      <c r="D307" s="14"/>
      <c r="E307" s="14"/>
      <c r="F307" s="14"/>
      <c r="G307" s="14"/>
      <c r="H307" s="13"/>
      <c r="I307" s="13"/>
      <c r="J307" s="13" t="s">
        <v>45</v>
      </c>
      <c r="K307" s="33" t="s">
        <v>267</v>
      </c>
    </row>
    <row r="308" spans="1:23" x14ac:dyDescent="0.25">
      <c r="A308" s="1" t="s">
        <v>30</v>
      </c>
      <c r="B308" s="15">
        <v>42907.704907407402</v>
      </c>
      <c r="C308" s="2" t="s">
        <v>0</v>
      </c>
      <c r="D308" s="2" t="s">
        <v>139</v>
      </c>
      <c r="E308" s="42"/>
      <c r="F308" s="2"/>
      <c r="G308" s="2"/>
      <c r="H308" s="2"/>
      <c r="I308" s="2"/>
      <c r="J308" s="2"/>
      <c r="K308" s="34"/>
    </row>
    <row r="309" spans="1:23" x14ac:dyDescent="0.25">
      <c r="A309" s="1"/>
      <c r="B309" s="2"/>
      <c r="C309" s="2"/>
      <c r="D309" s="2"/>
      <c r="E309" s="2"/>
      <c r="F309" s="64" t="s">
        <v>131</v>
      </c>
      <c r="G309" s="64"/>
      <c r="H309" s="64" t="s">
        <v>132</v>
      </c>
      <c r="I309" s="64"/>
      <c r="J309" s="64" t="s">
        <v>133</v>
      </c>
      <c r="K309" s="65"/>
      <c r="M309" s="45"/>
      <c r="N309" s="49" t="s">
        <v>272</v>
      </c>
      <c r="O309" s="49" t="s">
        <v>273</v>
      </c>
      <c r="P309" s="50" t="s">
        <v>274</v>
      </c>
      <c r="Q309" s="49" t="s">
        <v>272</v>
      </c>
      <c r="R309" s="49" t="s">
        <v>273</v>
      </c>
      <c r="S309" s="50" t="s">
        <v>274</v>
      </c>
      <c r="T309" s="49" t="s">
        <v>275</v>
      </c>
      <c r="U309" s="49" t="s">
        <v>276</v>
      </c>
      <c r="V309" s="63" t="s">
        <v>277</v>
      </c>
      <c r="W309" s="63" t="s">
        <v>278</v>
      </c>
    </row>
    <row r="310" spans="1:23" x14ac:dyDescent="0.25">
      <c r="A310" s="16" t="s">
        <v>49</v>
      </c>
      <c r="B310" s="41" t="s">
        <v>134</v>
      </c>
      <c r="C310" s="41" t="s">
        <v>135</v>
      </c>
      <c r="D310" s="41" t="s">
        <v>136</v>
      </c>
      <c r="E310" s="41" t="s">
        <v>137</v>
      </c>
      <c r="F310" s="41" t="s">
        <v>138</v>
      </c>
      <c r="G310" s="4" t="s">
        <v>139</v>
      </c>
      <c r="H310" s="41" t="s">
        <v>138</v>
      </c>
      <c r="I310" s="4" t="s">
        <v>139</v>
      </c>
      <c r="J310" s="41" t="s">
        <v>138</v>
      </c>
      <c r="K310" s="17" t="s">
        <v>139</v>
      </c>
      <c r="M310" s="51">
        <v>42914</v>
      </c>
      <c r="N310" s="52" t="s">
        <v>280</v>
      </c>
      <c r="O310" s="52" t="s">
        <v>31</v>
      </c>
      <c r="P310" s="54">
        <f>SUM('Raw Data'!Q43:Q44)</f>
        <v>20110433</v>
      </c>
      <c r="Q310" s="52" t="s">
        <v>279</v>
      </c>
      <c r="R310" s="52" t="s">
        <v>4</v>
      </c>
      <c r="S310" s="54">
        <f>P310/V310</f>
        <v>20640162.777689397</v>
      </c>
      <c r="T310" s="45">
        <f>'Raw Data'!U43</f>
        <v>0.97462000000000004</v>
      </c>
      <c r="U310" s="45">
        <f>'Raw Data'!V43</f>
        <v>-2.85</v>
      </c>
      <c r="V310" s="62">
        <f>T310+U310/10000</f>
        <v>0.97433500000000006</v>
      </c>
      <c r="W310" s="62">
        <f>1/V310</f>
        <v>1.0263410428651336</v>
      </c>
    </row>
    <row r="311" spans="1:23" x14ac:dyDescent="0.25">
      <c r="A311" s="18" t="s">
        <v>11</v>
      </c>
      <c r="B311" s="28">
        <v>-2.0689999999999875E-3</v>
      </c>
      <c r="C311" s="28">
        <v>-1.722999999999919E-3</v>
      </c>
      <c r="D311" s="5">
        <v>3.4600000000006848E-4</v>
      </c>
      <c r="E311" s="7">
        <v>-1.8959999999999533E-3</v>
      </c>
      <c r="F311" s="6">
        <v>1.664999999999874E-4</v>
      </c>
      <c r="G311" s="6">
        <v>1.7950000000008107E-4</v>
      </c>
      <c r="H311" s="6">
        <v>1.664999999999874E-4</v>
      </c>
      <c r="I311" s="6">
        <v>1.7950000000008107E-4</v>
      </c>
      <c r="J311" s="6" t="s">
        <v>152</v>
      </c>
      <c r="K311" s="25" t="s">
        <v>152</v>
      </c>
      <c r="M311" s="51">
        <v>42942</v>
      </c>
      <c r="N311" s="45" t="s">
        <v>279</v>
      </c>
      <c r="O311" s="45" t="s">
        <v>31</v>
      </c>
      <c r="P311" s="54">
        <f>SUM('Raw Data'!Q45:Q46)</f>
        <v>-20327296</v>
      </c>
      <c r="Q311" s="45" t="s">
        <v>280</v>
      </c>
      <c r="R311" s="45" t="s">
        <v>4</v>
      </c>
      <c r="S311" s="54">
        <f>P311/V311</f>
        <v>-20903478.434391651</v>
      </c>
      <c r="T311" s="45">
        <f>T310</f>
        <v>0.97462000000000004</v>
      </c>
      <c r="U311" s="45">
        <f>U310+E321*10000</f>
        <v>-21.839499999999965</v>
      </c>
      <c r="V311" s="62">
        <f>T311+U311/10000</f>
        <v>0.97243605</v>
      </c>
      <c r="W311" s="62">
        <f>1/V311</f>
        <v>1.0283452572536775</v>
      </c>
    </row>
    <row r="312" spans="1:23" x14ac:dyDescent="0.25">
      <c r="A312" s="18" t="s">
        <v>7</v>
      </c>
      <c r="B312" s="28">
        <v>-1.9130000000000535E-3</v>
      </c>
      <c r="C312" s="28">
        <v>-1.882999999999968E-3</v>
      </c>
      <c r="D312" s="5">
        <v>3.0000000000085514E-5</v>
      </c>
      <c r="E312" s="7">
        <v>-1.8980000000000108E-3</v>
      </c>
      <c r="F312" s="6">
        <v>1.0500000000053435E-5</v>
      </c>
      <c r="G312" s="6">
        <v>1.9500000000032078E-5</v>
      </c>
      <c r="H312" s="6">
        <v>1.0500000000053435E-5</v>
      </c>
      <c r="I312" s="6">
        <v>1.9500000000032078E-5</v>
      </c>
      <c r="J312" s="6" t="s">
        <v>152</v>
      </c>
      <c r="K312" s="25" t="s">
        <v>152</v>
      </c>
    </row>
    <row r="313" spans="1:23" x14ac:dyDescent="0.25">
      <c r="A313" s="18" t="s">
        <v>8</v>
      </c>
      <c r="B313" s="28">
        <v>-1.9036000000000053E-3</v>
      </c>
      <c r="C313" s="28">
        <v>-1.8890000000000295E-3</v>
      </c>
      <c r="D313" s="5">
        <v>1.4599999999975743E-5</v>
      </c>
      <c r="E313" s="7">
        <v>-1.8963000000000174E-3</v>
      </c>
      <c r="F313" s="6">
        <v>1.1000000000051767E-6</v>
      </c>
      <c r="G313" s="6">
        <v>1.3499999999970567E-5</v>
      </c>
      <c r="H313" s="6">
        <v>1.1000000000051767E-6</v>
      </c>
      <c r="I313" s="6">
        <v>1.3499999999970567E-5</v>
      </c>
      <c r="J313" s="6" t="s">
        <v>152</v>
      </c>
      <c r="K313" s="25" t="s">
        <v>152</v>
      </c>
    </row>
    <row r="314" spans="1:23" x14ac:dyDescent="0.25">
      <c r="A314" s="18" t="s">
        <v>12</v>
      </c>
      <c r="B314" s="28" t="s">
        <v>152</v>
      </c>
      <c r="C314" s="28" t="s">
        <v>152</v>
      </c>
      <c r="D314" s="5" t="s">
        <v>152</v>
      </c>
      <c r="E314" s="7" t="s">
        <v>152</v>
      </c>
      <c r="F314" s="6" t="s">
        <v>152</v>
      </c>
      <c r="G314" s="6" t="s">
        <v>152</v>
      </c>
      <c r="H314" s="6" t="s">
        <v>152</v>
      </c>
      <c r="I314" s="6" t="s">
        <v>152</v>
      </c>
      <c r="J314" s="6" t="s">
        <v>152</v>
      </c>
      <c r="K314" s="25" t="s">
        <v>152</v>
      </c>
    </row>
    <row r="315" spans="1:23" x14ac:dyDescent="0.25">
      <c r="A315" s="18" t="s">
        <v>149</v>
      </c>
      <c r="B315" s="28">
        <v>-1.9325000000000037E-3</v>
      </c>
      <c r="C315" s="28">
        <v>-1.8785000000000052E-3</v>
      </c>
      <c r="D315" s="5">
        <v>5.3999999999998494E-5</v>
      </c>
      <c r="E315" s="7">
        <v>-1.9055000000000044E-3</v>
      </c>
      <c r="F315" s="6">
        <v>3.0000000000003548E-5</v>
      </c>
      <c r="G315" s="6">
        <v>2.3999999999994946E-5</v>
      </c>
      <c r="H315" s="6">
        <v>3.0000000000003548E-5</v>
      </c>
      <c r="I315" s="6">
        <v>2.3999999999994946E-5</v>
      </c>
      <c r="J315" s="6" t="s">
        <v>152</v>
      </c>
      <c r="K315" s="25" t="s">
        <v>152</v>
      </c>
    </row>
    <row r="316" spans="1:23" x14ac:dyDescent="0.25">
      <c r="A316" s="18" t="s">
        <v>2</v>
      </c>
      <c r="B316" s="28">
        <v>-1.915E-3</v>
      </c>
      <c r="C316" s="28">
        <v>-1.9039999999999058E-3</v>
      </c>
      <c r="D316" s="5">
        <v>1.1000000000094268E-5</v>
      </c>
      <c r="E316" s="7">
        <v>-1.9094999999999529E-3</v>
      </c>
      <c r="F316" s="6">
        <v>1.2499999999999924E-5</v>
      </c>
      <c r="G316" s="6">
        <v>-1.4999999999056567E-6</v>
      </c>
      <c r="H316" s="6">
        <v>1.2499999999999924E-5</v>
      </c>
      <c r="I316" s="6">
        <v>-1.4999999999056567E-6</v>
      </c>
      <c r="J316" s="6">
        <v>1.6050000000003561E-5</v>
      </c>
      <c r="K316" s="25">
        <v>-5.0499999999092937E-6</v>
      </c>
    </row>
    <row r="317" spans="1:23" x14ac:dyDescent="0.25">
      <c r="A317" s="16" t="s">
        <v>140</v>
      </c>
      <c r="B317" s="7">
        <v>-1.94662000000001E-3</v>
      </c>
      <c r="C317" s="7">
        <v>-1.8554999999999655E-3</v>
      </c>
      <c r="D317" s="5">
        <v>9.1120000000044542E-5</v>
      </c>
      <c r="E317" s="7">
        <v>-1.9010599999999878E-3</v>
      </c>
      <c r="F317" s="8"/>
      <c r="G317" s="10"/>
      <c r="H317" s="8"/>
      <c r="I317" s="10"/>
      <c r="J317" s="8"/>
      <c r="K317" s="22"/>
    </row>
    <row r="318" spans="1:23" x14ac:dyDescent="0.25">
      <c r="A318" s="16" t="s">
        <v>141</v>
      </c>
      <c r="B318" s="28">
        <v>-1.921E-3</v>
      </c>
      <c r="C318" s="28">
        <v>-1.884E-3</v>
      </c>
      <c r="D318" s="26">
        <v>3.6999999999999924E-5</v>
      </c>
      <c r="E318" s="26">
        <v>-1.9025000000000001E-3</v>
      </c>
      <c r="F318" s="8"/>
      <c r="G318" s="10"/>
      <c r="H318" s="8"/>
      <c r="I318" s="10"/>
      <c r="J318" s="8"/>
      <c r="K318" s="22"/>
    </row>
    <row r="319" spans="1:23" x14ac:dyDescent="0.25">
      <c r="A319" s="19" t="s">
        <v>142</v>
      </c>
      <c r="B319" s="28">
        <v>-1.921E-3</v>
      </c>
      <c r="C319" s="28">
        <v>-1.884E-3</v>
      </c>
      <c r="D319" s="26">
        <v>3.6999999999999924E-5</v>
      </c>
      <c r="E319" s="26">
        <v>-1.9025000000000001E-3</v>
      </c>
      <c r="F319" s="9"/>
      <c r="G319" s="10"/>
      <c r="H319" s="9"/>
      <c r="I319" s="10"/>
      <c r="J319" s="9"/>
      <c r="K319" s="22"/>
    </row>
    <row r="320" spans="1:23" x14ac:dyDescent="0.25">
      <c r="A320" s="16" t="s">
        <v>143</v>
      </c>
      <c r="B320" s="26">
        <v>-1.9036000000000053E-3</v>
      </c>
      <c r="C320" s="26">
        <v>-1.9039999999999058E-3</v>
      </c>
      <c r="D320" s="26">
        <v>-3.9999999990047996E-7</v>
      </c>
      <c r="E320" s="26">
        <v>-1.9037999999999555E-3</v>
      </c>
      <c r="F320" s="8"/>
      <c r="G320" s="10"/>
      <c r="H320" s="8"/>
      <c r="I320" s="10"/>
      <c r="J320" s="8"/>
      <c r="K320" s="22"/>
    </row>
    <row r="321" spans="1:23" x14ac:dyDescent="0.25">
      <c r="A321" s="20" t="s">
        <v>144</v>
      </c>
      <c r="B321" s="27">
        <v>-1.9545250000000125E-3</v>
      </c>
      <c r="C321" s="27">
        <v>-1.8433749999999804E-3</v>
      </c>
      <c r="D321" s="26">
        <v>1.1115000000003206E-4</v>
      </c>
      <c r="E321" s="26">
        <v>-1.8989499999999965E-3</v>
      </c>
      <c r="F321" s="11"/>
      <c r="G321" s="11"/>
      <c r="H321" s="11"/>
      <c r="I321" s="11"/>
      <c r="J321" s="11"/>
      <c r="K321" s="22"/>
    </row>
    <row r="322" spans="1:23" ht="15.75" thickBot="1" x14ac:dyDescent="0.3">
      <c r="A322" s="21" t="s">
        <v>145</v>
      </c>
      <c r="B322" s="29">
        <v>0.97441999999999995</v>
      </c>
      <c r="C322" s="29">
        <v>0.97462000000000004</v>
      </c>
      <c r="D322" s="30">
        <v>2.00000000000089E-4</v>
      </c>
      <c r="E322" s="30">
        <v>0.97452000000000005</v>
      </c>
      <c r="F322" s="23"/>
      <c r="G322" s="23"/>
      <c r="H322" s="23"/>
      <c r="I322" s="23"/>
      <c r="J322" s="23"/>
      <c r="K322" s="35"/>
    </row>
    <row r="323" spans="1:23" ht="15.75" thickBot="1" x14ac:dyDescent="0.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36"/>
    </row>
    <row r="324" spans="1:23" ht="15.75" thickBot="1" x14ac:dyDescent="0.3">
      <c r="A324" s="12" t="s">
        <v>129</v>
      </c>
      <c r="B324" s="13" t="s">
        <v>130</v>
      </c>
      <c r="C324" s="13" t="s">
        <v>7</v>
      </c>
      <c r="D324" s="14"/>
      <c r="E324" s="14"/>
      <c r="F324" s="14"/>
      <c r="G324" s="14"/>
      <c r="H324" s="13"/>
      <c r="I324" s="13"/>
      <c r="J324" s="13" t="s">
        <v>45</v>
      </c>
      <c r="K324" s="33" t="s">
        <v>268</v>
      </c>
    </row>
    <row r="325" spans="1:23" x14ac:dyDescent="0.25">
      <c r="A325" s="1" t="s">
        <v>38</v>
      </c>
      <c r="B325" s="15">
        <v>42907.791018518517</v>
      </c>
      <c r="C325" s="2" t="s">
        <v>0</v>
      </c>
      <c r="D325" s="2" t="s">
        <v>139</v>
      </c>
      <c r="E325" s="42"/>
      <c r="F325" s="2"/>
      <c r="G325" s="2"/>
      <c r="H325" s="2"/>
      <c r="I325" s="2"/>
      <c r="J325" s="2"/>
      <c r="K325" s="34"/>
    </row>
    <row r="326" spans="1:23" x14ac:dyDescent="0.25">
      <c r="A326" s="1"/>
      <c r="B326" s="2"/>
      <c r="C326" s="2"/>
      <c r="D326" s="2"/>
      <c r="E326" s="2"/>
      <c r="F326" s="64" t="s">
        <v>131</v>
      </c>
      <c r="G326" s="64"/>
      <c r="H326" s="64" t="s">
        <v>132</v>
      </c>
      <c r="I326" s="64"/>
      <c r="J326" s="64" t="s">
        <v>133</v>
      </c>
      <c r="K326" s="65"/>
      <c r="M326" s="45"/>
      <c r="N326" s="49" t="s">
        <v>272</v>
      </c>
      <c r="O326" s="49" t="s">
        <v>273</v>
      </c>
      <c r="P326" s="50" t="s">
        <v>274</v>
      </c>
      <c r="Q326" s="49" t="s">
        <v>272</v>
      </c>
      <c r="R326" s="49" t="s">
        <v>273</v>
      </c>
      <c r="S326" s="50" t="s">
        <v>274</v>
      </c>
      <c r="T326" s="49" t="s">
        <v>275</v>
      </c>
      <c r="U326" s="49" t="s">
        <v>276</v>
      </c>
      <c r="V326" s="63" t="s">
        <v>277</v>
      </c>
      <c r="W326" s="63" t="s">
        <v>278</v>
      </c>
    </row>
    <row r="327" spans="1:23" x14ac:dyDescent="0.25">
      <c r="A327" s="16" t="s">
        <v>49</v>
      </c>
      <c r="B327" s="41" t="s">
        <v>134</v>
      </c>
      <c r="C327" s="41" t="s">
        <v>135</v>
      </c>
      <c r="D327" s="41" t="s">
        <v>136</v>
      </c>
      <c r="E327" s="41" t="s">
        <v>137</v>
      </c>
      <c r="F327" s="41" t="s">
        <v>138</v>
      </c>
      <c r="G327" s="4" t="s">
        <v>139</v>
      </c>
      <c r="H327" s="41" t="s">
        <v>138</v>
      </c>
      <c r="I327" s="4" t="s">
        <v>139</v>
      </c>
      <c r="J327" s="41" t="s">
        <v>138</v>
      </c>
      <c r="K327" s="17" t="s">
        <v>139</v>
      </c>
      <c r="M327" s="51">
        <v>42914</v>
      </c>
      <c r="N327" s="52" t="s">
        <v>280</v>
      </c>
      <c r="O327" s="52" t="s">
        <v>39</v>
      </c>
      <c r="P327" s="54">
        <f>SUM('Raw Data'!Q47:Q48)</f>
        <v>43810012</v>
      </c>
      <c r="Q327" s="52" t="s">
        <v>279</v>
      </c>
      <c r="R327" s="52" t="s">
        <v>4</v>
      </c>
      <c r="S327" s="54">
        <f>P327/V327</f>
        <v>12358341.596203076</v>
      </c>
      <c r="T327" s="45">
        <f>'Raw Data'!U47</f>
        <v>3.5457000000000001</v>
      </c>
      <c r="U327" s="45">
        <f>'Raw Data'!V47</f>
        <v>-7.25</v>
      </c>
      <c r="V327" s="62">
        <f>T327+U327/10000</f>
        <v>3.544975</v>
      </c>
      <c r="W327" s="62">
        <f>1/V327</f>
        <v>0.28208943645582835</v>
      </c>
    </row>
    <row r="328" spans="1:23" x14ac:dyDescent="0.25">
      <c r="A328" s="18" t="s">
        <v>11</v>
      </c>
      <c r="B328" s="28" t="s">
        <v>152</v>
      </c>
      <c r="C328" s="28" t="s">
        <v>152</v>
      </c>
      <c r="D328" s="5" t="s">
        <v>152</v>
      </c>
      <c r="E328" s="7" t="s">
        <v>152</v>
      </c>
      <c r="F328" s="6" t="s">
        <v>152</v>
      </c>
      <c r="G328" s="6" t="s">
        <v>152</v>
      </c>
      <c r="H328" s="6" t="s">
        <v>152</v>
      </c>
      <c r="I328" s="6" t="s">
        <v>152</v>
      </c>
      <c r="J328" s="6" t="s">
        <v>152</v>
      </c>
      <c r="K328" s="25" t="s">
        <v>152</v>
      </c>
      <c r="M328" s="51">
        <v>42942</v>
      </c>
      <c r="N328" s="45" t="s">
        <v>279</v>
      </c>
      <c r="O328" s="45" t="s">
        <v>39</v>
      </c>
      <c r="P328" s="54">
        <f>SUM('Raw Data'!Q49:Q50)</f>
        <v>-42271688</v>
      </c>
      <c r="Q328" s="45" t="s">
        <v>280</v>
      </c>
      <c r="R328" s="45" t="s">
        <v>4</v>
      </c>
      <c r="S328" s="54">
        <f>P328/V328</f>
        <v>-11937466.580328934</v>
      </c>
      <c r="T328" s="45">
        <f>T327</f>
        <v>3.5457000000000001</v>
      </c>
      <c r="U328" s="45">
        <f>U327+E338*10000</f>
        <v>-46.062750000000172</v>
      </c>
      <c r="V328" s="62">
        <f>T328+U328/10000</f>
        <v>3.5410937250000001</v>
      </c>
      <c r="W328" s="62">
        <f>1/V328</f>
        <v>0.28239862530043597</v>
      </c>
    </row>
    <row r="329" spans="1:23" x14ac:dyDescent="0.25">
      <c r="A329" s="18" t="s">
        <v>7</v>
      </c>
      <c r="B329" s="28">
        <v>-3.9220000000002031E-3</v>
      </c>
      <c r="C329" s="28">
        <v>-3.7750000000000838E-3</v>
      </c>
      <c r="D329" s="5">
        <v>1.4700000000011926E-4</v>
      </c>
      <c r="E329" s="7">
        <v>-3.8485000000001435E-3</v>
      </c>
      <c r="F329" s="6">
        <v>6.1000000000203253E-5</v>
      </c>
      <c r="G329" s="6">
        <v>8.5999999999916005E-5</v>
      </c>
      <c r="H329" s="6">
        <v>6.1000000000203253E-5</v>
      </c>
      <c r="I329" s="6">
        <v>8.5999999999916005E-5</v>
      </c>
      <c r="J329" s="6">
        <v>4.0725000000185752E-5</v>
      </c>
      <c r="K329" s="25">
        <v>1.0627499999993351E-4</v>
      </c>
    </row>
    <row r="330" spans="1:23" x14ac:dyDescent="0.25">
      <c r="A330" s="18" t="s">
        <v>8</v>
      </c>
      <c r="B330" s="28">
        <v>-4.1753999999998292E-3</v>
      </c>
      <c r="C330" s="28">
        <v>-3.4767000000002213E-3</v>
      </c>
      <c r="D330" s="5">
        <v>6.9869999999960797E-4</v>
      </c>
      <c r="E330" s="7">
        <v>-3.8260500000000253E-3</v>
      </c>
      <c r="F330" s="6">
        <v>3.143999999998294E-4</v>
      </c>
      <c r="G330" s="6">
        <v>3.8429999999977857E-4</v>
      </c>
      <c r="H330" s="6">
        <v>3.143999999998294E-4</v>
      </c>
      <c r="I330" s="6">
        <v>3.8429999999977857E-4</v>
      </c>
      <c r="J330" s="6" t="s">
        <v>152</v>
      </c>
      <c r="K330" s="25" t="s">
        <v>152</v>
      </c>
    </row>
    <row r="331" spans="1:23" x14ac:dyDescent="0.25">
      <c r="A331" s="18" t="s">
        <v>12</v>
      </c>
      <c r="B331" s="28" t="s">
        <v>152</v>
      </c>
      <c r="C331" s="28" t="s">
        <v>152</v>
      </c>
      <c r="D331" s="5" t="s">
        <v>152</v>
      </c>
      <c r="E331" s="7" t="s">
        <v>152</v>
      </c>
      <c r="F331" s="6" t="s">
        <v>152</v>
      </c>
      <c r="G331" s="6" t="s">
        <v>152</v>
      </c>
      <c r="H331" s="6" t="s">
        <v>152</v>
      </c>
      <c r="I331" s="6" t="s">
        <v>152</v>
      </c>
      <c r="J331" s="6" t="s">
        <v>152</v>
      </c>
      <c r="K331" s="25" t="s">
        <v>152</v>
      </c>
    </row>
    <row r="332" spans="1:23" x14ac:dyDescent="0.25">
      <c r="A332" s="18" t="s">
        <v>149</v>
      </c>
      <c r="B332" s="28">
        <v>-4.141999999999868E-3</v>
      </c>
      <c r="C332" s="28">
        <v>-3.7310000000001509E-3</v>
      </c>
      <c r="D332" s="5">
        <v>4.1099999999971715E-4</v>
      </c>
      <c r="E332" s="7">
        <v>-3.9365000000000094E-3</v>
      </c>
      <c r="F332" s="6">
        <v>2.8099999999986816E-4</v>
      </c>
      <c r="G332" s="6">
        <v>1.2999999999984899E-4</v>
      </c>
      <c r="H332" s="6">
        <v>2.8099999999986816E-4</v>
      </c>
      <c r="I332" s="6">
        <v>1.2999999999984899E-4</v>
      </c>
      <c r="J332" s="6" t="s">
        <v>152</v>
      </c>
      <c r="K332" s="25" t="s">
        <v>152</v>
      </c>
    </row>
    <row r="333" spans="1:23" x14ac:dyDescent="0.25">
      <c r="A333" s="18" t="s">
        <v>2</v>
      </c>
      <c r="B333" s="28" t="s">
        <v>152</v>
      </c>
      <c r="C333" s="28" t="s">
        <v>152</v>
      </c>
      <c r="D333" s="5" t="s">
        <v>152</v>
      </c>
      <c r="E333" s="7" t="s">
        <v>152</v>
      </c>
      <c r="F333" s="6" t="s">
        <v>152</v>
      </c>
      <c r="G333" s="6" t="s">
        <v>152</v>
      </c>
      <c r="H333" s="6" t="s">
        <v>152</v>
      </c>
      <c r="I333" s="6" t="s">
        <v>152</v>
      </c>
      <c r="J333" s="6" t="s">
        <v>152</v>
      </c>
      <c r="K333" s="25" t="s">
        <v>152</v>
      </c>
    </row>
    <row r="334" spans="1:23" x14ac:dyDescent="0.25">
      <c r="A334" s="16" t="s">
        <v>140</v>
      </c>
      <c r="B334" s="7">
        <v>-4.0797999999999668E-3</v>
      </c>
      <c r="C334" s="7">
        <v>-3.6609000000001521E-3</v>
      </c>
      <c r="D334" s="5">
        <v>4.1889999999981465E-4</v>
      </c>
      <c r="E334" s="7">
        <v>-3.8703500000000597E-3</v>
      </c>
      <c r="F334" s="8"/>
      <c r="G334" s="10"/>
      <c r="H334" s="8"/>
      <c r="I334" s="10"/>
      <c r="J334" s="8"/>
      <c r="K334" s="22"/>
    </row>
    <row r="335" spans="1:23" x14ac:dyDescent="0.25">
      <c r="A335" s="16" t="s">
        <v>141</v>
      </c>
      <c r="B335" s="28">
        <v>-4.0359999999999997E-3</v>
      </c>
      <c r="C335" s="28">
        <v>-3.686E-3</v>
      </c>
      <c r="D335" s="26">
        <v>3.4999999999999962E-4</v>
      </c>
      <c r="E335" s="26">
        <v>-3.8609999999999998E-3</v>
      </c>
      <c r="F335" s="8"/>
      <c r="G335" s="10"/>
      <c r="H335" s="8"/>
      <c r="I335" s="10"/>
      <c r="J335" s="8"/>
      <c r="K335" s="22"/>
    </row>
    <row r="336" spans="1:23" x14ac:dyDescent="0.25">
      <c r="A336" s="19" t="s">
        <v>142</v>
      </c>
      <c r="B336" s="28">
        <v>-4.0359999999999997E-3</v>
      </c>
      <c r="C336" s="28">
        <v>-3.686E-3</v>
      </c>
      <c r="D336" s="26">
        <v>3.4999999999999962E-4</v>
      </c>
      <c r="E336" s="26">
        <v>-3.8609999999999998E-3</v>
      </c>
      <c r="F336" s="9"/>
      <c r="G336" s="10"/>
      <c r="H336" s="9"/>
      <c r="I336" s="10"/>
      <c r="J336" s="9"/>
      <c r="K336" s="22"/>
    </row>
    <row r="337" spans="1:23" x14ac:dyDescent="0.25">
      <c r="A337" s="16" t="s">
        <v>143</v>
      </c>
      <c r="B337" s="26">
        <v>-3.9220000000002031E-3</v>
      </c>
      <c r="C337" s="26">
        <v>-3.7750000000000838E-3</v>
      </c>
      <c r="D337" s="26">
        <v>1.4700000000011926E-4</v>
      </c>
      <c r="E337" s="26">
        <v>-3.8485000000001435E-3</v>
      </c>
      <c r="F337" s="8"/>
      <c r="G337" s="10"/>
      <c r="H337" s="8"/>
      <c r="I337" s="10"/>
      <c r="J337" s="8"/>
      <c r="K337" s="22"/>
    </row>
    <row r="338" spans="1:23" x14ac:dyDescent="0.25">
      <c r="A338" s="20" t="s">
        <v>144</v>
      </c>
      <c r="B338" s="27">
        <v>-4.1586999999998486E-3</v>
      </c>
      <c r="C338" s="27">
        <v>-3.6038500000001861E-3</v>
      </c>
      <c r="D338" s="26">
        <v>5.5484999999966256E-4</v>
      </c>
      <c r="E338" s="26">
        <v>-3.8812750000000174E-3</v>
      </c>
      <c r="F338" s="11"/>
      <c r="G338" s="11"/>
      <c r="H338" s="11"/>
      <c r="I338" s="11"/>
      <c r="J338" s="11"/>
      <c r="K338" s="22"/>
    </row>
    <row r="339" spans="1:23" ht="15.75" thickBot="1" x14ac:dyDescent="0.3">
      <c r="A339" s="21" t="s">
        <v>145</v>
      </c>
      <c r="B339" s="29">
        <v>3.5476999999999999</v>
      </c>
      <c r="C339" s="29">
        <v>3.5457000000000001</v>
      </c>
      <c r="D339" s="30">
        <v>1.9999999999997797E-3</v>
      </c>
      <c r="E339" s="30">
        <v>3.5467</v>
      </c>
      <c r="F339" s="23"/>
      <c r="G339" s="23"/>
      <c r="H339" s="23"/>
      <c r="I339" s="23"/>
      <c r="J339" s="23"/>
      <c r="K339" s="35"/>
    </row>
    <row r="340" spans="1:23" ht="15.75" thickBot="1" x14ac:dyDescent="0.3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36"/>
    </row>
    <row r="341" spans="1:23" ht="15.75" thickBot="1" x14ac:dyDescent="0.3">
      <c r="A341" s="12" t="s">
        <v>129</v>
      </c>
      <c r="B341" s="13" t="s">
        <v>130</v>
      </c>
      <c r="C341" s="13" t="s">
        <v>7</v>
      </c>
      <c r="D341" s="14"/>
      <c r="E341" s="14"/>
      <c r="F341" s="14"/>
      <c r="G341" s="14"/>
      <c r="H341" s="13"/>
      <c r="I341" s="13"/>
      <c r="J341" s="13" t="s">
        <v>45</v>
      </c>
      <c r="K341" s="33" t="s">
        <v>269</v>
      </c>
    </row>
    <row r="342" spans="1:23" x14ac:dyDescent="0.25">
      <c r="A342" s="1" t="s">
        <v>32</v>
      </c>
      <c r="B342" s="15">
        <v>42907.790509259255</v>
      </c>
      <c r="C342" s="2" t="s">
        <v>0</v>
      </c>
      <c r="D342" s="2" t="s">
        <v>139</v>
      </c>
      <c r="E342" s="45"/>
      <c r="F342" s="2"/>
      <c r="G342" s="2"/>
      <c r="H342" s="2"/>
      <c r="I342" s="2"/>
      <c r="J342" s="2"/>
      <c r="K342" s="34"/>
    </row>
    <row r="343" spans="1:23" x14ac:dyDescent="0.25">
      <c r="A343" s="1"/>
      <c r="B343" s="2"/>
      <c r="C343" s="2"/>
      <c r="D343" s="2"/>
      <c r="E343" s="2"/>
      <c r="F343" s="64" t="s">
        <v>131</v>
      </c>
      <c r="G343" s="64"/>
      <c r="H343" s="64" t="s">
        <v>132</v>
      </c>
      <c r="I343" s="64"/>
      <c r="J343" s="64" t="s">
        <v>133</v>
      </c>
      <c r="K343" s="65"/>
      <c r="M343" s="45"/>
      <c r="N343" s="49" t="s">
        <v>272</v>
      </c>
      <c r="O343" s="49" t="s">
        <v>273</v>
      </c>
      <c r="P343" s="50" t="s">
        <v>274</v>
      </c>
      <c r="Q343" s="49" t="s">
        <v>272</v>
      </c>
      <c r="R343" s="49" t="s">
        <v>273</v>
      </c>
      <c r="S343" s="50" t="s">
        <v>274</v>
      </c>
      <c r="T343" s="49" t="s">
        <v>275</v>
      </c>
      <c r="U343" s="49" t="s">
        <v>276</v>
      </c>
      <c r="V343" s="63" t="s">
        <v>277</v>
      </c>
      <c r="W343" s="63" t="s">
        <v>278</v>
      </c>
    </row>
    <row r="344" spans="1:23" x14ac:dyDescent="0.25">
      <c r="A344" s="16" t="s">
        <v>49</v>
      </c>
      <c r="B344" s="46" t="s">
        <v>134</v>
      </c>
      <c r="C344" s="46" t="s">
        <v>135</v>
      </c>
      <c r="D344" s="46" t="s">
        <v>136</v>
      </c>
      <c r="E344" s="46" t="s">
        <v>137</v>
      </c>
      <c r="F344" s="46" t="s">
        <v>138</v>
      </c>
      <c r="G344" s="4" t="s">
        <v>139</v>
      </c>
      <c r="H344" s="46" t="s">
        <v>138</v>
      </c>
      <c r="I344" s="4" t="s">
        <v>139</v>
      </c>
      <c r="J344" s="46" t="s">
        <v>138</v>
      </c>
      <c r="K344" s="17" t="s">
        <v>139</v>
      </c>
      <c r="M344" s="51">
        <v>42914</v>
      </c>
      <c r="N344" s="52" t="s">
        <v>280</v>
      </c>
      <c r="O344" s="52" t="s">
        <v>33</v>
      </c>
      <c r="P344" s="54">
        <f>SUM('Raw Data'!Q51:Q52)</f>
        <v>32636721</v>
      </c>
      <c r="Q344" s="52" t="s">
        <v>279</v>
      </c>
      <c r="R344" s="52" t="s">
        <v>4</v>
      </c>
      <c r="S344" s="54">
        <f>P344/V344</f>
        <v>3720755.786048728</v>
      </c>
      <c r="T344" s="45">
        <f>'Raw Data'!U51</f>
        <v>8.7724600000000006</v>
      </c>
      <c r="U344" s="45">
        <f>'Raw Data'!V51</f>
        <v>-9.3000000000000007</v>
      </c>
      <c r="V344" s="62">
        <f>T344+U344/10000</f>
        <v>8.7715300000000003</v>
      </c>
      <c r="W344" s="62">
        <f>1/V344</f>
        <v>0.11400519635684994</v>
      </c>
    </row>
    <row r="345" spans="1:23" x14ac:dyDescent="0.25">
      <c r="A345" s="18" t="s">
        <v>11</v>
      </c>
      <c r="B345" s="28">
        <v>-1.6833000000000098E-2</v>
      </c>
      <c r="C345" s="28">
        <v>-1.3166000000000011E-2</v>
      </c>
      <c r="D345" s="5">
        <v>3.6670000000000869E-3</v>
      </c>
      <c r="E345" s="7">
        <v>-1.4999500000000054E-2</v>
      </c>
      <c r="F345" s="6">
        <v>1.6250000000000986E-3</v>
      </c>
      <c r="G345" s="6">
        <v>2.0419999999999883E-3</v>
      </c>
      <c r="H345" s="6">
        <v>1.6250000000000986E-3</v>
      </c>
      <c r="I345" s="6">
        <v>2.0419999999999883E-3</v>
      </c>
      <c r="J345" s="6" t="s">
        <v>152</v>
      </c>
      <c r="K345" s="25" t="s">
        <v>152</v>
      </c>
      <c r="M345" s="51">
        <v>42942</v>
      </c>
      <c r="N345" s="45" t="s">
        <v>279</v>
      </c>
      <c r="O345" s="45" t="s">
        <v>33</v>
      </c>
      <c r="P345" s="54">
        <f>SUM('Raw Data'!Q53:Q54)</f>
        <v>-27809257</v>
      </c>
      <c r="Q345" s="45" t="s">
        <v>280</v>
      </c>
      <c r="R345" s="45" t="s">
        <v>4</v>
      </c>
      <c r="S345" s="54">
        <f>P345/V345</f>
        <v>-3175885.1744044181</v>
      </c>
      <c r="T345" s="45">
        <f>T344</f>
        <v>8.7724600000000006</v>
      </c>
      <c r="U345" s="45">
        <f>U344+E355*10000</f>
        <v>-160.80133333333632</v>
      </c>
      <c r="V345" s="62">
        <f>T345+U345/10000</f>
        <v>8.7563798666666663</v>
      </c>
      <c r="W345" s="62">
        <f>1/V345</f>
        <v>0.1142024461280795</v>
      </c>
    </row>
    <row r="346" spans="1:23" x14ac:dyDescent="0.25">
      <c r="A346" s="18" t="s">
        <v>7</v>
      </c>
      <c r="B346" s="28">
        <v>-1.534600000000097E-2</v>
      </c>
      <c r="C346" s="28">
        <v>-1.5144000000001157E-2</v>
      </c>
      <c r="D346" s="5">
        <v>2.0199999999981344E-4</v>
      </c>
      <c r="E346" s="7">
        <v>-1.5245000000001063E-2</v>
      </c>
      <c r="F346" s="6">
        <v>1.3800000000097068E-4</v>
      </c>
      <c r="G346" s="6">
        <v>6.399999999884276E-5</v>
      </c>
      <c r="H346" s="6">
        <v>1.3800000000097068E-4</v>
      </c>
      <c r="I346" s="6">
        <v>6.399999999884276E-5</v>
      </c>
      <c r="J346" s="6">
        <v>1.9586666666733879E-4</v>
      </c>
      <c r="K346" s="25">
        <v>6.1333333324746497E-6</v>
      </c>
    </row>
    <row r="347" spans="1:23" x14ac:dyDescent="0.25">
      <c r="A347" s="18" t="s">
        <v>8</v>
      </c>
      <c r="B347" s="28">
        <v>-1.5423400000001308E-2</v>
      </c>
      <c r="C347" s="28">
        <v>-1.5049400000000546E-2</v>
      </c>
      <c r="D347" s="5">
        <v>3.7400000000076261E-4</v>
      </c>
      <c r="E347" s="7">
        <v>-1.5236400000000927E-2</v>
      </c>
      <c r="F347" s="6">
        <v>2.1540000000130899E-4</v>
      </c>
      <c r="G347" s="6">
        <v>1.5859999999945362E-4</v>
      </c>
      <c r="H347" s="6">
        <v>2.1540000000130899E-4</v>
      </c>
      <c r="I347" s="6">
        <v>1.5859999999945362E-4</v>
      </c>
      <c r="J347" s="6" t="s">
        <v>152</v>
      </c>
      <c r="K347" s="25" t="s">
        <v>152</v>
      </c>
    </row>
    <row r="348" spans="1:23" x14ac:dyDescent="0.25">
      <c r="A348" s="18" t="s">
        <v>12</v>
      </c>
      <c r="B348" s="28" t="s">
        <v>152</v>
      </c>
      <c r="C348" s="28" t="s">
        <v>152</v>
      </c>
      <c r="D348" s="5" t="s">
        <v>152</v>
      </c>
      <c r="E348" s="7" t="s">
        <v>152</v>
      </c>
      <c r="F348" s="6" t="s">
        <v>152</v>
      </c>
      <c r="G348" s="6" t="s">
        <v>152</v>
      </c>
      <c r="H348" s="6" t="s">
        <v>152</v>
      </c>
      <c r="I348" s="6" t="s">
        <v>152</v>
      </c>
      <c r="J348" s="6" t="s">
        <v>152</v>
      </c>
      <c r="K348" s="25" t="s">
        <v>152</v>
      </c>
    </row>
    <row r="349" spans="1:23" x14ac:dyDescent="0.25">
      <c r="A349" s="18" t="s">
        <v>149</v>
      </c>
      <c r="B349" s="28">
        <v>-1.5349999999999753E-2</v>
      </c>
      <c r="C349" s="28">
        <v>-1.5079000000000065E-2</v>
      </c>
      <c r="D349" s="5">
        <v>2.7099999999968816E-4</v>
      </c>
      <c r="E349" s="7">
        <v>-1.5214499999999909E-2</v>
      </c>
      <c r="F349" s="6">
        <v>1.4199999999975343E-4</v>
      </c>
      <c r="G349" s="6">
        <v>1.2899999999993472E-4</v>
      </c>
      <c r="H349" s="6">
        <v>1.4199999999975343E-4</v>
      </c>
      <c r="I349" s="6">
        <v>1.2899999999993472E-4</v>
      </c>
      <c r="J349" s="6" t="s">
        <v>152</v>
      </c>
      <c r="K349" s="25" t="s">
        <v>152</v>
      </c>
    </row>
    <row r="350" spans="1:23" x14ac:dyDescent="0.25">
      <c r="A350" s="18" t="s">
        <v>2</v>
      </c>
      <c r="B350" s="28" t="s">
        <v>152</v>
      </c>
      <c r="C350" s="28" t="s">
        <v>152</v>
      </c>
      <c r="D350" s="5" t="s">
        <v>152</v>
      </c>
      <c r="E350" s="7" t="s">
        <v>152</v>
      </c>
      <c r="F350" s="6" t="s">
        <v>152</v>
      </c>
      <c r="G350" s="6" t="s">
        <v>152</v>
      </c>
      <c r="H350" s="6" t="s">
        <v>152</v>
      </c>
      <c r="I350" s="6" t="s">
        <v>152</v>
      </c>
      <c r="J350" s="6" t="s">
        <v>152</v>
      </c>
      <c r="K350" s="25" t="s">
        <v>152</v>
      </c>
    </row>
    <row r="351" spans="1:23" x14ac:dyDescent="0.25">
      <c r="A351" s="16" t="s">
        <v>140</v>
      </c>
      <c r="B351" s="7">
        <v>-1.5738100000000532E-2</v>
      </c>
      <c r="C351" s="7">
        <v>-1.4609600000000444E-2</v>
      </c>
      <c r="D351" s="5">
        <v>1.1285000000000878E-3</v>
      </c>
      <c r="E351" s="7">
        <v>-1.5173850000000488E-2</v>
      </c>
      <c r="F351" s="8"/>
      <c r="G351" s="10"/>
      <c r="H351" s="8"/>
      <c r="I351" s="10"/>
      <c r="J351" s="8"/>
      <c r="K351" s="22"/>
    </row>
    <row r="352" spans="1:23" x14ac:dyDescent="0.25">
      <c r="A352" s="16" t="s">
        <v>141</v>
      </c>
      <c r="B352" s="28">
        <v>-1.5349E-2</v>
      </c>
      <c r="C352" s="28">
        <v>-1.5067000000000001E-2</v>
      </c>
      <c r="D352" s="26">
        <v>2.8199999999999927E-4</v>
      </c>
      <c r="E352" s="26">
        <v>-1.5207999999999999E-2</v>
      </c>
      <c r="F352" s="8"/>
      <c r="G352" s="10"/>
      <c r="H352" s="8"/>
      <c r="I352" s="10"/>
      <c r="J352" s="8"/>
      <c r="K352" s="22"/>
    </row>
    <row r="353" spans="1:23" x14ac:dyDescent="0.25">
      <c r="A353" s="19" t="s">
        <v>142</v>
      </c>
      <c r="B353" s="28">
        <v>-1.5349E-2</v>
      </c>
      <c r="C353" s="28">
        <v>-1.5067000000000001E-2</v>
      </c>
      <c r="D353" s="26">
        <v>2.8199999999999927E-4</v>
      </c>
      <c r="E353" s="26">
        <v>-1.5207999999999999E-2</v>
      </c>
      <c r="F353" s="9"/>
      <c r="G353" s="10"/>
      <c r="H353" s="9"/>
      <c r="I353" s="10"/>
      <c r="J353" s="9"/>
      <c r="K353" s="22"/>
    </row>
    <row r="354" spans="1:23" x14ac:dyDescent="0.25">
      <c r="A354" s="16" t="s">
        <v>143</v>
      </c>
      <c r="B354" s="26">
        <v>-1.534600000000097E-2</v>
      </c>
      <c r="C354" s="26">
        <v>-1.5144000000001157E-2</v>
      </c>
      <c r="D354" s="26">
        <v>2.0199999999981344E-4</v>
      </c>
      <c r="E354" s="26">
        <v>-1.5245000000001063E-2</v>
      </c>
      <c r="F354" s="8"/>
      <c r="G354" s="10"/>
      <c r="H354" s="8"/>
      <c r="I354" s="10"/>
      <c r="J354" s="8"/>
      <c r="K354" s="22"/>
    </row>
    <row r="355" spans="1:23" x14ac:dyDescent="0.25">
      <c r="A355" s="20" t="s">
        <v>144</v>
      </c>
      <c r="B355" s="27">
        <v>-1.5868800000000387E-2</v>
      </c>
      <c r="C355" s="27">
        <v>-1.4431466666666873E-2</v>
      </c>
      <c r="D355" s="26">
        <v>1.4373333333335143E-3</v>
      </c>
      <c r="E355" s="26">
        <v>-1.5150133333333631E-2</v>
      </c>
      <c r="F355" s="11"/>
      <c r="G355" s="11"/>
      <c r="H355" s="11"/>
      <c r="I355" s="11"/>
      <c r="J355" s="11"/>
      <c r="K355" s="22"/>
    </row>
    <row r="356" spans="1:23" ht="15.75" thickBot="1" x14ac:dyDescent="0.3">
      <c r="A356" s="21" t="s">
        <v>145</v>
      </c>
      <c r="B356" s="29">
        <v>8.7736800000000006</v>
      </c>
      <c r="C356" s="29">
        <v>8.7724600000000006</v>
      </c>
      <c r="D356" s="30">
        <v>1.2199999999999989E-3</v>
      </c>
      <c r="E356" s="30">
        <v>8.7730700000000006</v>
      </c>
      <c r="F356" s="23"/>
      <c r="G356" s="23"/>
      <c r="H356" s="23"/>
      <c r="I356" s="23"/>
      <c r="J356" s="23"/>
      <c r="K356" s="35"/>
    </row>
    <row r="357" spans="1:23" ht="15.75" thickBot="1" x14ac:dyDescent="0.3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36"/>
    </row>
    <row r="358" spans="1:23" ht="15.75" thickBot="1" x14ac:dyDescent="0.3">
      <c r="A358" s="12" t="s">
        <v>129</v>
      </c>
      <c r="B358" s="13" t="s">
        <v>130</v>
      </c>
      <c r="C358" s="13" t="s">
        <v>8</v>
      </c>
      <c r="D358" s="14"/>
      <c r="E358" s="14"/>
      <c r="F358" s="14"/>
      <c r="G358" s="14"/>
      <c r="H358" s="13"/>
      <c r="I358" s="13"/>
      <c r="J358" s="13" t="s">
        <v>45</v>
      </c>
      <c r="K358" s="33" t="s">
        <v>270</v>
      </c>
    </row>
    <row r="359" spans="1:23" x14ac:dyDescent="0.25">
      <c r="A359" s="1" t="s">
        <v>36</v>
      </c>
      <c r="B359" s="15">
        <v>42907.811782407407</v>
      </c>
      <c r="C359" s="2" t="s">
        <v>0</v>
      </c>
      <c r="D359" s="2" t="s">
        <v>138</v>
      </c>
      <c r="E359" s="45"/>
      <c r="F359" s="2"/>
      <c r="G359" s="2"/>
      <c r="H359" s="2"/>
      <c r="I359" s="2"/>
      <c r="J359" s="2"/>
      <c r="K359" s="34"/>
    </row>
    <row r="360" spans="1:23" x14ac:dyDescent="0.25">
      <c r="A360" s="1"/>
      <c r="B360" s="2"/>
      <c r="C360" s="2"/>
      <c r="D360" s="2"/>
      <c r="E360" s="2"/>
      <c r="F360" s="64" t="s">
        <v>131</v>
      </c>
      <c r="G360" s="64"/>
      <c r="H360" s="64" t="s">
        <v>132</v>
      </c>
      <c r="I360" s="64"/>
      <c r="J360" s="64" t="s">
        <v>133</v>
      </c>
      <c r="K360" s="65"/>
      <c r="M360" s="45"/>
      <c r="N360" s="49" t="s">
        <v>272</v>
      </c>
      <c r="O360" s="49" t="s">
        <v>273</v>
      </c>
      <c r="P360" s="50" t="s">
        <v>274</v>
      </c>
      <c r="Q360" s="49" t="s">
        <v>272</v>
      </c>
      <c r="R360" s="49" t="s">
        <v>273</v>
      </c>
      <c r="S360" s="50" t="s">
        <v>274</v>
      </c>
      <c r="T360" s="49" t="s">
        <v>275</v>
      </c>
      <c r="U360" s="49" t="s">
        <v>276</v>
      </c>
      <c r="V360" s="63" t="s">
        <v>277</v>
      </c>
      <c r="W360" s="63" t="s">
        <v>278</v>
      </c>
    </row>
    <row r="361" spans="1:23" x14ac:dyDescent="0.25">
      <c r="A361" s="16" t="s">
        <v>49</v>
      </c>
      <c r="B361" s="46" t="s">
        <v>134</v>
      </c>
      <c r="C361" s="46" t="s">
        <v>135</v>
      </c>
      <c r="D361" s="46" t="s">
        <v>136</v>
      </c>
      <c r="E361" s="46" t="s">
        <v>137</v>
      </c>
      <c r="F361" s="46" t="s">
        <v>138</v>
      </c>
      <c r="G361" s="4" t="s">
        <v>139</v>
      </c>
      <c r="H361" s="46" t="s">
        <v>138</v>
      </c>
      <c r="I361" s="4" t="s">
        <v>139</v>
      </c>
      <c r="J361" s="46" t="s">
        <v>138</v>
      </c>
      <c r="K361" s="17" t="s">
        <v>139</v>
      </c>
      <c r="M361" s="51">
        <v>42914</v>
      </c>
      <c r="N361" s="52" t="s">
        <v>279</v>
      </c>
      <c r="O361" s="52" t="s">
        <v>37</v>
      </c>
      <c r="P361" s="54">
        <f>SUM('Raw Data'!Q55:Q56)</f>
        <v>-165290757</v>
      </c>
      <c r="Q361" s="52" t="s">
        <v>279</v>
      </c>
      <c r="R361" s="52" t="s">
        <v>4</v>
      </c>
      <c r="S361" s="54">
        <f>P361/V361</f>
        <v>-12623507.614432232</v>
      </c>
      <c r="T361" s="45">
        <f>'Raw Data'!U55</f>
        <v>13.0825</v>
      </c>
      <c r="U361" s="45">
        <f>'Raw Data'!V55</f>
        <v>113.85</v>
      </c>
      <c r="V361" s="62">
        <f>T361+U361/10000</f>
        <v>13.093885</v>
      </c>
      <c r="W361" s="62">
        <f>1/V361</f>
        <v>7.6371527625299904E-2</v>
      </c>
    </row>
    <row r="362" spans="1:23" x14ac:dyDescent="0.25">
      <c r="A362" s="18" t="s">
        <v>11</v>
      </c>
      <c r="B362" s="28" t="s">
        <v>152</v>
      </c>
      <c r="C362" s="28" t="s">
        <v>152</v>
      </c>
      <c r="D362" s="5" t="s">
        <v>152</v>
      </c>
      <c r="E362" s="7" t="s">
        <v>152</v>
      </c>
      <c r="F362" s="6" t="s">
        <v>152</v>
      </c>
      <c r="G362" s="6" t="s">
        <v>152</v>
      </c>
      <c r="H362" s="6" t="s">
        <v>152</v>
      </c>
      <c r="I362" s="6" t="s">
        <v>152</v>
      </c>
      <c r="J362" s="6" t="s">
        <v>152</v>
      </c>
      <c r="K362" s="25" t="s">
        <v>152</v>
      </c>
      <c r="M362" s="51">
        <v>42942</v>
      </c>
      <c r="N362" s="45" t="s">
        <v>280</v>
      </c>
      <c r="O362" s="45" t="s">
        <v>37</v>
      </c>
      <c r="P362" s="54">
        <f>SUM('Raw Data'!Q57)</f>
        <v>138908522</v>
      </c>
      <c r="Q362" s="45" t="s">
        <v>280</v>
      </c>
      <c r="R362" s="45" t="s">
        <v>4</v>
      </c>
      <c r="S362" s="54">
        <f>P362/V362</f>
        <v>10557913.251960048</v>
      </c>
      <c r="T362" s="45">
        <f>T361</f>
        <v>13.0825</v>
      </c>
      <c r="U362" s="45">
        <f>U361+E372*10000</f>
        <v>743.15999999999849</v>
      </c>
      <c r="V362" s="62">
        <f>T362+U362/10000</f>
        <v>13.156815999999999</v>
      </c>
      <c r="W362" s="62">
        <f>1/V362</f>
        <v>7.6006231294866486E-2</v>
      </c>
    </row>
    <row r="363" spans="1:23" x14ac:dyDescent="0.25">
      <c r="A363" s="18" t="s">
        <v>7</v>
      </c>
      <c r="B363" s="28" t="s">
        <v>152</v>
      </c>
      <c r="C363" s="28" t="s">
        <v>152</v>
      </c>
      <c r="D363" s="5" t="s">
        <v>152</v>
      </c>
      <c r="E363" s="7" t="s">
        <v>152</v>
      </c>
      <c r="F363" s="6" t="s">
        <v>152</v>
      </c>
      <c r="G363" s="6" t="s">
        <v>152</v>
      </c>
      <c r="H363" s="6" t="s">
        <v>152</v>
      </c>
      <c r="I363" s="6" t="s">
        <v>152</v>
      </c>
      <c r="J363" s="6" t="s">
        <v>152</v>
      </c>
      <c r="K363" s="25" t="s">
        <v>152</v>
      </c>
    </row>
    <row r="364" spans="1:23" x14ac:dyDescent="0.25">
      <c r="A364" s="18" t="s">
        <v>8</v>
      </c>
      <c r="B364" s="28">
        <v>6.2296999999999159E-2</v>
      </c>
      <c r="C364" s="28">
        <v>6.296999999999997E-2</v>
      </c>
      <c r="D364" s="5">
        <v>6.7300000000081184E-4</v>
      </c>
      <c r="E364" s="7">
        <v>6.2633499999999565E-2</v>
      </c>
      <c r="F364" s="6">
        <v>4.0300000000084713E-4</v>
      </c>
      <c r="G364" s="6">
        <v>2.6999999999996471E-4</v>
      </c>
      <c r="H364" s="6">
        <v>4.0300000000084713E-4</v>
      </c>
      <c r="I364" s="6">
        <v>2.6999999999996471E-4</v>
      </c>
      <c r="J364" s="6">
        <v>6.3400000000068957E-4</v>
      </c>
      <c r="K364" s="25">
        <v>3.900000000012227E-5</v>
      </c>
    </row>
    <row r="365" spans="1:23" x14ac:dyDescent="0.25">
      <c r="A365" s="18" t="s">
        <v>12</v>
      </c>
      <c r="B365" s="28" t="s">
        <v>152</v>
      </c>
      <c r="C365" s="28" t="s">
        <v>152</v>
      </c>
      <c r="D365" s="5" t="s">
        <v>152</v>
      </c>
      <c r="E365" s="7" t="s">
        <v>152</v>
      </c>
      <c r="F365" s="6" t="s">
        <v>152</v>
      </c>
      <c r="G365" s="6" t="s">
        <v>152</v>
      </c>
      <c r="H365" s="6" t="s">
        <v>152</v>
      </c>
      <c r="I365" s="6" t="s">
        <v>152</v>
      </c>
      <c r="J365" s="6" t="s">
        <v>152</v>
      </c>
      <c r="K365" s="25" t="s">
        <v>152</v>
      </c>
    </row>
    <row r="366" spans="1:23" x14ac:dyDescent="0.25">
      <c r="A366" s="18" t="s">
        <v>149</v>
      </c>
      <c r="B366" s="28">
        <v>6.2623999999999569E-2</v>
      </c>
      <c r="C366" s="28">
        <v>6.3238000000000127E-2</v>
      </c>
      <c r="D366" s="5">
        <v>6.1400000000055854E-4</v>
      </c>
      <c r="E366" s="7">
        <v>6.2930999999999848E-2</v>
      </c>
      <c r="F366" s="6">
        <v>7.6000000000436829E-5</v>
      </c>
      <c r="G366" s="6">
        <v>5.3800000000012171E-4</v>
      </c>
      <c r="H366" s="6">
        <v>7.6000000000436829E-5</v>
      </c>
      <c r="I366" s="6">
        <v>5.3800000000012171E-4</v>
      </c>
      <c r="J366" s="6" t="s">
        <v>152</v>
      </c>
      <c r="K366" s="25" t="s">
        <v>152</v>
      </c>
    </row>
    <row r="367" spans="1:23" x14ac:dyDescent="0.25">
      <c r="A367" s="18" t="s">
        <v>2</v>
      </c>
      <c r="B367" s="28" t="s">
        <v>152</v>
      </c>
      <c r="C367" s="28" t="s">
        <v>152</v>
      </c>
      <c r="D367" s="5" t="s">
        <v>152</v>
      </c>
      <c r="E367" s="7" t="s">
        <v>152</v>
      </c>
      <c r="F367" s="6" t="s">
        <v>152</v>
      </c>
      <c r="G367" s="6" t="s">
        <v>152</v>
      </c>
      <c r="H367" s="6" t="s">
        <v>152</v>
      </c>
      <c r="I367" s="6" t="s">
        <v>152</v>
      </c>
      <c r="J367" s="6" t="s">
        <v>152</v>
      </c>
      <c r="K367" s="25" t="s">
        <v>152</v>
      </c>
    </row>
    <row r="368" spans="1:23" x14ac:dyDescent="0.25">
      <c r="A368" s="16" t="s">
        <v>140</v>
      </c>
      <c r="B368" s="7">
        <v>6.2460499999999364E-2</v>
      </c>
      <c r="C368" s="7">
        <v>6.3104000000000049E-2</v>
      </c>
      <c r="D368" s="5">
        <v>6.4350000000068519E-4</v>
      </c>
      <c r="E368" s="7">
        <v>6.2782249999999706E-2</v>
      </c>
      <c r="F368" s="8"/>
      <c r="G368" s="10"/>
      <c r="H368" s="8"/>
      <c r="I368" s="10"/>
      <c r="J368" s="8"/>
      <c r="K368" s="22"/>
    </row>
    <row r="369" spans="1:23" x14ac:dyDescent="0.25">
      <c r="A369" s="16" t="s">
        <v>141</v>
      </c>
      <c r="B369" s="28">
        <v>6.2199999999999998E-2</v>
      </c>
      <c r="C369" s="28">
        <v>6.3200000000000006E-2</v>
      </c>
      <c r="D369" s="26">
        <v>1.0000000000000078E-3</v>
      </c>
      <c r="E369" s="26">
        <v>6.2700000000000006E-2</v>
      </c>
      <c r="F369" s="8"/>
      <c r="G369" s="10"/>
      <c r="H369" s="8"/>
      <c r="I369" s="10"/>
      <c r="J369" s="8"/>
      <c r="K369" s="22"/>
    </row>
    <row r="370" spans="1:23" x14ac:dyDescent="0.25">
      <c r="A370" s="19" t="s">
        <v>142</v>
      </c>
      <c r="B370" s="28">
        <v>6.2199999999999998E-2</v>
      </c>
      <c r="C370" s="28">
        <v>6.3200000000000006E-2</v>
      </c>
      <c r="D370" s="26">
        <v>1.0000000000000078E-3</v>
      </c>
      <c r="E370" s="26">
        <v>6.2700000000000006E-2</v>
      </c>
      <c r="F370" s="9"/>
      <c r="G370" s="10"/>
      <c r="H370" s="9"/>
      <c r="I370" s="10"/>
      <c r="J370" s="9"/>
      <c r="K370" s="22"/>
    </row>
    <row r="371" spans="1:23" x14ac:dyDescent="0.25">
      <c r="A371" s="16" t="s">
        <v>143</v>
      </c>
      <c r="B371" s="26">
        <v>6.2623999999999569E-2</v>
      </c>
      <c r="C371" s="26">
        <v>6.296999999999997E-2</v>
      </c>
      <c r="D371" s="26">
        <v>3.4600000000040154E-4</v>
      </c>
      <c r="E371" s="26">
        <v>6.279699999999977E-2</v>
      </c>
      <c r="F371" s="8"/>
      <c r="G371" s="10"/>
      <c r="H371" s="8"/>
      <c r="I371" s="10"/>
      <c r="J371" s="8"/>
      <c r="K371" s="22"/>
    </row>
    <row r="372" spans="1:23" x14ac:dyDescent="0.25">
      <c r="A372" s="20" t="s">
        <v>144</v>
      </c>
      <c r="B372" s="27">
        <v>6.2623999999999569E-2</v>
      </c>
      <c r="C372" s="27">
        <v>6.3238000000000127E-2</v>
      </c>
      <c r="D372" s="26">
        <v>6.1400000000055854E-4</v>
      </c>
      <c r="E372" s="26">
        <v>6.2930999999999848E-2</v>
      </c>
      <c r="F372" s="11"/>
      <c r="G372" s="11"/>
      <c r="H372" s="11"/>
      <c r="I372" s="11"/>
      <c r="J372" s="11"/>
      <c r="K372" s="22"/>
    </row>
    <row r="373" spans="1:23" ht="15.75" thickBot="1" x14ac:dyDescent="0.3">
      <c r="A373" s="21" t="s">
        <v>145</v>
      </c>
      <c r="B373" s="29">
        <v>13.0825</v>
      </c>
      <c r="C373" s="29">
        <v>13.076700000000001</v>
      </c>
      <c r="D373" s="30">
        <v>5.7999999999989171E-3</v>
      </c>
      <c r="E373" s="30">
        <v>13.079599999999999</v>
      </c>
      <c r="F373" s="23"/>
      <c r="G373" s="23"/>
      <c r="H373" s="23"/>
      <c r="I373" s="23"/>
      <c r="J373" s="23"/>
      <c r="K373" s="35"/>
    </row>
    <row r="374" spans="1:23" ht="15.75" thickBot="1" x14ac:dyDescent="0.3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36"/>
    </row>
    <row r="375" spans="1:23" ht="15.75" thickBot="1" x14ac:dyDescent="0.3">
      <c r="A375" s="12" t="s">
        <v>129</v>
      </c>
      <c r="B375" s="13" t="s">
        <v>130</v>
      </c>
      <c r="C375" s="13" t="s">
        <v>7</v>
      </c>
      <c r="D375" s="14"/>
      <c r="E375" s="14"/>
      <c r="F375" s="14"/>
      <c r="G375" s="14"/>
      <c r="H375" s="13"/>
      <c r="I375" s="13"/>
      <c r="J375" s="13" t="s">
        <v>45</v>
      </c>
      <c r="K375" s="33" t="s">
        <v>271</v>
      </c>
    </row>
    <row r="376" spans="1:23" x14ac:dyDescent="0.25">
      <c r="A376" s="1" t="s">
        <v>42</v>
      </c>
      <c r="B376" s="15">
        <v>42908.02811342592</v>
      </c>
      <c r="C376" s="2" t="s">
        <v>0</v>
      </c>
      <c r="D376" s="2" t="s">
        <v>138</v>
      </c>
      <c r="E376" s="45"/>
      <c r="F376" s="2"/>
      <c r="G376" s="2"/>
      <c r="H376" s="2"/>
      <c r="I376" s="2"/>
      <c r="J376" s="2"/>
      <c r="K376" s="34"/>
    </row>
    <row r="377" spans="1:23" x14ac:dyDescent="0.25">
      <c r="A377" s="1"/>
      <c r="B377" s="2"/>
      <c r="C377" s="2"/>
      <c r="D377" s="2"/>
      <c r="E377" s="2"/>
      <c r="F377" s="64" t="s">
        <v>131</v>
      </c>
      <c r="G377" s="64"/>
      <c r="H377" s="64" t="s">
        <v>132</v>
      </c>
      <c r="I377" s="64"/>
      <c r="J377" s="64" t="s">
        <v>133</v>
      </c>
      <c r="K377" s="65"/>
      <c r="M377" s="45"/>
      <c r="N377" s="49" t="s">
        <v>272</v>
      </c>
      <c r="O377" s="49" t="s">
        <v>273</v>
      </c>
      <c r="P377" s="50" t="s">
        <v>274</v>
      </c>
      <c r="Q377" s="49" t="s">
        <v>272</v>
      </c>
      <c r="R377" s="49" t="s">
        <v>273</v>
      </c>
      <c r="S377" s="50" t="s">
        <v>274</v>
      </c>
      <c r="T377" s="49" t="s">
        <v>275</v>
      </c>
      <c r="U377" s="49" t="s">
        <v>276</v>
      </c>
      <c r="V377" s="63" t="s">
        <v>277</v>
      </c>
      <c r="W377" s="63" t="s">
        <v>278</v>
      </c>
    </row>
    <row r="378" spans="1:23" x14ac:dyDescent="0.25">
      <c r="A378" s="16" t="s">
        <v>49</v>
      </c>
      <c r="B378" s="46" t="s">
        <v>134</v>
      </c>
      <c r="C378" s="46" t="s">
        <v>135</v>
      </c>
      <c r="D378" s="46" t="s">
        <v>136</v>
      </c>
      <c r="E378" s="46" t="s">
        <v>137</v>
      </c>
      <c r="F378" s="46" t="s">
        <v>138</v>
      </c>
      <c r="G378" s="4" t="s">
        <v>139</v>
      </c>
      <c r="H378" s="46" t="s">
        <v>138</v>
      </c>
      <c r="I378" s="4" t="s">
        <v>139</v>
      </c>
      <c r="J378" s="46" t="s">
        <v>138</v>
      </c>
      <c r="K378" s="17" t="s">
        <v>139</v>
      </c>
      <c r="M378" s="51">
        <v>42914</v>
      </c>
      <c r="N378" s="52" t="s">
        <v>279</v>
      </c>
      <c r="O378" s="52" t="s">
        <v>43</v>
      </c>
      <c r="P378" s="54">
        <f>SUM('Raw Data'!Q58:Q59)</f>
        <v>-230654950</v>
      </c>
      <c r="Q378" s="52" t="s">
        <v>279</v>
      </c>
      <c r="R378" s="52" t="s">
        <v>4</v>
      </c>
      <c r="S378" s="54">
        <f>P378/V378</f>
        <v>-12703152.451080283</v>
      </c>
      <c r="T378" s="45">
        <f>'Raw Data'!U58</f>
        <v>18.1432</v>
      </c>
      <c r="U378" s="45">
        <f>'Raw Data'!V58</f>
        <v>141</v>
      </c>
      <c r="V378" s="62">
        <f>T378+U378/10000</f>
        <v>18.157299999999999</v>
      </c>
      <c r="W378" s="62">
        <f>1/V378</f>
        <v>5.5074267649925929E-2</v>
      </c>
    </row>
    <row r="379" spans="1:23" x14ac:dyDescent="0.25">
      <c r="A379" s="18" t="s">
        <v>11</v>
      </c>
      <c r="B379" s="28" t="s">
        <v>152</v>
      </c>
      <c r="C379" s="28" t="s">
        <v>152</v>
      </c>
      <c r="D379" s="5" t="s">
        <v>152</v>
      </c>
      <c r="E379" s="7" t="s">
        <v>152</v>
      </c>
      <c r="F379" s="6" t="s">
        <v>152</v>
      </c>
      <c r="G379" s="6" t="s">
        <v>152</v>
      </c>
      <c r="H379" s="6" t="s">
        <v>152</v>
      </c>
      <c r="I379" s="6" t="s">
        <v>152</v>
      </c>
      <c r="J379" s="6" t="s">
        <v>152</v>
      </c>
      <c r="K379" s="25" t="s">
        <v>152</v>
      </c>
      <c r="M379" s="51">
        <v>42942</v>
      </c>
      <c r="N379" s="45" t="s">
        <v>280</v>
      </c>
      <c r="O379" s="45" t="s">
        <v>43</v>
      </c>
      <c r="P379" s="54">
        <f>SUM('Raw Data'!Q60:Q61)</f>
        <v>230077728</v>
      </c>
      <c r="Q379" s="45" t="s">
        <v>280</v>
      </c>
      <c r="R379" s="45" t="s">
        <v>4</v>
      </c>
      <c r="S379" s="54">
        <f>P379/V379</f>
        <v>12616102.089883324</v>
      </c>
      <c r="T379" s="45">
        <f>T378</f>
        <v>18.1432</v>
      </c>
      <c r="U379" s="45">
        <f>U378+E389*10000</f>
        <v>936.31499999998096</v>
      </c>
      <c r="V379" s="62">
        <f>T379+U379/10000</f>
        <v>18.236831499999997</v>
      </c>
      <c r="W379" s="62">
        <f>1/V379</f>
        <v>5.4834086721698344E-2</v>
      </c>
    </row>
    <row r="380" spans="1:23" x14ac:dyDescent="0.25">
      <c r="A380" s="18" t="s">
        <v>7</v>
      </c>
      <c r="B380" s="28">
        <v>7.902999999999949E-2</v>
      </c>
      <c r="C380" s="28">
        <v>8.0102999999997593E-2</v>
      </c>
      <c r="D380" s="5">
        <v>1.0729999999981032E-3</v>
      </c>
      <c r="E380" s="7">
        <v>7.9566499999998541E-2</v>
      </c>
      <c r="F380" s="6">
        <v>5.2950000000051567E-4</v>
      </c>
      <c r="G380" s="6">
        <v>5.4349999999758758E-4</v>
      </c>
      <c r="H380" s="6">
        <v>5.2950000000051567E-4</v>
      </c>
      <c r="I380" s="6">
        <v>5.4349999999758758E-4</v>
      </c>
      <c r="J380" s="6">
        <v>5.0149999999860029E-4</v>
      </c>
      <c r="K380" s="25">
        <v>5.7149999999950296E-4</v>
      </c>
    </row>
    <row r="381" spans="1:23" x14ac:dyDescent="0.25">
      <c r="A381" s="18" t="s">
        <v>8</v>
      </c>
      <c r="B381" s="28">
        <v>7.8291000000000111E-2</v>
      </c>
      <c r="C381" s="28">
        <v>8.0334999999998047E-2</v>
      </c>
      <c r="D381" s="5">
        <v>2.0439999999979364E-3</v>
      </c>
      <c r="E381" s="7">
        <v>7.9312999999999079E-2</v>
      </c>
      <c r="F381" s="6">
        <v>1.2684999999998947E-3</v>
      </c>
      <c r="G381" s="6">
        <v>7.7549999999804164E-4</v>
      </c>
      <c r="H381" s="6">
        <v>1.2684999999998947E-3</v>
      </c>
      <c r="I381" s="6">
        <v>7.7549999999804164E-4</v>
      </c>
      <c r="J381" s="6" t="s">
        <v>152</v>
      </c>
      <c r="K381" s="25" t="s">
        <v>152</v>
      </c>
    </row>
    <row r="382" spans="1:23" x14ac:dyDescent="0.25">
      <c r="A382" s="18" t="s">
        <v>12</v>
      </c>
      <c r="B382" s="28" t="s">
        <v>152</v>
      </c>
      <c r="C382" s="28" t="s">
        <v>152</v>
      </c>
      <c r="D382" s="5" t="s">
        <v>152</v>
      </c>
      <c r="E382" s="7" t="s">
        <v>152</v>
      </c>
      <c r="F382" s="6" t="s">
        <v>152</v>
      </c>
      <c r="G382" s="6" t="s">
        <v>152</v>
      </c>
      <c r="H382" s="6" t="s">
        <v>152</v>
      </c>
      <c r="I382" s="6" t="s">
        <v>152</v>
      </c>
      <c r="J382" s="6" t="s">
        <v>152</v>
      </c>
      <c r="K382" s="25" t="s">
        <v>152</v>
      </c>
    </row>
    <row r="383" spans="1:23" x14ac:dyDescent="0.25">
      <c r="A383" s="18" t="s">
        <v>149</v>
      </c>
      <c r="B383" s="28">
        <v>7.8982999999997361E-2</v>
      </c>
      <c r="C383" s="28">
        <v>8.0516999999996841E-2</v>
      </c>
      <c r="D383" s="5">
        <v>1.5339999999994802E-3</v>
      </c>
      <c r="E383" s="7">
        <v>7.9749999999997101E-2</v>
      </c>
      <c r="F383" s="6">
        <v>5.7650000000264434E-4</v>
      </c>
      <c r="G383" s="6">
        <v>9.5749999999683588E-4</v>
      </c>
      <c r="H383" s="6">
        <v>5.7650000000264434E-4</v>
      </c>
      <c r="I383" s="6">
        <v>9.5749999999683588E-4</v>
      </c>
      <c r="J383" s="6" t="s">
        <v>152</v>
      </c>
      <c r="K383" s="25" t="s">
        <v>152</v>
      </c>
    </row>
    <row r="384" spans="1:23" x14ac:dyDescent="0.25">
      <c r="A384" s="18" t="s">
        <v>2</v>
      </c>
      <c r="B384" s="28" t="s">
        <v>152</v>
      </c>
      <c r="C384" s="28" t="s">
        <v>152</v>
      </c>
      <c r="D384" s="5" t="s">
        <v>152</v>
      </c>
      <c r="E384" s="7" t="s">
        <v>152</v>
      </c>
      <c r="F384" s="6" t="s">
        <v>152</v>
      </c>
      <c r="G384" s="6" t="s">
        <v>152</v>
      </c>
      <c r="H384" s="6" t="s">
        <v>152</v>
      </c>
      <c r="I384" s="6" t="s">
        <v>152</v>
      </c>
      <c r="J384" s="6" t="s">
        <v>152</v>
      </c>
      <c r="K384" s="25" t="s">
        <v>152</v>
      </c>
    </row>
    <row r="385" spans="1:11" x14ac:dyDescent="0.25">
      <c r="A385" s="16" t="s">
        <v>140</v>
      </c>
      <c r="B385" s="7">
        <v>7.8767999999998992E-2</v>
      </c>
      <c r="C385" s="7">
        <v>8.0318333333330827E-2</v>
      </c>
      <c r="D385" s="5">
        <v>1.5503333333318353E-3</v>
      </c>
      <c r="E385" s="7">
        <v>7.9543166666664916E-2</v>
      </c>
      <c r="F385" s="8"/>
      <c r="G385" s="10"/>
      <c r="H385" s="8"/>
      <c r="I385" s="10"/>
      <c r="J385" s="8"/>
      <c r="K385" s="22"/>
    </row>
    <row r="386" spans="1:11" x14ac:dyDescent="0.25">
      <c r="A386" s="16" t="s">
        <v>141</v>
      </c>
      <c r="B386" s="28">
        <v>7.7869999999999995E-2</v>
      </c>
      <c r="C386" s="28">
        <v>8.1249000000000002E-2</v>
      </c>
      <c r="D386" s="26">
        <v>3.379000000000007E-3</v>
      </c>
      <c r="E386" s="26">
        <v>7.9559500000000005E-2</v>
      </c>
      <c r="F386" s="8"/>
      <c r="G386" s="10"/>
      <c r="H386" s="8"/>
      <c r="I386" s="10"/>
      <c r="J386" s="8"/>
      <c r="K386" s="22"/>
    </row>
    <row r="387" spans="1:11" x14ac:dyDescent="0.25">
      <c r="A387" s="19" t="s">
        <v>142</v>
      </c>
      <c r="B387" s="28">
        <v>7.7869999999999995E-2</v>
      </c>
      <c r="C387" s="28">
        <v>8.1249000000000002E-2</v>
      </c>
      <c r="D387" s="26">
        <v>3.379000000000007E-3</v>
      </c>
      <c r="E387" s="26">
        <v>7.9559500000000005E-2</v>
      </c>
      <c r="F387" s="9"/>
      <c r="G387" s="10"/>
      <c r="H387" s="9"/>
      <c r="I387" s="10"/>
      <c r="J387" s="9"/>
      <c r="K387" s="22"/>
    </row>
    <row r="388" spans="1:11" x14ac:dyDescent="0.25">
      <c r="A388" s="16" t="s">
        <v>143</v>
      </c>
      <c r="B388" s="26">
        <v>7.902999999999949E-2</v>
      </c>
      <c r="C388" s="26">
        <v>8.0102999999997593E-2</v>
      </c>
      <c r="D388" s="26">
        <v>1.0729999999981032E-3</v>
      </c>
      <c r="E388" s="26">
        <v>7.9566499999998541E-2</v>
      </c>
      <c r="F388" s="8"/>
      <c r="G388" s="10"/>
      <c r="H388" s="8"/>
      <c r="I388" s="10"/>
      <c r="J388" s="8"/>
      <c r="K388" s="22"/>
    </row>
    <row r="389" spans="1:11" x14ac:dyDescent="0.25">
      <c r="A389" s="20" t="s">
        <v>144</v>
      </c>
      <c r="B389" s="27">
        <v>7.8636999999998736E-2</v>
      </c>
      <c r="C389" s="27">
        <v>8.0425999999997444E-2</v>
      </c>
      <c r="D389" s="26">
        <v>1.7889999999987083E-3</v>
      </c>
      <c r="E389" s="26">
        <v>7.953149999999809E-2</v>
      </c>
      <c r="F389" s="11"/>
      <c r="G389" s="11"/>
      <c r="H389" s="11"/>
      <c r="I389" s="11"/>
      <c r="J389" s="11"/>
      <c r="K389" s="22"/>
    </row>
    <row r="390" spans="1:11" ht="15.75" thickBot="1" x14ac:dyDescent="0.3">
      <c r="A390" s="21" t="s">
        <v>145</v>
      </c>
      <c r="B390" s="29">
        <v>18.1432</v>
      </c>
      <c r="C390" s="29">
        <v>18.140799999999999</v>
      </c>
      <c r="D390" s="30">
        <v>2.400000000001512E-3</v>
      </c>
      <c r="E390" s="30">
        <v>18.141999999999999</v>
      </c>
      <c r="F390" s="23"/>
      <c r="G390" s="23"/>
      <c r="H390" s="23"/>
      <c r="I390" s="23"/>
      <c r="J390" s="23"/>
      <c r="K390" s="35"/>
    </row>
  </sheetData>
  <mergeCells count="69">
    <mergeCell ref="F377:G377"/>
    <mergeCell ref="H377:I377"/>
    <mergeCell ref="J377:K377"/>
    <mergeCell ref="F343:G343"/>
    <mergeCell ref="H343:I343"/>
    <mergeCell ref="J343:K343"/>
    <mergeCell ref="F360:G360"/>
    <mergeCell ref="H360:I360"/>
    <mergeCell ref="J360:K360"/>
    <mergeCell ref="H54:I54"/>
    <mergeCell ref="J54:K54"/>
    <mergeCell ref="F326:G326"/>
    <mergeCell ref="H326:I326"/>
    <mergeCell ref="J326:K326"/>
    <mergeCell ref="F105:G105"/>
    <mergeCell ref="H105:I105"/>
    <mergeCell ref="J105:K105"/>
    <mergeCell ref="F54:G54"/>
    <mergeCell ref="F71:G71"/>
    <mergeCell ref="H71:I71"/>
    <mergeCell ref="J71:K71"/>
    <mergeCell ref="F88:G88"/>
    <mergeCell ref="H88:I88"/>
    <mergeCell ref="J88:K88"/>
    <mergeCell ref="F122:G122"/>
    <mergeCell ref="F3:G3"/>
    <mergeCell ref="H3:I3"/>
    <mergeCell ref="J3:K3"/>
    <mergeCell ref="F37:G37"/>
    <mergeCell ref="H37:I37"/>
    <mergeCell ref="J37:K37"/>
    <mergeCell ref="F20:G20"/>
    <mergeCell ref="H20:I20"/>
    <mergeCell ref="J20:K20"/>
    <mergeCell ref="H122:I122"/>
    <mergeCell ref="J122:K122"/>
    <mergeCell ref="F139:G139"/>
    <mergeCell ref="H139:I139"/>
    <mergeCell ref="J139:K139"/>
    <mergeCell ref="F156:G156"/>
    <mergeCell ref="H156:I156"/>
    <mergeCell ref="J156:K156"/>
    <mergeCell ref="F173:G173"/>
    <mergeCell ref="H173:I173"/>
    <mergeCell ref="J173:K173"/>
    <mergeCell ref="F190:G190"/>
    <mergeCell ref="H190:I190"/>
    <mergeCell ref="J190:K190"/>
    <mergeCell ref="F207:G207"/>
    <mergeCell ref="H207:I207"/>
    <mergeCell ref="J207:K207"/>
    <mergeCell ref="F224:G224"/>
    <mergeCell ref="H224:I224"/>
    <mergeCell ref="J224:K224"/>
    <mergeCell ref="F241:G241"/>
    <mergeCell ref="H241:I241"/>
    <mergeCell ref="J241:K241"/>
    <mergeCell ref="F258:G258"/>
    <mergeCell ref="H258:I258"/>
    <mergeCell ref="J258:K258"/>
    <mergeCell ref="F275:G275"/>
    <mergeCell ref="H275:I275"/>
    <mergeCell ref="J275:K275"/>
    <mergeCell ref="F292:G292"/>
    <mergeCell ref="H292:I292"/>
    <mergeCell ref="J292:K292"/>
    <mergeCell ref="F309:G309"/>
    <mergeCell ref="H309:I309"/>
    <mergeCell ref="J309:K309"/>
  </mergeCells>
  <conditionalFormatting sqref="A39:A44">
    <cfRule type="cellIs" dxfId="24" priority="12" operator="equal">
      <formula>$C$35</formula>
    </cfRule>
    <cfRule type="cellIs" dxfId="23" priority="50" operator="equal">
      <formula>C35</formula>
    </cfRule>
  </conditionalFormatting>
  <conditionalFormatting sqref="A56:A61">
    <cfRule type="cellIs" dxfId="22" priority="11" operator="equal">
      <formula>$C$52</formula>
    </cfRule>
    <cfRule type="cellIs" dxfId="21" priority="49" operator="equal">
      <formula>C52</formula>
    </cfRule>
  </conditionalFormatting>
  <conditionalFormatting sqref="A73:A78">
    <cfRule type="cellIs" dxfId="20" priority="46" operator="equal">
      <formula>$C$69</formula>
    </cfRule>
  </conditionalFormatting>
  <conditionalFormatting sqref="A90:A95">
    <cfRule type="cellIs" dxfId="19" priority="44" operator="equal">
      <formula>$C$86</formula>
    </cfRule>
  </conditionalFormatting>
  <conditionalFormatting sqref="A107:A112">
    <cfRule type="cellIs" dxfId="18" priority="42" operator="equal">
      <formula>$C$103</formula>
    </cfRule>
  </conditionalFormatting>
  <conditionalFormatting sqref="A124:A129">
    <cfRule type="cellIs" dxfId="17" priority="40" operator="equal">
      <formula>$C$120</formula>
    </cfRule>
  </conditionalFormatting>
  <conditionalFormatting sqref="A141:A146">
    <cfRule type="cellIs" dxfId="16" priority="38" operator="equal">
      <formula>$C$137</formula>
    </cfRule>
  </conditionalFormatting>
  <conditionalFormatting sqref="A158:A163">
    <cfRule type="cellIs" dxfId="15" priority="36" operator="equal">
      <formula>$C$154</formula>
    </cfRule>
  </conditionalFormatting>
  <conditionalFormatting sqref="A175:A180">
    <cfRule type="cellIs" dxfId="14" priority="34" operator="equal">
      <formula>$C$171</formula>
    </cfRule>
  </conditionalFormatting>
  <conditionalFormatting sqref="A192:A197">
    <cfRule type="cellIs" dxfId="13" priority="32" operator="equal">
      <formula>$C$188</formula>
    </cfRule>
  </conditionalFormatting>
  <conditionalFormatting sqref="A209:A214">
    <cfRule type="cellIs" dxfId="12" priority="30" operator="equal">
      <formula>$C$205</formula>
    </cfRule>
  </conditionalFormatting>
  <conditionalFormatting sqref="A226:A231">
    <cfRule type="cellIs" dxfId="11" priority="28" operator="equal">
      <formula>$C$222</formula>
    </cfRule>
  </conditionalFormatting>
  <conditionalFormatting sqref="A243:A248">
    <cfRule type="cellIs" dxfId="10" priority="26" operator="equal">
      <formula>$C$239</formula>
    </cfRule>
  </conditionalFormatting>
  <conditionalFormatting sqref="A260:A265">
    <cfRule type="cellIs" dxfId="9" priority="24" operator="equal">
      <formula>$C$256</formula>
    </cfRule>
  </conditionalFormatting>
  <conditionalFormatting sqref="A277:A282">
    <cfRule type="cellIs" dxfId="8" priority="22" operator="equal">
      <formula>$C$273</formula>
    </cfRule>
  </conditionalFormatting>
  <conditionalFormatting sqref="A294:A299">
    <cfRule type="cellIs" dxfId="7" priority="20" operator="equal">
      <formula>$C$290</formula>
    </cfRule>
  </conditionalFormatting>
  <conditionalFormatting sqref="A311:A316">
    <cfRule type="cellIs" dxfId="6" priority="18" operator="equal">
      <formula>$C$307</formula>
    </cfRule>
  </conditionalFormatting>
  <conditionalFormatting sqref="A328:A333">
    <cfRule type="cellIs" dxfId="5" priority="16" operator="equal">
      <formula>$C$324</formula>
    </cfRule>
  </conditionalFormatting>
  <conditionalFormatting sqref="A5:A10">
    <cfRule type="cellIs" dxfId="4" priority="8" operator="equal">
      <formula>$C$1</formula>
    </cfRule>
  </conditionalFormatting>
  <conditionalFormatting sqref="A22:A27">
    <cfRule type="cellIs" dxfId="3" priority="5" operator="equal">
      <formula>$C$1</formula>
    </cfRule>
  </conditionalFormatting>
  <conditionalFormatting sqref="A345:A350">
    <cfRule type="cellIs" dxfId="2" priority="4" operator="equal">
      <formula>$C$324</formula>
    </cfRule>
  </conditionalFormatting>
  <conditionalFormatting sqref="A379:A384">
    <cfRule type="cellIs" dxfId="1" priority="2" operator="equal">
      <formula>$C$324</formula>
    </cfRule>
  </conditionalFormatting>
  <conditionalFormatting sqref="A362:A367">
    <cfRule type="cellIs" dxfId="0" priority="1" operator="equal">
      <formula>$C$358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TCA for GMA</vt:lpstr>
    </vt:vector>
  </TitlesOfParts>
  <Company>QIC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andrewfi</dc:creator>
  <cp:lastModifiedBy>Joseph Clark</cp:lastModifiedBy>
  <dcterms:created xsi:type="dcterms:W3CDTF">2016-01-21T00:17:43Z</dcterms:created>
  <dcterms:modified xsi:type="dcterms:W3CDTF">2017-07-13T05:30:49Z</dcterms:modified>
</cp:coreProperties>
</file>