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gye\Desktop\"/>
    </mc:Choice>
  </mc:AlternateContent>
  <xr:revisionPtr revIDLastSave="0" documentId="8_{1DFBD33A-08CC-45FC-83DE-9D7C715FD721}" xr6:coauthVersionLast="36" xr6:coauthVersionMax="36" xr10:uidLastSave="{00000000-0000-0000-0000-000000000000}"/>
  <bookViews>
    <workbookView xWindow="34350" yWindow="345" windowWidth="20970" windowHeight="15585" tabRatio="851" activeTab="2" xr2:uid="{00000000-000D-0000-FFFF-FFFF00000000}"/>
  </bookViews>
  <sheets>
    <sheet name="ISP 수립비산출" sheetId="15" r:id="rId1"/>
    <sheet name="ISP&amp;BPR 수립비산출" sheetId="17" r:id="rId2"/>
    <sheet name="EA,ITA 수립비산출" sheetId="18" r:id="rId3"/>
  </sheets>
  <calcPr calcId="191029"/>
</workbook>
</file>

<file path=xl/calcChain.xml><?xml version="1.0" encoding="utf-8"?>
<calcChain xmlns="http://schemas.openxmlformats.org/spreadsheetml/2006/main">
  <c r="M29" i="18" l="1"/>
  <c r="M27" i="17"/>
  <c r="M25" i="15"/>
  <c r="J5" i="18" l="1"/>
  <c r="H36" i="18"/>
  <c r="H27" i="18" s="1"/>
  <c r="F5" i="18"/>
  <c r="M26" i="17"/>
  <c r="M24" i="15"/>
  <c r="M25" i="17"/>
  <c r="M23" i="15"/>
  <c r="J5" i="15"/>
  <c r="J5" i="17"/>
  <c r="H32" i="15"/>
  <c r="H34" i="17"/>
  <c r="H25" i="17" s="1"/>
  <c r="F5" i="17"/>
  <c r="F5" i="15"/>
  <c r="H25" i="18" l="1"/>
  <c r="H28" i="18" s="1"/>
  <c r="H29" i="18" s="1"/>
  <c r="H23" i="17"/>
  <c r="H23" i="15"/>
  <c r="H26" i="17" l="1"/>
  <c r="H27" i="17" s="1"/>
  <c r="H21" i="15"/>
  <c r="H24" i="15" l="1"/>
  <c r="H2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Juho</author>
  </authors>
  <commentList>
    <comment ref="D4" authorId="0" shapeId="0" xr:uid="{28B37321-DA01-4CB0-A313-A7F63CD6C9C5}">
      <text>
        <r>
          <rPr>
            <b/>
            <sz val="9"/>
            <color indexed="81"/>
            <rFont val="Tahoma"/>
            <family val="2"/>
          </rPr>
          <t>KOSA: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가중치는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변경불가</t>
        </r>
      </text>
    </comment>
    <comment ref="I4" authorId="0" shapeId="0" xr:uid="{87C1FEF3-AB09-4E81-A51E-683746EBF723}">
      <text>
        <r>
          <rPr>
            <b/>
            <sz val="9"/>
            <color indexed="81"/>
            <rFont val="Tahoma"/>
            <family val="2"/>
          </rPr>
          <t>KOSA: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업무요소당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난이도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변경불가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Juho</author>
  </authors>
  <commentList>
    <comment ref="D4" authorId="0" shapeId="0" xr:uid="{2856D74C-092F-4C9C-AE38-1B40E4205137}">
      <text>
        <r>
          <rPr>
            <b/>
            <sz val="9"/>
            <color indexed="81"/>
            <rFont val="Tahoma"/>
            <family val="2"/>
          </rPr>
          <t xml:space="preserve">KOSA:
</t>
        </r>
        <r>
          <rPr>
            <sz val="9"/>
            <color indexed="81"/>
            <rFont val="돋움"/>
            <family val="3"/>
            <charset val="129"/>
          </rPr>
          <t>가중치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변경불가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 xr:uid="{4E04F1EF-C281-4180-9823-F0C53523C5F3}">
      <text>
        <r>
          <rPr>
            <b/>
            <sz val="9"/>
            <color indexed="81"/>
            <rFont val="Tahoma"/>
            <family val="2"/>
          </rPr>
          <t>KOSA: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업무요소당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
1</t>
        </r>
        <r>
          <rPr>
            <sz val="9"/>
            <color indexed="81"/>
            <rFont val="돋움"/>
            <family val="3"/>
            <charset val="129"/>
          </rPr>
          <t>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
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변경불가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Juho</author>
  </authors>
  <commentList>
    <comment ref="D4" authorId="0" shapeId="0" xr:uid="{C30850AD-CAE3-4DCE-86C8-3D416D2997E9}">
      <text>
        <r>
          <rPr>
            <b/>
            <sz val="9"/>
            <color indexed="81"/>
            <rFont val="Tahoma"/>
            <family val="2"/>
          </rPr>
          <t>KOSA: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가중치는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변경불가</t>
        </r>
      </text>
    </comment>
    <comment ref="I4" authorId="0" shapeId="0" xr:uid="{2915F0CC-3DFA-4451-8799-5F2C95207A90}">
      <text>
        <r>
          <rPr>
            <b/>
            <sz val="9"/>
            <color indexed="81"/>
            <rFont val="Tahoma"/>
            <family val="2"/>
          </rPr>
          <t>KOSA: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업무요소당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난이도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변경불가</t>
        </r>
      </text>
    </comment>
  </commentList>
</comments>
</file>

<file path=xl/sharedStrings.xml><?xml version="1.0" encoding="utf-8"?>
<sst xmlns="http://schemas.openxmlformats.org/spreadsheetml/2006/main" count="284" uniqueCount="95">
  <si>
    <t>구분</t>
    <phoneticPr fontId="4" type="noConversion"/>
  </si>
  <si>
    <t>○ 직접경비</t>
    <phoneticPr fontId="4" type="noConversion"/>
  </si>
  <si>
    <t>금액</t>
  </si>
  <si>
    <t>산출내역</t>
    <phoneticPr fontId="4" type="noConversion"/>
  </si>
  <si>
    <t>합 계</t>
    <phoneticPr fontId="4" type="noConversion"/>
  </si>
  <si>
    <t>○ 정보전략계획 수립비 산정</t>
    <phoneticPr fontId="1" type="noConversion"/>
  </si>
  <si>
    <t>업무</t>
    <phoneticPr fontId="4" type="noConversion"/>
  </si>
  <si>
    <t>총업무
가중치</t>
    <phoneticPr fontId="1" type="noConversion"/>
  </si>
  <si>
    <t xml:space="preserve">소요제기 </t>
    <phoneticPr fontId="1" type="noConversion"/>
  </si>
  <si>
    <t>난이도
계산</t>
    <phoneticPr fontId="1" type="noConversion"/>
  </si>
  <si>
    <t>직접경비</t>
    <phoneticPr fontId="4" type="noConversion"/>
  </si>
  <si>
    <t>(단위 : 원)</t>
    <phoneticPr fontId="4" type="noConversion"/>
  </si>
  <si>
    <t>(단위 : 원)</t>
    <phoneticPr fontId="1" type="noConversion"/>
  </si>
  <si>
    <t>난이도</t>
    <phoneticPr fontId="1" type="noConversion"/>
  </si>
  <si>
    <t>제안요청서 작성</t>
    <phoneticPr fontId="1" type="noConversion"/>
  </si>
  <si>
    <t>정보전략계획 수립비</t>
    <phoneticPr fontId="4" type="noConversion"/>
  </si>
  <si>
    <t>-  "OOO 사업" 정보전략계획(ISP)수립비 산정  - 컨설팅업무량에 의한 방식</t>
    <phoneticPr fontId="4" type="noConversion"/>
  </si>
  <si>
    <t>경영환경 분석</t>
    <phoneticPr fontId="1" type="noConversion"/>
  </si>
  <si>
    <t>정보기술 환경분석</t>
    <phoneticPr fontId="1" type="noConversion"/>
  </si>
  <si>
    <t>제도/규정 분석</t>
    <phoneticPr fontId="1" type="noConversion"/>
  </si>
  <si>
    <t>현황분석</t>
    <phoneticPr fontId="1" type="noConversion"/>
  </si>
  <si>
    <t>경영전략 분석</t>
    <phoneticPr fontId="1" type="noConversion"/>
  </si>
  <si>
    <t>업무분석</t>
    <phoneticPr fontId="1" type="noConversion"/>
  </si>
  <si>
    <t>정보시스템 분석</t>
    <phoneticPr fontId="1" type="noConversion"/>
  </si>
  <si>
    <t>벤치마킹</t>
    <phoneticPr fontId="1" type="noConversion"/>
  </si>
  <si>
    <t>차이분석</t>
    <phoneticPr fontId="1" type="noConversion"/>
  </si>
  <si>
    <t>목표모델
수립</t>
    <phoneticPr fontId="1" type="noConversion"/>
  </si>
  <si>
    <t>정보화 전략 수립</t>
    <phoneticPr fontId="1" type="noConversion"/>
  </si>
  <si>
    <t>정보시스템 구조 설계</t>
    <phoneticPr fontId="1" type="noConversion"/>
  </si>
  <si>
    <t>정보관리 체계수립</t>
    <phoneticPr fontId="1" type="noConversion"/>
  </si>
  <si>
    <t>제도/규정 개선안 수립</t>
    <phoneticPr fontId="1" type="noConversion"/>
  </si>
  <si>
    <t>이행계획
수립</t>
    <phoneticPr fontId="1" type="noConversion"/>
  </si>
  <si>
    <t>정보시스템 구축계획 수립</t>
    <phoneticPr fontId="1" type="noConversion"/>
  </si>
  <si>
    <t>세부계획
작성</t>
    <phoneticPr fontId="1" type="noConversion"/>
  </si>
  <si>
    <t>소요예산 산출</t>
    <phoneticPr fontId="1" type="noConversion"/>
  </si>
  <si>
    <t>기대효과 산정</t>
    <phoneticPr fontId="1" type="noConversion"/>
  </si>
  <si>
    <t>해당여부(O, X)</t>
    <phoneticPr fontId="1" type="noConversion"/>
  </si>
  <si>
    <t>O</t>
    <phoneticPr fontId="1" type="noConversion"/>
  </si>
  <si>
    <t>X</t>
    <phoneticPr fontId="1" type="noConversion"/>
  </si>
  <si>
    <t>업무별 가중치
(가이드 p.57 참조)</t>
    <phoneticPr fontId="1" type="noConversion"/>
  </si>
  <si>
    <t>업무규모 (단순)</t>
    <phoneticPr fontId="1" type="noConversion"/>
  </si>
  <si>
    <t>업무규모 (보통)</t>
    <phoneticPr fontId="1" type="noConversion"/>
  </si>
  <si>
    <t>업무규모 (복잡)</t>
    <phoneticPr fontId="1" type="noConversion"/>
  </si>
  <si>
    <t>업무의특성 (단순)</t>
    <phoneticPr fontId="1" type="noConversion"/>
  </si>
  <si>
    <t>업무의특성 (보통)</t>
    <phoneticPr fontId="1" type="noConversion"/>
  </si>
  <si>
    <t>업무의특성 (복잡)</t>
    <phoneticPr fontId="1" type="noConversion"/>
  </si>
  <si>
    <t>기존시스템 (단순)</t>
    <phoneticPr fontId="1" type="noConversion"/>
  </si>
  <si>
    <t>기존시스템 (보통)</t>
    <phoneticPr fontId="1" type="noConversion"/>
  </si>
  <si>
    <t>기존시스템 (복잡)</t>
    <phoneticPr fontId="1" type="noConversion"/>
  </si>
  <si>
    <t>ISP 유형 (보통)</t>
    <phoneticPr fontId="1" type="noConversion"/>
  </si>
  <si>
    <t>ISP 유형 (복잡)</t>
    <phoneticPr fontId="1" type="noConversion"/>
  </si>
  <si>
    <t>정보자원규모 (단순)</t>
    <phoneticPr fontId="1" type="noConversion"/>
  </si>
  <si>
    <t>정보자원규모 (복잡)</t>
    <phoneticPr fontId="1" type="noConversion"/>
  </si>
  <si>
    <t>-  "OOO 사업" ISP/BPR 수립비 산정  - 컨설팅업무량에 의한 방식</t>
    <phoneticPr fontId="4" type="noConversion"/>
  </si>
  <si>
    <t>○ ISP/BPR 수립비 산정</t>
    <phoneticPr fontId="1" type="noConversion"/>
  </si>
  <si>
    <t>업무프로세스 설계</t>
    <phoneticPr fontId="1" type="noConversion"/>
  </si>
  <si>
    <t>업무프로세스 개선계획 수립</t>
    <phoneticPr fontId="1" type="noConversion"/>
  </si>
  <si>
    <t>BPR수행 (보통)</t>
    <phoneticPr fontId="1" type="noConversion"/>
  </si>
  <si>
    <t>정보자원규모 (보통)</t>
    <phoneticPr fontId="1" type="noConversion"/>
  </si>
  <si>
    <t>BPR수행 (복잡)</t>
    <phoneticPr fontId="1" type="noConversion"/>
  </si>
  <si>
    <t>업무 요소
(가이드 p.79 참조)</t>
    <phoneticPr fontId="1" type="noConversion"/>
  </si>
  <si>
    <t>컨설팅업무량 계산 (가중치 x 난이도)</t>
    <phoneticPr fontId="4" type="noConversion"/>
  </si>
  <si>
    <t>정보전략계획 수립비 (부가세 포함)</t>
    <phoneticPr fontId="4" type="noConversion"/>
  </si>
  <si>
    <t>정보전략계획 수립비 (부가세 별도)</t>
    <phoneticPr fontId="4" type="noConversion"/>
  </si>
  <si>
    <t>출장</t>
    <phoneticPr fontId="1" type="noConversion"/>
  </si>
  <si>
    <t>인쇄</t>
    <phoneticPr fontId="1" type="noConversion"/>
  </si>
  <si>
    <t>업무 요소
(가이드 p.58 참조)</t>
    <phoneticPr fontId="1" type="noConversion"/>
  </si>
  <si>
    <t>업무별 가중치
(가이드 p.78 참조)</t>
    <phoneticPr fontId="1" type="noConversion"/>
  </si>
  <si>
    <t>양식에 기입된 내용은 예시입니다.</t>
    <phoneticPr fontId="1" type="noConversion"/>
  </si>
  <si>
    <t xml:space="preserve">(소프트웨어사업 대가산정 가이드, 2023. KOSA) </t>
    <phoneticPr fontId="1" type="noConversion"/>
  </si>
  <si>
    <t>필요시 기재</t>
    <phoneticPr fontId="1" type="noConversion"/>
  </si>
  <si>
    <t>EA/ITA 방향 및 지침 수립</t>
    <phoneticPr fontId="1" type="noConversion"/>
  </si>
  <si>
    <t>업무참조모형</t>
  </si>
  <si>
    <t>서비스 컴포넌트 참조모형</t>
  </si>
  <si>
    <t>데이터 참조모형</t>
  </si>
  <si>
    <t>기술 참조모형</t>
  </si>
  <si>
    <t>성과 참조모형</t>
  </si>
  <si>
    <t>EA 프레임워크 및 메타모델</t>
  </si>
  <si>
    <t>참조모형</t>
    <phoneticPr fontId="1" type="noConversion"/>
  </si>
  <si>
    <t>업무영역</t>
  </si>
  <si>
    <t>응용영역</t>
  </si>
  <si>
    <t>데이터영역</t>
  </si>
  <si>
    <t>기술영역</t>
  </si>
  <si>
    <t>보안영역</t>
  </si>
  <si>
    <t>AS-IS
아키텍처수립</t>
    <phoneticPr fontId="1" type="noConversion"/>
  </si>
  <si>
    <t>TO-BE 
아키텍처수립</t>
    <phoneticPr fontId="1" type="noConversion"/>
  </si>
  <si>
    <t>벤치마킹 및 차이분석</t>
    <phoneticPr fontId="1" type="noConversion"/>
  </si>
  <si>
    <t>이행계획수립</t>
    <phoneticPr fontId="1" type="noConversion"/>
  </si>
  <si>
    <t>EA/ITA 관리체계 수립</t>
    <phoneticPr fontId="1" type="noConversion"/>
  </si>
  <si>
    <t>추가활동</t>
    <phoneticPr fontId="1" type="noConversion"/>
  </si>
  <si>
    <t>-  "OOO 사업" EA/ITA 수립비 산정  - 컨설팅업무량에 의한 방식</t>
    <phoneticPr fontId="4" type="noConversion"/>
  </si>
  <si>
    <t xml:space="preserve">양식에 기입된 내용은 예시입니다. </t>
    <phoneticPr fontId="1" type="noConversion"/>
  </si>
  <si>
    <t>ISP 단가(2024년)</t>
    <phoneticPr fontId="4" type="noConversion"/>
  </si>
  <si>
    <t>ISP/BPR 단가(2024년)</t>
    <phoneticPr fontId="4" type="noConversion"/>
  </si>
  <si>
    <t xml:space="preserve"> EA/ITA 단가(2024년)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</si>
</sst>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5">
    <numFmt numFmtId="5" formatCode="&quot;₩&quot;#,##0;\-&quot;₩&quot;#,##0"/>
    <numFmt numFmtId="41" formatCode="_-* #,##0_-;\-* #,##0_-;_-* &quot;-&quot;_-;_-@_-"/>
    <numFmt numFmtId="24" formatCode="\$#,##0_);[Red]\(\$#,##0\)"/>
    <numFmt numFmtId="176" formatCode="0_ "/>
    <numFmt numFmtId="177" formatCode="0.0_ "/>
    <numFmt numFmtId="178" formatCode="#,##0;[Red]&quot;-&quot;#,##0"/>
    <numFmt numFmtId="179" formatCode="###,###,"/>
    <numFmt numFmtId="180" formatCode="#,###"/>
    <numFmt numFmtId="181" formatCode="&quot;₩&quot;#,##0;&quot;₩&quot;&quot;₩&quot;&quot;₩&quot;&quot;₩&quot;\-#,##0"/>
    <numFmt numFmtId="182" formatCode="&quot;₩&quot;#,##0;[Red]&quot;₩&quot;&quot;₩&quot;&quot;₩&quot;&quot;₩&quot;\-#,##0"/>
    <numFmt numFmtId="183" formatCode="&quot;₩&quot;#,##0.00;&quot;₩&quot;&quot;₩&quot;&quot;₩&quot;&quot;₩&quot;\-#,##0.00"/>
    <numFmt numFmtId="184" formatCode="_ * #,##0.00_ ;_ * \-#,##0.00_ ;_ * &quot;-&quot;??_ ;_ @_ "/>
    <numFmt numFmtId="185" formatCode="&quot;₩&quot;#,##0.00;&quot;₩&quot;&quot;₩&quot;\-#,##0.00"/>
    <numFmt numFmtId="186" formatCode="_ * #,##0_ ;_ * \-#,##0_ ;_ * &quot;-&quot;_ ;_ @_ "/>
    <numFmt numFmtId="187" formatCode="yyyy\-mm\-dd\ hh:mm:ss\.ss"/>
    <numFmt numFmtId="188" formatCode="&quot;₩&quot;#,##0;[Red]&quot;₩&quot;\-#,##0"/>
    <numFmt numFmtId="189" formatCode="&quot;S&quot;\ #,##0.00;\-&quot;S&quot;\ #,##0.00"/>
    <numFmt numFmtId="190" formatCode="_ &quot;SFr.&quot;* #,##0.00_ ;_ &quot;SFr.&quot;* \-#,##0.00_ ;_ &quot;SFr.&quot;* &quot;-&quot;??_ ;_ @_ "/>
    <numFmt numFmtId="191" formatCode="#,##0\ \ "/>
    <numFmt numFmtId="192" formatCode="#,##0.00\ \ "/>
    <numFmt numFmtId="193" formatCode="#,##0.00\ "/>
    <numFmt numFmtId="194" formatCode="#,##0.0\ "/>
    <numFmt numFmtId="195" formatCode="#,##0;&quot;-&quot;#,##0"/>
    <numFmt numFmtId="196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7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8" formatCode="&quot;₩&quot;#,##0;&quot;₩&quot;\-#,##0"/>
    <numFmt numFmtId="199" formatCode="&quot;₩&quot;#,##0.00;&quot;₩&quot;\-#,##0.00"/>
    <numFmt numFmtId="200" formatCode="0.00000%"/>
    <numFmt numFmtId="201" formatCode="0.00000"/>
    <numFmt numFmtId="202" formatCode="_(* #,##0_);_(* \(#,##0\);_(* &quot;-&quot;_);_(@_)"/>
    <numFmt numFmtId="203" formatCode="0.0_);[Red]\(0.0\)"/>
    <numFmt numFmtId="204" formatCode="0.000_ "/>
    <numFmt numFmtId="205" formatCode="#,##0_ "/>
    <numFmt numFmtId="206" formatCode="#,##0.00000_ "/>
    <numFmt numFmtId="207" formatCode="0.00_ "/>
  </numFmts>
  <fonts count="61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7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8"/>
      <color theme="1"/>
      <name val="맑은 고딕"/>
      <family val="3"/>
      <charset val="129"/>
      <scheme val="major"/>
    </font>
    <font>
      <sz val="11"/>
      <color rgb="FFFF0000"/>
      <name val="굴림체"/>
      <family val="3"/>
      <charset val="129"/>
    </font>
    <font>
      <sz val="11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rgb="FFFF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i/>
      <sz val="12"/>
      <color rgb="FFFF00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41">
    <xf numFmtId="0" fontId="0" fillId="0" borderId="0">
      <alignment vertical="center"/>
    </xf>
    <xf numFmtId="24" fontId="16" fillId="0" borderId="0" applyFont="0" applyFill="0" applyBorder="0" applyAlignment="0" applyProtection="0"/>
    <xf numFmtId="196" fontId="16" fillId="0" borderId="0" applyNumberFormat="0" applyFont="0" applyFill="0" applyBorder="0" applyAlignment="0" applyProtection="0"/>
    <xf numFmtId="197" fontId="16" fillId="0" borderId="0" applyNumberFormat="0" applyFont="0" applyFill="0" applyBorder="0" applyAlignment="0" applyProtection="0"/>
    <xf numFmtId="196" fontId="16" fillId="0" borderId="0" applyNumberFormat="0" applyFont="0" applyFill="0" applyBorder="0" applyAlignment="0" applyProtection="0"/>
    <xf numFmtId="197" fontId="16" fillId="0" borderId="0" applyNumberFormat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7" fillId="0" borderId="0"/>
    <xf numFmtId="0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1" fillId="0" borderId="0"/>
    <xf numFmtId="0" fontId="21" fillId="0" borderId="0"/>
    <xf numFmtId="0" fontId="2" fillId="0" borderId="0" applyFill="0" applyBorder="0" applyAlignment="0"/>
    <xf numFmtId="0" fontId="22" fillId="0" borderId="0"/>
    <xf numFmtId="4" fontId="12" fillId="0" borderId="0">
      <protection locked="0"/>
    </xf>
    <xf numFmtId="3" fontId="16" fillId="0" borderId="0" applyFont="0" applyFill="0" applyBorder="0" applyAlignment="0" applyProtection="0"/>
    <xf numFmtId="190" fontId="9" fillId="0" borderId="0"/>
    <xf numFmtId="184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0" fontId="6" fillId="0" borderId="0" applyFont="0" applyFill="0" applyBorder="0" applyAlignment="0" applyProtection="0"/>
    <xf numFmtId="201" fontId="2" fillId="0" borderId="0">
      <protection locked="0"/>
    </xf>
    <xf numFmtId="188" fontId="16" fillId="0" borderId="0" applyFont="0" applyFill="0" applyBorder="0" applyAlignment="0" applyProtection="0"/>
    <xf numFmtId="185" fontId="2" fillId="0" borderId="0" applyFont="0" applyFill="0" applyBorder="0" applyAlignment="0" applyProtection="0"/>
    <xf numFmtId="199" fontId="2" fillId="0" borderId="0" applyFont="0" applyFill="0" applyBorder="0" applyAlignment="0" applyProtection="0"/>
    <xf numFmtId="0" fontId="23" fillId="0" borderId="0"/>
    <xf numFmtId="199" fontId="2" fillId="0" borderId="0">
      <protection locked="0"/>
    </xf>
    <xf numFmtId="192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89" fontId="9" fillId="0" borderId="0"/>
    <xf numFmtId="200" fontId="2" fillId="0" borderId="0">
      <protection locked="0"/>
    </xf>
    <xf numFmtId="38" fontId="17" fillId="2" borderId="0" applyNumberFormat="0" applyBorder="0" applyAlignment="0" applyProtection="0"/>
    <xf numFmtId="0" fontId="24" fillId="0" borderId="0">
      <alignment horizontal="left"/>
    </xf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3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8" fontId="2" fillId="0" borderId="0">
      <protection locked="0"/>
    </xf>
    <xf numFmtId="188" fontId="2" fillId="0" borderId="0">
      <protection locked="0"/>
    </xf>
    <xf numFmtId="10" fontId="17" fillId="3" borderId="3" applyNumberFormat="0" applyBorder="0" applyAlignment="0" applyProtection="0"/>
    <xf numFmtId="0" fontId="19" fillId="0" borderId="4" applyNumberFormat="0" applyBorder="0" applyAlignment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25" fillId="0" borderId="5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87" fontId="9" fillId="0" borderId="0"/>
    <xf numFmtId="0" fontId="10" fillId="0" borderId="0"/>
    <xf numFmtId="198" fontId="2" fillId="0" borderId="0">
      <protection locked="0"/>
    </xf>
    <xf numFmtId="10" fontId="10" fillId="0" borderId="0" applyFont="0" applyFill="0" applyBorder="0" applyAlignment="0" applyProtection="0"/>
    <xf numFmtId="0" fontId="10" fillId="0" borderId="0"/>
    <xf numFmtId="0" fontId="25" fillId="0" borderId="0"/>
    <xf numFmtId="188" fontId="2" fillId="0" borderId="6">
      <protection locked="0"/>
    </xf>
    <xf numFmtId="191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181" fontId="9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2" fillId="0" borderId="0">
      <protection locked="0"/>
    </xf>
    <xf numFmtId="0" fontId="12" fillId="0" borderId="0"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9" fontId="3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13" fillId="0" borderId="0"/>
    <xf numFmtId="178" fontId="14" fillId="0" borderId="0">
      <alignment vertical="center"/>
    </xf>
    <xf numFmtId="41" fontId="5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35" fillId="0" borderId="0" applyFont="0" applyFill="0" applyBorder="0" applyAlignment="0" applyProtection="0">
      <alignment vertical="center"/>
    </xf>
    <xf numFmtId="202" fontId="3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0" fontId="20" fillId="0" borderId="7"/>
    <xf numFmtId="195" fontId="26" fillId="0" borderId="0" applyFont="0" applyFill="0" applyBorder="0" applyAlignment="0" applyProtection="0"/>
    <xf numFmtId="4" fontId="12" fillId="0" borderId="0">
      <protection locked="0"/>
    </xf>
    <xf numFmtId="182" fontId="9" fillId="0" borderId="0">
      <protection locked="0"/>
    </xf>
    <xf numFmtId="0" fontId="9" fillId="0" borderId="3">
      <alignment horizontal="distributed" vertical="center"/>
    </xf>
    <xf numFmtId="0" fontId="9" fillId="0" borderId="8">
      <alignment horizontal="distributed" vertical="top"/>
    </xf>
    <xf numFmtId="0" fontId="9" fillId="0" borderId="9">
      <alignment horizontal="distributed"/>
    </xf>
    <xf numFmtId="186" fontId="15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0" fontId="2" fillId="0" borderId="0">
      <protection locked="0"/>
    </xf>
    <xf numFmtId="0" fontId="44" fillId="0" borderId="0">
      <alignment vertical="center"/>
    </xf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47" fillId="0" borderId="0">
      <alignment vertical="center"/>
    </xf>
    <xf numFmtId="0" fontId="5" fillId="0" borderId="0"/>
    <xf numFmtId="0" fontId="44" fillId="0" borderId="0">
      <alignment vertical="center"/>
    </xf>
    <xf numFmtId="0" fontId="5" fillId="0" borderId="0"/>
    <xf numFmtId="0" fontId="44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5" fontId="2" fillId="0" borderId="0" applyBorder="0"/>
    <xf numFmtId="0" fontId="12" fillId="0" borderId="10">
      <protection locked="0"/>
    </xf>
    <xf numFmtId="179" fontId="2" fillId="0" borderId="0">
      <protection locked="0"/>
    </xf>
    <xf numFmtId="183" fontId="9" fillId="0" borderId="0">
      <protection locked="0"/>
    </xf>
  </cellStyleXfs>
  <cellXfs count="127">
    <xf numFmtId="0" fontId="0" fillId="0" borderId="0" xfId="0">
      <alignment vertical="center"/>
    </xf>
    <xf numFmtId="0" fontId="3" fillId="0" borderId="0" xfId="134" applyFont="1">
      <alignment vertical="center"/>
    </xf>
    <xf numFmtId="0" fontId="41" fillId="0" borderId="12" xfId="134" applyFont="1" applyBorder="1" applyAlignment="1">
      <alignment horizontal="right" vertical="center"/>
    </xf>
    <xf numFmtId="0" fontId="42" fillId="0" borderId="11" xfId="134" applyFont="1" applyBorder="1">
      <alignment vertical="center"/>
    </xf>
    <xf numFmtId="0" fontId="42" fillId="0" borderId="12" xfId="134" applyFont="1" applyBorder="1" applyAlignment="1">
      <alignment horizontal="right" vertical="center"/>
    </xf>
    <xf numFmtId="0" fontId="39" fillId="0" borderId="11" xfId="134" applyFont="1" applyBorder="1">
      <alignment vertical="center"/>
    </xf>
    <xf numFmtId="0" fontId="3" fillId="0" borderId="12" xfId="134" applyFont="1" applyBorder="1">
      <alignment vertical="center"/>
    </xf>
    <xf numFmtId="0" fontId="50" fillId="0" borderId="11" xfId="0" applyFont="1" applyBorder="1">
      <alignment vertical="center"/>
    </xf>
    <xf numFmtId="0" fontId="0" fillId="0" borderId="18" xfId="0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48" fillId="5" borderId="3" xfId="0" applyFont="1" applyFill="1" applyBorder="1" applyAlignment="1">
      <alignment horizontal="center" vertical="center" wrapText="1"/>
    </xf>
    <xf numFmtId="9" fontId="49" fillId="0" borderId="3" xfId="86" applyFont="1" applyFill="1" applyBorder="1" applyAlignment="1">
      <alignment horizontal="center" vertical="center" wrapText="1"/>
    </xf>
    <xf numFmtId="0" fontId="48" fillId="5" borderId="20" xfId="0" applyFont="1" applyFill="1" applyBorder="1" applyAlignment="1">
      <alignment horizontal="center" vertical="center" wrapText="1"/>
    </xf>
    <xf numFmtId="205" fontId="0" fillId="0" borderId="0" xfId="0" applyNumberFormat="1">
      <alignment vertical="center"/>
    </xf>
    <xf numFmtId="206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51" fillId="0" borderId="12" xfId="0" applyFont="1" applyBorder="1">
      <alignment vertical="center"/>
    </xf>
    <xf numFmtId="9" fontId="49" fillId="0" borderId="13" xfId="86" applyFont="1" applyFill="1" applyBorder="1" applyAlignment="1">
      <alignment horizontal="center" vertical="center" wrapText="1"/>
    </xf>
    <xf numFmtId="177" fontId="49" fillId="0" borderId="3" xfId="85" applyNumberFormat="1" applyFont="1" applyFill="1" applyBorder="1" applyAlignment="1">
      <alignment horizontal="center" vertical="center" wrapText="1"/>
    </xf>
    <xf numFmtId="0" fontId="52" fillId="0" borderId="0" xfId="0" applyFont="1">
      <alignment vertical="center"/>
    </xf>
    <xf numFmtId="0" fontId="43" fillId="0" borderId="12" xfId="134" applyFont="1" applyBorder="1" applyAlignment="1">
      <alignment horizontal="left" vertical="center"/>
    </xf>
    <xf numFmtId="9" fontId="49" fillId="0" borderId="29" xfId="86" applyFont="1" applyFill="1" applyBorder="1" applyAlignment="1">
      <alignment horizontal="center" vertical="center" wrapText="1"/>
    </xf>
    <xf numFmtId="177" fontId="49" fillId="0" borderId="29" xfId="86" applyNumberFormat="1" applyFont="1" applyFill="1" applyBorder="1" applyAlignment="1">
      <alignment horizontal="center" vertical="center" wrapText="1"/>
    </xf>
    <xf numFmtId="177" fontId="49" fillId="0" borderId="29" xfId="85" applyNumberFormat="1" applyFont="1" applyFill="1" applyBorder="1" applyAlignment="1">
      <alignment horizontal="center" vertical="center" wrapText="1"/>
    </xf>
    <xf numFmtId="9" fontId="49" fillId="7" borderId="3" xfId="86" applyFont="1" applyFill="1" applyBorder="1" applyAlignment="1">
      <alignment horizontal="center" vertical="center" wrapText="1"/>
    </xf>
    <xf numFmtId="177" fontId="49" fillId="0" borderId="3" xfId="135" applyNumberFormat="1" applyFont="1" applyBorder="1" applyAlignment="1">
      <alignment horizontal="center" vertical="center" wrapText="1"/>
    </xf>
    <xf numFmtId="0" fontId="2" fillId="0" borderId="2" xfId="112" applyBorder="1"/>
    <xf numFmtId="0" fontId="2" fillId="0" borderId="20" xfId="112" applyBorder="1"/>
    <xf numFmtId="0" fontId="2" fillId="0" borderId="22" xfId="112" applyBorder="1"/>
    <xf numFmtId="0" fontId="49" fillId="0" borderId="17" xfId="112" applyFont="1" applyBorder="1" applyAlignment="1">
      <alignment horizontal="center" vertical="center" wrapText="1"/>
    </xf>
    <xf numFmtId="9" fontId="49" fillId="7" borderId="13" xfId="86" applyFont="1" applyFill="1" applyBorder="1" applyAlignment="1">
      <alignment horizontal="center" vertical="center" wrapText="1"/>
    </xf>
    <xf numFmtId="176" fontId="49" fillId="0" borderId="3" xfId="135" applyNumberFormat="1" applyFont="1" applyBorder="1" applyAlignment="1">
      <alignment horizontal="center" vertical="center" wrapText="1"/>
    </xf>
    <xf numFmtId="9" fontId="49" fillId="9" borderId="3" xfId="86" applyFont="1" applyFill="1" applyBorder="1" applyAlignment="1">
      <alignment horizontal="center" vertical="center" wrapText="1"/>
    </xf>
    <xf numFmtId="177" fontId="49" fillId="9" borderId="3" xfId="135" applyNumberFormat="1" applyFont="1" applyFill="1" applyBorder="1" applyAlignment="1">
      <alignment horizontal="center" vertical="center" wrapText="1"/>
    </xf>
    <xf numFmtId="177" fontId="49" fillId="9" borderId="3" xfId="85" applyNumberFormat="1" applyFont="1" applyFill="1" applyBorder="1" applyAlignment="1">
      <alignment horizontal="center" vertical="center" wrapText="1"/>
    </xf>
    <xf numFmtId="177" fontId="49" fillId="9" borderId="3" xfId="86" applyNumberFormat="1" applyFont="1" applyFill="1" applyBorder="1" applyAlignment="1">
      <alignment horizontal="center" vertical="center" wrapText="1"/>
    </xf>
    <xf numFmtId="9" fontId="49" fillId="10" borderId="3" xfId="86" applyFont="1" applyFill="1" applyBorder="1" applyAlignment="1">
      <alignment horizontal="center" vertical="center" wrapText="1"/>
    </xf>
    <xf numFmtId="177" fontId="49" fillId="10" borderId="3" xfId="135" applyNumberFormat="1" applyFont="1" applyFill="1" applyBorder="1" applyAlignment="1">
      <alignment horizontal="center" vertical="center" wrapText="1"/>
    </xf>
    <xf numFmtId="177" fontId="49" fillId="10" borderId="3" xfId="85" applyNumberFormat="1" applyFont="1" applyFill="1" applyBorder="1" applyAlignment="1">
      <alignment horizontal="center" vertical="center" wrapText="1"/>
    </xf>
    <xf numFmtId="177" fontId="49" fillId="10" borderId="3" xfId="86" applyNumberFormat="1" applyFont="1" applyFill="1" applyBorder="1" applyAlignment="1">
      <alignment horizontal="center" vertical="center" wrapText="1"/>
    </xf>
    <xf numFmtId="1" fontId="0" fillId="0" borderId="0" xfId="0" applyNumberFormat="1">
      <alignment vertical="center"/>
    </xf>
    <xf numFmtId="0" fontId="59" fillId="11" borderId="30" xfId="0" applyFont="1" applyFill="1" applyBorder="1" applyAlignment="1">
      <alignment horizontal="center" vertical="center" wrapText="1"/>
    </xf>
    <xf numFmtId="0" fontId="59" fillId="11" borderId="33" xfId="0" applyFont="1" applyFill="1" applyBorder="1" applyAlignment="1">
      <alignment horizontal="center" vertical="center" wrapText="1"/>
    </xf>
    <xf numFmtId="0" fontId="53" fillId="0" borderId="3" xfId="112" applyFont="1" applyBorder="1" applyAlignment="1">
      <alignment vertical="center" wrapText="1"/>
    </xf>
    <xf numFmtId="0" fontId="60" fillId="0" borderId="11" xfId="134" applyFont="1" applyBorder="1">
      <alignment vertical="center"/>
    </xf>
    <xf numFmtId="9" fontId="49" fillId="0" borderId="39" xfId="86" applyFont="1" applyFill="1" applyBorder="1" applyAlignment="1">
      <alignment vertical="center" wrapText="1"/>
    </xf>
    <xf numFmtId="177" fontId="49" fillId="0" borderId="39" xfId="135" applyNumberFormat="1" applyFont="1" applyBorder="1" applyAlignment="1">
      <alignment vertical="center" wrapText="1"/>
    </xf>
    <xf numFmtId="177" fontId="49" fillId="0" borderId="39" xfId="85" applyNumberFormat="1" applyFont="1" applyFill="1" applyBorder="1" applyAlignment="1">
      <alignment vertical="center" wrapText="1"/>
    </xf>
    <xf numFmtId="9" fontId="49" fillId="0" borderId="29" xfId="86" applyFont="1" applyFill="1" applyBorder="1" applyAlignment="1">
      <alignment vertical="center" wrapText="1"/>
    </xf>
    <xf numFmtId="177" fontId="49" fillId="0" borderId="29" xfId="135" applyNumberFormat="1" applyFont="1" applyBorder="1" applyAlignment="1">
      <alignment vertical="center" wrapText="1"/>
    </xf>
    <xf numFmtId="177" fontId="49" fillId="0" borderId="29" xfId="85" applyNumberFormat="1" applyFont="1" applyFill="1" applyBorder="1" applyAlignment="1">
      <alignment vertical="center" wrapText="1"/>
    </xf>
    <xf numFmtId="0" fontId="58" fillId="0" borderId="30" xfId="0" applyFont="1" applyBorder="1" applyAlignment="1">
      <alignment horizontal="center" vertical="center" wrapText="1"/>
    </xf>
    <xf numFmtId="203" fontId="49" fillId="0" borderId="3" xfId="135" applyNumberFormat="1" applyFont="1" applyBorder="1" applyAlignment="1">
      <alignment horizontal="center" vertical="center" wrapText="1"/>
    </xf>
    <xf numFmtId="0" fontId="37" fillId="2" borderId="21" xfId="136" applyFont="1" applyFill="1" applyBorder="1" applyAlignment="1">
      <alignment horizontal="center" vertical="center"/>
    </xf>
    <xf numFmtId="0" fontId="37" fillId="2" borderId="2" xfId="136" applyFont="1" applyFill="1" applyBorder="1" applyAlignment="1">
      <alignment horizontal="center" vertical="center"/>
    </xf>
    <xf numFmtId="0" fontId="37" fillId="2" borderId="13" xfId="136" applyFont="1" applyFill="1" applyBorder="1" applyAlignment="1">
      <alignment horizontal="center" vertical="center"/>
    </xf>
    <xf numFmtId="0" fontId="57" fillId="0" borderId="3" xfId="112" applyFont="1" applyBorder="1" applyAlignment="1" applyProtection="1">
      <alignment horizontal="center" wrapText="1"/>
      <protection locked="0"/>
    </xf>
    <xf numFmtId="0" fontId="57" fillId="0" borderId="3" xfId="112" applyFont="1" applyBorder="1" applyAlignment="1" applyProtection="1">
      <alignment horizontal="center"/>
      <protection locked="0"/>
    </xf>
    <xf numFmtId="41" fontId="38" fillId="5" borderId="22" xfId="90" applyFont="1" applyFill="1" applyBorder="1" applyAlignment="1">
      <alignment horizontal="center" vertical="center"/>
    </xf>
    <xf numFmtId="41" fontId="38" fillId="5" borderId="2" xfId="90" applyFont="1" applyFill="1" applyBorder="1" applyAlignment="1">
      <alignment horizontal="center" vertical="center"/>
    </xf>
    <xf numFmtId="41" fontId="38" fillId="5" borderId="20" xfId="90" applyFont="1" applyFill="1" applyBorder="1" applyAlignment="1">
      <alignment horizontal="center" vertical="center"/>
    </xf>
    <xf numFmtId="0" fontId="53" fillId="0" borderId="22" xfId="112" applyFont="1" applyBorder="1" applyAlignment="1" applyProtection="1">
      <alignment horizontal="center"/>
      <protection locked="0"/>
    </xf>
    <xf numFmtId="0" fontId="53" fillId="0" borderId="2" xfId="112" applyFont="1" applyBorder="1" applyAlignment="1" applyProtection="1">
      <alignment horizontal="center"/>
      <protection locked="0"/>
    </xf>
    <xf numFmtId="0" fontId="53" fillId="0" borderId="20" xfId="112" applyFont="1" applyBorder="1" applyAlignment="1" applyProtection="1">
      <alignment horizontal="center"/>
      <protection locked="0"/>
    </xf>
    <xf numFmtId="0" fontId="2" fillId="0" borderId="22" xfId="112" applyBorder="1" applyAlignment="1">
      <alignment horizontal="center"/>
    </xf>
    <xf numFmtId="0" fontId="2" fillId="0" borderId="2" xfId="112" applyBorder="1" applyAlignment="1">
      <alignment horizontal="center"/>
    </xf>
    <xf numFmtId="0" fontId="2" fillId="0" borderId="20" xfId="112" applyBorder="1" applyAlignment="1">
      <alignment horizontal="center"/>
    </xf>
    <xf numFmtId="205" fontId="37" fillId="2" borderId="22" xfId="90" applyNumberFormat="1" applyFont="1" applyFill="1" applyBorder="1" applyAlignment="1">
      <alignment horizontal="center" vertical="center"/>
    </xf>
    <xf numFmtId="205" fontId="37" fillId="2" borderId="2" xfId="90" applyNumberFormat="1" applyFont="1" applyFill="1" applyBorder="1" applyAlignment="1">
      <alignment horizontal="center" vertical="center"/>
    </xf>
    <xf numFmtId="205" fontId="37" fillId="2" borderId="20" xfId="90" applyNumberFormat="1" applyFont="1" applyFill="1" applyBorder="1" applyAlignment="1">
      <alignment horizontal="center" vertical="center"/>
    </xf>
    <xf numFmtId="0" fontId="3" fillId="4" borderId="17" xfId="136" applyFont="1" applyFill="1" applyBorder="1" applyAlignment="1">
      <alignment horizontal="center" vertical="center"/>
    </xf>
    <xf numFmtId="0" fontId="3" fillId="4" borderId="3" xfId="136" applyFont="1" applyFill="1" applyBorder="1" applyAlignment="1">
      <alignment horizontal="center" vertical="center"/>
    </xf>
    <xf numFmtId="0" fontId="2" fillId="0" borderId="3" xfId="112" applyBorder="1" applyAlignment="1">
      <alignment horizontal="center"/>
    </xf>
    <xf numFmtId="205" fontId="49" fillId="0" borderId="22" xfId="86" applyNumberFormat="1" applyFont="1" applyFill="1" applyBorder="1" applyAlignment="1">
      <alignment horizontal="right" vertical="center" wrapText="1"/>
    </xf>
    <xf numFmtId="205" fontId="49" fillId="0" borderId="2" xfId="86" applyNumberFormat="1" applyFont="1" applyFill="1" applyBorder="1" applyAlignment="1">
      <alignment horizontal="right" vertical="center" wrapText="1"/>
    </xf>
    <xf numFmtId="205" fontId="49" fillId="0" borderId="20" xfId="86" applyNumberFormat="1" applyFont="1" applyFill="1" applyBorder="1" applyAlignment="1">
      <alignment horizontal="right" vertical="center" wrapText="1"/>
    </xf>
    <xf numFmtId="0" fontId="3" fillId="4" borderId="17" xfId="136" applyFont="1" applyFill="1" applyBorder="1" applyAlignment="1" applyProtection="1">
      <alignment horizontal="center" vertical="center"/>
      <protection locked="0"/>
    </xf>
    <xf numFmtId="0" fontId="3" fillId="4" borderId="3" xfId="136" applyFont="1" applyFill="1" applyBorder="1" applyAlignment="1" applyProtection="1">
      <alignment horizontal="center" vertical="center"/>
      <protection locked="0"/>
    </xf>
    <xf numFmtId="0" fontId="38" fillId="5" borderId="17" xfId="136" applyFont="1" applyFill="1" applyBorder="1" applyAlignment="1">
      <alignment horizontal="center" vertical="center"/>
    </xf>
    <xf numFmtId="0" fontId="38" fillId="5" borderId="3" xfId="136" applyFont="1" applyFill="1" applyBorder="1" applyAlignment="1">
      <alignment horizontal="center" vertical="center"/>
    </xf>
    <xf numFmtId="41" fontId="38" fillId="5" borderId="3" xfId="90" applyFont="1" applyFill="1" applyBorder="1" applyAlignment="1">
      <alignment horizontal="center" vertical="center"/>
    </xf>
    <xf numFmtId="0" fontId="40" fillId="5" borderId="14" xfId="134" quotePrefix="1" applyFont="1" applyFill="1" applyBorder="1" applyAlignment="1">
      <alignment horizontal="center" vertical="center"/>
    </xf>
    <xf numFmtId="0" fontId="40" fillId="5" borderId="15" xfId="134" applyFont="1" applyFill="1" applyBorder="1" applyAlignment="1">
      <alignment horizontal="center" vertical="center"/>
    </xf>
    <xf numFmtId="0" fontId="40" fillId="5" borderId="16" xfId="134" applyFont="1" applyFill="1" applyBorder="1" applyAlignment="1">
      <alignment horizontal="center" vertical="center"/>
    </xf>
    <xf numFmtId="0" fontId="48" fillId="5" borderId="21" xfId="0" applyFont="1" applyFill="1" applyBorder="1" applyAlignment="1">
      <alignment horizontal="center" vertical="center"/>
    </xf>
    <xf numFmtId="0" fontId="48" fillId="5" borderId="13" xfId="0" applyFont="1" applyFill="1" applyBorder="1" applyAlignment="1">
      <alignment horizontal="center" vertical="center"/>
    </xf>
    <xf numFmtId="207" fontId="49" fillId="0" borderId="27" xfId="85" applyNumberFormat="1" applyFont="1" applyFill="1" applyBorder="1" applyAlignment="1">
      <alignment horizontal="center" vertical="center" wrapText="1"/>
    </xf>
    <xf numFmtId="207" fontId="49" fillId="0" borderId="28" xfId="85" applyNumberFormat="1" applyFont="1" applyFill="1" applyBorder="1" applyAlignment="1">
      <alignment horizontal="center" vertical="center" wrapText="1"/>
    </xf>
    <xf numFmtId="177" fontId="49" fillId="0" borderId="9" xfId="135" applyNumberFormat="1" applyFont="1" applyBorder="1" applyAlignment="1">
      <alignment horizontal="center" vertical="center" wrapText="1"/>
    </xf>
    <xf numFmtId="177" fontId="49" fillId="0" borderId="26" xfId="135" applyNumberFormat="1" applyFont="1" applyBorder="1" applyAlignment="1">
      <alignment horizontal="center" vertical="center" wrapText="1"/>
    </xf>
    <xf numFmtId="0" fontId="49" fillId="0" borderId="23" xfId="112" applyFont="1" applyBorder="1" applyAlignment="1">
      <alignment horizontal="center" vertical="center" wrapText="1"/>
    </xf>
    <xf numFmtId="0" fontId="49" fillId="0" borderId="24" xfId="112" applyFont="1" applyBorder="1" applyAlignment="1">
      <alignment horizontal="center" vertical="center" wrapText="1"/>
    </xf>
    <xf numFmtId="0" fontId="49" fillId="0" borderId="25" xfId="112" applyFont="1" applyBorder="1" applyAlignment="1">
      <alignment horizontal="center" vertical="center"/>
    </xf>
    <xf numFmtId="49" fontId="49" fillId="0" borderId="17" xfId="135" applyNumberFormat="1" applyFont="1" applyBorder="1" applyAlignment="1">
      <alignment horizontal="center" vertical="center" wrapText="1"/>
    </xf>
    <xf numFmtId="0" fontId="49" fillId="0" borderId="24" xfId="112" applyFont="1" applyBorder="1" applyAlignment="1">
      <alignment horizontal="center" vertical="center"/>
    </xf>
    <xf numFmtId="204" fontId="49" fillId="0" borderId="22" xfId="86" applyNumberFormat="1" applyFont="1" applyFill="1" applyBorder="1" applyAlignment="1">
      <alignment horizontal="center" vertical="center" wrapText="1"/>
    </xf>
    <xf numFmtId="204" fontId="49" fillId="0" borderId="2" xfId="86" applyNumberFormat="1" applyFont="1" applyFill="1" applyBorder="1" applyAlignment="1">
      <alignment horizontal="center" vertical="center" wrapText="1"/>
    </xf>
    <xf numFmtId="204" fontId="49" fillId="0" borderId="20" xfId="86" applyNumberFormat="1" applyFont="1" applyFill="1" applyBorder="1" applyAlignment="1">
      <alignment horizontal="center" vertical="center" wrapText="1"/>
    </xf>
    <xf numFmtId="205" fontId="49" fillId="8" borderId="22" xfId="86" applyNumberFormat="1" applyFont="1" applyFill="1" applyBorder="1" applyAlignment="1">
      <alignment horizontal="right" vertical="center" wrapText="1"/>
    </xf>
    <xf numFmtId="205" fontId="49" fillId="8" borderId="2" xfId="86" applyNumberFormat="1" applyFont="1" applyFill="1" applyBorder="1" applyAlignment="1">
      <alignment horizontal="right" vertical="center" wrapText="1"/>
    </xf>
    <xf numFmtId="205" fontId="49" fillId="8" borderId="20" xfId="86" applyNumberFormat="1" applyFont="1" applyFill="1" applyBorder="1" applyAlignment="1">
      <alignment horizontal="right" vertical="center" wrapText="1"/>
    </xf>
    <xf numFmtId="0" fontId="49" fillId="0" borderId="25" xfId="112" applyFont="1" applyBorder="1" applyAlignment="1">
      <alignment horizontal="center" vertical="center" wrapText="1"/>
    </xf>
    <xf numFmtId="177" fontId="49" fillId="10" borderId="37" xfId="85" applyNumberFormat="1" applyFont="1" applyFill="1" applyBorder="1" applyAlignment="1">
      <alignment horizontal="center" vertical="center" wrapText="1"/>
    </xf>
    <xf numFmtId="177" fontId="49" fillId="10" borderId="38" xfId="85" applyNumberFormat="1" applyFont="1" applyFill="1" applyBorder="1" applyAlignment="1">
      <alignment horizontal="center" vertical="center" wrapText="1"/>
    </xf>
    <xf numFmtId="9" fontId="49" fillId="10" borderId="35" xfId="86" applyFont="1" applyFill="1" applyBorder="1" applyAlignment="1">
      <alignment horizontal="center" vertical="center" wrapText="1"/>
    </xf>
    <xf numFmtId="9" fontId="49" fillId="10" borderId="36" xfId="86" applyFont="1" applyFill="1" applyBorder="1" applyAlignment="1">
      <alignment horizontal="center" vertical="center" wrapText="1"/>
    </xf>
    <xf numFmtId="177" fontId="49" fillId="10" borderId="9" xfId="135" applyNumberFormat="1" applyFont="1" applyFill="1" applyBorder="1" applyAlignment="1">
      <alignment horizontal="center" vertical="center" wrapText="1"/>
    </xf>
    <xf numFmtId="177" fontId="49" fillId="10" borderId="8" xfId="135" applyNumberFormat="1" applyFont="1" applyFill="1" applyBorder="1" applyAlignment="1">
      <alignment horizontal="center" vertical="center" wrapText="1"/>
    </xf>
    <xf numFmtId="0" fontId="53" fillId="0" borderId="31" xfId="112" applyFont="1" applyBorder="1" applyAlignment="1">
      <alignment horizontal="center" vertical="center" wrapText="1"/>
    </xf>
    <xf numFmtId="0" fontId="53" fillId="0" borderId="32" xfId="112" applyFont="1" applyBorder="1" applyAlignment="1">
      <alignment horizontal="center" vertical="center" wrapText="1"/>
    </xf>
    <xf numFmtId="0" fontId="53" fillId="0" borderId="34" xfId="112" applyFont="1" applyBorder="1" applyAlignment="1">
      <alignment horizontal="center" vertical="center" wrapText="1"/>
    </xf>
    <xf numFmtId="177" fontId="49" fillId="0" borderId="8" xfId="135" applyNumberFormat="1" applyFont="1" applyBorder="1" applyAlignment="1">
      <alignment horizontal="center" vertical="center" wrapText="1"/>
    </xf>
    <xf numFmtId="177" fontId="49" fillId="0" borderId="9" xfId="85" applyNumberFormat="1" applyFont="1" applyFill="1" applyBorder="1" applyAlignment="1">
      <alignment horizontal="center" vertical="center" wrapText="1"/>
    </xf>
    <xf numFmtId="177" fontId="49" fillId="0" borderId="8" xfId="85" applyNumberFormat="1" applyFont="1" applyFill="1" applyBorder="1" applyAlignment="1">
      <alignment horizontal="center" vertical="center" wrapText="1"/>
    </xf>
    <xf numFmtId="9" fontId="49" fillId="0" borderId="9" xfId="86" applyFont="1" applyFill="1" applyBorder="1" applyAlignment="1">
      <alignment horizontal="center" vertical="center" wrapText="1"/>
    </xf>
    <xf numFmtId="9" fontId="49" fillId="0" borderId="8" xfId="86" applyFont="1" applyFill="1" applyBorder="1" applyAlignment="1">
      <alignment horizontal="center" vertical="center" wrapText="1"/>
    </xf>
    <xf numFmtId="49" fontId="53" fillId="0" borderId="21" xfId="135" applyNumberFormat="1" applyFont="1" applyBorder="1" applyAlignment="1">
      <alignment horizontal="center" vertical="center" wrapText="1"/>
    </xf>
    <xf numFmtId="49" fontId="53" fillId="0" borderId="13" xfId="135" applyNumberFormat="1" applyFont="1" applyBorder="1" applyAlignment="1">
      <alignment horizontal="center" vertical="center" wrapText="1"/>
    </xf>
    <xf numFmtId="0" fontId="53" fillId="0" borderId="32" xfId="112" applyFont="1" applyBorder="1" applyAlignment="1">
      <alignment horizontal="center" vertical="center"/>
    </xf>
    <xf numFmtId="0" fontId="53" fillId="0" borderId="34" xfId="112" applyFont="1" applyBorder="1" applyAlignment="1">
      <alignment horizontal="center" vertical="center"/>
    </xf>
    <xf numFmtId="176" fontId="49" fillId="0" borderId="35" xfId="135" applyNumberFormat="1" applyFont="1" applyBorder="1" applyAlignment="1">
      <alignment horizontal="center" vertical="center" wrapText="1"/>
    </xf>
    <xf numFmtId="176" fontId="49" fillId="0" borderId="36" xfId="135" applyNumberFormat="1" applyFont="1" applyBorder="1" applyAlignment="1">
      <alignment horizontal="center" vertical="center" wrapText="1"/>
    </xf>
    <xf numFmtId="177" fontId="49" fillId="0" borderId="37" xfId="85" applyNumberFormat="1" applyFont="1" applyFill="1" applyBorder="1" applyAlignment="1">
      <alignment horizontal="center" vertical="center" wrapText="1"/>
    </xf>
    <xf numFmtId="177" fontId="49" fillId="0" borderId="38" xfId="85" applyNumberFormat="1" applyFont="1" applyFill="1" applyBorder="1" applyAlignment="1">
      <alignment horizontal="center" vertical="center" wrapText="1"/>
    </xf>
    <xf numFmtId="176" fontId="49" fillId="0" borderId="9" xfId="135" applyNumberFormat="1" applyFont="1" applyBorder="1" applyAlignment="1">
      <alignment horizontal="center" vertical="center" wrapText="1"/>
    </xf>
    <xf numFmtId="176" fontId="49" fillId="0" borderId="8" xfId="135" applyNumberFormat="1" applyFont="1" applyBorder="1" applyAlignment="1">
      <alignment horizontal="center" vertical="center" wrapText="1"/>
    </xf>
  </cellXfs>
  <cellStyles count="141">
    <cellStyle name="$" xfId="1" xr:uid="{00000000-0005-0000-0000-000000000000}"/>
    <cellStyle name="$_db진흥" xfId="2" xr:uid="{00000000-0005-0000-0000-000001000000}"/>
    <cellStyle name="$_SE40" xfId="3" xr:uid="{00000000-0005-0000-0000-000002000000}"/>
    <cellStyle name="$_견적2" xfId="4" xr:uid="{00000000-0005-0000-0000-000003000000}"/>
    <cellStyle name="$_기아" xfId="5" xr:uid="{00000000-0005-0000-0000-000004000000}"/>
    <cellStyle name="??&amp;O?&amp;H?_x0008__x000f__x0007_?_x0007__x0001__x0001_" xfId="6" xr:uid="{00000000-0005-0000-0000-000005000000}"/>
    <cellStyle name="??&amp;O?&amp;H?_x0008_??_x0007__x0001__x0001_" xfId="7" xr:uid="{00000000-0005-0000-0000-000006000000}"/>
    <cellStyle name="_02년1차(수정)" xfId="8" xr:uid="{00000000-0005-0000-0000-000007000000}"/>
    <cellStyle name="_MM" xfId="9" xr:uid="{00000000-0005-0000-0000-000008000000}"/>
    <cellStyle name="_개요" xfId="10" xr:uid="{00000000-0005-0000-0000-000009000000}"/>
    <cellStyle name="_고무방충재" xfId="11" xr:uid="{00000000-0005-0000-0000-00000A000000}"/>
    <cellStyle name="_공통" xfId="12" xr:uid="{00000000-0005-0000-0000-00000B000000}"/>
    <cellStyle name="_공통_MM" xfId="13" xr:uid="{00000000-0005-0000-0000-00000C000000}"/>
    <cellStyle name="_공통_외교통상정보화 4단계 구축_2.0_장비" xfId="14" xr:uid="{00000000-0005-0000-0000-00000D000000}"/>
    <cellStyle name="_기본형" xfId="15" xr:uid="{00000000-0005-0000-0000-00000E000000}"/>
    <cellStyle name="_디아모_한국전산원_Listprice" xfId="16" xr:uid="{00000000-0005-0000-0000-00000F000000}"/>
    <cellStyle name="_외교통상정보화 4단계 구축_2.0_장비" xfId="17" xr:uid="{00000000-0005-0000-0000-000010000000}"/>
    <cellStyle name="_요약" xfId="18" xr:uid="{00000000-0005-0000-0000-000011000000}"/>
    <cellStyle name="_파주 GIS 시스템설계서(도로,상,하수 시스템)_050406" xfId="19" xr:uid="{00000000-0005-0000-0000-000012000000}"/>
    <cellStyle name="_파주시_도로 및 상,하수 범용 도입_050314" xfId="20" xr:uid="{00000000-0005-0000-0000-000013000000}"/>
    <cellStyle name="¤@?e_TEST-1 " xfId="21" xr:uid="{00000000-0005-0000-0000-000014000000}"/>
    <cellStyle name="A¨­￠￢￠O [0]_INQUIRY ￠?￥i¨u¡AAⓒ￢Aⓒª " xfId="22" xr:uid="{00000000-0005-0000-0000-000015000000}"/>
    <cellStyle name="A¨­￠￢￠O_INQUIRY ￠?￥i¨u¡AAⓒ￢Aⓒª " xfId="23" xr:uid="{00000000-0005-0000-0000-000016000000}"/>
    <cellStyle name="AeE­ [0]_AMT " xfId="24" xr:uid="{00000000-0005-0000-0000-000017000000}"/>
    <cellStyle name="AeE­_AMT " xfId="25" xr:uid="{00000000-0005-0000-0000-000018000000}"/>
    <cellStyle name="AeE¡ⓒ [0]_INQUIRY ￠?￥i¨u¡AAⓒ￢Aⓒª " xfId="26" xr:uid="{00000000-0005-0000-0000-000019000000}"/>
    <cellStyle name="AeE¡ⓒ_INQUIRY ￠?￥i¨u¡AAⓒ￢Aⓒª " xfId="27" xr:uid="{00000000-0005-0000-0000-00001A000000}"/>
    <cellStyle name="ALIGNMENT" xfId="28" xr:uid="{00000000-0005-0000-0000-00001B000000}"/>
    <cellStyle name="AÞ¸¶ [0]_AN°y(1.25) " xfId="29" xr:uid="{00000000-0005-0000-0000-00001C000000}"/>
    <cellStyle name="AÞ¸¶_AN°y(1.25) " xfId="30" xr:uid="{00000000-0005-0000-0000-00001D000000}"/>
    <cellStyle name="C¡IA¨ª_¡ic¨u¡A¨￢I¨￢¡Æ AN¡Æe " xfId="31" xr:uid="{00000000-0005-0000-0000-00001E000000}"/>
    <cellStyle name="C￥AØ_¿μ¾÷CoE² " xfId="32" xr:uid="{00000000-0005-0000-0000-00001F000000}"/>
    <cellStyle name="Calc Currency (0)" xfId="33" xr:uid="{00000000-0005-0000-0000-000020000000}"/>
    <cellStyle name="category" xfId="34" xr:uid="{00000000-0005-0000-0000-000021000000}"/>
    <cellStyle name="Comma" xfId="35" xr:uid="{00000000-0005-0000-0000-000022000000}"/>
    <cellStyle name="Comma [0]" xfId="36" xr:uid="{00000000-0005-0000-0000-000023000000}"/>
    <cellStyle name="comma zerodec" xfId="37" xr:uid="{00000000-0005-0000-0000-000024000000}"/>
    <cellStyle name="Comma_ SG&amp;A Bridge " xfId="38" xr:uid="{00000000-0005-0000-0000-000025000000}"/>
    <cellStyle name="Comma0" xfId="39" xr:uid="{00000000-0005-0000-0000-000026000000}"/>
    <cellStyle name="Curren?_x0012_퐀_x0017_?" xfId="40" xr:uid="{00000000-0005-0000-0000-000027000000}"/>
    <cellStyle name="Currency" xfId="41" xr:uid="{00000000-0005-0000-0000-000028000000}"/>
    <cellStyle name="Currency [0]" xfId="42" xr:uid="{00000000-0005-0000-0000-000029000000}"/>
    <cellStyle name="Currency_ SG&amp;A Bridge " xfId="43" xr:uid="{00000000-0005-0000-0000-00002A000000}"/>
    <cellStyle name="Currency0" xfId="44" xr:uid="{00000000-0005-0000-0000-00002B000000}"/>
    <cellStyle name="Currency1" xfId="45" xr:uid="{00000000-0005-0000-0000-00002C000000}"/>
    <cellStyle name="Date" xfId="46" xr:uid="{00000000-0005-0000-0000-00002D000000}"/>
    <cellStyle name="Dezimal [0]_laroux" xfId="47" xr:uid="{00000000-0005-0000-0000-00002E000000}"/>
    <cellStyle name="Dezimal_laroux" xfId="48" xr:uid="{00000000-0005-0000-0000-00002F000000}"/>
    <cellStyle name="Dollar (zero dec)" xfId="49" xr:uid="{00000000-0005-0000-0000-000030000000}"/>
    <cellStyle name="Fixed" xfId="50" xr:uid="{00000000-0005-0000-0000-000031000000}"/>
    <cellStyle name="Grey" xfId="51" xr:uid="{00000000-0005-0000-0000-000032000000}"/>
    <cellStyle name="HEADER" xfId="52" xr:uid="{00000000-0005-0000-0000-000033000000}"/>
    <cellStyle name="Header1" xfId="53" xr:uid="{00000000-0005-0000-0000-000034000000}"/>
    <cellStyle name="Header2" xfId="54" xr:uid="{00000000-0005-0000-0000-000035000000}"/>
    <cellStyle name="Heading 1" xfId="55" xr:uid="{00000000-0005-0000-0000-000036000000}"/>
    <cellStyle name="Heading 2" xfId="56" xr:uid="{00000000-0005-0000-0000-000037000000}"/>
    <cellStyle name="Heading1" xfId="57" xr:uid="{00000000-0005-0000-0000-000038000000}"/>
    <cellStyle name="Heading2" xfId="58" xr:uid="{00000000-0005-0000-0000-000039000000}"/>
    <cellStyle name="Input [yellow]" xfId="59" xr:uid="{00000000-0005-0000-0000-00003A000000}"/>
    <cellStyle name="jin" xfId="60" xr:uid="{00000000-0005-0000-0000-00003B000000}"/>
    <cellStyle name="Milliers [0]_Arabian Spec" xfId="61" xr:uid="{00000000-0005-0000-0000-00003C000000}"/>
    <cellStyle name="Milliers_Arabian Spec" xfId="62" xr:uid="{00000000-0005-0000-0000-00003D000000}"/>
    <cellStyle name="Model" xfId="63" xr:uid="{00000000-0005-0000-0000-00003E000000}"/>
    <cellStyle name="Mon?aire [0]_Arabian Spec" xfId="64" xr:uid="{00000000-0005-0000-0000-00003F000000}"/>
    <cellStyle name="Mon?aire_Arabian Spec" xfId="65" xr:uid="{00000000-0005-0000-0000-000040000000}"/>
    <cellStyle name="Normal - Style1" xfId="66" xr:uid="{00000000-0005-0000-0000-000041000000}"/>
    <cellStyle name="Normal_ SG&amp;A Bridge " xfId="67" xr:uid="{00000000-0005-0000-0000-000042000000}"/>
    <cellStyle name="Percent" xfId="68" xr:uid="{00000000-0005-0000-0000-000043000000}"/>
    <cellStyle name="Percent [2]" xfId="69" xr:uid="{00000000-0005-0000-0000-000044000000}"/>
    <cellStyle name="Standard_laroux" xfId="70" xr:uid="{00000000-0005-0000-0000-000045000000}"/>
    <cellStyle name="subhead" xfId="71" xr:uid="{00000000-0005-0000-0000-000046000000}"/>
    <cellStyle name="Total" xfId="72" xr:uid="{00000000-0005-0000-0000-000047000000}"/>
    <cellStyle name="W?rung [0]_laroux" xfId="73" xr:uid="{00000000-0005-0000-0000-000048000000}"/>
    <cellStyle name="W?rung_laroux" xfId="74" xr:uid="{00000000-0005-0000-0000-000049000000}"/>
    <cellStyle name="고정소숫점" xfId="75" xr:uid="{00000000-0005-0000-0000-00004A000000}"/>
    <cellStyle name="고정출력1" xfId="76" xr:uid="{00000000-0005-0000-0000-00004B000000}"/>
    <cellStyle name="고정출력2" xfId="77" xr:uid="{00000000-0005-0000-0000-00004C000000}"/>
    <cellStyle name="날짜" xfId="78" xr:uid="{00000000-0005-0000-0000-00004D000000}"/>
    <cellStyle name="달러" xfId="79" xr:uid="{00000000-0005-0000-0000-00004E000000}"/>
    <cellStyle name="뒤에 오는 하이퍼링크_관급전기" xfId="80" xr:uid="{00000000-0005-0000-0000-00004F000000}"/>
    <cellStyle name="똿뗦먛귟 [0.00]_PRODUCT DETAIL Q1" xfId="81" xr:uid="{00000000-0005-0000-0000-000050000000}"/>
    <cellStyle name="똿뗦먛귟_PRODUCT DETAIL Q1" xfId="82" xr:uid="{00000000-0005-0000-0000-000051000000}"/>
    <cellStyle name="믅됞 [0.00]_PRODUCT DETAIL Q1" xfId="83" xr:uid="{00000000-0005-0000-0000-000052000000}"/>
    <cellStyle name="믅됞_PRODUCT DETAIL Q1" xfId="84" xr:uid="{00000000-0005-0000-0000-000053000000}"/>
    <cellStyle name="백분율" xfId="85" builtinId="5"/>
    <cellStyle name="백분율 2" xfId="86" xr:uid="{00000000-0005-0000-0000-000055000000}"/>
    <cellStyle name="뷭?_BOOKSHIP" xfId="87" xr:uid="{00000000-0005-0000-0000-000057000000}"/>
    <cellStyle name="숫자(R)" xfId="88" xr:uid="{00000000-0005-0000-0000-000058000000}"/>
    <cellStyle name="쉼표 [0] 2" xfId="89" xr:uid="{00000000-0005-0000-0000-00005A000000}"/>
    <cellStyle name="쉼표 [0] 2 2" xfId="90" xr:uid="{00000000-0005-0000-0000-00005B000000}"/>
    <cellStyle name="쉼표 [0] 3" xfId="91" xr:uid="{00000000-0005-0000-0000-00005C000000}"/>
    <cellStyle name="쉼표 [0] 4" xfId="92" xr:uid="{00000000-0005-0000-0000-00005D000000}"/>
    <cellStyle name="쉼표 [0] 5" xfId="93" xr:uid="{00000000-0005-0000-0000-00005E000000}"/>
    <cellStyle name="스타일 1" xfId="94" xr:uid="{00000000-0005-0000-0000-00005F000000}"/>
    <cellStyle name="스타일 2" xfId="95" xr:uid="{00000000-0005-0000-0000-000060000000}"/>
    <cellStyle name="안건회계법인" xfId="96" xr:uid="{00000000-0005-0000-0000-000061000000}"/>
    <cellStyle name="원" xfId="97" xr:uid="{00000000-0005-0000-0000-000062000000}"/>
    <cellStyle name="자리수" xfId="98" xr:uid="{00000000-0005-0000-0000-000063000000}"/>
    <cellStyle name="자리수0" xfId="99" xr:uid="{00000000-0005-0000-0000-000064000000}"/>
    <cellStyle name="제목[1 줄]" xfId="100" xr:uid="{00000000-0005-0000-0000-000065000000}"/>
    <cellStyle name="제목[2줄 아래]" xfId="101" xr:uid="{00000000-0005-0000-0000-000066000000}"/>
    <cellStyle name="제목[2줄 위]" xfId="102" xr:uid="{00000000-0005-0000-0000-000067000000}"/>
    <cellStyle name="제목1" xfId="103" xr:uid="{00000000-0005-0000-0000-000068000000}"/>
    <cellStyle name="좋음 2" xfId="104" xr:uid="{00000000-0005-0000-0000-000069000000}"/>
    <cellStyle name="좋음 3" xfId="105" xr:uid="{00000000-0005-0000-0000-00006A000000}"/>
    <cellStyle name="좋음 4" xfId="106" xr:uid="{00000000-0005-0000-0000-00006B000000}"/>
    <cellStyle name="지정되지 않음" xfId="107" xr:uid="{00000000-0005-0000-0000-00006C000000}"/>
    <cellStyle name="콤마 [0]_  종  합  " xfId="108" xr:uid="{00000000-0005-0000-0000-00006D000000}"/>
    <cellStyle name="콤마_  종  합  " xfId="109" xr:uid="{00000000-0005-0000-0000-00006E000000}"/>
    <cellStyle name="퍼센트" xfId="110" xr:uid="{00000000-0005-0000-0000-00006F000000}"/>
    <cellStyle name="표준" xfId="0" builtinId="0" customBuiltin="1"/>
    <cellStyle name="표준 10 2" xfId="111" xr:uid="{00000000-0005-0000-0000-000071000000}"/>
    <cellStyle name="표준 2" xfId="112" xr:uid="{00000000-0005-0000-0000-000072000000}"/>
    <cellStyle name="표준 2 2" xfId="113" xr:uid="{00000000-0005-0000-0000-000073000000}"/>
    <cellStyle name="표준 2 2 2" xfId="114" xr:uid="{00000000-0005-0000-0000-000074000000}"/>
    <cellStyle name="표준 2 2 2 2" xfId="115" xr:uid="{00000000-0005-0000-0000-000075000000}"/>
    <cellStyle name="표준 2 2 2 2 2" xfId="116" xr:uid="{00000000-0005-0000-0000-000076000000}"/>
    <cellStyle name="표준 2 2 2 2 2 2" xfId="117" xr:uid="{00000000-0005-0000-0000-000077000000}"/>
    <cellStyle name="표준 2 2 2 2 2 2 2" xfId="118" xr:uid="{00000000-0005-0000-0000-000078000000}"/>
    <cellStyle name="표준 2 2 2 2 3" xfId="119" xr:uid="{00000000-0005-0000-0000-000079000000}"/>
    <cellStyle name="표준 2 2 2 3" xfId="120" xr:uid="{00000000-0005-0000-0000-00007A000000}"/>
    <cellStyle name="표준 2 2 2 3 2" xfId="121" xr:uid="{00000000-0005-0000-0000-00007B000000}"/>
    <cellStyle name="표준 2 2 3" xfId="122" xr:uid="{00000000-0005-0000-0000-00007C000000}"/>
    <cellStyle name="표준 2 2 3 2" xfId="123" xr:uid="{00000000-0005-0000-0000-00007D000000}"/>
    <cellStyle name="표준 2 2 3 2 2" xfId="124" xr:uid="{00000000-0005-0000-0000-00007E000000}"/>
    <cellStyle name="표준 2 2 4" xfId="125" xr:uid="{00000000-0005-0000-0000-00007F000000}"/>
    <cellStyle name="표준 2 3" xfId="126" xr:uid="{00000000-0005-0000-0000-000080000000}"/>
    <cellStyle name="표준 2 4" xfId="127" xr:uid="{00000000-0005-0000-0000-000081000000}"/>
    <cellStyle name="표준 2_OP-PCM-TMP-E001-V1.1_규모산정(템플릿)" xfId="128" xr:uid="{00000000-0005-0000-0000-000082000000}"/>
    <cellStyle name="표준 3" xfId="129" xr:uid="{00000000-0005-0000-0000-000083000000}"/>
    <cellStyle name="표준 3 2" xfId="130" xr:uid="{00000000-0005-0000-0000-000084000000}"/>
    <cellStyle name="표준 3 3" xfId="131" xr:uid="{00000000-0005-0000-0000-000085000000}"/>
    <cellStyle name="표준 4 2" xfId="132" xr:uid="{00000000-0005-0000-0000-000086000000}"/>
    <cellStyle name="표준 9 2" xfId="133" xr:uid="{00000000-0005-0000-0000-000087000000}"/>
    <cellStyle name="표준_국민참여_가격제안서_050601" xfId="134" xr:uid="{00000000-0005-0000-0000-000089000000}"/>
    <cellStyle name="표준_업무기능목록(박찬희)" xfId="135" xr:uid="{00000000-0005-0000-0000-00008A000000}"/>
    <cellStyle name="표준_행정_건설" xfId="136" xr:uid="{00000000-0005-0000-0000-00008B000000}"/>
    <cellStyle name="합계" xfId="137" xr:uid="{00000000-0005-0000-0000-00008D000000}"/>
    <cellStyle name="합산" xfId="138" xr:uid="{00000000-0005-0000-0000-00008E000000}"/>
    <cellStyle name="화폐기호" xfId="139" xr:uid="{00000000-0005-0000-0000-00008F000000}"/>
    <cellStyle name="화폐기호0" xfId="140" xr:uid="{00000000-0005-0000-0000-00009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44"/>
  <sheetViews>
    <sheetView showGridLines="0" workbookViewId="0">
      <selection activeCell="M25" sqref="M25"/>
    </sheetView>
  </sheetViews>
  <sheetFormatPr defaultRowHeight="13.5"/>
  <cols>
    <col min="1" max="1" width="2" customWidth="1"/>
    <col min="2" max="2" width="9.125" customWidth="1"/>
    <col min="3" max="3" width="20.125" customWidth="1"/>
    <col min="4" max="4" width="16.625" customWidth="1"/>
    <col min="5" max="5" width="9.125" customWidth="1"/>
    <col min="6" max="6" width="8.125" customWidth="1"/>
    <col min="7" max="7" width="17.625" customWidth="1"/>
    <col min="8" max="8" width="7.75" customWidth="1"/>
    <col min="10" max="10" width="7.5" customWidth="1"/>
    <col min="12" max="13" width="9.5" bestFit="1" customWidth="1"/>
  </cols>
  <sheetData>
    <row r="1" spans="2:10" ht="20.25">
      <c r="B1" s="82" t="s">
        <v>16</v>
      </c>
      <c r="C1" s="83"/>
      <c r="D1" s="83"/>
      <c r="E1" s="83"/>
      <c r="F1" s="83"/>
      <c r="G1" s="83"/>
      <c r="H1" s="83"/>
      <c r="I1" s="83"/>
      <c r="J1" s="84"/>
    </row>
    <row r="2" spans="2:10" ht="19.5" customHeight="1">
      <c r="B2" s="45" t="s">
        <v>91</v>
      </c>
      <c r="C2" s="1"/>
      <c r="D2" s="1"/>
      <c r="E2" s="1"/>
      <c r="F2" s="1"/>
      <c r="G2" s="1"/>
      <c r="H2" s="1"/>
      <c r="I2" s="1"/>
      <c r="J2" s="2" t="s">
        <v>69</v>
      </c>
    </row>
    <row r="3" spans="2:10">
      <c r="B3" s="7" t="s">
        <v>5</v>
      </c>
      <c r="J3" s="17" t="s">
        <v>12</v>
      </c>
    </row>
    <row r="4" spans="2:10" ht="33">
      <c r="B4" s="85" t="s">
        <v>6</v>
      </c>
      <c r="C4" s="86"/>
      <c r="D4" s="11" t="s">
        <v>39</v>
      </c>
      <c r="E4" s="11" t="s">
        <v>36</v>
      </c>
      <c r="F4" s="11" t="s">
        <v>7</v>
      </c>
      <c r="G4" s="11" t="s">
        <v>66</v>
      </c>
      <c r="H4" s="11" t="s">
        <v>13</v>
      </c>
      <c r="I4" s="11" t="s">
        <v>36</v>
      </c>
      <c r="J4" s="13" t="s">
        <v>9</v>
      </c>
    </row>
    <row r="5" spans="2:10" ht="15.6" customHeight="1">
      <c r="B5" s="94" t="s">
        <v>8</v>
      </c>
      <c r="C5" s="12" t="s">
        <v>17</v>
      </c>
      <c r="D5" s="53">
        <v>3.5</v>
      </c>
      <c r="E5" s="19" t="s">
        <v>38</v>
      </c>
      <c r="F5" s="89">
        <f>SUMIF(E5:E20,"O",D5:D20)</f>
        <v>50.8</v>
      </c>
      <c r="G5" s="32" t="s">
        <v>40</v>
      </c>
      <c r="H5" s="26">
        <v>0.7</v>
      </c>
      <c r="I5" s="19" t="s">
        <v>37</v>
      </c>
      <c r="J5" s="87">
        <f>IF(I5="O", H5, 1)*IF(I6="O", H6, 1)*IF(I7="O", H7, 1)*IF(I8="O", H8, 1)*IF(I9="O", H9, 1)*IF(I10="O", H10, 1)*IF(I11="O", H11, 1)*IF(I12="O", H12, 1)*IF(I13="O", H13, 1)*IF(I14="O", H14, 1)*IF(I15="O", H15, 1)*IF(I16="O", H16, 1)*IF(I17="O", H17, 1)*IF(I18="O", H18, 1)</f>
        <v>0.42</v>
      </c>
    </row>
    <row r="6" spans="2:10" ht="15.6" customHeight="1">
      <c r="B6" s="94"/>
      <c r="C6" s="12" t="s">
        <v>18</v>
      </c>
      <c r="D6" s="53">
        <v>3.7</v>
      </c>
      <c r="E6" s="19" t="s">
        <v>37</v>
      </c>
      <c r="F6" s="90"/>
      <c r="G6" s="32" t="s">
        <v>41</v>
      </c>
      <c r="H6" s="26">
        <v>1</v>
      </c>
      <c r="I6" s="19" t="s">
        <v>38</v>
      </c>
      <c r="J6" s="88"/>
    </row>
    <row r="7" spans="2:10" ht="15.6" customHeight="1">
      <c r="B7" s="94"/>
      <c r="C7" s="12" t="s">
        <v>19</v>
      </c>
      <c r="D7" s="53">
        <v>2</v>
      </c>
      <c r="E7" s="19" t="s">
        <v>37</v>
      </c>
      <c r="F7" s="90"/>
      <c r="G7" s="32" t="s">
        <v>42</v>
      </c>
      <c r="H7" s="26">
        <v>1.3</v>
      </c>
      <c r="I7" s="19" t="s">
        <v>38</v>
      </c>
      <c r="J7" s="88"/>
    </row>
    <row r="8" spans="2:10" ht="15.6" customHeight="1">
      <c r="B8" s="91" t="s">
        <v>20</v>
      </c>
      <c r="C8" s="12" t="s">
        <v>21</v>
      </c>
      <c r="D8" s="53">
        <v>2.8</v>
      </c>
      <c r="E8" s="19" t="s">
        <v>38</v>
      </c>
      <c r="F8" s="90"/>
      <c r="G8" s="37" t="s">
        <v>43</v>
      </c>
      <c r="H8" s="38">
        <v>0.6</v>
      </c>
      <c r="I8" s="39" t="s">
        <v>38</v>
      </c>
      <c r="J8" s="88"/>
    </row>
    <row r="9" spans="2:10" ht="15.6" customHeight="1">
      <c r="B9" s="92"/>
      <c r="C9" s="12" t="s">
        <v>22</v>
      </c>
      <c r="D9" s="53">
        <v>6.1</v>
      </c>
      <c r="E9" s="19" t="s">
        <v>37</v>
      </c>
      <c r="F9" s="90"/>
      <c r="G9" s="37" t="s">
        <v>44</v>
      </c>
      <c r="H9" s="38">
        <v>1</v>
      </c>
      <c r="I9" s="39" t="s">
        <v>37</v>
      </c>
      <c r="J9" s="88"/>
    </row>
    <row r="10" spans="2:10" ht="15.6" customHeight="1">
      <c r="B10" s="92"/>
      <c r="C10" s="12" t="s">
        <v>23</v>
      </c>
      <c r="D10" s="53">
        <v>6.1</v>
      </c>
      <c r="E10" s="19" t="s">
        <v>37</v>
      </c>
      <c r="F10" s="90"/>
      <c r="G10" s="37" t="s">
        <v>45</v>
      </c>
      <c r="H10" s="38">
        <v>1.4</v>
      </c>
      <c r="I10" s="39" t="s">
        <v>38</v>
      </c>
      <c r="J10" s="88"/>
    </row>
    <row r="11" spans="2:10" ht="15.6" customHeight="1">
      <c r="B11" s="92"/>
      <c r="C11" s="12" t="s">
        <v>24</v>
      </c>
      <c r="D11" s="53">
        <v>2.5</v>
      </c>
      <c r="E11" s="19" t="s">
        <v>37</v>
      </c>
      <c r="F11" s="90"/>
      <c r="G11" s="12" t="s">
        <v>46</v>
      </c>
      <c r="H11" s="26">
        <v>0.7</v>
      </c>
      <c r="I11" s="19" t="s">
        <v>38</v>
      </c>
      <c r="J11" s="88"/>
    </row>
    <row r="12" spans="2:10" ht="15.6" customHeight="1">
      <c r="B12" s="93"/>
      <c r="C12" s="12" t="s">
        <v>25</v>
      </c>
      <c r="D12" s="53">
        <v>2</v>
      </c>
      <c r="E12" s="19" t="s">
        <v>37</v>
      </c>
      <c r="F12" s="90"/>
      <c r="G12" s="12" t="s">
        <v>47</v>
      </c>
      <c r="H12" s="26">
        <v>1</v>
      </c>
      <c r="I12" s="19" t="s">
        <v>37</v>
      </c>
      <c r="J12" s="88"/>
    </row>
    <row r="13" spans="2:10" ht="15.6" customHeight="1">
      <c r="B13" s="91" t="s">
        <v>26</v>
      </c>
      <c r="C13" s="12" t="s">
        <v>27</v>
      </c>
      <c r="D13" s="53">
        <v>3.3</v>
      </c>
      <c r="E13" s="19" t="s">
        <v>37</v>
      </c>
      <c r="F13" s="90"/>
      <c r="G13" s="12" t="s">
        <v>48</v>
      </c>
      <c r="H13" s="26">
        <v>1.3</v>
      </c>
      <c r="I13" s="19" t="s">
        <v>38</v>
      </c>
      <c r="J13" s="88"/>
    </row>
    <row r="14" spans="2:10" ht="15.6" customHeight="1">
      <c r="B14" s="95"/>
      <c r="C14" s="12" t="s">
        <v>28</v>
      </c>
      <c r="D14" s="53">
        <v>5</v>
      </c>
      <c r="E14" s="19" t="s">
        <v>37</v>
      </c>
      <c r="F14" s="90"/>
      <c r="G14" s="37" t="s">
        <v>49</v>
      </c>
      <c r="H14" s="40">
        <v>1</v>
      </c>
      <c r="I14" s="39" t="s">
        <v>37</v>
      </c>
      <c r="J14" s="88"/>
    </row>
    <row r="15" spans="2:10" ht="15.6" customHeight="1">
      <c r="B15" s="95"/>
      <c r="C15" s="12" t="s">
        <v>29</v>
      </c>
      <c r="D15" s="53">
        <v>3.8</v>
      </c>
      <c r="E15" s="19" t="s">
        <v>37</v>
      </c>
      <c r="F15" s="90"/>
      <c r="G15" s="37" t="s">
        <v>50</v>
      </c>
      <c r="H15" s="40">
        <v>1.4</v>
      </c>
      <c r="I15" s="39" t="s">
        <v>38</v>
      </c>
      <c r="J15" s="88"/>
    </row>
    <row r="16" spans="2:10" ht="15.6" customHeight="1">
      <c r="B16" s="93"/>
      <c r="C16" s="12" t="s">
        <v>30</v>
      </c>
      <c r="D16" s="53">
        <v>2.5</v>
      </c>
      <c r="E16" s="19" t="s">
        <v>37</v>
      </c>
      <c r="F16" s="90"/>
      <c r="G16" s="12" t="s">
        <v>51</v>
      </c>
      <c r="H16" s="26">
        <v>0.6</v>
      </c>
      <c r="I16" s="19" t="s">
        <v>37</v>
      </c>
      <c r="J16" s="88"/>
    </row>
    <row r="17" spans="2:13" ht="33" customHeight="1">
      <c r="B17" s="30" t="s">
        <v>31</v>
      </c>
      <c r="C17" s="18" t="s">
        <v>32</v>
      </c>
      <c r="D17" s="53">
        <v>3.8</v>
      </c>
      <c r="E17" s="19" t="s">
        <v>37</v>
      </c>
      <c r="F17" s="90"/>
      <c r="G17" s="12" t="s">
        <v>58</v>
      </c>
      <c r="H17" s="26">
        <v>1</v>
      </c>
      <c r="I17" s="19" t="s">
        <v>38</v>
      </c>
      <c r="J17" s="88"/>
    </row>
    <row r="18" spans="2:13" ht="15.6" customHeight="1">
      <c r="B18" s="91" t="s">
        <v>33</v>
      </c>
      <c r="C18" s="12" t="s">
        <v>34</v>
      </c>
      <c r="D18" s="53">
        <v>3.5</v>
      </c>
      <c r="E18" s="19" t="s">
        <v>37</v>
      </c>
      <c r="F18" s="90"/>
      <c r="G18" s="12" t="s">
        <v>52</v>
      </c>
      <c r="H18" s="26">
        <v>1.4</v>
      </c>
      <c r="I18" s="19" t="s">
        <v>38</v>
      </c>
      <c r="J18" s="88"/>
    </row>
    <row r="19" spans="2:13" ht="15.6" customHeight="1">
      <c r="B19" s="95"/>
      <c r="C19" s="12" t="s">
        <v>35</v>
      </c>
      <c r="D19" s="53">
        <v>2.5</v>
      </c>
      <c r="E19" s="19" t="s">
        <v>37</v>
      </c>
      <c r="F19" s="90"/>
      <c r="G19" s="22"/>
      <c r="H19" s="23"/>
      <c r="I19" s="24"/>
      <c r="J19" s="88"/>
    </row>
    <row r="20" spans="2:13" ht="15.6" customHeight="1">
      <c r="B20" s="93"/>
      <c r="C20" s="12" t="s">
        <v>14</v>
      </c>
      <c r="D20" s="53">
        <v>4</v>
      </c>
      <c r="E20" s="19" t="s">
        <v>37</v>
      </c>
      <c r="F20" s="90"/>
      <c r="G20" s="22"/>
      <c r="H20" s="23"/>
      <c r="I20" s="24"/>
      <c r="J20" s="88"/>
    </row>
    <row r="21" spans="2:13" ht="16.5" customHeight="1">
      <c r="B21" s="54" t="s">
        <v>61</v>
      </c>
      <c r="C21" s="55"/>
      <c r="D21" s="55"/>
      <c r="E21" s="55"/>
      <c r="F21" s="55"/>
      <c r="G21" s="56"/>
      <c r="H21" s="96">
        <f>F5*J5</f>
        <v>21.335999999999999</v>
      </c>
      <c r="I21" s="97"/>
      <c r="J21" s="98"/>
    </row>
    <row r="22" spans="2:13" ht="16.5" customHeight="1">
      <c r="B22" s="54" t="s">
        <v>92</v>
      </c>
      <c r="C22" s="55"/>
      <c r="D22" s="55"/>
      <c r="E22" s="55"/>
      <c r="F22" s="55"/>
      <c r="G22" s="56"/>
      <c r="H22" s="99">
        <v>10835831</v>
      </c>
      <c r="I22" s="100"/>
      <c r="J22" s="101"/>
      <c r="L22">
        <v>2021</v>
      </c>
      <c r="M22">
        <v>9126605</v>
      </c>
    </row>
    <row r="23" spans="2:13" ht="16.5">
      <c r="B23" s="54" t="s">
        <v>10</v>
      </c>
      <c r="C23" s="55"/>
      <c r="D23" s="55"/>
      <c r="E23" s="55"/>
      <c r="F23" s="55"/>
      <c r="G23" s="56"/>
      <c r="H23" s="74">
        <f>H32</f>
        <v>0</v>
      </c>
      <c r="I23" s="75"/>
      <c r="J23" s="76"/>
      <c r="L23">
        <v>2022</v>
      </c>
      <c r="M23" s="41">
        <f>M22*1.026</f>
        <v>9363896.7300000004</v>
      </c>
    </row>
    <row r="24" spans="2:13" ht="16.5" customHeight="1">
      <c r="B24" s="54" t="s">
        <v>15</v>
      </c>
      <c r="C24" s="55"/>
      <c r="D24" s="55"/>
      <c r="E24" s="55"/>
      <c r="F24" s="55"/>
      <c r="G24" s="56"/>
      <c r="H24" s="74">
        <f>H21*H22+H23</f>
        <v>231193290.21599999</v>
      </c>
      <c r="I24" s="75"/>
      <c r="J24" s="76"/>
      <c r="L24">
        <v>2023</v>
      </c>
      <c r="M24" s="41">
        <f>M23*1.069</f>
        <v>10010005.60437</v>
      </c>
    </row>
    <row r="25" spans="2:13" ht="16.5" customHeight="1">
      <c r="B25" s="54" t="s">
        <v>62</v>
      </c>
      <c r="C25" s="55"/>
      <c r="D25" s="55"/>
      <c r="E25" s="55"/>
      <c r="F25" s="55"/>
      <c r="G25" s="56"/>
      <c r="H25" s="74">
        <f>H24*1.1</f>
        <v>254312619.2376</v>
      </c>
      <c r="I25" s="75"/>
      <c r="J25" s="76"/>
      <c r="L25">
        <v>2024</v>
      </c>
      <c r="M25">
        <f>M24*1.0825</f>
        <v>10835831.066730525</v>
      </c>
    </row>
    <row r="26" spans="2:13" ht="16.5">
      <c r="B26" s="3"/>
      <c r="C26" s="1"/>
      <c r="D26" s="1"/>
      <c r="E26" s="1"/>
      <c r="F26" s="1"/>
      <c r="G26" s="1"/>
      <c r="H26" s="1"/>
      <c r="I26" s="1"/>
      <c r="J26" s="4"/>
    </row>
    <row r="27" spans="2:13" ht="16.5">
      <c r="B27" s="5" t="s">
        <v>1</v>
      </c>
      <c r="C27" s="1"/>
      <c r="D27" s="1"/>
      <c r="E27" s="1"/>
      <c r="F27" s="1"/>
      <c r="G27" s="1"/>
      <c r="H27" s="1"/>
      <c r="I27" s="1"/>
      <c r="J27" s="21" t="s">
        <v>11</v>
      </c>
    </row>
    <row r="28" spans="2:13" ht="17.25">
      <c r="B28" s="79" t="s">
        <v>0</v>
      </c>
      <c r="C28" s="80"/>
      <c r="D28" s="81" t="s">
        <v>3</v>
      </c>
      <c r="E28" s="81"/>
      <c r="F28" s="81"/>
      <c r="G28" s="81"/>
      <c r="H28" s="59" t="s">
        <v>2</v>
      </c>
      <c r="I28" s="60"/>
      <c r="J28" s="61"/>
    </row>
    <row r="29" spans="2:13" ht="20.100000000000001" customHeight="1">
      <c r="B29" s="77" t="s">
        <v>64</v>
      </c>
      <c r="C29" s="78"/>
      <c r="D29" s="57" t="s">
        <v>70</v>
      </c>
      <c r="E29" s="58"/>
      <c r="F29" s="58"/>
      <c r="G29" s="58"/>
      <c r="H29" s="62"/>
      <c r="I29" s="63"/>
      <c r="J29" s="64"/>
    </row>
    <row r="30" spans="2:13" ht="20.100000000000001" customHeight="1">
      <c r="B30" s="77" t="s">
        <v>65</v>
      </c>
      <c r="C30" s="78"/>
      <c r="D30" s="57" t="s">
        <v>70</v>
      </c>
      <c r="E30" s="58"/>
      <c r="F30" s="58"/>
      <c r="G30" s="58"/>
      <c r="H30" s="62"/>
      <c r="I30" s="63"/>
      <c r="J30" s="64"/>
    </row>
    <row r="31" spans="2:13" ht="20.100000000000001" customHeight="1">
      <c r="B31" s="71"/>
      <c r="C31" s="72"/>
      <c r="D31" s="73"/>
      <c r="E31" s="73"/>
      <c r="F31" s="73"/>
      <c r="G31" s="73"/>
      <c r="H31" s="65"/>
      <c r="I31" s="66"/>
      <c r="J31" s="67"/>
    </row>
    <row r="32" spans="2:13" ht="16.5">
      <c r="B32" s="54" t="s">
        <v>4</v>
      </c>
      <c r="C32" s="55"/>
      <c r="D32" s="55"/>
      <c r="E32" s="55"/>
      <c r="F32" s="55"/>
      <c r="G32" s="56"/>
      <c r="H32" s="68">
        <f>SUM(H29:J31)</f>
        <v>0</v>
      </c>
      <c r="I32" s="69"/>
      <c r="J32" s="70"/>
    </row>
    <row r="33" spans="2:10" ht="16.5">
      <c r="B33" s="3"/>
      <c r="C33" s="1"/>
      <c r="D33" s="1"/>
      <c r="E33" s="1"/>
      <c r="F33" s="1"/>
      <c r="G33" s="1"/>
      <c r="H33" s="1"/>
      <c r="I33" s="1"/>
      <c r="J33" s="6"/>
    </row>
    <row r="34" spans="2:10" ht="14.25" customHeight="1" thickBot="1">
      <c r="B34" s="8"/>
      <c r="C34" s="9"/>
      <c r="D34" s="9"/>
      <c r="E34" s="9"/>
      <c r="F34" s="9"/>
      <c r="G34" s="9"/>
      <c r="H34" s="9"/>
      <c r="I34" s="9"/>
      <c r="J34" s="10"/>
    </row>
    <row r="36" spans="2:10">
      <c r="B36" s="20"/>
    </row>
    <row r="40" spans="2:10">
      <c r="D40" s="14"/>
      <c r="G40" s="14"/>
      <c r="H40" s="14"/>
    </row>
    <row r="41" spans="2:10">
      <c r="D41" s="15"/>
    </row>
    <row r="42" spans="2:10">
      <c r="D42" s="14"/>
    </row>
    <row r="43" spans="2:10">
      <c r="D43" s="14"/>
      <c r="G43" s="16"/>
      <c r="H43" s="16"/>
    </row>
    <row r="44" spans="2:10">
      <c r="D44" s="14"/>
      <c r="G44" s="14"/>
      <c r="H44" s="14"/>
    </row>
  </sheetData>
  <mergeCells count="32">
    <mergeCell ref="B28:C28"/>
    <mergeCell ref="B29:C29"/>
    <mergeCell ref="D28:G28"/>
    <mergeCell ref="D29:G29"/>
    <mergeCell ref="B1:J1"/>
    <mergeCell ref="B4:C4"/>
    <mergeCell ref="J5:J20"/>
    <mergeCell ref="B21:G21"/>
    <mergeCell ref="B22:G22"/>
    <mergeCell ref="F5:F20"/>
    <mergeCell ref="B8:B12"/>
    <mergeCell ref="B5:B7"/>
    <mergeCell ref="B13:B16"/>
    <mergeCell ref="B18:B20"/>
    <mergeCell ref="H21:J21"/>
    <mergeCell ref="H22:J22"/>
    <mergeCell ref="B23:G23"/>
    <mergeCell ref="B24:G24"/>
    <mergeCell ref="B32:G32"/>
    <mergeCell ref="D30:G30"/>
    <mergeCell ref="H28:J28"/>
    <mergeCell ref="H29:J29"/>
    <mergeCell ref="H30:J30"/>
    <mergeCell ref="H31:J31"/>
    <mergeCell ref="H32:J32"/>
    <mergeCell ref="B31:C31"/>
    <mergeCell ref="D31:G31"/>
    <mergeCell ref="H23:J23"/>
    <mergeCell ref="H24:J24"/>
    <mergeCell ref="H25:J25"/>
    <mergeCell ref="B30:C30"/>
    <mergeCell ref="B25:G2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79F0-A9C2-45A0-A868-43DEB18AC4A0}">
  <dimension ref="B1:M46"/>
  <sheetViews>
    <sheetView showGridLines="0" workbookViewId="0">
      <selection activeCell="M27" sqref="M27"/>
    </sheetView>
  </sheetViews>
  <sheetFormatPr defaultRowHeight="13.5"/>
  <cols>
    <col min="1" max="1" width="2" customWidth="1"/>
    <col min="2" max="2" width="9.125" customWidth="1"/>
    <col min="3" max="3" width="25.25" customWidth="1"/>
    <col min="4" max="4" width="16.625" customWidth="1"/>
    <col min="5" max="5" width="10.875" customWidth="1"/>
    <col min="6" max="6" width="10.75" customWidth="1"/>
    <col min="7" max="7" width="18.125" customWidth="1"/>
    <col min="8" max="8" width="8.5" customWidth="1"/>
    <col min="12" max="13" width="9.5" bestFit="1" customWidth="1"/>
  </cols>
  <sheetData>
    <row r="1" spans="2:10" ht="20.25">
      <c r="B1" s="82" t="s">
        <v>53</v>
      </c>
      <c r="C1" s="83"/>
      <c r="D1" s="83"/>
      <c r="E1" s="83"/>
      <c r="F1" s="83"/>
      <c r="G1" s="83"/>
      <c r="H1" s="83"/>
      <c r="I1" s="83"/>
      <c r="J1" s="84"/>
    </row>
    <row r="2" spans="2:10" ht="19.5" customHeight="1">
      <c r="B2" s="45" t="s">
        <v>68</v>
      </c>
      <c r="C2" s="1"/>
      <c r="D2" s="1"/>
      <c r="E2" s="1"/>
      <c r="F2" s="1"/>
      <c r="G2" s="1"/>
      <c r="H2" s="1"/>
      <c r="I2" s="1"/>
      <c r="J2" s="2" t="s">
        <v>69</v>
      </c>
    </row>
    <row r="3" spans="2:10">
      <c r="B3" s="7" t="s">
        <v>54</v>
      </c>
      <c r="J3" s="17" t="s">
        <v>12</v>
      </c>
    </row>
    <row r="4" spans="2:10" ht="33">
      <c r="B4" s="85" t="s">
        <v>6</v>
      </c>
      <c r="C4" s="86"/>
      <c r="D4" s="11" t="s">
        <v>67</v>
      </c>
      <c r="E4" s="11" t="s">
        <v>36</v>
      </c>
      <c r="F4" s="11" t="s">
        <v>7</v>
      </c>
      <c r="G4" s="11" t="s">
        <v>60</v>
      </c>
      <c r="H4" s="11" t="s">
        <v>13</v>
      </c>
      <c r="I4" s="11" t="s">
        <v>36</v>
      </c>
      <c r="J4" s="13" t="s">
        <v>9</v>
      </c>
    </row>
    <row r="5" spans="2:10" ht="15.6" customHeight="1">
      <c r="B5" s="94" t="s">
        <v>8</v>
      </c>
      <c r="C5" s="12" t="s">
        <v>17</v>
      </c>
      <c r="D5" s="53">
        <v>3.5</v>
      </c>
      <c r="E5" s="19" t="s">
        <v>38</v>
      </c>
      <c r="F5" s="89">
        <f>SUMIF(E5:E22,"O",D5:D22)</f>
        <v>60.599999999999994</v>
      </c>
      <c r="G5" s="32" t="s">
        <v>40</v>
      </c>
      <c r="H5" s="26">
        <v>0.7</v>
      </c>
      <c r="I5" s="19" t="s">
        <v>37</v>
      </c>
      <c r="J5" s="87">
        <f>IF(I5="O", H5, 1)*IF(I6="O", H6, 1)*IF(I7="O", H7, 1)*IF(I8="O", H8, 1)*IF(I9="O", H9, 1)*IF(I10="O", H10, 1)*IF(I11="O", H11, 1)*IF(I12="O", H12, 1)*IF(I13="O", H13, 1)*IF(I14="O", H14, 1)*IF(I15="O", H15, 1)*IF(I16="O", H16, 1)*IF(I17="O", H17, 1)*IF(I18="O", H18, 1)*IF(I19="O", H19, 1)*IF(I20="O", H20, 1)</f>
        <v>0.42</v>
      </c>
    </row>
    <row r="6" spans="2:10" ht="15.6" customHeight="1">
      <c r="B6" s="94"/>
      <c r="C6" s="12" t="s">
        <v>18</v>
      </c>
      <c r="D6" s="53">
        <v>3.7</v>
      </c>
      <c r="E6" s="19" t="s">
        <v>37</v>
      </c>
      <c r="F6" s="90"/>
      <c r="G6" s="32" t="s">
        <v>41</v>
      </c>
      <c r="H6" s="26">
        <v>1</v>
      </c>
      <c r="I6" s="19" t="s">
        <v>38</v>
      </c>
      <c r="J6" s="88"/>
    </row>
    <row r="7" spans="2:10" ht="15.6" customHeight="1">
      <c r="B7" s="94"/>
      <c r="C7" s="12" t="s">
        <v>19</v>
      </c>
      <c r="D7" s="53">
        <v>2</v>
      </c>
      <c r="E7" s="19" t="s">
        <v>37</v>
      </c>
      <c r="F7" s="90"/>
      <c r="G7" s="32" t="s">
        <v>42</v>
      </c>
      <c r="H7" s="26">
        <v>1.3</v>
      </c>
      <c r="I7" s="19" t="s">
        <v>38</v>
      </c>
      <c r="J7" s="88"/>
    </row>
    <row r="8" spans="2:10" ht="15.6" customHeight="1">
      <c r="B8" s="91" t="s">
        <v>20</v>
      </c>
      <c r="C8" s="12" t="s">
        <v>21</v>
      </c>
      <c r="D8" s="53">
        <v>2.8</v>
      </c>
      <c r="E8" s="19" t="s">
        <v>38</v>
      </c>
      <c r="F8" s="90"/>
      <c r="G8" s="33" t="s">
        <v>43</v>
      </c>
      <c r="H8" s="34">
        <v>0.6</v>
      </c>
      <c r="I8" s="35" t="s">
        <v>38</v>
      </c>
      <c r="J8" s="88"/>
    </row>
    <row r="9" spans="2:10" ht="15.6" customHeight="1">
      <c r="B9" s="92"/>
      <c r="C9" s="12" t="s">
        <v>22</v>
      </c>
      <c r="D9" s="53">
        <v>6.1</v>
      </c>
      <c r="E9" s="19" t="s">
        <v>37</v>
      </c>
      <c r="F9" s="90"/>
      <c r="G9" s="33" t="s">
        <v>44</v>
      </c>
      <c r="H9" s="34">
        <v>1</v>
      </c>
      <c r="I9" s="35" t="s">
        <v>37</v>
      </c>
      <c r="J9" s="88"/>
    </row>
    <row r="10" spans="2:10" ht="15.6" customHeight="1">
      <c r="B10" s="92"/>
      <c r="C10" s="12" t="s">
        <v>23</v>
      </c>
      <c r="D10" s="53">
        <v>6.1</v>
      </c>
      <c r="E10" s="19" t="s">
        <v>37</v>
      </c>
      <c r="F10" s="90"/>
      <c r="G10" s="33" t="s">
        <v>45</v>
      </c>
      <c r="H10" s="34">
        <v>1.4</v>
      </c>
      <c r="I10" s="35" t="s">
        <v>38</v>
      </c>
      <c r="J10" s="88"/>
    </row>
    <row r="11" spans="2:10" ht="15.6" customHeight="1">
      <c r="B11" s="92"/>
      <c r="C11" s="12" t="s">
        <v>24</v>
      </c>
      <c r="D11" s="53">
        <v>2.5</v>
      </c>
      <c r="E11" s="19" t="s">
        <v>37</v>
      </c>
      <c r="F11" s="90"/>
      <c r="G11" s="12" t="s">
        <v>46</v>
      </c>
      <c r="H11" s="26">
        <v>0.7</v>
      </c>
      <c r="I11" s="19" t="s">
        <v>38</v>
      </c>
      <c r="J11" s="88"/>
    </row>
    <row r="12" spans="2:10" ht="15.6" customHeight="1">
      <c r="B12" s="93"/>
      <c r="C12" s="12" t="s">
        <v>25</v>
      </c>
      <c r="D12" s="53">
        <v>2</v>
      </c>
      <c r="E12" s="19" t="s">
        <v>37</v>
      </c>
      <c r="F12" s="90"/>
      <c r="G12" s="12" t="s">
        <v>47</v>
      </c>
      <c r="H12" s="26">
        <v>1</v>
      </c>
      <c r="I12" s="19" t="s">
        <v>37</v>
      </c>
      <c r="J12" s="88"/>
    </row>
    <row r="13" spans="2:10" ht="15.6" customHeight="1">
      <c r="B13" s="91" t="s">
        <v>26</v>
      </c>
      <c r="C13" s="25" t="s">
        <v>55</v>
      </c>
      <c r="D13" s="53">
        <v>6.3</v>
      </c>
      <c r="E13" s="19" t="s">
        <v>37</v>
      </c>
      <c r="F13" s="90"/>
      <c r="G13" s="12" t="s">
        <v>48</v>
      </c>
      <c r="H13" s="26">
        <v>1.3</v>
      </c>
      <c r="I13" s="19" t="s">
        <v>38</v>
      </c>
      <c r="J13" s="88"/>
    </row>
    <row r="14" spans="2:10" ht="15.6" customHeight="1">
      <c r="B14" s="92"/>
      <c r="C14" s="12" t="s">
        <v>27</v>
      </c>
      <c r="D14" s="53">
        <v>3.3</v>
      </c>
      <c r="E14" s="19" t="s">
        <v>37</v>
      </c>
      <c r="F14" s="90"/>
      <c r="G14" s="33" t="s">
        <v>49</v>
      </c>
      <c r="H14" s="36">
        <v>1</v>
      </c>
      <c r="I14" s="35" t="s">
        <v>37</v>
      </c>
      <c r="J14" s="88"/>
    </row>
    <row r="15" spans="2:10" ht="15.6" customHeight="1">
      <c r="B15" s="92"/>
      <c r="C15" s="12" t="s">
        <v>28</v>
      </c>
      <c r="D15" s="53">
        <v>5</v>
      </c>
      <c r="E15" s="19" t="s">
        <v>37</v>
      </c>
      <c r="F15" s="90"/>
      <c r="G15" s="33" t="s">
        <v>50</v>
      </c>
      <c r="H15" s="36">
        <v>1.4</v>
      </c>
      <c r="I15" s="35" t="s">
        <v>38</v>
      </c>
      <c r="J15" s="88"/>
    </row>
    <row r="16" spans="2:10" ht="15.6" customHeight="1">
      <c r="B16" s="92"/>
      <c r="C16" s="12" t="s">
        <v>29</v>
      </c>
      <c r="D16" s="53">
        <v>3.8</v>
      </c>
      <c r="E16" s="19" t="s">
        <v>37</v>
      </c>
      <c r="F16" s="90"/>
      <c r="G16" s="12" t="s">
        <v>51</v>
      </c>
      <c r="H16" s="26">
        <v>0.6</v>
      </c>
      <c r="I16" s="19" t="s">
        <v>37</v>
      </c>
      <c r="J16" s="88"/>
    </row>
    <row r="17" spans="2:13" ht="15.6" customHeight="1">
      <c r="B17" s="102"/>
      <c r="C17" s="12" t="s">
        <v>30</v>
      </c>
      <c r="D17" s="53">
        <v>2.5</v>
      </c>
      <c r="E17" s="19" t="s">
        <v>37</v>
      </c>
      <c r="F17" s="90"/>
      <c r="G17" s="12" t="s">
        <v>58</v>
      </c>
      <c r="H17" s="26">
        <v>1</v>
      </c>
      <c r="I17" s="19" t="s">
        <v>38</v>
      </c>
      <c r="J17" s="88"/>
    </row>
    <row r="18" spans="2:13" ht="15.6" customHeight="1">
      <c r="B18" s="91" t="s">
        <v>31</v>
      </c>
      <c r="C18" s="31" t="s">
        <v>56</v>
      </c>
      <c r="D18" s="53">
        <v>3.5</v>
      </c>
      <c r="E18" s="19" t="s">
        <v>37</v>
      </c>
      <c r="F18" s="90"/>
      <c r="G18" s="12" t="s">
        <v>52</v>
      </c>
      <c r="H18" s="26">
        <v>1.4</v>
      </c>
      <c r="I18" s="19" t="s">
        <v>38</v>
      </c>
      <c r="J18" s="88"/>
    </row>
    <row r="19" spans="2:13" ht="15.6" customHeight="1">
      <c r="B19" s="102"/>
      <c r="C19" s="18" t="s">
        <v>32</v>
      </c>
      <c r="D19" s="53">
        <v>3.8</v>
      </c>
      <c r="E19" s="19" t="s">
        <v>37</v>
      </c>
      <c r="F19" s="90"/>
      <c r="G19" s="33" t="s">
        <v>57</v>
      </c>
      <c r="H19" s="34">
        <v>1</v>
      </c>
      <c r="I19" s="35" t="s">
        <v>37</v>
      </c>
      <c r="J19" s="88"/>
    </row>
    <row r="20" spans="2:13" ht="15.6" customHeight="1">
      <c r="B20" s="91" t="s">
        <v>33</v>
      </c>
      <c r="C20" s="12" t="s">
        <v>34</v>
      </c>
      <c r="D20" s="53">
        <v>3.5</v>
      </c>
      <c r="E20" s="19" t="s">
        <v>37</v>
      </c>
      <c r="F20" s="90"/>
      <c r="G20" s="33" t="s">
        <v>59</v>
      </c>
      <c r="H20" s="34">
        <v>1.3</v>
      </c>
      <c r="I20" s="35" t="s">
        <v>38</v>
      </c>
      <c r="J20" s="88"/>
    </row>
    <row r="21" spans="2:13" ht="15.6" customHeight="1">
      <c r="B21" s="95"/>
      <c r="C21" s="12" t="s">
        <v>35</v>
      </c>
      <c r="D21" s="53">
        <v>2.5</v>
      </c>
      <c r="E21" s="19" t="s">
        <v>37</v>
      </c>
      <c r="F21" s="90"/>
      <c r="G21" s="22"/>
      <c r="H21" s="23"/>
      <c r="I21" s="24"/>
      <c r="J21" s="88"/>
    </row>
    <row r="22" spans="2:13" ht="15.6" customHeight="1">
      <c r="B22" s="93"/>
      <c r="C22" s="12" t="s">
        <v>14</v>
      </c>
      <c r="D22" s="53">
        <v>4</v>
      </c>
      <c r="E22" s="19" t="s">
        <v>37</v>
      </c>
      <c r="F22" s="90"/>
      <c r="G22" s="22"/>
      <c r="H22" s="23"/>
      <c r="I22" s="24"/>
      <c r="J22" s="88"/>
    </row>
    <row r="23" spans="2:13" ht="16.5" customHeight="1">
      <c r="B23" s="54" t="s">
        <v>61</v>
      </c>
      <c r="C23" s="55"/>
      <c r="D23" s="55"/>
      <c r="E23" s="55"/>
      <c r="F23" s="55"/>
      <c r="G23" s="56"/>
      <c r="H23" s="96">
        <f>F5*J5</f>
        <v>25.451999999999998</v>
      </c>
      <c r="I23" s="97"/>
      <c r="J23" s="98"/>
    </row>
    <row r="24" spans="2:13" ht="16.5" customHeight="1">
      <c r="B24" s="54" t="s">
        <v>93</v>
      </c>
      <c r="C24" s="55"/>
      <c r="D24" s="55"/>
      <c r="E24" s="55"/>
      <c r="F24" s="55"/>
      <c r="G24" s="56"/>
      <c r="H24" s="99">
        <v>11108306</v>
      </c>
      <c r="I24" s="100"/>
      <c r="J24" s="101"/>
      <c r="L24">
        <v>2021</v>
      </c>
      <c r="M24">
        <v>9356100</v>
      </c>
    </row>
    <row r="25" spans="2:13" ht="16.5">
      <c r="B25" s="54" t="s">
        <v>10</v>
      </c>
      <c r="C25" s="55"/>
      <c r="D25" s="55"/>
      <c r="E25" s="55"/>
      <c r="F25" s="55"/>
      <c r="G25" s="56"/>
      <c r="H25" s="74">
        <f>H34</f>
        <v>0</v>
      </c>
      <c r="I25" s="75"/>
      <c r="J25" s="76"/>
      <c r="L25">
        <v>2022</v>
      </c>
      <c r="M25" s="41">
        <f>M24*1.026</f>
        <v>9599358.5999999996</v>
      </c>
    </row>
    <row r="26" spans="2:13" ht="16.5" customHeight="1">
      <c r="B26" s="54" t="s">
        <v>63</v>
      </c>
      <c r="C26" s="55"/>
      <c r="D26" s="55"/>
      <c r="E26" s="55"/>
      <c r="F26" s="55"/>
      <c r="G26" s="56"/>
      <c r="H26" s="74">
        <f>H23*H24+H25</f>
        <v>282728604.31199998</v>
      </c>
      <c r="I26" s="75"/>
      <c r="J26" s="76"/>
      <c r="L26">
        <v>2023</v>
      </c>
      <c r="M26" s="41">
        <f>M25*1.069</f>
        <v>10261714.3434</v>
      </c>
    </row>
    <row r="27" spans="2:13" ht="16.5" customHeight="1">
      <c r="B27" s="54" t="s">
        <v>62</v>
      </c>
      <c r="C27" s="55"/>
      <c r="D27" s="55"/>
      <c r="E27" s="55"/>
      <c r="F27" s="55"/>
      <c r="G27" s="56"/>
      <c r="H27" s="74">
        <f>H26*1.1</f>
        <v>311001464.7432</v>
      </c>
      <c r="I27" s="75"/>
      <c r="J27" s="76"/>
      <c r="L27">
        <v>2024</v>
      </c>
      <c r="M27">
        <f>M26*1.0825</f>
        <v>11108305.7767305</v>
      </c>
    </row>
    <row r="28" spans="2:13" ht="16.5">
      <c r="B28" s="3"/>
      <c r="C28" s="1"/>
      <c r="D28" s="1"/>
      <c r="E28" s="1"/>
      <c r="F28" s="1"/>
      <c r="G28" s="1"/>
      <c r="H28" s="1"/>
      <c r="I28" s="1"/>
      <c r="J28" s="4"/>
    </row>
    <row r="29" spans="2:13" ht="16.5">
      <c r="B29" s="5" t="s">
        <v>1</v>
      </c>
      <c r="C29" s="1"/>
      <c r="D29" s="1"/>
      <c r="E29" s="1"/>
      <c r="F29" s="1"/>
      <c r="G29" s="1"/>
      <c r="H29" s="1"/>
      <c r="I29" s="1"/>
      <c r="J29" s="21" t="s">
        <v>11</v>
      </c>
    </row>
    <row r="30" spans="2:13" ht="17.25">
      <c r="B30" s="79" t="s">
        <v>0</v>
      </c>
      <c r="C30" s="80"/>
      <c r="D30" s="81" t="s">
        <v>3</v>
      </c>
      <c r="E30" s="81"/>
      <c r="F30" s="81"/>
      <c r="G30" s="81"/>
      <c r="H30" s="59" t="s">
        <v>2</v>
      </c>
      <c r="I30" s="60"/>
      <c r="J30" s="61"/>
    </row>
    <row r="31" spans="2:13" ht="20.100000000000001" customHeight="1">
      <c r="B31" s="77" t="s">
        <v>64</v>
      </c>
      <c r="C31" s="78"/>
      <c r="D31" s="57" t="s">
        <v>70</v>
      </c>
      <c r="E31" s="58"/>
      <c r="F31" s="58"/>
      <c r="G31" s="58"/>
      <c r="H31" s="62"/>
      <c r="I31" s="63"/>
      <c r="J31" s="64"/>
    </row>
    <row r="32" spans="2:13" ht="20.100000000000001" customHeight="1">
      <c r="B32" s="77" t="s">
        <v>65</v>
      </c>
      <c r="C32" s="78"/>
      <c r="D32" s="57" t="s">
        <v>70</v>
      </c>
      <c r="E32" s="58"/>
      <c r="F32" s="58"/>
      <c r="G32" s="58"/>
      <c r="H32" s="62"/>
      <c r="I32" s="63"/>
      <c r="J32" s="64"/>
    </row>
    <row r="33" spans="2:10" ht="20.100000000000001" customHeight="1">
      <c r="B33" s="71"/>
      <c r="C33" s="72"/>
      <c r="D33" s="73"/>
      <c r="E33" s="73"/>
      <c r="F33" s="73"/>
      <c r="G33" s="73"/>
      <c r="H33" s="29"/>
      <c r="I33" s="27"/>
      <c r="J33" s="28"/>
    </row>
    <row r="34" spans="2:10" ht="16.5">
      <c r="B34" s="54" t="s">
        <v>4</v>
      </c>
      <c r="C34" s="55"/>
      <c r="D34" s="55"/>
      <c r="E34" s="55"/>
      <c r="F34" s="55"/>
      <c r="G34" s="56"/>
      <c r="H34" s="68">
        <f>SUM(H31:J33)</f>
        <v>0</v>
      </c>
      <c r="I34" s="69"/>
      <c r="J34" s="70"/>
    </row>
    <row r="35" spans="2:10" ht="16.5">
      <c r="B35" s="3"/>
      <c r="C35" s="1"/>
      <c r="D35" s="1"/>
      <c r="E35" s="1"/>
      <c r="F35" s="1"/>
      <c r="G35" s="1"/>
      <c r="H35" s="1"/>
      <c r="I35" s="1"/>
      <c r="J35" s="6"/>
    </row>
    <row r="36" spans="2:10" ht="14.25" customHeight="1" thickBot="1">
      <c r="B36" s="8"/>
      <c r="C36" s="9"/>
      <c r="D36" s="9"/>
      <c r="E36" s="9"/>
      <c r="F36" s="9"/>
      <c r="G36" s="9"/>
      <c r="H36" s="9"/>
      <c r="I36" s="9"/>
      <c r="J36" s="10"/>
    </row>
    <row r="38" spans="2:10">
      <c r="B38" s="20"/>
    </row>
    <row r="42" spans="2:10">
      <c r="D42" s="14"/>
      <c r="G42" s="14"/>
      <c r="H42" s="14"/>
    </row>
    <row r="43" spans="2:10">
      <c r="D43" s="15"/>
    </row>
    <row r="44" spans="2:10">
      <c r="D44" s="14"/>
    </row>
    <row r="45" spans="2:10">
      <c r="D45" s="14"/>
      <c r="G45" s="16"/>
      <c r="H45" s="16"/>
    </row>
    <row r="46" spans="2:10">
      <c r="D46" s="14"/>
      <c r="G46" s="14"/>
      <c r="H46" s="14"/>
    </row>
  </sheetData>
  <mergeCells count="32">
    <mergeCell ref="B23:G23"/>
    <mergeCell ref="B24:G24"/>
    <mergeCell ref="B25:G25"/>
    <mergeCell ref="B1:J1"/>
    <mergeCell ref="B4:C4"/>
    <mergeCell ref="B5:B7"/>
    <mergeCell ref="F5:F22"/>
    <mergeCell ref="J5:J22"/>
    <mergeCell ref="B8:B12"/>
    <mergeCell ref="B20:B22"/>
    <mergeCell ref="B30:C30"/>
    <mergeCell ref="D30:G30"/>
    <mergeCell ref="B31:C31"/>
    <mergeCell ref="D31:G31"/>
    <mergeCell ref="H30:J30"/>
    <mergeCell ref="H31:J31"/>
    <mergeCell ref="H34:J34"/>
    <mergeCell ref="B34:G34"/>
    <mergeCell ref="B13:B17"/>
    <mergeCell ref="B18:B19"/>
    <mergeCell ref="H23:J23"/>
    <mergeCell ref="H24:J24"/>
    <mergeCell ref="H25:J25"/>
    <mergeCell ref="H26:J26"/>
    <mergeCell ref="B27:G27"/>
    <mergeCell ref="H27:J27"/>
    <mergeCell ref="B32:C32"/>
    <mergeCell ref="D32:G32"/>
    <mergeCell ref="B33:C33"/>
    <mergeCell ref="D33:G33"/>
    <mergeCell ref="H32:J32"/>
    <mergeCell ref="B26:G2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E2DA0-DAE8-4EB4-A7CC-5699C4B30D9A}">
  <dimension ref="B1:M48"/>
  <sheetViews>
    <sheetView showGridLines="0" tabSelected="1" workbookViewId="0">
      <selection activeCell="L29" sqref="L29"/>
    </sheetView>
  </sheetViews>
  <sheetFormatPr defaultRowHeight="13.5"/>
  <cols>
    <col min="1" max="1" width="2" customWidth="1"/>
    <col min="2" max="2" width="9.125" customWidth="1"/>
    <col min="3" max="3" width="22.875" bestFit="1" customWidth="1"/>
    <col min="4" max="4" width="16.625" customWidth="1"/>
    <col min="5" max="5" width="9.125" customWidth="1"/>
    <col min="6" max="6" width="8.125" customWidth="1"/>
    <col min="7" max="7" width="17.625" customWidth="1"/>
    <col min="8" max="8" width="7.75" customWidth="1"/>
    <col min="10" max="10" width="7.5" customWidth="1"/>
    <col min="12" max="13" width="9.5" bestFit="1" customWidth="1"/>
  </cols>
  <sheetData>
    <row r="1" spans="2:10" ht="20.25">
      <c r="B1" s="82" t="s">
        <v>90</v>
      </c>
      <c r="C1" s="83"/>
      <c r="D1" s="83"/>
      <c r="E1" s="83"/>
      <c r="F1" s="83"/>
      <c r="G1" s="83"/>
      <c r="H1" s="83"/>
      <c r="I1" s="83"/>
      <c r="J1" s="84"/>
    </row>
    <row r="2" spans="2:10" ht="19.5" customHeight="1">
      <c r="B2" s="45" t="s">
        <v>68</v>
      </c>
      <c r="C2" s="1"/>
      <c r="D2" s="1"/>
      <c r="E2" s="1"/>
      <c r="F2" s="1"/>
      <c r="G2" s="1"/>
      <c r="H2" s="1"/>
      <c r="I2" s="1"/>
      <c r="J2" s="2" t="s">
        <v>69</v>
      </c>
    </row>
    <row r="3" spans="2:10">
      <c r="B3" s="7" t="s">
        <v>5</v>
      </c>
      <c r="J3" s="17" t="s">
        <v>12</v>
      </c>
    </row>
    <row r="4" spans="2:10" ht="33">
      <c r="B4" s="85" t="s">
        <v>6</v>
      </c>
      <c r="C4" s="86"/>
      <c r="D4" s="11" t="s">
        <v>39</v>
      </c>
      <c r="E4" s="11" t="s">
        <v>36</v>
      </c>
      <c r="F4" s="11" t="s">
        <v>7</v>
      </c>
      <c r="G4" s="11" t="s">
        <v>66</v>
      </c>
      <c r="H4" s="11" t="s">
        <v>13</v>
      </c>
      <c r="I4" s="11" t="s">
        <v>36</v>
      </c>
      <c r="J4" s="13" t="s">
        <v>9</v>
      </c>
    </row>
    <row r="5" spans="2:10" ht="15.6" customHeight="1">
      <c r="B5" s="117" t="s">
        <v>71</v>
      </c>
      <c r="C5" s="118"/>
      <c r="D5" s="52">
        <v>3.8</v>
      </c>
      <c r="E5" s="19" t="s">
        <v>38</v>
      </c>
      <c r="F5" s="89">
        <f>SUMIF(E5:E24,"O",D5:D24)</f>
        <v>62.5</v>
      </c>
      <c r="G5" s="121" t="s">
        <v>40</v>
      </c>
      <c r="H5" s="89">
        <v>0.6</v>
      </c>
      <c r="I5" s="123" t="s">
        <v>37</v>
      </c>
      <c r="J5" s="87">
        <f>IF(I5="O", H5, 1)*IF(I7="O", H7, 1)*IF(I9="O", H9, 1)*IF(I11="O", H11, 1)*IF(I13="O", H13, 1)*IF(I15="O", H15, 1)*IF(I17="O", H17, 1)*IF(I19="O", H19, 1)*IF(I21="O", H21, 1)</f>
        <v>0.6</v>
      </c>
    </row>
    <row r="6" spans="2:10" ht="15.6" customHeight="1">
      <c r="B6" s="109" t="s">
        <v>78</v>
      </c>
      <c r="C6" s="42" t="s">
        <v>72</v>
      </c>
      <c r="D6" s="52">
        <v>3.2</v>
      </c>
      <c r="E6" s="19" t="s">
        <v>37</v>
      </c>
      <c r="F6" s="90"/>
      <c r="G6" s="122"/>
      <c r="H6" s="112"/>
      <c r="I6" s="124"/>
      <c r="J6" s="88"/>
    </row>
    <row r="7" spans="2:10" ht="15.6" customHeight="1">
      <c r="B7" s="110"/>
      <c r="C7" s="42" t="s">
        <v>73</v>
      </c>
      <c r="D7" s="52">
        <v>3.2</v>
      </c>
      <c r="E7" s="19" t="s">
        <v>37</v>
      </c>
      <c r="F7" s="90"/>
      <c r="G7" s="121" t="s">
        <v>41</v>
      </c>
      <c r="H7" s="89">
        <v>1</v>
      </c>
      <c r="I7" s="123" t="s">
        <v>38</v>
      </c>
      <c r="J7" s="88"/>
    </row>
    <row r="8" spans="2:10" ht="15.6" customHeight="1">
      <c r="B8" s="110"/>
      <c r="C8" s="42" t="s">
        <v>74</v>
      </c>
      <c r="D8" s="52">
        <v>3.4</v>
      </c>
      <c r="E8" s="19" t="s">
        <v>37</v>
      </c>
      <c r="F8" s="90"/>
      <c r="G8" s="122"/>
      <c r="H8" s="112"/>
      <c r="I8" s="124"/>
      <c r="J8" s="88"/>
    </row>
    <row r="9" spans="2:10" ht="15.6" customHeight="1">
      <c r="B9" s="110"/>
      <c r="C9" s="42" t="s">
        <v>75</v>
      </c>
      <c r="D9" s="52">
        <v>3.3</v>
      </c>
      <c r="E9" s="19" t="s">
        <v>37</v>
      </c>
      <c r="F9" s="90"/>
      <c r="G9" s="125" t="s">
        <v>42</v>
      </c>
      <c r="H9" s="89">
        <v>1.4</v>
      </c>
      <c r="I9" s="123" t="s">
        <v>38</v>
      </c>
      <c r="J9" s="88"/>
    </row>
    <row r="10" spans="2:10" ht="15.6" customHeight="1">
      <c r="B10" s="110"/>
      <c r="C10" s="42" t="s">
        <v>76</v>
      </c>
      <c r="D10" s="52">
        <v>3.3</v>
      </c>
      <c r="E10" s="19" t="s">
        <v>37</v>
      </c>
      <c r="F10" s="90"/>
      <c r="G10" s="126"/>
      <c r="H10" s="112"/>
      <c r="I10" s="124"/>
      <c r="J10" s="88"/>
    </row>
    <row r="11" spans="2:10" ht="15.6" customHeight="1">
      <c r="B11" s="111"/>
      <c r="C11" s="42" t="s">
        <v>77</v>
      </c>
      <c r="D11" s="52">
        <v>3.3</v>
      </c>
      <c r="E11" s="19" t="s">
        <v>37</v>
      </c>
      <c r="F11" s="90"/>
      <c r="G11" s="105" t="s">
        <v>43</v>
      </c>
      <c r="H11" s="107">
        <v>0.6</v>
      </c>
      <c r="I11" s="103" t="s">
        <v>38</v>
      </c>
      <c r="J11" s="88"/>
    </row>
    <row r="12" spans="2:10" ht="15.6" customHeight="1">
      <c r="B12" s="109" t="s">
        <v>84</v>
      </c>
      <c r="C12" s="42" t="s">
        <v>79</v>
      </c>
      <c r="D12" s="52">
        <v>3.9</v>
      </c>
      <c r="E12" s="19" t="s">
        <v>37</v>
      </c>
      <c r="F12" s="90"/>
      <c r="G12" s="106"/>
      <c r="H12" s="108"/>
      <c r="I12" s="104"/>
      <c r="J12" s="88"/>
    </row>
    <row r="13" spans="2:10" ht="15.6" customHeight="1">
      <c r="B13" s="119"/>
      <c r="C13" s="42" t="s">
        <v>80</v>
      </c>
      <c r="D13" s="52">
        <v>4.0999999999999996</v>
      </c>
      <c r="E13" s="19" t="s">
        <v>37</v>
      </c>
      <c r="F13" s="90"/>
      <c r="G13" s="105" t="s">
        <v>44</v>
      </c>
      <c r="H13" s="107">
        <v>1</v>
      </c>
      <c r="I13" s="103" t="s">
        <v>37</v>
      </c>
      <c r="J13" s="88"/>
    </row>
    <row r="14" spans="2:10" ht="15.6" customHeight="1">
      <c r="B14" s="119"/>
      <c r="C14" s="42" t="s">
        <v>81</v>
      </c>
      <c r="D14" s="52">
        <v>4.2</v>
      </c>
      <c r="E14" s="19" t="s">
        <v>37</v>
      </c>
      <c r="F14" s="90"/>
      <c r="G14" s="106"/>
      <c r="H14" s="108"/>
      <c r="I14" s="104"/>
      <c r="J14" s="88"/>
    </row>
    <row r="15" spans="2:10" ht="15.6" customHeight="1">
      <c r="B15" s="119"/>
      <c r="C15" s="42" t="s">
        <v>82</v>
      </c>
      <c r="D15" s="52">
        <v>3.8</v>
      </c>
      <c r="E15" s="19" t="s">
        <v>37</v>
      </c>
      <c r="F15" s="90"/>
      <c r="G15" s="105" t="s">
        <v>45</v>
      </c>
      <c r="H15" s="107">
        <v>1.4</v>
      </c>
      <c r="I15" s="103" t="s">
        <v>38</v>
      </c>
      <c r="J15" s="88"/>
    </row>
    <row r="16" spans="2:10" ht="15.6" customHeight="1">
      <c r="B16" s="120"/>
      <c r="C16" s="42" t="s">
        <v>83</v>
      </c>
      <c r="D16" s="52">
        <v>3.8</v>
      </c>
      <c r="E16" s="19" t="s">
        <v>37</v>
      </c>
      <c r="F16" s="90"/>
      <c r="G16" s="106"/>
      <c r="H16" s="108"/>
      <c r="I16" s="104"/>
      <c r="J16" s="88"/>
    </row>
    <row r="17" spans="2:13" ht="16.5" customHeight="1">
      <c r="B17" s="109" t="s">
        <v>85</v>
      </c>
      <c r="C17" s="42" t="s">
        <v>79</v>
      </c>
      <c r="D17" s="52">
        <v>3.9</v>
      </c>
      <c r="E17" s="19" t="s">
        <v>37</v>
      </c>
      <c r="F17" s="90"/>
      <c r="G17" s="115" t="s">
        <v>46</v>
      </c>
      <c r="H17" s="89">
        <v>0.5</v>
      </c>
      <c r="I17" s="113" t="s">
        <v>38</v>
      </c>
      <c r="J17" s="88"/>
    </row>
    <row r="18" spans="2:13" ht="16.5" customHeight="1">
      <c r="B18" s="110"/>
      <c r="C18" s="42" t="s">
        <v>80</v>
      </c>
      <c r="D18" s="52">
        <v>3.9</v>
      </c>
      <c r="E18" s="19" t="s">
        <v>37</v>
      </c>
      <c r="F18" s="90"/>
      <c r="G18" s="116"/>
      <c r="H18" s="112"/>
      <c r="I18" s="114"/>
      <c r="J18" s="88"/>
    </row>
    <row r="19" spans="2:13" ht="15.6" customHeight="1">
      <c r="B19" s="110"/>
      <c r="C19" s="42" t="s">
        <v>81</v>
      </c>
      <c r="D19" s="52">
        <v>4.0999999999999996</v>
      </c>
      <c r="E19" s="19" t="s">
        <v>37</v>
      </c>
      <c r="F19" s="90"/>
      <c r="G19" s="115" t="s">
        <v>47</v>
      </c>
      <c r="H19" s="89">
        <v>1</v>
      </c>
      <c r="I19" s="113" t="s">
        <v>37</v>
      </c>
      <c r="J19" s="88"/>
    </row>
    <row r="20" spans="2:13" ht="15.6" customHeight="1">
      <c r="B20" s="110"/>
      <c r="C20" s="42" t="s">
        <v>82</v>
      </c>
      <c r="D20" s="52">
        <v>3.7</v>
      </c>
      <c r="E20" s="19" t="s">
        <v>37</v>
      </c>
      <c r="F20" s="90"/>
      <c r="G20" s="116"/>
      <c r="H20" s="112"/>
      <c r="I20" s="114"/>
      <c r="J20" s="88"/>
    </row>
    <row r="21" spans="2:13" ht="15.6" customHeight="1">
      <c r="B21" s="110"/>
      <c r="C21" s="42" t="s">
        <v>83</v>
      </c>
      <c r="D21" s="52">
        <v>3.6</v>
      </c>
      <c r="E21" s="19" t="s">
        <v>37</v>
      </c>
      <c r="F21" s="90"/>
      <c r="G21" s="115" t="s">
        <v>48</v>
      </c>
      <c r="H21" s="89">
        <v>1.5</v>
      </c>
      <c r="I21" s="113" t="s">
        <v>38</v>
      </c>
      <c r="J21" s="88"/>
    </row>
    <row r="22" spans="2:13" ht="15.6" customHeight="1">
      <c r="B22" s="110"/>
      <c r="C22" s="42" t="s">
        <v>87</v>
      </c>
      <c r="D22" s="52">
        <v>3.8</v>
      </c>
      <c r="E22" s="19" t="s">
        <v>37</v>
      </c>
      <c r="F22" s="90"/>
      <c r="G22" s="116"/>
      <c r="H22" s="112"/>
      <c r="I22" s="114"/>
      <c r="J22" s="88"/>
    </row>
    <row r="23" spans="2:13" ht="15.6" customHeight="1">
      <c r="B23" s="111"/>
      <c r="C23" s="42" t="s">
        <v>88</v>
      </c>
      <c r="D23" s="52">
        <v>4</v>
      </c>
      <c r="E23" s="19" t="s">
        <v>38</v>
      </c>
      <c r="F23" s="90"/>
      <c r="G23" s="49"/>
      <c r="H23" s="50"/>
      <c r="I23" s="51"/>
      <c r="J23" s="88"/>
    </row>
    <row r="24" spans="2:13" ht="15.6" customHeight="1">
      <c r="B24" s="44" t="s">
        <v>89</v>
      </c>
      <c r="C24" s="43" t="s">
        <v>86</v>
      </c>
      <c r="D24" s="52">
        <v>3.5</v>
      </c>
      <c r="E24" s="19" t="s">
        <v>38</v>
      </c>
      <c r="F24" s="90"/>
      <c r="G24" s="46"/>
      <c r="H24" s="47"/>
      <c r="I24" s="48"/>
      <c r="J24" s="88"/>
    </row>
    <row r="25" spans="2:13" ht="16.5" customHeight="1">
      <c r="B25" s="54" t="s">
        <v>61</v>
      </c>
      <c r="C25" s="55"/>
      <c r="D25" s="55"/>
      <c r="E25" s="55"/>
      <c r="F25" s="55"/>
      <c r="G25" s="56"/>
      <c r="H25" s="96">
        <f>F5*J5</f>
        <v>37.5</v>
      </c>
      <c r="I25" s="97"/>
      <c r="J25" s="98"/>
    </row>
    <row r="26" spans="2:13" ht="16.5" customHeight="1">
      <c r="B26" s="54" t="s">
        <v>94</v>
      </c>
      <c r="C26" s="55"/>
      <c r="D26" s="55"/>
      <c r="E26" s="55"/>
      <c r="F26" s="55"/>
      <c r="G26" s="56"/>
      <c r="H26" s="99">
        <v>11130747</v>
      </c>
      <c r="I26" s="100"/>
      <c r="J26" s="101"/>
    </row>
    <row r="27" spans="2:13" ht="16.5">
      <c r="B27" s="54" t="s">
        <v>10</v>
      </c>
      <c r="C27" s="55"/>
      <c r="D27" s="55"/>
      <c r="E27" s="55"/>
      <c r="F27" s="55"/>
      <c r="G27" s="56"/>
      <c r="H27" s="74">
        <f>H36</f>
        <v>0</v>
      </c>
      <c r="I27" s="75"/>
      <c r="J27" s="76"/>
      <c r="M27" s="41"/>
    </row>
    <row r="28" spans="2:13" ht="16.5" customHeight="1">
      <c r="B28" s="54" t="s">
        <v>15</v>
      </c>
      <c r="C28" s="55"/>
      <c r="D28" s="55"/>
      <c r="E28" s="55"/>
      <c r="F28" s="55"/>
      <c r="G28" s="56"/>
      <c r="H28" s="74">
        <f>H25*H26+H27</f>
        <v>417403012.5</v>
      </c>
      <c r="I28" s="75"/>
      <c r="J28" s="76"/>
      <c r="L28">
        <v>2023</v>
      </c>
      <c r="M28" s="41">
        <v>10282445</v>
      </c>
    </row>
    <row r="29" spans="2:13" ht="16.5" customHeight="1">
      <c r="B29" s="54" t="s">
        <v>62</v>
      </c>
      <c r="C29" s="55"/>
      <c r="D29" s="55"/>
      <c r="E29" s="55"/>
      <c r="F29" s="55"/>
      <c r="G29" s="56"/>
      <c r="H29" s="74">
        <f>H28*1.1</f>
        <v>459143313.75000006</v>
      </c>
      <c r="I29" s="75"/>
      <c r="J29" s="76"/>
      <c r="L29">
        <v>2024</v>
      </c>
      <c r="M29">
        <f>M28*1.0825</f>
        <v>11130746.7125</v>
      </c>
    </row>
    <row r="30" spans="2:13" ht="16.5">
      <c r="B30" s="3"/>
      <c r="C30" s="1"/>
      <c r="D30" s="1"/>
      <c r="E30" s="1"/>
      <c r="F30" s="1"/>
      <c r="G30" s="1"/>
      <c r="H30" s="1"/>
      <c r="I30" s="1"/>
      <c r="J30" s="4"/>
    </row>
    <row r="31" spans="2:13" ht="16.5">
      <c r="B31" s="5" t="s">
        <v>1</v>
      </c>
      <c r="C31" s="1"/>
      <c r="D31" s="1"/>
      <c r="E31" s="1"/>
      <c r="F31" s="1"/>
      <c r="G31" s="1"/>
      <c r="H31" s="1"/>
      <c r="I31" s="1"/>
      <c r="J31" s="21" t="s">
        <v>11</v>
      </c>
    </row>
    <row r="32" spans="2:13" ht="17.25">
      <c r="B32" s="79" t="s">
        <v>0</v>
      </c>
      <c r="C32" s="80"/>
      <c r="D32" s="81" t="s">
        <v>3</v>
      </c>
      <c r="E32" s="81"/>
      <c r="F32" s="81"/>
      <c r="G32" s="81"/>
      <c r="H32" s="59" t="s">
        <v>2</v>
      </c>
      <c r="I32" s="60"/>
      <c r="J32" s="61"/>
    </row>
    <row r="33" spans="2:10" ht="20.100000000000001" customHeight="1">
      <c r="B33" s="77" t="s">
        <v>64</v>
      </c>
      <c r="C33" s="78"/>
      <c r="D33" s="57" t="s">
        <v>70</v>
      </c>
      <c r="E33" s="58"/>
      <c r="F33" s="58"/>
      <c r="G33" s="58"/>
      <c r="H33" s="62"/>
      <c r="I33" s="63"/>
      <c r="J33" s="64"/>
    </row>
    <row r="34" spans="2:10" ht="20.100000000000001" customHeight="1">
      <c r="B34" s="77" t="s">
        <v>65</v>
      </c>
      <c r="C34" s="78"/>
      <c r="D34" s="57" t="s">
        <v>70</v>
      </c>
      <c r="E34" s="58"/>
      <c r="F34" s="58"/>
      <c r="G34" s="58"/>
      <c r="H34" s="62"/>
      <c r="I34" s="63"/>
      <c r="J34" s="64"/>
    </row>
    <row r="35" spans="2:10" ht="20.100000000000001" customHeight="1">
      <c r="B35" s="71"/>
      <c r="C35" s="72"/>
      <c r="D35" s="73"/>
      <c r="E35" s="73"/>
      <c r="F35" s="73"/>
      <c r="G35" s="73"/>
      <c r="H35" s="65"/>
      <c r="I35" s="66"/>
      <c r="J35" s="67"/>
    </row>
    <row r="36" spans="2:10" ht="16.5">
      <c r="B36" s="54" t="s">
        <v>4</v>
      </c>
      <c r="C36" s="55"/>
      <c r="D36" s="55"/>
      <c r="E36" s="55"/>
      <c r="F36" s="55"/>
      <c r="G36" s="56"/>
      <c r="H36" s="68">
        <f>SUM(H33:J35)</f>
        <v>0</v>
      </c>
      <c r="I36" s="69"/>
      <c r="J36" s="70"/>
    </row>
    <row r="37" spans="2:10" ht="16.5">
      <c r="B37" s="3"/>
      <c r="C37" s="1"/>
      <c r="D37" s="1"/>
      <c r="E37" s="1"/>
      <c r="F37" s="1"/>
      <c r="G37" s="1"/>
      <c r="H37" s="1"/>
      <c r="I37" s="1"/>
      <c r="J37" s="6"/>
    </row>
    <row r="38" spans="2:10" ht="14.25" customHeight="1" thickBot="1">
      <c r="B38" s="8"/>
      <c r="C38" s="9"/>
      <c r="D38" s="9"/>
      <c r="E38" s="9"/>
      <c r="F38" s="9"/>
      <c r="G38" s="9"/>
      <c r="H38" s="9"/>
      <c r="I38" s="9"/>
      <c r="J38" s="10"/>
    </row>
    <row r="40" spans="2:10">
      <c r="B40" s="20"/>
    </row>
    <row r="44" spans="2:10">
      <c r="D44" s="14"/>
      <c r="G44" s="14"/>
      <c r="H44" s="14"/>
    </row>
    <row r="45" spans="2:10">
      <c r="D45" s="15"/>
    </row>
    <row r="46" spans="2:10">
      <c r="D46" s="14"/>
    </row>
    <row r="47" spans="2:10">
      <c r="D47" s="14"/>
      <c r="G47" s="16"/>
      <c r="H47" s="16"/>
    </row>
    <row r="48" spans="2:10">
      <c r="D48" s="14"/>
      <c r="G48" s="14"/>
      <c r="H48" s="14"/>
    </row>
  </sheetData>
  <mergeCells count="59">
    <mergeCell ref="B1:J1"/>
    <mergeCell ref="B4:C4"/>
    <mergeCell ref="F5:F24"/>
    <mergeCell ref="J5:J24"/>
    <mergeCell ref="I5:I6"/>
    <mergeCell ref="G7:G8"/>
    <mergeCell ref="G11:G12"/>
    <mergeCell ref="H11:H12"/>
    <mergeCell ref="I11:I12"/>
    <mergeCell ref="H7:H8"/>
    <mergeCell ref="I7:I8"/>
    <mergeCell ref="G9:G10"/>
    <mergeCell ref="H9:H10"/>
    <mergeCell ref="I9:I10"/>
    <mergeCell ref="H13:H14"/>
    <mergeCell ref="G13:G14"/>
    <mergeCell ref="B36:G36"/>
    <mergeCell ref="H36:J36"/>
    <mergeCell ref="B5:C5"/>
    <mergeCell ref="B6:B11"/>
    <mergeCell ref="B12:B16"/>
    <mergeCell ref="G5:G6"/>
    <mergeCell ref="H5:H6"/>
    <mergeCell ref="B33:C33"/>
    <mergeCell ref="D33:G33"/>
    <mergeCell ref="H33:J33"/>
    <mergeCell ref="B34:C34"/>
    <mergeCell ref="D34:G34"/>
    <mergeCell ref="H34:J34"/>
    <mergeCell ref="B28:G28"/>
    <mergeCell ref="H28:J28"/>
    <mergeCell ref="B29:G29"/>
    <mergeCell ref="B35:C35"/>
    <mergeCell ref="D35:G35"/>
    <mergeCell ref="H35:J35"/>
    <mergeCell ref="H29:J29"/>
    <mergeCell ref="B32:C32"/>
    <mergeCell ref="D32:G32"/>
    <mergeCell ref="H32:J32"/>
    <mergeCell ref="B25:G25"/>
    <mergeCell ref="H25:J25"/>
    <mergeCell ref="B26:G26"/>
    <mergeCell ref="H26:J26"/>
    <mergeCell ref="B27:G27"/>
    <mergeCell ref="H27:J27"/>
    <mergeCell ref="I13:I14"/>
    <mergeCell ref="G15:G16"/>
    <mergeCell ref="H15:H16"/>
    <mergeCell ref="I15:I16"/>
    <mergeCell ref="B17:B23"/>
    <mergeCell ref="H17:H18"/>
    <mergeCell ref="I17:I18"/>
    <mergeCell ref="G21:G22"/>
    <mergeCell ref="H21:H22"/>
    <mergeCell ref="I21:I22"/>
    <mergeCell ref="G17:G18"/>
    <mergeCell ref="G19:G20"/>
    <mergeCell ref="I19:I20"/>
    <mergeCell ref="H19:H2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ISP 수립비산출</vt:lpstr>
      <vt:lpstr>ISP&amp;BPR 수립비산출</vt:lpstr>
      <vt:lpstr>EA,ITA 수립비산출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김호겸</cp:lastModifiedBy>
  <cp:lastPrinted>2013-11-14T07:25:36Z</cp:lastPrinted>
  <dcterms:created xsi:type="dcterms:W3CDTF">2010-06-22T02:05:17Z</dcterms:created>
  <dcterms:modified xsi:type="dcterms:W3CDTF">2023-12-27T08:23:06Z</dcterms:modified>
</cp:coreProperties>
</file>