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jbHdpWOcb1n/UcWwcOycQ7fNINwg=="/>
    </ext>
  </extLst>
</workbook>
</file>

<file path=xl/sharedStrings.xml><?xml version="1.0" encoding="utf-8"?>
<sst xmlns="http://schemas.openxmlformats.org/spreadsheetml/2006/main" count="137" uniqueCount="101">
  <si>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</si>
  <si>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</si>
  <si>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</si>
  <si>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</si>
  <si>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</si>
  <si>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</si>
  <si>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</si>
  <si>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</si>
  <si>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</si>
  <si>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</si>
  <si>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</si>
  <si>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</si>
  <si>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</si>
  <si>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</si>
  <si>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</si>
  <si>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</si>
  <si>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administrador de la institución educativa</t>
  </si>
  <si>
    <t>Permitir el acceso al sistema como administrador</t>
  </si>
  <si>
    <t>Ingresar al sistema como administrador</t>
  </si>
  <si>
    <t>Admin-Institución Educativa</t>
  </si>
  <si>
    <t xml:space="preserve">Ingresar los datos solicitados en el formulario: usuario y contraseña del administrador. El usuario está constituido por la primera letra del primer y segundo nombre más apellido del administrador y la contraseña está constituida por un cadena de caracteres alfanuméricos seleccionados por el administrador </t>
  </si>
  <si>
    <t>Dennis</t>
  </si>
  <si>
    <t>Alta</t>
  </si>
  <si>
    <t>Terminado</t>
  </si>
  <si>
    <t>Se verifica mediante una prueba de unidad. Si el usuario se encuentra bloqueado nos mostrará un mensaje de error, si sus datos ingresados son incorrectos y finalmente si el usuario ingresa con sus credenciales correctas accede al sistema y podrá visualizar sus datos personales.</t>
  </si>
  <si>
    <t>Acceder al Sistema Administrador</t>
  </si>
  <si>
    <t>REQ002</t>
  </si>
  <si>
    <t>El programa debe permitir iniciar sesión como estudiante</t>
  </si>
  <si>
    <t>Permitir el acceso al sistema como estudiante</t>
  </si>
  <si>
    <t xml:space="preserve">Ingresar al sistema como estudiante </t>
  </si>
  <si>
    <t>Estudiante-Instucion Educativa</t>
  </si>
  <si>
    <t>Ingresar los datos solicitados en el formulario: usuario y contraseña del estudiante. El usuario está constituido por la primera letra del primer y segundo nombre más apellido del estudiante y la contraseña está constituida por un cadena de caracteres alfanuméricos seleccionados por el estudiante</t>
  </si>
  <si>
    <t>Karem</t>
  </si>
  <si>
    <t>Prueba Unitaria se verifica si el usuario se encuentra bloqueado nos mostrará un mensaje de error, si sus datos ingresados son incorrectos y finalmente si el usuario ingresa con sus credenciales correctas accede al sistema y podrá visualizar sus datos personales.</t>
  </si>
  <si>
    <t xml:space="preserve">Acceder al Sistema Estudiante </t>
  </si>
  <si>
    <t>REQ003</t>
  </si>
  <si>
    <t>El programa debe permitir iniciar sesión como padre de familia</t>
  </si>
  <si>
    <t>Permitir el acceso al sistema como padre de familia</t>
  </si>
  <si>
    <t xml:space="preserve">Ingresar al sistema como padre de familia </t>
  </si>
  <si>
    <t>Padre Familia-Institución Educativa</t>
  </si>
  <si>
    <t>Ingresar los datos solicitados en el formulario: usuario y contraseña del padre de familia. El usuario está constituido por la primera letra del primer y segundo nombre más apellido del padre de familia y la contraseña está constituida por un cadena de caracteres alfanuméricos seleccionados por el padre de familia</t>
  </si>
  <si>
    <t>Patricia</t>
  </si>
  <si>
    <t>Se verifica mediante una prueba de unidad. Si el usuario se encuentra bloqueado nos mostrará un mensaje de error, si sus datos ingresados son incorrectos y finalmente si el usuario ingresa con sus credenciales correctas accede al sistema.</t>
  </si>
  <si>
    <t>Acceder al Sistema Padre Familia</t>
  </si>
  <si>
    <t>REQ004</t>
  </si>
  <si>
    <t>La aplicación debe permitir realizar un CRUD de estudiantes por parte del administrador</t>
  </si>
  <si>
    <t xml:space="preserve">Permitir la creación, actualización y borrado de los estudiantes por parte del administrador </t>
  </si>
  <si>
    <t>Crear un estudiante, y a la vez permitir su actualización y liminación de ser el caso</t>
  </si>
  <si>
    <t>Presionar el botón crear estudiante e ingresar los datos de dicho estudiante. Para actualizar se debe presionar en el nombre del estudiante y colocar la acción actualizar, de igual forma para eliminar.</t>
  </si>
  <si>
    <t xml:space="preserve">Se verifica mediante una prueba Unitaria en la que al crear el estudiante debe aparecer el mensaje "datos ingresados corectamente". </t>
  </si>
  <si>
    <t>CRUD de estudiantes</t>
  </si>
  <si>
    <t>REQ005</t>
  </si>
  <si>
    <t>El programa debe mostrar un reporte de la nómina de estudiantes</t>
  </si>
  <si>
    <t>Presentar la nomina de los estudiantes</t>
  </si>
  <si>
    <t>Observar la nómina de los estudiantes</t>
  </si>
  <si>
    <t xml:space="preserve">Mostrar un reporte de la nómina de todos los estudiantes en donde se visualice sus datos: cédula, nombre, apellido, email, notas por materia. </t>
  </si>
  <si>
    <t>María José</t>
  </si>
  <si>
    <t>Prueba Unitaria de validación en la base de datos, si no conecta a la base de datos emitira  un mensaje "Error de Conexión a la Base de Datos" y  si ingresa mal el codigo de la aula  emitira un mensaje de  error "Error no existe la aula"</t>
  </si>
  <si>
    <t>Mostrar Nómina Estudiantes</t>
  </si>
  <si>
    <t>REQ006</t>
  </si>
  <si>
    <t xml:space="preserve">La aplicación debe permitir realizar un CRUD de notas por parte del docente </t>
  </si>
  <si>
    <t xml:space="preserve">Permitir el ingreso, actualización y eliminación de notas por parte del administrador </t>
  </si>
  <si>
    <t xml:space="preserve">Ingresar, actualizar y eliminar las notas de la aplicación web </t>
  </si>
  <si>
    <t>Ingresar las notas respectivas de cada materia en los recuadros y presionar en guardar. Para actualizar se debe presionar en la nota y colocar la acción actualizar, de igual forma para eliminar.</t>
  </si>
  <si>
    <t>En proceso</t>
  </si>
  <si>
    <t>Se verifica por medio de una prueba de unidad, donde se pueda observar si efectivamente se han ingresado las notas al sistema.</t>
  </si>
  <si>
    <t xml:space="preserve"> </t>
  </si>
  <si>
    <t>Ingresar notas</t>
  </si>
  <si>
    <t>REQ007</t>
  </si>
  <si>
    <t xml:space="preserve">La aplicación debe permitir observar las notas por parte del padre de familia </t>
  </si>
  <si>
    <t xml:space="preserve">Presentar las notas de los estudiantes a los padres de familia </t>
  </si>
  <si>
    <t xml:space="preserve">Observar notas por parte del padre de familia </t>
  </si>
  <si>
    <t>Mostrar un reporte de las notas del estudiante en donde se visualicen las notas ingresadas por materia</t>
  </si>
  <si>
    <t>Mostrar notas al padre de familia</t>
  </si>
  <si>
    <t>REQ008</t>
  </si>
  <si>
    <t xml:space="preserve">La aplicación debe permitir observar las notas por parte del estudiante </t>
  </si>
  <si>
    <t xml:space="preserve">Presentarle sus notas a los estudiantes  </t>
  </si>
  <si>
    <t xml:space="preserve">Observar notas por parte del estudiante </t>
  </si>
  <si>
    <t>Mostrar notas al estudiante</t>
  </si>
  <si>
    <t>REQ009</t>
  </si>
  <si>
    <t xml:space="preserve">El programa debe permiti cerrar seción por parte de los usuarios </t>
  </si>
  <si>
    <t xml:space="preserve">Permitir la salida del sistema </t>
  </si>
  <si>
    <t xml:space="preserve">Salir del sistema por parte de los usuarios </t>
  </si>
  <si>
    <t>Todos los usuarios</t>
  </si>
  <si>
    <t xml:space="preserve">Presionar en cerrar seción y confirmar </t>
  </si>
  <si>
    <t xml:space="preserve">Media </t>
  </si>
  <si>
    <t xml:space="preserve">Se verifica por medio de una prueba de unidad, donde se observe que se cierra el sistema satisfactoriamente </t>
  </si>
  <si>
    <t xml:space="preserve">Cerrar el sistema </t>
  </si>
  <si>
    <t>.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</si>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</sst>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1.0"/>
      <color theme="1"/>
      <name val="Calibri"/>
    </font>
    <font/>
    <font>
      <b/>
      <i/>
      <sz val="11.0"/>
      <color rgb="FF9C6500"/>
      <name val="Calibri"/>
    </font>
    <font>
      <sz val="11.0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4" fillId="2" fontId="4" numFmtId="0" xfId="0" applyAlignment="1" applyBorder="1" applyFill="1" applyFont="1">
      <alignment horizontal="center" shrinkToFit="0" vertical="center" wrapText="1"/>
    </xf>
    <xf borderId="0" fillId="0" fontId="5" numFmtId="0" xfId="0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readingOrder="0"/>
    </xf>
    <xf borderId="4" fillId="0" fontId="1" numFmtId="49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ill="1" applyFont="1">
      <alignment horizontal="center" readingOrder="0" shrinkToFit="0" vertical="center" wrapText="1"/>
    </xf>
    <xf borderId="4" fillId="4" fontId="6" numFmtId="0" xfId="0" applyAlignment="1" applyBorder="1" applyFill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5" fillId="4" fontId="6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1" fillId="5" fontId="8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0" fillId="0" fontId="7" numFmtId="0" xfId="0" applyAlignment="1" applyFont="1">
      <alignment horizontal="center" shrinkToFit="0" vertical="center" wrapText="1"/>
    </xf>
    <xf borderId="6" fillId="5" fontId="0" numFmtId="0" xfId="0" applyBorder="1" applyFont="1"/>
    <xf borderId="7" fillId="5" fontId="7" numFmtId="0" xfId="0" applyAlignment="1" applyBorder="1" applyFont="1">
      <alignment horizontal="left" shrinkToFit="0" vertical="center" wrapText="1"/>
    </xf>
    <xf borderId="7" fillId="5" fontId="1" numFmtId="0" xfId="0" applyBorder="1" applyFont="1"/>
    <xf borderId="7" fillId="5" fontId="0" numFmtId="0" xfId="0" applyBorder="1" applyFont="1"/>
    <xf borderId="8" fillId="5" fontId="0" numFmtId="0" xfId="0" applyBorder="1" applyFont="1"/>
    <xf borderId="9" fillId="5" fontId="0" numFmtId="0" xfId="0" applyBorder="1" applyFont="1"/>
    <xf borderId="4" fillId="6" fontId="9" numFmtId="0" xfId="0" applyAlignment="1" applyBorder="1" applyFill="1" applyFont="1">
      <alignment horizontal="center" vertical="center"/>
    </xf>
    <xf borderId="5" fillId="5" fontId="10" numFmtId="0" xfId="0" applyAlignment="1" applyBorder="1" applyFont="1">
      <alignment vertical="center"/>
    </xf>
    <xf borderId="1" fillId="6" fontId="9" numFmtId="0" xfId="0" applyAlignment="1" applyBorder="1" applyFont="1">
      <alignment horizontal="center" vertical="center"/>
    </xf>
    <xf borderId="5" fillId="5" fontId="0" numFmtId="0" xfId="0" applyBorder="1" applyFont="1"/>
    <xf borderId="10" fillId="5" fontId="0" numFmtId="0" xfId="0" applyBorder="1" applyFont="1"/>
    <xf borderId="4" fillId="3" fontId="11" numFmtId="0" xfId="0" applyAlignment="1" applyBorder="1" applyFont="1">
      <alignment horizontal="center" vertical="center"/>
    </xf>
    <xf borderId="5" fillId="5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vertical="center"/>
    </xf>
    <xf borderId="5" fillId="5" fontId="1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vertical="center"/>
    </xf>
    <xf borderId="11" fillId="7" fontId="9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2" fillId="3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2" numFmtId="0" xfId="0" applyAlignment="1" applyBorder="1" applyFill="1" applyFont="1">
      <alignment horizontal="center" vertical="center"/>
    </xf>
    <xf borderId="22" fillId="2" fontId="11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9" numFmtId="0" xfId="0" applyAlignment="1" applyBorder="1" applyFont="1">
      <alignment horizontal="center" vertical="center"/>
    </xf>
    <xf borderId="28" fillId="5" fontId="0" numFmtId="0" xfId="0" applyBorder="1" applyFont="1"/>
    <xf borderId="29" fillId="5" fontId="0" numFmtId="0" xfId="0" applyBorder="1" applyFont="1"/>
    <xf borderId="30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4.0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/>
      <c r="B2" s="5"/>
      <c r="C2" s="5"/>
      <c r="D2" s="5"/>
      <c r="E2" s="5"/>
      <c r="F2" s="5"/>
      <c r="G2" s="5"/>
      <c r="H2" s="1"/>
      <c r="I2" s="6"/>
      <c r="J2" s="6"/>
      <c r="K2" s="7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60.0" customHeight="1">
      <c r="A3" s="1"/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0.25" customHeight="1">
      <c r="A4" s="9"/>
      <c r="B4" s="10" t="s">
        <v>15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20</v>
      </c>
      <c r="H4" s="10" t="s">
        <v>21</v>
      </c>
      <c r="I4" s="10">
        <v>2.0</v>
      </c>
      <c r="J4" s="11">
        <v>44386.0</v>
      </c>
      <c r="K4" s="10" t="s">
        <v>22</v>
      </c>
      <c r="L4" s="10" t="s">
        <v>23</v>
      </c>
      <c r="M4" s="12" t="s">
        <v>24</v>
      </c>
      <c r="N4" s="12"/>
      <c r="O4" s="10" t="s">
        <v>25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08.75" customHeight="1">
      <c r="A5" s="9"/>
      <c r="B5" s="13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>
        <v>2.0</v>
      </c>
      <c r="J5" s="11">
        <v>44386.0</v>
      </c>
      <c r="K5" s="10" t="s">
        <v>22</v>
      </c>
      <c r="L5" s="10" t="s">
        <v>23</v>
      </c>
      <c r="M5" s="12" t="s">
        <v>33</v>
      </c>
      <c r="N5" s="12"/>
      <c r="O5" s="10" t="s">
        <v>34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19.25" customHeight="1">
      <c r="A6" s="9"/>
      <c r="B6" s="13" t="s">
        <v>35</v>
      </c>
      <c r="C6" s="10" t="s">
        <v>36</v>
      </c>
      <c r="D6" s="10" t="s">
        <v>37</v>
      </c>
      <c r="E6" s="10" t="s">
        <v>38</v>
      </c>
      <c r="F6" s="10" t="s">
        <v>39</v>
      </c>
      <c r="G6" s="10" t="s">
        <v>40</v>
      </c>
      <c r="H6" s="10" t="s">
        <v>41</v>
      </c>
      <c r="I6" s="10">
        <v>2.0</v>
      </c>
      <c r="J6" s="11">
        <v>44386.0</v>
      </c>
      <c r="K6" s="10" t="s">
        <v>22</v>
      </c>
      <c r="L6" s="10" t="s">
        <v>23</v>
      </c>
      <c r="M6" s="12" t="s">
        <v>42</v>
      </c>
      <c r="N6" s="12"/>
      <c r="O6" s="10" t="s">
        <v>43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72.75" customHeight="1">
      <c r="A7" s="5"/>
      <c r="B7" s="10" t="s">
        <v>44</v>
      </c>
      <c r="C7" s="13" t="s">
        <v>45</v>
      </c>
      <c r="D7" s="13" t="s">
        <v>46</v>
      </c>
      <c r="E7" s="13" t="s">
        <v>47</v>
      </c>
      <c r="F7" s="10" t="s">
        <v>19</v>
      </c>
      <c r="G7" s="13" t="s">
        <v>48</v>
      </c>
      <c r="H7" s="13" t="s">
        <v>21</v>
      </c>
      <c r="I7" s="13">
        <v>2.0</v>
      </c>
      <c r="J7" s="14">
        <v>44386.0</v>
      </c>
      <c r="K7" s="13" t="s">
        <v>22</v>
      </c>
      <c r="L7" s="13" t="s">
        <v>23</v>
      </c>
      <c r="M7" s="15" t="s">
        <v>49</v>
      </c>
      <c r="N7" s="12"/>
      <c r="O7" s="13" t="s">
        <v>50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81.75" customHeight="1">
      <c r="A8" s="9"/>
      <c r="B8" s="13" t="s">
        <v>51</v>
      </c>
      <c r="C8" s="13" t="s">
        <v>52</v>
      </c>
      <c r="D8" s="10" t="s">
        <v>53</v>
      </c>
      <c r="E8" s="10" t="s">
        <v>54</v>
      </c>
      <c r="F8" s="10" t="s">
        <v>19</v>
      </c>
      <c r="G8" s="10" t="s">
        <v>55</v>
      </c>
      <c r="H8" s="10" t="s">
        <v>56</v>
      </c>
      <c r="I8" s="10">
        <v>2.0</v>
      </c>
      <c r="J8" s="11">
        <v>44386.0</v>
      </c>
      <c r="K8" s="10" t="s">
        <v>22</v>
      </c>
      <c r="L8" s="10" t="s">
        <v>23</v>
      </c>
      <c r="M8" s="12" t="s">
        <v>57</v>
      </c>
      <c r="N8" s="10"/>
      <c r="O8" s="10" t="s">
        <v>58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57.75" customHeight="1">
      <c r="A9" s="5"/>
      <c r="B9" s="13" t="s">
        <v>59</v>
      </c>
      <c r="C9" s="13" t="s">
        <v>60</v>
      </c>
      <c r="D9" s="13" t="s">
        <v>61</v>
      </c>
      <c r="E9" s="13" t="s">
        <v>62</v>
      </c>
      <c r="F9" s="10" t="s">
        <v>19</v>
      </c>
      <c r="G9" s="13" t="s">
        <v>63</v>
      </c>
      <c r="H9" s="13" t="s">
        <v>32</v>
      </c>
      <c r="I9" s="13">
        <v>2.0</v>
      </c>
      <c r="J9" s="11">
        <v>44386.0</v>
      </c>
      <c r="K9" s="13" t="s">
        <v>22</v>
      </c>
      <c r="L9" s="13" t="s">
        <v>64</v>
      </c>
      <c r="M9" s="15" t="s">
        <v>65</v>
      </c>
      <c r="N9" s="12" t="s">
        <v>66</v>
      </c>
      <c r="O9" s="13" t="s">
        <v>67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69.0" customHeight="1">
      <c r="A10" s="5"/>
      <c r="B10" s="10" t="s">
        <v>68</v>
      </c>
      <c r="C10" s="13" t="s">
        <v>69</v>
      </c>
      <c r="D10" s="16" t="s">
        <v>70</v>
      </c>
      <c r="E10" s="13" t="s">
        <v>71</v>
      </c>
      <c r="F10" s="10" t="s">
        <v>39</v>
      </c>
      <c r="G10" s="13" t="s">
        <v>72</v>
      </c>
      <c r="H10" s="13" t="s">
        <v>41</v>
      </c>
      <c r="I10" s="13">
        <v>2.0</v>
      </c>
      <c r="J10" s="11">
        <v>44386.0</v>
      </c>
      <c r="K10" s="13" t="s">
        <v>22</v>
      </c>
      <c r="L10" s="13" t="s">
        <v>64</v>
      </c>
      <c r="M10" s="12" t="s">
        <v>57</v>
      </c>
      <c r="N10" s="10"/>
      <c r="O10" s="13" t="s">
        <v>73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70.5" customHeight="1">
      <c r="A11" s="5"/>
      <c r="B11" s="13" t="s">
        <v>74</v>
      </c>
      <c r="C11" s="13" t="s">
        <v>75</v>
      </c>
      <c r="D11" s="17" t="s">
        <v>76</v>
      </c>
      <c r="E11" s="13" t="s">
        <v>77</v>
      </c>
      <c r="F11" s="10" t="s">
        <v>30</v>
      </c>
      <c r="G11" s="13" t="s">
        <v>72</v>
      </c>
      <c r="H11" s="13" t="s">
        <v>56</v>
      </c>
      <c r="I11" s="13">
        <v>2.0</v>
      </c>
      <c r="J11" s="11">
        <v>44386.0</v>
      </c>
      <c r="K11" s="13" t="s">
        <v>22</v>
      </c>
      <c r="L11" s="13" t="s">
        <v>64</v>
      </c>
      <c r="M11" s="12" t="s">
        <v>57</v>
      </c>
      <c r="N11" s="10"/>
      <c r="O11" s="13" t="s">
        <v>78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61.5" customHeight="1">
      <c r="A12" s="5"/>
      <c r="B12" s="13" t="s">
        <v>79</v>
      </c>
      <c r="C12" s="13" t="s">
        <v>80</v>
      </c>
      <c r="D12" s="16" t="s">
        <v>81</v>
      </c>
      <c r="E12" s="13" t="s">
        <v>82</v>
      </c>
      <c r="F12" s="18" t="s">
        <v>83</v>
      </c>
      <c r="G12" s="13" t="s">
        <v>84</v>
      </c>
      <c r="H12" s="19" t="s">
        <v>21</v>
      </c>
      <c r="I12" s="13">
        <v>2.0</v>
      </c>
      <c r="J12" s="11">
        <v>44386.0</v>
      </c>
      <c r="K12" s="13" t="s">
        <v>85</v>
      </c>
      <c r="L12" s="13" t="s">
        <v>64</v>
      </c>
      <c r="M12" s="13" t="s">
        <v>86</v>
      </c>
      <c r="N12" s="10"/>
      <c r="O12" s="13" t="s">
        <v>87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9.75" customHeight="1">
      <c r="A13" s="5"/>
      <c r="B13" s="20"/>
      <c r="C13" s="21"/>
      <c r="D13" s="21"/>
      <c r="E13" s="21"/>
      <c r="F13" s="21"/>
      <c r="G13" s="21"/>
      <c r="H13" s="21"/>
      <c r="I13" s="22"/>
      <c r="J13" s="23"/>
      <c r="K13" s="22"/>
      <c r="L13" s="22"/>
      <c r="M13" s="21"/>
      <c r="N13" s="24"/>
      <c r="O13" s="2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9.75" customHeight="1">
      <c r="A14" s="5"/>
      <c r="B14" s="20"/>
      <c r="C14" s="21"/>
      <c r="D14" s="21"/>
      <c r="E14" s="5"/>
      <c r="F14" s="21"/>
      <c r="G14" s="21"/>
      <c r="H14" s="21"/>
      <c r="I14" s="22"/>
      <c r="J14" s="23"/>
      <c r="K14" s="22"/>
      <c r="L14" s="22"/>
      <c r="M14" s="21"/>
      <c r="N14" s="21"/>
      <c r="O14" s="2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9.75" customHeight="1">
      <c r="A15" s="5"/>
      <c r="B15" s="20"/>
      <c r="C15" s="21"/>
      <c r="D15" s="21"/>
      <c r="E15" s="21"/>
      <c r="F15" s="21"/>
      <c r="G15" s="21"/>
      <c r="H15" s="21"/>
      <c r="I15" s="22"/>
      <c r="J15" s="23"/>
      <c r="K15" s="22"/>
      <c r="L15" s="22"/>
      <c r="M15" s="24"/>
      <c r="N15" s="21"/>
      <c r="O15" s="2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9.75" customHeight="1">
      <c r="A16" s="5"/>
      <c r="B16" s="20"/>
      <c r="C16" s="21"/>
      <c r="D16" s="21"/>
      <c r="E16" s="21"/>
      <c r="F16" s="21"/>
      <c r="G16" s="21"/>
      <c r="H16" s="21"/>
      <c r="I16" s="22"/>
      <c r="J16" s="23"/>
      <c r="K16" s="22"/>
      <c r="L16" s="22"/>
      <c r="M16" s="21" t="s">
        <v>88</v>
      </c>
      <c r="N16" s="21"/>
      <c r="O16" s="2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"/>
      <c r="B17" s="1"/>
      <c r="C17" s="1"/>
      <c r="D17" s="1"/>
      <c r="E17" s="1"/>
      <c r="F17" s="1"/>
      <c r="G17" s="1"/>
      <c r="H17" s="1"/>
      <c r="I17" s="6"/>
      <c r="J17" s="6"/>
      <c r="K17" s="7"/>
      <c r="L17" s="6"/>
      <c r="M17" s="1"/>
      <c r="N17" s="1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"/>
      <c r="B18" s="5"/>
      <c r="C18" s="5"/>
      <c r="D18" s="5"/>
      <c r="E18" s="5"/>
      <c r="F18" s="5"/>
      <c r="G18" s="5"/>
      <c r="H18" s="5"/>
      <c r="I18" s="6"/>
      <c r="J18" s="6"/>
      <c r="K18" s="7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"/>
      <c r="B19" s="5"/>
      <c r="C19" s="5"/>
      <c r="D19" s="5"/>
      <c r="E19" s="5"/>
      <c r="F19" s="5"/>
      <c r="G19" s="5"/>
      <c r="H19" s="24"/>
      <c r="I19" s="6"/>
      <c r="J19" s="6"/>
      <c r="K19" s="7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"/>
      <c r="B20" s="5"/>
      <c r="C20" s="5"/>
      <c r="D20" s="5"/>
      <c r="E20" s="5"/>
      <c r="F20" s="5"/>
      <c r="G20" s="5"/>
      <c r="H20" s="5"/>
      <c r="I20" s="6"/>
      <c r="J20" s="6"/>
      <c r="K20" s="7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"/>
      <c r="B21" s="5"/>
      <c r="C21" s="5"/>
      <c r="D21" s="5"/>
      <c r="E21" s="5"/>
      <c r="F21" s="5"/>
      <c r="G21" s="5"/>
      <c r="H21" s="5"/>
      <c r="I21" s="6"/>
      <c r="J21" s="6"/>
      <c r="K21" s="2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"/>
      <c r="B22" s="5"/>
      <c r="C22" s="5"/>
      <c r="D22" s="5"/>
      <c r="E22" s="5"/>
      <c r="F22" s="5"/>
      <c r="G22" s="5"/>
      <c r="H22" s="5"/>
      <c r="I22" s="6"/>
      <c r="J22" s="6"/>
      <c r="K22" s="25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6"/>
      <c r="J23" s="6"/>
      <c r="K23" s="7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6"/>
      <c r="J24" s="6"/>
      <c r="K24" s="7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6"/>
      <c r="J25" s="6"/>
      <c r="K25" s="7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6"/>
      <c r="J26" s="6"/>
      <c r="K26" s="7" t="s">
        <v>22</v>
      </c>
      <c r="L26" s="6" t="s">
        <v>89</v>
      </c>
      <c r="M26" s="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6"/>
      <c r="J27" s="6"/>
      <c r="K27" s="7" t="s">
        <v>85</v>
      </c>
      <c r="L27" s="6" t="s">
        <v>64</v>
      </c>
      <c r="M27" s="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6"/>
      <c r="J28" s="6"/>
      <c r="K28" s="7" t="s">
        <v>90</v>
      </c>
      <c r="L28" s="6" t="s">
        <v>23</v>
      </c>
      <c r="M28" s="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6"/>
      <c r="J29" s="6"/>
      <c r="K29" s="7"/>
      <c r="L29" s="6" t="s">
        <v>91</v>
      </c>
      <c r="M29" s="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6"/>
      <c r="J30" s="6"/>
      <c r="K30" s="7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6"/>
      <c r="J31" s="6"/>
      <c r="K31" s="7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6"/>
      <c r="J32" s="6"/>
      <c r="K32" s="7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6"/>
      <c r="J33" s="6"/>
      <c r="K33" s="7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6"/>
      <c r="J34" s="6"/>
      <c r="K34" s="7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6"/>
      <c r="J35" s="6"/>
      <c r="K35" s="7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6"/>
      <c r="J36" s="6"/>
      <c r="K36" s="7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6"/>
      <c r="J37" s="6"/>
      <c r="K37" s="7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6"/>
      <c r="J38" s="6"/>
      <c r="K38" s="7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6"/>
      <c r="J39" s="6"/>
      <c r="K39" s="7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6"/>
      <c r="J40" s="6"/>
      <c r="K40" s="7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6"/>
      <c r="J41" s="6"/>
      <c r="K41" s="7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6"/>
      <c r="J42" s="6"/>
      <c r="K42" s="7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6"/>
      <c r="J43" s="6"/>
      <c r="K43" s="7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6"/>
      <c r="J44" s="6"/>
      <c r="K44" s="7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6"/>
      <c r="J45" s="6"/>
      <c r="K45" s="7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6"/>
      <c r="J46" s="6"/>
      <c r="K46" s="7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6"/>
      <c r="J47" s="6"/>
      <c r="K47" s="7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6"/>
      <c r="J48" s="6"/>
      <c r="K48" s="7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6"/>
      <c r="J49" s="6"/>
      <c r="K49" s="7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6"/>
      <c r="J50" s="6"/>
      <c r="K50" s="7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6"/>
      <c r="J51" s="6"/>
      <c r="K51" s="7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6"/>
      <c r="J52" s="6"/>
      <c r="K52" s="7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6"/>
      <c r="J53" s="6"/>
      <c r="K53" s="7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6"/>
      <c r="J54" s="6"/>
      <c r="K54" s="7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6"/>
      <c r="J55" s="6"/>
      <c r="K55" s="7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6"/>
      <c r="J56" s="6"/>
      <c r="K56" s="7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6"/>
      <c r="J57" s="6"/>
      <c r="K57" s="7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6"/>
      <c r="J58" s="6"/>
      <c r="K58" s="7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6"/>
      <c r="J59" s="6"/>
      <c r="K59" s="7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6"/>
      <c r="J60" s="6"/>
      <c r="K60" s="7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6"/>
      <c r="J61" s="6"/>
      <c r="K61" s="7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6"/>
      <c r="J62" s="6"/>
      <c r="K62" s="7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6"/>
      <c r="J63" s="6"/>
      <c r="K63" s="7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6"/>
      <c r="J64" s="6"/>
      <c r="K64" s="7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6"/>
      <c r="J65" s="6"/>
      <c r="K65" s="7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6"/>
      <c r="J66" s="6"/>
      <c r="K66" s="7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6"/>
      <c r="J67" s="6"/>
      <c r="K67" s="7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6"/>
      <c r="J68" s="6"/>
      <c r="K68" s="7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6"/>
      <c r="J69" s="6"/>
      <c r="K69" s="7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6"/>
      <c r="J70" s="6"/>
      <c r="K70" s="7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6"/>
      <c r="J71" s="6"/>
      <c r="K71" s="7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6"/>
      <c r="J72" s="6"/>
      <c r="K72" s="7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6"/>
      <c r="J73" s="6"/>
      <c r="K73" s="7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6"/>
      <c r="J74" s="6"/>
      <c r="K74" s="7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6"/>
      <c r="J75" s="6"/>
      <c r="K75" s="7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6"/>
      <c r="J76" s="6"/>
      <c r="K76" s="7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6"/>
      <c r="J77" s="6"/>
      <c r="K77" s="7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6"/>
      <c r="J78" s="6"/>
      <c r="K78" s="7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6"/>
      <c r="J79" s="6"/>
      <c r="K79" s="7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6"/>
      <c r="J80" s="6"/>
      <c r="K80" s="7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6"/>
      <c r="J81" s="6"/>
      <c r="K81" s="7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6"/>
      <c r="J82" s="6"/>
      <c r="K82" s="7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6"/>
      <c r="J83" s="6"/>
      <c r="K83" s="7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6"/>
      <c r="J84" s="6"/>
      <c r="K84" s="7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6"/>
      <c r="J85" s="6"/>
      <c r="K85" s="7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6"/>
      <c r="J86" s="6"/>
      <c r="K86" s="7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6"/>
      <c r="J87" s="6"/>
      <c r="K87" s="7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6"/>
      <c r="J88" s="6"/>
      <c r="K88" s="7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6"/>
      <c r="J89" s="6"/>
      <c r="K89" s="7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6"/>
      <c r="J90" s="6"/>
      <c r="K90" s="7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6"/>
      <c r="J91" s="6"/>
      <c r="K91" s="7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6"/>
      <c r="J92" s="6"/>
      <c r="K92" s="7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6"/>
      <c r="J93" s="6"/>
      <c r="K93" s="7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6"/>
      <c r="J94" s="6"/>
      <c r="K94" s="7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6"/>
      <c r="J95" s="6"/>
      <c r="K95" s="7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6"/>
      <c r="J96" s="6"/>
      <c r="K96" s="7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6"/>
      <c r="J97" s="6"/>
      <c r="K97" s="7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6"/>
      <c r="J98" s="6"/>
      <c r="K98" s="7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6"/>
      <c r="J99" s="6"/>
      <c r="K99" s="7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7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7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7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7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7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7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7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7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7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7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7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7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7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7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7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7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7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7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7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7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7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7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7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7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7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7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7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7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7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7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7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7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7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7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7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7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7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7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7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7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7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7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7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7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7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7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7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7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7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7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7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7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7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7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7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7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7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7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7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7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7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7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7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7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7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7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7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7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7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7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7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7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7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7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7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7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7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7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7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7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7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7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7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7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7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7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7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7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7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7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7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7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7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7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7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7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7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7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7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7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7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7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7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7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7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7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7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7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7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7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7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7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7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7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7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7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7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7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7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7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7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7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7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7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7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7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7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7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7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7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7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7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7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7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7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7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7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7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7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7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7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7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7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7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7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7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7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7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7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7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7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7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7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7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7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7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7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7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7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7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7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7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7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7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7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7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7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7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7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7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7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7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7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7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7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7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7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7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7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7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7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7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7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7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7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7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7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7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7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7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7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7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7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7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7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7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7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7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7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7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7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7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7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7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7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7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7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7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7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7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7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7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7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7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7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7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7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7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7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7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7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7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7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7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7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7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7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7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7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7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7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7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7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7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7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7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7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7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7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7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7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7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7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7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7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7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7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7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7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7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7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7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7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7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7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7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7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7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7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7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7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7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7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7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7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7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7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7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7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7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7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7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7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7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7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7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7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7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7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7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7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7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7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7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7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7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7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7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7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7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7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7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7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7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7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7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7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7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7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7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7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7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7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7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7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7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7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7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7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7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7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7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7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7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7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7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7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7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7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7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7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7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7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7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7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7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7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7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7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7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7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7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7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7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7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7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7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7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7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7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7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7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7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7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7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7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7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7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7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7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7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7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7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7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7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7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7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7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7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7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7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7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7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7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7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7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7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7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7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7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7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7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7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7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7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7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7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7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7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7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7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7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7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7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7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7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7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7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7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7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7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7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7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7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7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7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7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7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7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7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7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7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7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7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7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7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7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7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7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7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7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7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7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7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7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7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7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7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7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7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7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7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7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7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7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7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7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7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7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7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7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7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7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7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7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7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7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7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7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7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7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7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7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7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7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7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7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7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7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7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7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7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7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7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7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7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7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7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7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7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7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7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7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7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7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7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7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7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7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7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7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7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7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7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7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7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7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7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7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7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7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7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7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7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7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7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7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7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7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7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7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7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7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7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7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7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7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7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7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7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7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7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7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7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7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7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7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7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7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7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7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7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7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7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7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7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7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7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7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7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7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7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7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7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7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7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7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7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7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7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7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7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7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7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7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7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7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7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7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7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7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7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7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7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7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7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7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7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7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7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7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7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7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7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7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7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7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7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7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7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7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7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7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7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7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7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7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7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7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7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7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7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7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7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7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7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7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7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7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7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7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7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7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7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7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7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7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7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7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7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7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7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7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7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7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7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7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7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7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7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7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7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7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7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7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7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7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7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7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7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7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7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7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7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7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7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7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7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7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7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7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7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7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7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7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7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7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7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7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7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7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7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7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7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7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7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7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7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7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7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7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7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7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7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7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7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7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7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7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7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7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7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7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7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7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7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7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7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7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7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7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7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7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7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7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7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7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7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7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7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7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7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7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7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7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7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7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7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7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7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7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7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7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7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7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7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7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7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7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7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7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7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7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7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7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7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7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7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7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7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7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7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7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7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7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7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7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7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7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7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7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7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7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7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7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7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7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7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7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7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7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7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7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7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7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7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7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7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7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7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7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7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7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7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7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7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7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7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7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7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7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7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7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7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7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7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7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7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7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7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7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7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7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7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7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7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7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7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7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7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7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7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7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7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7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7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7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7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7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7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7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7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7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7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7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7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7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7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7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7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7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7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7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7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7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7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7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7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7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7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7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7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7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7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7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7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7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7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7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7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7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7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7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7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7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7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7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7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7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7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7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7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7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7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7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7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7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7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7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7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7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7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7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7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7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7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7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7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7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7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7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7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7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7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7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7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7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7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7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7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7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7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7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7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7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7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7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7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7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7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7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7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7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7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7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7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7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7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7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7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7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7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7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7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7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7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7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7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7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7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7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7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7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7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7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7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7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7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7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7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7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7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7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7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7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7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7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7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7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7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7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7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7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7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7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7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7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7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mergeCells count="1">
    <mergeCell ref="B1:O1"/>
  </mergeCells>
  <dataValidations>
    <dataValidation type="list" allowBlank="1" showErrorMessage="1" sqref="L4:L16">
      <formula1>$L$26:$L$29</formula1>
    </dataValidation>
    <dataValidation type="list" allowBlank="1" showErrorMessage="1" sqref="K4:K16">
      <formula1>$K$26:$K$28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6"/>
      <c r="D4" s="26"/>
      <c r="E4" s="26"/>
      <c r="F4" s="1"/>
    </row>
    <row r="5" hidden="1">
      <c r="C5" s="26"/>
      <c r="D5" s="26"/>
      <c r="E5" s="26"/>
      <c r="F5" s="1"/>
    </row>
    <row r="6" ht="39.75" customHeight="1">
      <c r="B6" s="27" t="s">
        <v>92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ht="9.75" customHeight="1">
      <c r="A7" s="28"/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9.75" customHeight="1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  <c r="Q8" s="28"/>
    </row>
    <row r="9" ht="30.0" customHeight="1">
      <c r="B9" s="35"/>
      <c r="C9" s="36" t="s">
        <v>1</v>
      </c>
      <c r="D9" s="37"/>
      <c r="E9" s="38" t="s">
        <v>93</v>
      </c>
      <c r="F9" s="4"/>
      <c r="G9" s="37"/>
      <c r="H9" s="38" t="s">
        <v>11</v>
      </c>
      <c r="I9" s="4"/>
      <c r="J9" s="39"/>
      <c r="K9" s="39"/>
      <c r="L9" s="39"/>
      <c r="M9" s="39"/>
      <c r="N9" s="39"/>
      <c r="O9" s="39"/>
      <c r="P9" s="40"/>
      <c r="Q9" s="28"/>
    </row>
    <row r="10" ht="30.0" customHeight="1">
      <c r="B10" s="35"/>
      <c r="C10" s="41" t="s">
        <v>79</v>
      </c>
      <c r="D10" s="42"/>
      <c r="E10" s="43" t="str">
        <f>VLOOKUP(C10,'Formato descripción HU'!B4:O16,5,0)</f>
        <v>Todos los usuarios</v>
      </c>
      <c r="F10" s="4"/>
      <c r="G10" s="44"/>
      <c r="H10" s="43" t="str">
        <f>VLOOKUP(C10,'Formato descripción HU'!B4:O16,11,0)</f>
        <v>En proceso</v>
      </c>
      <c r="I10" s="4"/>
      <c r="J10" s="44"/>
      <c r="K10" s="39"/>
      <c r="L10" s="39"/>
      <c r="M10" s="39"/>
      <c r="N10" s="39"/>
      <c r="O10" s="39"/>
      <c r="P10" s="40"/>
      <c r="Q10" s="28"/>
    </row>
    <row r="11" ht="9.75" customHeight="1">
      <c r="A11" s="28"/>
      <c r="B11" s="35"/>
      <c r="C11" s="45"/>
      <c r="D11" s="42"/>
      <c r="E11" s="46"/>
      <c r="F11" s="46"/>
      <c r="G11" s="44"/>
      <c r="H11" s="46"/>
      <c r="I11" s="46"/>
      <c r="J11" s="44"/>
      <c r="K11" s="46"/>
      <c r="L11" s="46"/>
      <c r="M11" s="39"/>
      <c r="N11" s="46"/>
      <c r="O11" s="46"/>
      <c r="P11" s="40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30.0" customHeight="1">
      <c r="A12" s="28"/>
      <c r="B12" s="35"/>
      <c r="C12" s="36" t="s">
        <v>94</v>
      </c>
      <c r="D12" s="42"/>
      <c r="E12" s="38" t="s">
        <v>10</v>
      </c>
      <c r="F12" s="4"/>
      <c r="G12" s="44"/>
      <c r="H12" s="38" t="s">
        <v>95</v>
      </c>
      <c r="I12" s="4"/>
      <c r="J12" s="44"/>
      <c r="K12" s="46"/>
      <c r="L12" s="46"/>
      <c r="M12" s="39"/>
      <c r="N12" s="46"/>
      <c r="O12" s="46"/>
      <c r="P12" s="40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30.0" customHeight="1">
      <c r="A13" s="28"/>
      <c r="B13" s="35"/>
      <c r="C13" s="41">
        <f>VLOOKUP('Historia de Usuario'!C10,'Formato descripción HU'!B4:O16,8,0)</f>
        <v>2</v>
      </c>
      <c r="D13" s="42"/>
      <c r="E13" s="43" t="str">
        <f>VLOOKUP(C10,'Formato descripción HU'!B4:O16,10,0)</f>
        <v>Media </v>
      </c>
      <c r="F13" s="4"/>
      <c r="G13" s="44"/>
      <c r="H13" s="43" t="str">
        <f>VLOOKUP(C10,'Formato descripción HU'!B4:O16,7,0)</f>
        <v>Dennis</v>
      </c>
      <c r="I13" s="4"/>
      <c r="J13" s="44"/>
      <c r="K13" s="46"/>
      <c r="L13" s="46"/>
      <c r="M13" s="39"/>
      <c r="N13" s="46"/>
      <c r="O13" s="46"/>
      <c r="P13" s="40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9.75" customHeight="1">
      <c r="A14" s="28"/>
      <c r="B14" s="35"/>
      <c r="C14" s="39"/>
      <c r="D14" s="42"/>
      <c r="E14" s="39"/>
      <c r="F14" s="39"/>
      <c r="G14" s="44"/>
      <c r="H14" s="44"/>
      <c r="I14" s="39"/>
      <c r="J14" s="39"/>
      <c r="K14" s="39"/>
      <c r="L14" s="39"/>
      <c r="M14" s="39"/>
      <c r="N14" s="39"/>
      <c r="O14" s="39"/>
      <c r="P14" s="40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9.5" customHeight="1">
      <c r="A15" s="28"/>
      <c r="B15" s="35"/>
      <c r="C15" s="47" t="s">
        <v>96</v>
      </c>
      <c r="D15" s="48" t="str">
        <f>VLOOKUP(C10,'Formato descripción HU'!B4:O16,3,0)</f>
        <v>Permitir la salida del sistema </v>
      </c>
      <c r="E15" s="49"/>
      <c r="F15" s="39"/>
      <c r="G15" s="47" t="s">
        <v>97</v>
      </c>
      <c r="H15" s="48" t="str">
        <f>VLOOKUP(C10,'Formato descripción HU'!B4:O16,4,0)</f>
        <v>Salir del sistema por parte de los usuarios </v>
      </c>
      <c r="I15" s="50"/>
      <c r="J15" s="49"/>
      <c r="K15" s="39"/>
      <c r="L15" s="47" t="s">
        <v>98</v>
      </c>
      <c r="M15" s="51" t="str">
        <f>VLOOKUP(C10,'Formato descripción HU'!B4:O16,6,0)</f>
        <v>Presionar en cerrar seción y confirmar </v>
      </c>
      <c r="N15" s="50"/>
      <c r="O15" s="49"/>
      <c r="P15" s="40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9.5" customHeight="1">
      <c r="A16" s="28"/>
      <c r="B16" s="35"/>
      <c r="C16" s="52"/>
      <c r="D16" s="53"/>
      <c r="E16" s="54"/>
      <c r="F16" s="39"/>
      <c r="G16" s="52"/>
      <c r="H16" s="53"/>
      <c r="J16" s="54"/>
      <c r="K16" s="39"/>
      <c r="L16" s="52"/>
      <c r="M16" s="53"/>
      <c r="O16" s="54"/>
      <c r="P16" s="40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9.5" customHeight="1">
      <c r="A17" s="28"/>
      <c r="B17" s="35"/>
      <c r="C17" s="55"/>
      <c r="D17" s="56"/>
      <c r="E17" s="57"/>
      <c r="F17" s="39"/>
      <c r="G17" s="55"/>
      <c r="H17" s="56"/>
      <c r="I17" s="58"/>
      <c r="J17" s="57"/>
      <c r="K17" s="39"/>
      <c r="L17" s="55"/>
      <c r="M17" s="56"/>
      <c r="N17" s="58"/>
      <c r="O17" s="57"/>
      <c r="P17" s="40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9.75" customHeight="1">
      <c r="A18" s="28"/>
      <c r="B18" s="35"/>
      <c r="C18" s="39"/>
      <c r="D18" s="39"/>
      <c r="E18" s="39"/>
      <c r="F18" s="39"/>
      <c r="G18" s="44"/>
      <c r="H18" s="44"/>
      <c r="I18" s="44"/>
      <c r="J18" s="39"/>
      <c r="K18" s="39"/>
      <c r="L18" s="39"/>
      <c r="M18" s="39"/>
      <c r="N18" s="39"/>
      <c r="O18" s="39"/>
      <c r="P18" s="40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9.5" customHeight="1">
      <c r="B19" s="35"/>
      <c r="C19" s="59" t="s">
        <v>99</v>
      </c>
      <c r="D19" s="49"/>
      <c r="E19" s="60" t="str">
        <f>VLOOKUP(C10,'Formato descripción HU'!B4:O16,14,0)</f>
        <v>Cerrar el sistema 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40"/>
      <c r="Q19" s="28"/>
    </row>
    <row r="20" ht="19.5" customHeight="1">
      <c r="B20" s="35"/>
      <c r="C20" s="56"/>
      <c r="D20" s="57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40"/>
      <c r="Q20" s="28"/>
    </row>
    <row r="21" ht="9.75" customHeight="1">
      <c r="B21" s="35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28"/>
    </row>
    <row r="22" ht="19.5" customHeight="1">
      <c r="A22" s="28"/>
      <c r="B22" s="35"/>
      <c r="C22" s="66" t="s">
        <v>100</v>
      </c>
      <c r="D22" s="49"/>
      <c r="E22" s="51" t="str">
        <f>VLOOKUP(C10,'Formato descripción HU'!B4:O16,12,0)</f>
        <v>Se verifica por medio de una prueba de unidad, donde se observe que se cierra el sistema satisfactoriamente </v>
      </c>
      <c r="F22" s="50"/>
      <c r="G22" s="50"/>
      <c r="H22" s="49"/>
      <c r="I22" s="39"/>
      <c r="J22" s="66" t="s">
        <v>13</v>
      </c>
      <c r="K22" s="49"/>
      <c r="L22" s="51" t="str">
        <f>VLOOKUP(C10,'Formato descripción HU'!B4:O16,13,0)</f>
        <v/>
      </c>
      <c r="M22" s="50"/>
      <c r="N22" s="50"/>
      <c r="O22" s="49"/>
      <c r="P22" s="40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9.5" customHeight="1">
      <c r="A23" s="28"/>
      <c r="B23" s="35"/>
      <c r="C23" s="53"/>
      <c r="D23" s="54"/>
      <c r="E23" s="53"/>
      <c r="H23" s="54"/>
      <c r="I23" s="39"/>
      <c r="J23" s="53"/>
      <c r="K23" s="54"/>
      <c r="L23" s="53"/>
      <c r="O23" s="54"/>
      <c r="P23" s="40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9.5" customHeight="1">
      <c r="A24" s="28"/>
      <c r="B24" s="35"/>
      <c r="C24" s="56"/>
      <c r="D24" s="57"/>
      <c r="E24" s="56"/>
      <c r="F24" s="58"/>
      <c r="G24" s="58"/>
      <c r="H24" s="57"/>
      <c r="I24" s="39"/>
      <c r="J24" s="56"/>
      <c r="K24" s="57"/>
      <c r="L24" s="56"/>
      <c r="M24" s="58"/>
      <c r="N24" s="58"/>
      <c r="O24" s="57"/>
      <c r="P24" s="40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9.75" customHeight="1">
      <c r="A25" s="28"/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9.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9.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9.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9.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9.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9.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9.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9.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9.5" customHeight="1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ht="19.5" customHeight="1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ht="19.5" customHeight="1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ht="19.5" customHeight="1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ht="19.5" customHeight="1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ht="19.5" customHeight="1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ht="19.5" customHeight="1"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ht="19.5" customHeight="1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ht="19.5" customHeight="1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ht="19.5" customHeight="1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ht="19.5" customHeight="1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ht="19.5" customHeight="1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ht="19.5" customHeight="1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ht="19.5" customHeight="1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ht="19.5" customHeight="1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ht="19.5" customHeight="1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ht="19.5" customHeight="1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ht="19.5" customHeight="1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ht="19.5" customHeight="1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ht="19.5" customHeight="1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ht="19.5" customHeight="1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ht="15.75" customHeight="1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HU'!$B$4:$B$16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