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eli\Desktop\Tareas Universidad\4to ano\TFG-GIT\UC3M-Organizer\"/>
    </mc:Choice>
  </mc:AlternateContent>
  <xr:revisionPtr revIDLastSave="0" documentId="13_ncr:1_{5B1DF029-FBDC-4257-9D2E-A1F840FBBE54}" xr6:coauthVersionLast="47" xr6:coauthVersionMax="47" xr10:uidLastSave="{00000000-0000-0000-0000-000000000000}"/>
  <bookViews>
    <workbookView xWindow="-108" yWindow="-108" windowWidth="23256" windowHeight="12456" activeTab="4" xr2:uid="{DAAAB3E8-DC00-4DD7-A82B-C228627CFB5D}"/>
  </bookViews>
  <sheets>
    <sheet name="Dataset_limpio" sheetId="6" r:id="rId1"/>
    <sheet name="Tablas Auxiliares" sheetId="7" r:id="rId2"/>
    <sheet name="Análisis de los datos" sheetId="1" r:id="rId3"/>
    <sheet name="Formulario Estudiantes" sheetId="8" r:id="rId4"/>
    <sheet name="Formulario Profesor" sheetId="9" r:id="rId5"/>
  </sheets>
  <definedNames>
    <definedName name="DatosExternos_1" localSheetId="0" hidden="1">Dataset_limpio!$A$1:$I$102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C23" i="7"/>
  <c r="C24" i="7"/>
  <c r="C25" i="7"/>
  <c r="C21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3" i="7"/>
  <c r="C3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3DE431-F1F8-4DA8-8ADF-C7A0E31420DC}" keepAlive="1" name="Consulta - Dataset_limpio" description="Conexión a la consulta 'Dataset_limpio' en el libro." type="5" refreshedVersion="8" background="1" saveData="1">
    <dbPr connection="Provider=Microsoft.Mashup.OleDb.1;Data Source=$Workbook$;Location=Dataset_limpio;Extended Properties=&quot;&quot;" command="SELECT * FROM [Dataset_limpio]"/>
  </connection>
</connections>
</file>

<file path=xl/sharedStrings.xml><?xml version="1.0" encoding="utf-8"?>
<sst xmlns="http://schemas.openxmlformats.org/spreadsheetml/2006/main" count="906" uniqueCount="159">
  <si>
    <t>Codigo_asignatura</t>
  </si>
  <si>
    <t>Semana</t>
  </si>
  <si>
    <t>Actividad</t>
  </si>
  <si>
    <t>Primer examen parcial (10%)  / mid-term exam (10%)</t>
  </si>
  <si>
    <t>Segundo examen parcial (30%)  / mid-term exam (10%)</t>
  </si>
  <si>
    <t>Entrega de ejercicios semanales / Delivery of weekly exercises</t>
  </si>
  <si>
    <t>Examen parcial / Mid-term exam</t>
  </si>
  <si>
    <t>Entrega del proyecto final / Final Project delivery</t>
  </si>
  <si>
    <t>Laboratorio Sesión 1- Lab Session 1</t>
  </si>
  <si>
    <t>Laboratorio Sesión 2- Lab Session 2</t>
  </si>
  <si>
    <t>Examen parcial 1- Partial Exam 1</t>
  </si>
  <si>
    <t>Laboratorio Sesión 3- Lab Session 3</t>
  </si>
  <si>
    <t>Laboratorio Sesión 4- Lab Session 4</t>
  </si>
  <si>
    <t>PRIMER EXAMEN PARCIAL (Temas: Tipos Abstractos de Datos (TADs), TADs LINEALES Y ANÁLISIS DE ALGORITMOS)_x000D_First Mid-Term exam (Topics: Abstract Data Types (ADTs), Linear data structures, Analysis of algorithms)</t>
  </si>
  <si>
    <t>PRIMERA PRUEBA DE LABORATORIO SOBRE ESTRUCTURAS LINEALES Y ANÁLISIS DE ALGORITMOS. FIRST LAB TEST ABOUT LINEAR_x000D_DATA STRUCTURES AND ANALYSIS OF ALGORITHMS</t>
  </si>
  <si>
    <t>SEGUNDO EXAMEN PARCIAL (Temas: RECURSIÓN, ÁRBOLES, ANÁLISIS DE ALGORITMOS)_x000D_Second Mid-Term exam (Topics: RECURSION, TREES, Analysis of algorithms)</t>
  </si>
  <si>
    <t>SEGUNDA PRUEBA DE LABORATORIO SOBRE ESTRUCTURAS NO LINEALES (ÁRBOLES) Y ANÁLISIS DE ALGORITMOS. SECOND LAB TEST_x000D_ABOUT TREES AND ANALYSIS OF ALGORITHMS</t>
  </si>
  <si>
    <t>Entrega primera práctica. Programación en ensamblador / Delivery first practice. Assembler programming</t>
  </si>
  <si>
    <t>Entrega segunda práctica. Microprogramación/ Delivery second practice. Microprogramming.</t>
  </si>
  <si>
    <t>Miniexam 1</t>
  </si>
  <si>
    <t>Miniexam 2</t>
  </si>
  <si>
    <t>Miniexam 3</t>
  </si>
  <si>
    <t>Primer trabajo práctico: Diseño Relacional y Carga Masiva (entrega en la semana 5) /_x000D_First assignment: Relational Design and DB Population (due in week 5th)</t>
  </si>
  <si>
    <t>Ejercicio de teoría / Theory test</t>
  </si>
  <si>
    <t>Segundo trabajo práctico: Consultas, procedimientos, vistas, diseño externo y disparadores (entrega en la semana 10) /_x000D_Second assignment: Queries, procedures, views, external design and triggering (due in week 10th)</t>
  </si>
  <si>
    <t>Examen de Laboratorio / Laboratory test</t>
  </si>
  <si>
    <t>Tercer trabajo práctico: Diseño físico y afinamiento (entrega en la semana 13) /_x000D_Third assignment: Physical Design and DB Tunning (due in week 14th)</t>
  </si>
  <si>
    <t>Entrega Práctica 1. Tecnologías Web: HTML 5/CSS_x000D_Submission First Laboratory. Web Technologies: HTML 5/CSS</t>
  </si>
  <si>
    <t>Entrega Práctica 2. Tecnologías Web: JavaScript_x000D_Submission Second Laboratory. Web Technologies: JavaScript</t>
  </si>
  <si>
    <t>Entrega Caso Práctico. Metodología de Diseño: Prototipado_x000D_Submission Case Study. Design Methodology: Prototyping</t>
  </si>
  <si>
    <t>Entrega Caso Práctico. Diseño e Implementación de Interfaces de Usuario Web_x000D_Submission Case Study. Design and Development of Web User Interfaces</t>
  </si>
  <si>
    <t>Test de concepto corto (tc1), capítulos 1 &amp; 2.  Short concept test (tc1), chapters 1 &amp; 2</t>
  </si>
  <si>
    <t>Prueba de conocimiento (PC1), capítulos 1 &amp; 2. Knowledge test (PC1), chapters 1 &amp; 2</t>
  </si>
  <si>
    <t>Test de concepto corto (tc2), capítulo 3.  Short concept test (tc2), covering chapter 3</t>
  </si>
  <si>
    <t>Prueba de conocimiento (PC2), capítulo 3.  Knowledge test (PC2), covering chapter 3</t>
  </si>
  <si>
    <t>Test de concepto corto (tc3), capítulo 4.  Short concept test (tc3), covering chapter 4</t>
  </si>
  <si>
    <t>Prueba de conocimiento (PC3), capítulo 3.  Knowledge test (PC3), covering chapter 4</t>
  </si>
  <si>
    <t>Test de concepto corto (tc4), capítulo 5.  Short concept test (tc4), covering chapter 5</t>
  </si>
  <si>
    <t>Prueba de conocimiento (PC4), capítulo 3.  Knowledge test (PC4), covering chapter 5</t>
  </si>
  <si>
    <t>Lab: Rendimiento y Energía_x000D_Lab: Performance and Energy</t>
  </si>
  <si>
    <t>Lab: Memoria Caché_x000D_Lab: Cache Memory</t>
  </si>
  <si>
    <t>Examen parcial 1_x000D_Partial exam 1</t>
  </si>
  <si>
    <t>Entrega de proyecto_x000D_Project delivery</t>
  </si>
  <si>
    <t>Lab: OpenMP</t>
  </si>
  <si>
    <t>Examen parcial 2_x000D_Partial Exam 2</t>
  </si>
  <si>
    <t>Lab: Consistencia de memoria_x000D_Lab: Memory consistency</t>
  </si>
  <si>
    <t>Entregable 1: Tema 3 oferta y coste</t>
  </si>
  <si>
    <t>Entregable 2: Tema 6 Gestión de la configuración del software, Tema 7 Gestión de Calidad</t>
  </si>
  <si>
    <t>Entregable 3: Tema 4 Estudio de viabilidad y requisitos</t>
  </si>
  <si>
    <t>Entregable 4: Tema 5 casos de uso de alto nivel y priorización de los mismos_x000D_Entregable 5: Tema 8 estimación</t>
  </si>
  <si>
    <t>Entregable 6: Tema 9 planificación</t>
  </si>
  <si>
    <t>Entregable 7: Tema 10 análisis y Tema 11 Diseño (iteración 1)_x000D_Entregable 8: Tema 10 análisis y Tema 11 Diseño (iteración 2) y actualización de la ejecución de los planes de Gestión de la_x000D_configuración y Gestión de la calidad</t>
  </si>
  <si>
    <t>Entrega de ejercicio 1</t>
  </si>
  <si>
    <t>Entrega de ejercicio 2</t>
  </si>
  <si>
    <t>Entrega de ejercicio 3</t>
  </si>
  <si>
    <t>Entrega de ejercicio 4 y proyecto final</t>
  </si>
  <si>
    <t>Validación I. Examen de evaluación continua._x000D_Validation I. Midterm I.</t>
  </si>
  <si>
    <t>Validación II. Examen de evaluación continua._x000D_Validation II. Midterm II.</t>
  </si>
  <si>
    <t>Primer control / First mid-term exam</t>
  </si>
  <si>
    <t>Segundo control / Second mid-term exam</t>
  </si>
  <si>
    <t>Prueba de evaluación continua/ Continuous assessment</t>
  </si>
  <si>
    <t>Examen individual teórico parcial del bloque I: Ingeniería de requisitos /_x000D_Individual theoretical mid-term exam block I: Requirements engineering</t>
  </si>
  <si>
    <t>1a Entrega del proyecto final en grupo (y presentación) /_x000D_1st final project delivery (and presentation)</t>
  </si>
  <si>
    <t>Examen individual teórico parcial del bloque II: Modelado conceptual /_x000D_Individual theoretical mid-term exam block II: Conceptual modelling</t>
  </si>
  <si>
    <t>2a Entrega del proyecto final en grupo (y presentación) /_x000D_2nd final project delivery (and presentation)</t>
  </si>
  <si>
    <t>Examen individual teórico parcial del bloque III: Modelado arquitectónico /_x000D_Individual theoretical mid-term exam block III: Architectural modelling</t>
  </si>
  <si>
    <t>Entrega de dos ejercicios individuales prácticos /_x000D_Delivery of the individual practical exercises</t>
  </si>
  <si>
    <t>Evaluación de un problema / Evaluation of a problem</t>
  </si>
  <si>
    <t>Evaluación de un test / Evaluation of a test</t>
  </si>
  <si>
    <t>Entrega primera práctica / First lab assignment</t>
  </si>
  <si>
    <t>Entrega segunda práctica / Second lab assignment</t>
  </si>
  <si>
    <t>Entrega de caso final práctico (incluyendo presentación y/o video de demo)_x000D__x000D_Nota: considere el número absoluto de semana en el cuatrimestre._x000D__x000D_Final project delivery (including presentation and/or video)_x000D__x000D_Remark: consider the absolute number of the week within the semester.</t>
  </si>
  <si>
    <t>TEST 1. Aspectos éticos y legales en la profesión de Ingeniería del Software_x000D_TEST 1. Legal and ethical issues in the profession of Software Engineering</t>
  </si>
  <si>
    <t>Ejercicio Guiado 1. Aspectos Éticos y Legales de la profesión de Ingeniería del Software._x000D_Guided Exercise 1. Legal and ethical issues in the profession of Software Engineering</t>
  </si>
  <si>
    <t>TEST 2. Prácticas genéricas del desarrollo ágil._x000D_TEST 2. Agile Software Development Techniques.</t>
  </si>
  <si>
    <t>TEST 3. Desarrollo Dirigido por Pruebas, Clases de Equivalencia y Valores Límite_x000D_TEST 3. Test Driven Development, Equivalence Classes and Boundary Values</t>
  </si>
  <si>
    <t>Ejercicio Guiado 2. Propiedad Colectiva de código y estándar de codificación. Desarrollo dirigido por pruebas y técnicas de prueba._x000D_Guided Exercise 2. Collective code ownership &amp; Coding Standards. Test Driven Development &amp; testing techniques.</t>
  </si>
  <si>
    <t>TEST 4. Análisis sintáctico y pruebas estructurales_x000D_TEST 4. Syntax Analysis and structural testing</t>
  </si>
  <si>
    <t>Entrega primer ejercicio de programación de sistemas ubicuos_x000D_Submission of the first exercise of ubiquitous systems programming</t>
  </si>
  <si>
    <t>Entrega segundo ejercicio de programación de sistemas ubicuos_x000D_Submission of the second exercise of ubiquitous systems programming</t>
  </si>
  <si>
    <t>Entrega P1 (Ideación y diseño)_x000D_Submission of P1 (Ideation and design)</t>
  </si>
  <si>
    <t>Entrega P2 (Prototipado)_x000D_Submission of P2 (Prototyping)</t>
  </si>
  <si>
    <t>Entrega P3 (Evaluación) y defensa del proyecto_x000D_Submission of P3 (Evaluation) and defense of the project</t>
  </si>
  <si>
    <t>Cuaderno de Ejercicios 1 / Workbook 1 Delivery</t>
  </si>
  <si>
    <t>Cuaderno de Ejercicios 2 / Workbook 2 Delivery</t>
  </si>
  <si>
    <t>Cuaderno de Ejercicios 3 / Workbook 3 Delivery</t>
  </si>
  <si>
    <t>Total general</t>
  </si>
  <si>
    <t>Número de Prácticas Totales</t>
  </si>
  <si>
    <t>Código De Asignatura</t>
  </si>
  <si>
    <t>Nombre</t>
  </si>
  <si>
    <t>Créditos</t>
  </si>
  <si>
    <t>Curso</t>
  </si>
  <si>
    <t>Cuatrimestre</t>
  </si>
  <si>
    <t>Tipo de asignatura</t>
  </si>
  <si>
    <t>Tipo de actividad</t>
  </si>
  <si>
    <t>Cálculo</t>
  </si>
  <si>
    <t>1</t>
  </si>
  <si>
    <t>1erCuatrimestre</t>
  </si>
  <si>
    <t>Formación Básica</t>
  </si>
  <si>
    <t>Examen</t>
  </si>
  <si>
    <t>Programación</t>
  </si>
  <si>
    <t>Ejercicio</t>
  </si>
  <si>
    <t>Otros</t>
  </si>
  <si>
    <t>Tecnología de Computadores</t>
  </si>
  <si>
    <t>2oCuatrimestre</t>
  </si>
  <si>
    <t>Laboratorio</t>
  </si>
  <si>
    <t>Estructura de datos y algoritmos</t>
  </si>
  <si>
    <t>Estructura de Computadores</t>
  </si>
  <si>
    <t>2o</t>
  </si>
  <si>
    <t>Práctica</t>
  </si>
  <si>
    <t>Ficheros y bases de datos</t>
  </si>
  <si>
    <t>Interfaces de Usuario</t>
  </si>
  <si>
    <t>3o</t>
  </si>
  <si>
    <t>Obligatoria</t>
  </si>
  <si>
    <t>Redes de Ordenadores</t>
  </si>
  <si>
    <t>Arquitectura de Computadores</t>
  </si>
  <si>
    <t>Dirección de proyectos de desarrollo de software</t>
  </si>
  <si>
    <t>4o</t>
  </si>
  <si>
    <t>Sistemas Distribuidos</t>
  </si>
  <si>
    <t>Lógica</t>
  </si>
  <si>
    <t>Matemática Discreta</t>
  </si>
  <si>
    <t>Criptografía y seguridad informática</t>
  </si>
  <si>
    <t>Ingeniería del Software</t>
  </si>
  <si>
    <t>Heurística y Optimización</t>
  </si>
  <si>
    <t>Hojas de cálculo. Nivel avanzado</t>
  </si>
  <si>
    <t>Desarrollo de Software</t>
  </si>
  <si>
    <t>Sistemas Interactivos y Ubicuos</t>
  </si>
  <si>
    <t>Fundamentos de internet de las cosas</t>
  </si>
  <si>
    <t>Nº de actividades</t>
  </si>
  <si>
    <t>Suma de Nº de actividades</t>
  </si>
  <si>
    <t>Etiquetas de fila</t>
  </si>
  <si>
    <t>Etiquetas de columna</t>
  </si>
  <si>
    <t>Actividades categorizadas por Cuatrimestre, Curso y Semanas</t>
  </si>
  <si>
    <t>Prácticas por Asignatura</t>
  </si>
  <si>
    <t>Número de actividades por tipo de actividad</t>
  </si>
  <si>
    <t>Topics</t>
  </si>
  <si>
    <t>Horas estimadas de cada actividad</t>
  </si>
  <si>
    <t>Cuánto periodo se deja para realizar las actividades</t>
  </si>
  <si>
    <t>Cuál es el impacto en la nota de la actividad</t>
  </si>
  <si>
    <t>Ayudar a realizar dicha tarea con aplicaciones de IA?</t>
  </si>
  <si>
    <t>Compensa el esfuerzo realizado en dicha actividad con el peso de la nota de dicha actividad</t>
  </si>
  <si>
    <t>¿Cuántos miembros de grupo suelen componer las actividades en grupo?</t>
  </si>
  <si>
    <t>Si la actividad es grupal, ¿cuánta frecuencia suele haber de incidencias entre los alumnos de los grupos?</t>
  </si>
  <si>
    <t>En las actividades grupales, ¿el grupo se forma aleatoria, escogiendo los estudiantes, escogiendo el profesor u otro método?</t>
  </si>
  <si>
    <t>Dentro de las actividades grupales, ¿la carga de trabajo es equitativa entre todos los integrantes del equipo?</t>
  </si>
  <si>
    <t>En base a qué criterios se estima las horas mínimas para realizar cada actividad?</t>
  </si>
  <si>
    <t>Para cada actividad, ¿estima todo el contexto necesario de dicha actividad para poder realizarla (teoría involucrada, ejercicios de práctica,etc)?</t>
  </si>
  <si>
    <t>¿Cuántas horas dedicas para preparar una actividad antes de poder empezar a desarrollar dicha actividad (teoría involucrada, ejercicios de práctica,etc)?</t>
  </si>
  <si>
    <t>Horas dedicadas a las actividades de continua sin incluir el tiempo dedicado al contexto de la actividad</t>
  </si>
  <si>
    <t>¿Cuántas horas dedicas diariamente a la universidad en promedio? (días laborales)</t>
  </si>
  <si>
    <t>¿Cuántas asignaturas estás repitiendo?</t>
  </si>
  <si>
    <t>¿Cuántas horas dedicas diariamente a la universidad en promedio? (fin de semana, dias libres)</t>
  </si>
  <si>
    <t>¿Crees que la presencialidad de las clases aporta un valor añadido a la hora de la realización de las actividades?</t>
  </si>
  <si>
    <t>Si la respuesta anterior es no, ¿qué valor añadido podría aportar la presencialidad de las clases a la hora de la realización de distintasa actividades continuas?</t>
  </si>
  <si>
    <t>¿Qué porcentaje de clases presenciales necesitas sacrificar a cambio de aportar horas en las actividades continuas?</t>
  </si>
  <si>
    <t>¿Cómo crees que la organización de las actividades continuas podría mejorar?</t>
  </si>
  <si>
    <t>Nº de preguntas</t>
  </si>
  <si>
    <t>Una por tipo de actividad</t>
  </si>
  <si>
    <t>Una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</si>
</sst>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49" fontId="0" fillId="3" borderId="0" xfId="0" applyNumberForma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19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[Análisis.xlsx]Análisis de los datos!TablaDinámica4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por</a:t>
            </a:r>
          </a:p>
          <a:p>
            <a:pPr>
              <a:defRPr/>
            </a:pPr>
            <a:r>
              <a:rPr lang="en-US"/>
              <a:t>Asignatura</a:t>
            </a:r>
          </a:p>
        </c:rich>
      </c:tx>
      <c:layout>
        <c:manualLayout>
          <c:xMode val="edge"/>
          <c:yMode val="edge"/>
          <c:x val="0.7898648648648648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77966943321274E-2"/>
          <c:y val="7.8703703703703706E-2"/>
          <c:w val="0.71845445839540323"/>
          <c:h val="0.69035943423738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los datos'!$D$4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de los datos'!$C$5:$C$25</c:f>
              <c:strCache>
                <c:ptCount val="20"/>
                <c:pt idx="0">
                  <c:v>13866</c:v>
                </c:pt>
                <c:pt idx="1">
                  <c:v>13868</c:v>
                </c:pt>
                <c:pt idx="2">
                  <c:v>13869</c:v>
                </c:pt>
                <c:pt idx="3">
                  <c:v>13873</c:v>
                </c:pt>
                <c:pt idx="4">
                  <c:v>13874</c:v>
                </c:pt>
                <c:pt idx="5">
                  <c:v>13881</c:v>
                </c:pt>
                <c:pt idx="6">
                  <c:v>13882</c:v>
                </c:pt>
                <c:pt idx="7">
                  <c:v>13884</c:v>
                </c:pt>
                <c:pt idx="8">
                  <c:v>13888</c:v>
                </c:pt>
                <c:pt idx="9">
                  <c:v>13892</c:v>
                </c:pt>
                <c:pt idx="10">
                  <c:v>15754</c:v>
                </c:pt>
                <c:pt idx="11">
                  <c:v>15970</c:v>
                </c:pt>
                <c:pt idx="12">
                  <c:v>15971</c:v>
                </c:pt>
                <c:pt idx="13">
                  <c:v>15973</c:v>
                </c:pt>
                <c:pt idx="14">
                  <c:v>15974</c:v>
                </c:pt>
                <c:pt idx="15">
                  <c:v>15976</c:v>
                </c:pt>
                <c:pt idx="16">
                  <c:v>17881</c:v>
                </c:pt>
                <c:pt idx="17">
                  <c:v>18179</c:v>
                </c:pt>
                <c:pt idx="18">
                  <c:v>19472</c:v>
                </c:pt>
                <c:pt idx="19">
                  <c:v>19476</c:v>
                </c:pt>
              </c:strCache>
            </c:strRef>
          </c:cat>
          <c:val>
            <c:numRef>
              <c:f>'Análisis de los datos'!$D$5:$D$25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4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46-4A3E-B51B-565312E0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2612463"/>
        <c:axId val="1995424847"/>
      </c:barChart>
      <c:catAx>
        <c:axId val="19926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424847"/>
        <c:crosses val="autoZero"/>
        <c:auto val="1"/>
        <c:lblAlgn val="ctr"/>
        <c:lblOffset val="100"/>
        <c:noMultiLvlLbl val="0"/>
      </c:catAx>
      <c:valAx>
        <c:axId val="19954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6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[Análisis.xlsx]Tablas Auxiliares!TablaDinámica29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334237193860701E-2"/>
          <c:y val="0.10588072775732754"/>
          <c:w val="0.8301574058209612"/>
          <c:h val="0.68883525782187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Auxiliares'!$K$3:$K$4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Auxiliares'!$K$5:$K$17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A-40D4-9BC5-42853C6E7D66}"/>
            </c:ext>
          </c:extLst>
        </c:ser>
        <c:ser>
          <c:idx val="1"/>
          <c:order val="1"/>
          <c:tx>
            <c:strRef>
              <c:f>'Tablas Auxiliares'!$L$3:$L$4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Auxiliares'!$L$5:$L$17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A-40D4-9BC5-42853C6E7D66}"/>
            </c:ext>
          </c:extLst>
        </c:ser>
        <c:ser>
          <c:idx val="2"/>
          <c:order val="2"/>
          <c:tx>
            <c:strRef>
              <c:f>'Tablas Auxiliares'!$M$3:$M$4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Auxiliares'!$M$5:$M$17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A-40D4-9BC5-42853C6E7D66}"/>
            </c:ext>
          </c:extLst>
        </c:ser>
        <c:ser>
          <c:idx val="3"/>
          <c:order val="3"/>
          <c:tx>
            <c:strRef>
              <c:f>'Tablas Auxiliares'!$N$3:$N$4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Auxiliares'!$N$5:$N$17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EA-40D4-9BC5-42853C6E7D66}"/>
            </c:ext>
          </c:extLst>
        </c:ser>
        <c:ser>
          <c:idx val="4"/>
          <c:order val="4"/>
          <c:tx>
            <c:strRef>
              <c:f>'Tablas Auxiliares'!$O$3:$O$4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Auxiliares'!$O$5:$O$17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EA-40D4-9BC5-42853C6E7D66}"/>
            </c:ext>
          </c:extLst>
        </c:ser>
        <c:ser>
          <c:idx val="5"/>
          <c:order val="5"/>
          <c:tx>
            <c:strRef>
              <c:f>'Tablas Auxiliares'!$P$3:$P$4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Auxiliares'!$P$5:$P$17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EA-40D4-9BC5-42853C6E7D66}"/>
            </c:ext>
          </c:extLst>
        </c:ser>
        <c:ser>
          <c:idx val="6"/>
          <c:order val="6"/>
          <c:tx>
            <c:strRef>
              <c:f>'Tablas Auxiliares'!$Q$3:$Q$4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Auxiliares'!$Q$5:$Q$17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A-40D4-9BC5-42853C6E7D66}"/>
            </c:ext>
          </c:extLst>
        </c:ser>
        <c:ser>
          <c:idx val="7"/>
          <c:order val="7"/>
          <c:tx>
            <c:strRef>
              <c:f>'Tablas Auxiliares'!$R$3:$R$4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Auxiliares'!$R$5:$R$17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EA-40D4-9BC5-42853C6E7D66}"/>
            </c:ext>
          </c:extLst>
        </c:ser>
        <c:ser>
          <c:idx val="8"/>
          <c:order val="8"/>
          <c:tx>
            <c:strRef>
              <c:f>'Tablas Auxiliares'!$S$3:$S$4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Auxiliares'!$S$5:$S$17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EA-40D4-9BC5-42853C6E7D66}"/>
            </c:ext>
          </c:extLst>
        </c:ser>
        <c:ser>
          <c:idx val="9"/>
          <c:order val="9"/>
          <c:tx>
            <c:strRef>
              <c:f>'Tablas Auxiliares'!$T$3:$T$4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Auxiliares'!$T$5:$T$17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EA-40D4-9BC5-42853C6E7D66}"/>
            </c:ext>
          </c:extLst>
        </c:ser>
        <c:ser>
          <c:idx val="10"/>
          <c:order val="10"/>
          <c:tx>
            <c:strRef>
              <c:f>'Tablas Auxiliares'!$U$3:$U$4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Auxiliares'!$U$5:$U$17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EA-40D4-9BC5-42853C6E7D66}"/>
            </c:ext>
          </c:extLst>
        </c:ser>
        <c:ser>
          <c:idx val="11"/>
          <c:order val="11"/>
          <c:tx>
            <c:strRef>
              <c:f>'Tablas Auxiliares'!$V$3:$V$4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Auxiliares'!$V$5:$V$17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EA-40D4-9BC5-42853C6E7D66}"/>
            </c:ext>
          </c:extLst>
        </c:ser>
        <c:ser>
          <c:idx val="12"/>
          <c:order val="12"/>
          <c:tx>
            <c:strRef>
              <c:f>'Tablas Auxiliares'!$W$3:$W$4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Auxiliares'!$W$5:$W$17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EA-40D4-9BC5-42853C6E7D66}"/>
            </c:ext>
          </c:extLst>
        </c:ser>
        <c:ser>
          <c:idx val="13"/>
          <c:order val="13"/>
          <c:tx>
            <c:strRef>
              <c:f>'Tablas Auxiliares'!$X$3:$X$4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Auxiliares'!$X$5:$X$17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EA-40D4-9BC5-42853C6E7D66}"/>
            </c:ext>
          </c:extLst>
        </c:ser>
        <c:ser>
          <c:idx val="14"/>
          <c:order val="14"/>
          <c:tx>
            <c:strRef>
              <c:f>'Tablas Auxiliares'!$Y$3:$Y$4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Auxiliares'!$Y$5:$Y$17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EA-40D4-9BC5-42853C6E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67215"/>
        <c:axId val="194468463"/>
      </c:barChart>
      <c:catAx>
        <c:axId val="3387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8463"/>
        <c:crosses val="autoZero"/>
        <c:auto val="1"/>
        <c:lblAlgn val="ctr"/>
        <c:lblOffset val="100"/>
        <c:noMultiLvlLbl val="0"/>
      </c:catAx>
      <c:valAx>
        <c:axId val="1944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7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83632923368039"/>
          <c:y val="0.15573459664291189"/>
          <c:w val="0.10170293282876064"/>
          <c:h val="0.68853053585020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'Tablas Auxiliares'!$C$20</c:f>
              <c:strCache>
                <c:ptCount val="1"/>
                <c:pt idx="0">
                  <c:v>Nº de actividades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B8-41FB-B29C-1EADB05C80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B8-41FB-B29C-1EADB05C80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B8-41FB-B29C-1EADB05C806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B8-41FB-B29C-1EADB05C806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B8-41FB-B29C-1EADB05C806A}"/>
              </c:ext>
            </c:extLst>
          </c:dPt>
          <c:dLbls>
            <c:dLbl>
              <c:idx val="0"/>
              <c:layout>
                <c:manualLayout>
                  <c:x val="-6.4315625728128142E-2"/>
                  <c:y val="0.1955701605279956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7C8AB8-10F6-4037-AC74-885F0AE1924C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461319724448565E-2"/>
                      <c:h val="6.836640411108542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B8-41FB-B29C-1EADB05C806A}"/>
                </c:ext>
              </c:extLst>
            </c:dLbl>
            <c:dLbl>
              <c:idx val="1"/>
              <c:layout>
                <c:manualLayout>
                  <c:x val="-0.14082929884856205"/>
                  <c:y val="4.056894028929781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8326CE-A14E-4D70-96C1-A779AD4303D9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41058090477928E-2"/>
                      <c:h val="7.851729808246682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B8-41FB-B29C-1EADB05C806A}"/>
                </c:ext>
              </c:extLst>
            </c:dLbl>
            <c:dLbl>
              <c:idx val="2"/>
              <c:layout>
                <c:manualLayout>
                  <c:x val="-3.2123934615136053E-2"/>
                  <c:y val="-0.15257459708144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71798D-D215-4C1E-BE49-3A76A510373B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359842085109987E-2"/>
                      <c:h val="9.881908602522963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B8-41FB-B29C-1EADB05C806A}"/>
                </c:ext>
              </c:extLst>
            </c:dLbl>
            <c:dLbl>
              <c:idx val="3"/>
              <c:layout>
                <c:manualLayout>
                  <c:x val="8.6979313612593312E-2"/>
                  <c:y val="-0.160214676753973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2AD8E7-51D5-4165-AAC4-8827DF069890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448635019531242E-2"/>
                      <c:h val="7.17500354348792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EB8-41FB-B29C-1EADB05C806A}"/>
                </c:ext>
              </c:extLst>
            </c:dLbl>
            <c:dLbl>
              <c:idx val="4"/>
              <c:layout>
                <c:manualLayout>
                  <c:x val="0.1386247872046939"/>
                  <c:y val="0.1164443416625725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F1C139-DDEB-4BD3-8E85-41D9583F212A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423265609696596E-2"/>
                      <c:h val="7.513366675867301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EB8-41FB-B29C-1EADB05C806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Auxiliares'!$B$21:$B$25</c:f>
              <c:strCache>
                <c:ptCount val="5"/>
                <c:pt idx="0">
                  <c:v>Otros</c:v>
                </c:pt>
                <c:pt idx="1">
                  <c:v>Práctica</c:v>
                </c:pt>
                <c:pt idx="2">
                  <c:v>Ejercicio</c:v>
                </c:pt>
                <c:pt idx="3">
                  <c:v>Laboratorio</c:v>
                </c:pt>
                <c:pt idx="4">
                  <c:v>Examen</c:v>
                </c:pt>
              </c:strCache>
            </c:strRef>
          </c:cat>
          <c:val>
            <c:numRef>
              <c:f>'Tablas Auxiliares'!$C$21:$C$25</c:f>
              <c:numCache>
                <c:formatCode>General</c:formatCode>
                <c:ptCount val="5"/>
                <c:pt idx="0">
                  <c:v>11</c:v>
                </c:pt>
                <c:pt idx="1">
                  <c:v>28</c:v>
                </c:pt>
                <c:pt idx="2">
                  <c:v>17</c:v>
                </c:pt>
                <c:pt idx="3">
                  <c:v>11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B8-41FB-B29C-1EADB05C80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428896</xdr:colOff>
      <xdr:row>6</xdr:row>
      <xdr:rowOff>81098</xdr:rowOff>
    </xdr:from>
    <xdr:to>
      <xdr:col>5</xdr:col>
      <xdr:colOff>6727371</xdr:colOff>
      <xdr:row>21</xdr:row>
      <xdr:rowOff>81098</xdr:rowOff>
    </xdr:to>
    <xdr:graphicFrame macro="">
      <xdr:nvGraphicFramePr>
        <xdr:cNvPr id="3" name="Prácticas por Asignatura">
          <a:extLst>
            <a:ext uri="{FF2B5EF4-FFF2-40B4-BE49-F238E27FC236}">
              <a16:creationId xmlns:a16="http://schemas.microsoft.com/office/drawing/2014/main" id="{E1708BD9-5783-4853-D2CB-75EB457A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1698173</xdr:colOff>
      <xdr:row>34</xdr:row>
      <xdr:rowOff>175806</xdr:rowOff>
    </xdr:from>
    <xdr:to>
      <xdr:col>7</xdr:col>
      <xdr:colOff>457201</xdr:colOff>
      <xdr:row>54</xdr:row>
      <xdr:rowOff>166553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21DA17DB-0267-6CFE-CD79-7A91B17E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1354975</xdr:colOff>
      <xdr:row>6</xdr:row>
      <xdr:rowOff>39520</xdr:rowOff>
    </xdr:from>
    <xdr:to>
      <xdr:col>11</xdr:col>
      <xdr:colOff>0</xdr:colOff>
      <xdr:row>27</xdr:row>
      <xdr:rowOff>27708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7E8BF842-F471-82CF-A998-3A43F13FA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Velo Moreno" refreshedDate="45283.549031249997" createdVersion="8" refreshedVersion="8" minRefreshableVersion="3" recordCount="101" xr:uid="{C4EF7CC3-B1DE-47FD-93BB-D1320BB7A73A}">
  <cacheSource type="worksheet">
    <worksheetSource name="Dataset_limpio"/>
  </cacheSource>
  <cacheFields count="3">
    <cacheField name="Codigo_asignatura" numFmtId="0">
      <sharedItems containsSemiMixedTypes="0" containsString="0" containsNumber="1" containsInteger="1" minValue="13866" maxValue="19476" count="20">
        <n v="13866"/>
        <n v="13868"/>
        <n v="13869"/>
        <n v="13873"/>
        <n v="13874"/>
        <n v="13881"/>
        <n v="13882"/>
        <n v="13884"/>
        <n v="13888"/>
        <n v="13892"/>
        <n v="15754"/>
        <n v="15970"/>
        <n v="15971"/>
        <n v="15973"/>
        <n v="15974"/>
        <n v="15976"/>
        <n v="17881"/>
        <n v="18179"/>
        <n v="19472"/>
        <n v="19476"/>
      </sharedItems>
    </cacheField>
    <cacheField name="Semana" numFmtId="0">
      <sharedItems containsSemiMixedTypes="0" containsString="0" containsNumber="1" containsInteger="1" minValue="2" maxValue="15"/>
    </cacheField>
    <cacheField name="Actividad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83.680093287039" createdVersion="8" refreshedVersion="8" minRefreshableVersion="3" recordCount="120" xr:uid="{D7546CE7-FDE6-4112-B6C2-7313CB3ECA1B}">
  <cacheSource type="worksheet">
    <worksheetSource name="ActividadesPorCursoYCuatrimestre"/>
  </cacheSource>
  <cacheFields count="4">
    <cacheField name="Curso" numFmtId="0">
      <sharedItems containsMixedTypes="1" containsNumber="1" containsInteger="1" minValue="1" maxValue="1" count="4">
        <n v="1"/>
        <s v="2o"/>
        <s v="3o"/>
        <s v="4o"/>
      </sharedItems>
    </cacheField>
    <cacheField name="Cuatrimestre" numFmtId="0">
      <sharedItems count="2">
        <s v="1erCuatrimestre"/>
        <s v="2oCuatrimestre"/>
      </sharedItems>
    </cacheField>
    <cacheField name="Seman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Nº de actividad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5"/>
    <s v="Primer examen parcial (10%)  / mid-term exam (10%)"/>
  </r>
  <r>
    <x v="0"/>
    <n v="11"/>
    <s v="Segundo examen parcial (30%)  / mid-term exam (10%)"/>
  </r>
  <r>
    <x v="1"/>
    <n v="8"/>
    <s v="Entrega de ejercicios semanales / Delivery of weekly exercises"/>
  </r>
  <r>
    <x v="1"/>
    <n v="9"/>
    <s v="Examen parcial / Mid-term exam"/>
  </r>
  <r>
    <x v="1"/>
    <n v="10"/>
    <s v="Entrega de ejercicios semanales / Delivery of weekly exercises"/>
  </r>
  <r>
    <x v="1"/>
    <n v="11"/>
    <s v="Entrega de ejercicios semanales / Delivery of weekly exercises"/>
  </r>
  <r>
    <x v="1"/>
    <n v="12"/>
    <s v="Entrega de ejercicios semanales / Delivery of weekly exercises"/>
  </r>
  <r>
    <x v="1"/>
    <n v="15"/>
    <s v="Entrega del proyecto final / Final Project delivery"/>
  </r>
  <r>
    <x v="2"/>
    <n v="6"/>
    <s v="Laboratorio Sesión 1- Lab Session 1"/>
  </r>
  <r>
    <x v="2"/>
    <n v="7"/>
    <s v="Laboratorio Sesión 2- Lab Session 2"/>
  </r>
  <r>
    <x v="2"/>
    <n v="8"/>
    <s v="Examen parcial 1- Partial Exam 1"/>
  </r>
  <r>
    <x v="2"/>
    <n v="9"/>
    <s v="Laboratorio Sesión 3- Lab Session 3"/>
  </r>
  <r>
    <x v="2"/>
    <n v="12"/>
    <s v="Laboratorio Sesión 4- Lab Session 4"/>
  </r>
  <r>
    <x v="3"/>
    <n v="7"/>
    <s v="PRIMER EXAMEN PARCIAL (Temas: Tipos Abstractos de Datos (TADs), TADs LINEALES Y ANÁLISIS DE ALGORITMOS)_x000d_First Mid-Term exam (Topics: Abstract Data Types (ADTs), Linear data structures, Analysis of algorithms)"/>
  </r>
  <r>
    <x v="3"/>
    <n v="9"/>
    <s v="PRIMERA PRUEBA DE LABORATORIO SOBRE ESTRUCTURAS LINEALES Y ANÁLISIS DE ALGORITMOS. FIRST LAB TEST ABOUT LINEAR_x000d_DATA STRUCTURES AND ANALYSIS OF ALGORITHMS"/>
  </r>
  <r>
    <x v="3"/>
    <n v="12"/>
    <s v="SEGUNDO EXAMEN PARCIAL (Temas: RECURSIÓN, ÁRBOLES, ANÁLISIS DE ALGORITMOS)_x000d_Second Mid-Term exam (Topics: RECURSION, TREES, Analysis of algorithms)"/>
  </r>
  <r>
    <x v="3"/>
    <n v="14"/>
    <s v="SEGUNDA PRUEBA DE LABORATORIO SOBRE ESTRUCTURAS NO LINEALES (ÁRBOLES) Y ANÁLISIS DE ALGORITMOS. SECOND LAB TEST_x000d_ABOUT TREES AND ANALYSIS OF ALGORITHMS"/>
  </r>
  <r>
    <x v="4"/>
    <n v="7"/>
    <s v="Entrega primera práctica. Programación en ensamblador / Delivery first practice. Assembler programming"/>
  </r>
  <r>
    <x v="4"/>
    <n v="13"/>
    <s v="Entrega segunda práctica. Microprogramación/ Delivery second practice. Microprogramming."/>
  </r>
  <r>
    <x v="4"/>
    <n v="5"/>
    <s v="Miniexam 1"/>
  </r>
  <r>
    <x v="4"/>
    <n v="9"/>
    <s v="Miniexam 2"/>
  </r>
  <r>
    <x v="4"/>
    <n v="13"/>
    <s v="Miniexam 3"/>
  </r>
  <r>
    <x v="5"/>
    <n v="2"/>
    <s v="Primer trabajo práctico: Diseño Relacional y Carga Masiva (entrega en la semana 5) /_x000d_First assignment: Relational Design and DB Population (due in week 5th)"/>
  </r>
  <r>
    <x v="5"/>
    <n v="3"/>
    <s v="Primer trabajo práctico: Diseño Relacional y Carga Masiva (entrega en la semana 5) /_x000d_First assignment: Relational Design and DB Population (due in week 5th)"/>
  </r>
  <r>
    <x v="5"/>
    <n v="4"/>
    <s v="Primer trabajo práctico: Diseño Relacional y Carga Masiva (entrega en la semana 5) /_x000d_First assignment: Relational Design and DB Population (due in week 5th)"/>
  </r>
  <r>
    <x v="5"/>
    <n v="5"/>
    <s v="Primer trabajo práctico: Diseño Relacional y Carga Masiva (entrega en la semana 5) /_x000d_First assignment: Relational Design and DB Population (due in week 5th)"/>
  </r>
  <r>
    <x v="5"/>
    <n v="6"/>
    <s v="Ejercicio de teoría / Theory test"/>
  </r>
  <r>
    <x v="5"/>
    <n v="6"/>
    <s v="Segundo trabajo práctico: Consultas, procedimientos, vistas, diseño externo y disparadores (entrega en la semana 10) /_x000d_Second assignment: Queries, procedures, views, external design and triggering (due in week 10th)"/>
  </r>
  <r>
    <x v="5"/>
    <n v="7"/>
    <s v="Segundo trabajo práctico: Consultas, procedimientos, vistas, diseño externo y disparadores (entrega en la semana 10) /_x000d_Second assignment: Queries, procedures, views, external design and triggering (due in week 10th)"/>
  </r>
  <r>
    <x v="5"/>
    <n v="8"/>
    <s v="Segundo trabajo práctico: Consultas, procedimientos, vistas, diseño externo y disparadores (entrega en la semana 10) /_x000d_Second assignment: Queries, procedures, views, external design and triggering (due in week 10th)"/>
  </r>
  <r>
    <x v="5"/>
    <n v="9"/>
    <s v="Segundo trabajo práctico: Consultas, procedimientos, vistas, diseño externo y disparadores (entrega en la semana 10) /_x000d_Second assignment: Queries, procedures, views, external design and triggering (due in week 10th)"/>
  </r>
  <r>
    <x v="5"/>
    <n v="10"/>
    <s v="Segundo trabajo práctico: Consultas, procedimientos, vistas, diseño externo y disparadores (entrega en la semana 10) /_x000d_Second assignment: Queries, procedures, views, external design and triggering (due in week 10th)"/>
  </r>
  <r>
    <x v="5"/>
    <n v="11"/>
    <s v="Examen de Laboratorio / Laboratory test"/>
  </r>
  <r>
    <x v="5"/>
    <n v="12"/>
    <s v="Tercer trabajo práctico: Diseño físico y afinamiento (entrega en la semana 13) /_x000d_Third assignment: Physical Design and DB Tunning (due in week 14th)"/>
  </r>
  <r>
    <x v="5"/>
    <n v="13"/>
    <s v="Tercer trabajo práctico: Diseño físico y afinamiento (entrega en la semana 13) /_x000d_Third assignment: Physical Design and DB Tunning (due in week 14th)"/>
  </r>
  <r>
    <x v="6"/>
    <n v="4"/>
    <s v="Entrega Práctica 1. Tecnologías Web: HTML 5/CSS_x000d_Submission First Laboratory. Web Technologies: HTML 5/CSS"/>
  </r>
  <r>
    <x v="6"/>
    <n v="8"/>
    <s v="Entrega Práctica 2. Tecnologías Web: JavaScript_x000d_Submission Second Laboratory. Web Technologies: JavaScript"/>
  </r>
  <r>
    <x v="6"/>
    <n v="10"/>
    <s v="Entrega Caso Práctico. Metodología de Diseño: Prototipado_x000d_Submission Case Study. Design Methodology: Prototyping"/>
  </r>
  <r>
    <x v="6"/>
    <n v="14"/>
    <s v="Entrega Caso Práctico. Diseño e Implementación de Interfaces de Usuario Web_x000d_Submission Case Study. Design and Development of Web User Interfaces"/>
  </r>
  <r>
    <x v="7"/>
    <n v="2"/>
    <s v="Test de concepto corto (tc1), capítulos 1 &amp; 2.  Short concept test (tc1), chapters 1 &amp; 2"/>
  </r>
  <r>
    <x v="7"/>
    <n v="3"/>
    <s v="Prueba de conocimiento (PC1), capítulos 1 &amp; 2. Knowledge test (PC1), chapters 1 &amp; 2"/>
  </r>
  <r>
    <x v="7"/>
    <n v="5"/>
    <s v="Test de concepto corto (tc2), capítulo 3.  Short concept test (tc2), covering chapter 3"/>
  </r>
  <r>
    <x v="7"/>
    <n v="6"/>
    <s v="Prueba de conocimiento (PC2), capítulo 3.  Knowledge test (PC2), covering chapter 3"/>
  </r>
  <r>
    <x v="7"/>
    <n v="10"/>
    <s v="Test de concepto corto (tc3), capítulo 4.  Short concept test (tc3), covering chapter 4"/>
  </r>
  <r>
    <x v="7"/>
    <n v="11"/>
    <s v="Prueba de conocimiento (PC3), capítulo 3.  Knowledge test (PC3), covering chapter 4"/>
  </r>
  <r>
    <x v="7"/>
    <n v="13"/>
    <s v="Test de concepto corto (tc4), capítulo 5.  Short concept test (tc4), covering chapter 5"/>
  </r>
  <r>
    <x v="7"/>
    <n v="15"/>
    <s v="Prueba de conocimiento (PC4), capítulo 3.  Knowledge test (PC4), covering chapter 5"/>
  </r>
  <r>
    <x v="8"/>
    <n v="3"/>
    <s v="Lab: Rendimiento y Energía_x000d_Lab: Performance and Energy"/>
  </r>
  <r>
    <x v="8"/>
    <n v="5"/>
    <s v="Lab: Memoria Caché_x000d_Lab: Cache Memory"/>
  </r>
  <r>
    <x v="8"/>
    <n v="6"/>
    <s v="Examen parcial 1_x000d_Partial exam 1"/>
  </r>
  <r>
    <x v="8"/>
    <n v="9"/>
    <s v="Entrega de proyecto_x000d_Project delivery"/>
  </r>
  <r>
    <x v="8"/>
    <n v="10"/>
    <s v="Lab: OpenMP"/>
  </r>
  <r>
    <x v="8"/>
    <n v="11"/>
    <s v="Examen parcial 2_x000d_Partial Exam 2"/>
  </r>
  <r>
    <x v="8"/>
    <n v="12"/>
    <s v="Lab: Consistencia de memoria_x000d_Lab: Memory consistency"/>
  </r>
  <r>
    <x v="9"/>
    <n v="4"/>
    <s v="Entregable 1: Tema 3 oferta y coste"/>
  </r>
  <r>
    <x v="9"/>
    <n v="5"/>
    <s v="Entregable 2: Tema 6 Gestión de la configuración del software, Tema 7 Gestión de Calidad"/>
  </r>
  <r>
    <x v="9"/>
    <n v="6"/>
    <s v="Entregable 3: Tema 4 Estudio de viabilidad y requisitos"/>
  </r>
  <r>
    <x v="9"/>
    <n v="8"/>
    <s v="Entregable 4: Tema 5 casos de uso de alto nivel y priorización de los mismos_x000d_Entregable 5: Tema 8 estimación"/>
  </r>
  <r>
    <x v="9"/>
    <n v="10"/>
    <s v="Entregable 6: Tema 9 planificación"/>
  </r>
  <r>
    <x v="9"/>
    <n v="14"/>
    <s v="Entregable 7: Tema 10 análisis y Tema 11 Diseño (iteración 1)_x000d_Entregable 8: Tema 10 análisis y Tema 11 Diseño (iteración 2) y actualización de la ejecución de los planes de Gestión de la_x000d_configuración y Gestión de la calidad"/>
  </r>
  <r>
    <x v="10"/>
    <n v="7"/>
    <s v="Entrega de ejercicio 1"/>
  </r>
  <r>
    <x v="10"/>
    <n v="10"/>
    <s v="Entrega de ejercicio 2"/>
  </r>
  <r>
    <x v="10"/>
    <n v="12"/>
    <s v="Entrega de ejercicio 3"/>
  </r>
  <r>
    <x v="10"/>
    <n v="14"/>
    <s v="Entrega de ejercicio 4 y proyecto final"/>
  </r>
  <r>
    <x v="11"/>
    <n v="6"/>
    <s v="Validación I. Examen de evaluación continua._x000d_Validation I. Midterm I."/>
  </r>
  <r>
    <x v="11"/>
    <n v="14"/>
    <s v="Validación II. Examen de evaluación continua._x000d_Validation II. Midterm II."/>
  </r>
  <r>
    <x v="12"/>
    <n v="8"/>
    <s v="Primer control / First mid-term exam"/>
  </r>
  <r>
    <x v="12"/>
    <n v="13"/>
    <s v="Segundo control / Second mid-term exam"/>
  </r>
  <r>
    <x v="13"/>
    <n v="8"/>
    <s v="Prueba de evaluación continua/ Continuous assessment"/>
  </r>
  <r>
    <x v="13"/>
    <n v="9"/>
    <s v="Prueba de evaluación continua/ Continuous assessment"/>
  </r>
  <r>
    <x v="13"/>
    <n v="12"/>
    <s v="Prueba de evaluación continua/ Continuous assessment"/>
  </r>
  <r>
    <x v="13"/>
    <n v="13"/>
    <s v="Prueba de evaluación continua/ Continuous assessment"/>
  </r>
  <r>
    <x v="13"/>
    <n v="14"/>
    <s v="Prueba de evaluación continua/ Continuous assessment"/>
  </r>
  <r>
    <x v="13"/>
    <n v="15"/>
    <s v="Prueba de evaluación continua/ Continuous assessment"/>
  </r>
  <r>
    <x v="14"/>
    <n v="5"/>
    <s v="Examen individual teórico parcial del bloque I: Ingeniería de requisitos /_x000d_Individual theoretical mid-term exam block I: Requirements engineering"/>
  </r>
  <r>
    <x v="14"/>
    <n v="6"/>
    <s v="1a Entrega del proyecto final en grupo (y presentación) /_x000d_1st final project delivery (and presentation)"/>
  </r>
  <r>
    <x v="14"/>
    <n v="10"/>
    <s v="Examen individual teórico parcial del bloque II: Modelado conceptual /_x000d_Individual theoretical mid-term exam block II: Conceptual modelling"/>
  </r>
  <r>
    <x v="14"/>
    <n v="13"/>
    <s v="2a Entrega del proyecto final en grupo (y presentación) /_x000d_2nd final project delivery (and presentation)"/>
  </r>
  <r>
    <x v="14"/>
    <n v="13"/>
    <s v="Examen individual teórico parcial del bloque III: Modelado arquitectónico /_x000d_Individual theoretical mid-term exam block III: Architectural modelling"/>
  </r>
  <r>
    <x v="14"/>
    <n v="14"/>
    <s v="Entrega de dos ejercicios individuales prácticos /_x000d_Delivery of the individual practical exercises"/>
  </r>
  <r>
    <x v="15"/>
    <n v="6"/>
    <s v="Evaluación de un problema / Evaluation of a problem"/>
  </r>
  <r>
    <x v="15"/>
    <n v="7"/>
    <s v="Evaluación de un test / Evaluation of a test"/>
  </r>
  <r>
    <x v="15"/>
    <n v="8"/>
    <s v="Entrega primera práctica / First lab assignment"/>
  </r>
  <r>
    <x v="15"/>
    <n v="13"/>
    <s v="Evaluación de un problema / Evaluation of a problem"/>
  </r>
  <r>
    <x v="15"/>
    <n v="14"/>
    <s v="Evaluación de un test / Evaluation of a test"/>
  </r>
  <r>
    <x v="15"/>
    <n v="15"/>
    <s v="Entrega segunda práctica / Second lab assignment"/>
  </r>
  <r>
    <x v="16"/>
    <n v="13"/>
    <s v="Entrega de caso final práctico (incluyendo presentación y/o video de demo)_x000d__x000d_Nota: considere el número absoluto de semana en el cuatrimestre._x000d__x000d_Final project delivery (including presentation and/or video)_x000d__x000d_Remark: consider the absolute number of the week within the semester."/>
  </r>
  <r>
    <x v="17"/>
    <n v="3"/>
    <s v="TEST 1. Aspectos éticos y legales en la profesión de Ingeniería del Software_x000d_TEST 1. Legal and ethical issues in the profession of Software Engineering"/>
  </r>
  <r>
    <x v="17"/>
    <n v="3"/>
    <s v="Ejercicio Guiado 1. Aspectos Éticos y Legales de la profesión de Ingeniería del Software._x000d_Guided Exercise 1. Legal and ethical issues in the profession of Software Engineering"/>
  </r>
  <r>
    <x v="17"/>
    <n v="5"/>
    <s v="TEST 2. Prácticas genéricas del desarrollo ágil._x000d_TEST 2. Agile Software Development Techniques."/>
  </r>
  <r>
    <x v="17"/>
    <n v="7"/>
    <s v="TEST 3. Desarrollo Dirigido por Pruebas, Clases de Equivalencia y Valores Límite_x000d_TEST 3. Test Driven Development, Equivalence Classes and Boundary Values"/>
  </r>
  <r>
    <x v="17"/>
    <n v="9"/>
    <s v="Ejercicio Guiado 2. Propiedad Colectiva de código y estándar de codificación. Desarrollo dirigido por pruebas y técnicas de prueba._x000d_Guided Exercise 2. Collective code ownership &amp; Coding Standards. Test Driven Development &amp; testing techniques."/>
  </r>
  <r>
    <x v="17"/>
    <n v="11"/>
    <s v="TEST 4. Análisis sintáctico y pruebas estructurales_x000d_TEST 4. Syntax Analysis and structural testing"/>
  </r>
  <r>
    <x v="18"/>
    <n v="4"/>
    <s v="Entrega primer ejercicio de programación de sistemas ubicuos_x000d_Submission of the first exercise of ubiquitous systems programming"/>
  </r>
  <r>
    <x v="18"/>
    <n v="8"/>
    <s v="Entrega segundo ejercicio de programación de sistemas ubicuos_x000d_Submission of the second exercise of ubiquitous systems programming"/>
  </r>
  <r>
    <x v="18"/>
    <n v="6"/>
    <s v="Entrega P1 (Ideación y diseño)_x000d_Submission of P1 (Ideation and design)"/>
  </r>
  <r>
    <x v="18"/>
    <n v="11"/>
    <s v="Entrega P2 (Prototipado)_x000d_Submission of P2 (Prototyping)"/>
  </r>
  <r>
    <x v="18"/>
    <n v="14"/>
    <s v="Entrega P3 (Evaluación) y defensa del proyecto_x000d_Submission of P3 (Evaluation) and defense of the project"/>
  </r>
  <r>
    <x v="19"/>
    <n v="2"/>
    <s v="Cuaderno de Ejercicios 1 / Workbook 1 Delivery"/>
  </r>
  <r>
    <x v="19"/>
    <n v="8"/>
    <s v="Cuaderno de Ejercicios 2 / Workbook 2 Delivery"/>
  </r>
  <r>
    <x v="19"/>
    <n v="14"/>
    <s v="Cuaderno de Ejercicios 3 / Workbook 3 Delive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0"/>
  </r>
  <r>
    <x v="0"/>
    <x v="0"/>
    <x v="1"/>
    <n v="0"/>
  </r>
  <r>
    <x v="0"/>
    <x v="0"/>
    <x v="2"/>
    <n v="0"/>
  </r>
  <r>
    <x v="0"/>
    <x v="0"/>
    <x v="3"/>
    <n v="0"/>
  </r>
  <r>
    <x v="0"/>
    <x v="0"/>
    <x v="4"/>
    <n v="1"/>
  </r>
  <r>
    <x v="0"/>
    <x v="0"/>
    <x v="5"/>
    <n v="0"/>
  </r>
  <r>
    <x v="0"/>
    <x v="0"/>
    <x v="6"/>
    <n v="0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2"/>
  </r>
  <r>
    <x v="0"/>
    <x v="0"/>
    <x v="11"/>
    <n v="1"/>
  </r>
  <r>
    <x v="0"/>
    <x v="0"/>
    <x v="12"/>
    <n v="0"/>
  </r>
  <r>
    <x v="0"/>
    <x v="0"/>
    <x v="13"/>
    <n v="0"/>
  </r>
  <r>
    <x v="0"/>
    <x v="0"/>
    <x v="14"/>
    <n v="1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2"/>
  </r>
  <r>
    <x v="0"/>
    <x v="1"/>
    <x v="6"/>
    <n v="2"/>
  </r>
  <r>
    <x v="0"/>
    <x v="1"/>
    <x v="7"/>
    <n v="2"/>
  </r>
  <r>
    <x v="0"/>
    <x v="1"/>
    <x v="8"/>
    <n v="2"/>
  </r>
  <r>
    <x v="0"/>
    <x v="1"/>
    <x v="9"/>
    <n v="0"/>
  </r>
  <r>
    <x v="0"/>
    <x v="1"/>
    <x v="10"/>
    <n v="0"/>
  </r>
  <r>
    <x v="0"/>
    <x v="1"/>
    <x v="11"/>
    <n v="2"/>
  </r>
  <r>
    <x v="0"/>
    <x v="1"/>
    <x v="12"/>
    <n v="1"/>
  </r>
  <r>
    <x v="0"/>
    <x v="1"/>
    <x v="13"/>
    <n v="2"/>
  </r>
  <r>
    <x v="0"/>
    <x v="1"/>
    <x v="14"/>
    <n v="0"/>
  </r>
  <r>
    <x v="1"/>
    <x v="0"/>
    <x v="0"/>
    <n v="0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2"/>
  </r>
  <r>
    <x v="1"/>
    <x v="0"/>
    <x v="5"/>
    <n v="1"/>
  </r>
  <r>
    <x v="1"/>
    <x v="0"/>
    <x v="6"/>
    <n v="1"/>
  </r>
  <r>
    <x v="1"/>
    <x v="0"/>
    <x v="7"/>
    <n v="0"/>
  </r>
  <r>
    <x v="1"/>
    <x v="0"/>
    <x v="8"/>
    <n v="1"/>
  </r>
  <r>
    <x v="1"/>
    <x v="0"/>
    <x v="9"/>
    <n v="1"/>
  </r>
  <r>
    <x v="1"/>
    <x v="0"/>
    <x v="10"/>
    <n v="0"/>
  </r>
  <r>
    <x v="1"/>
    <x v="0"/>
    <x v="11"/>
    <n v="0"/>
  </r>
  <r>
    <x v="1"/>
    <x v="0"/>
    <x v="12"/>
    <n v="4"/>
  </r>
  <r>
    <x v="1"/>
    <x v="0"/>
    <x v="13"/>
    <n v="1"/>
  </r>
  <r>
    <x v="1"/>
    <x v="0"/>
    <x v="14"/>
    <n v="0"/>
  </r>
  <r>
    <x v="1"/>
    <x v="1"/>
    <x v="0"/>
    <n v="0"/>
  </r>
  <r>
    <x v="1"/>
    <x v="1"/>
    <x v="1"/>
    <n v="1"/>
  </r>
  <r>
    <x v="1"/>
    <x v="1"/>
    <x v="2"/>
    <n v="3"/>
  </r>
  <r>
    <x v="1"/>
    <x v="1"/>
    <x v="3"/>
    <n v="1"/>
  </r>
  <r>
    <x v="1"/>
    <x v="1"/>
    <x v="4"/>
    <n v="2"/>
  </r>
  <r>
    <x v="1"/>
    <x v="1"/>
    <x v="5"/>
    <n v="2"/>
  </r>
  <r>
    <x v="1"/>
    <x v="1"/>
    <x v="6"/>
    <n v="2"/>
  </r>
  <r>
    <x v="1"/>
    <x v="1"/>
    <x v="7"/>
    <n v="1"/>
  </r>
  <r>
    <x v="1"/>
    <x v="1"/>
    <x v="8"/>
    <n v="2"/>
  </r>
  <r>
    <x v="1"/>
    <x v="1"/>
    <x v="9"/>
    <n v="1"/>
  </r>
  <r>
    <x v="1"/>
    <x v="1"/>
    <x v="10"/>
    <n v="2"/>
  </r>
  <r>
    <x v="1"/>
    <x v="1"/>
    <x v="11"/>
    <n v="1"/>
  </r>
  <r>
    <x v="1"/>
    <x v="1"/>
    <x v="12"/>
    <n v="1"/>
  </r>
  <r>
    <x v="1"/>
    <x v="1"/>
    <x v="13"/>
    <n v="0"/>
  </r>
  <r>
    <x v="1"/>
    <x v="1"/>
    <x v="14"/>
    <n v="0"/>
  </r>
  <r>
    <x v="2"/>
    <x v="0"/>
    <x v="0"/>
    <n v="0"/>
  </r>
  <r>
    <x v="2"/>
    <x v="0"/>
    <x v="1"/>
    <n v="1"/>
  </r>
  <r>
    <x v="2"/>
    <x v="0"/>
    <x v="2"/>
    <n v="2"/>
  </r>
  <r>
    <x v="2"/>
    <x v="0"/>
    <x v="3"/>
    <n v="1"/>
  </r>
  <r>
    <x v="2"/>
    <x v="0"/>
    <x v="4"/>
    <n v="2"/>
  </r>
  <r>
    <x v="2"/>
    <x v="0"/>
    <x v="5"/>
    <n v="3"/>
  </r>
  <r>
    <x v="2"/>
    <x v="0"/>
    <x v="6"/>
    <n v="1"/>
  </r>
  <r>
    <x v="2"/>
    <x v="0"/>
    <x v="7"/>
    <n v="3"/>
  </r>
  <r>
    <x v="2"/>
    <x v="0"/>
    <x v="8"/>
    <n v="2"/>
  </r>
  <r>
    <x v="2"/>
    <x v="0"/>
    <x v="9"/>
    <n v="3"/>
  </r>
  <r>
    <x v="2"/>
    <x v="0"/>
    <x v="10"/>
    <n v="2"/>
  </r>
  <r>
    <x v="2"/>
    <x v="0"/>
    <x v="11"/>
    <n v="2"/>
  </r>
  <r>
    <x v="2"/>
    <x v="0"/>
    <x v="12"/>
    <n v="3"/>
  </r>
  <r>
    <x v="2"/>
    <x v="0"/>
    <x v="13"/>
    <n v="3"/>
  </r>
  <r>
    <x v="2"/>
    <x v="0"/>
    <x v="14"/>
    <n v="3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1"/>
  </r>
  <r>
    <x v="2"/>
    <x v="1"/>
    <x v="4"/>
    <n v="0"/>
  </r>
  <r>
    <x v="2"/>
    <x v="1"/>
    <x v="5"/>
    <n v="1"/>
  </r>
  <r>
    <x v="2"/>
    <x v="1"/>
    <x v="6"/>
    <n v="1"/>
  </r>
  <r>
    <x v="2"/>
    <x v="1"/>
    <x v="7"/>
    <n v="1"/>
  </r>
  <r>
    <x v="2"/>
    <x v="1"/>
    <x v="8"/>
    <n v="0"/>
  </r>
  <r>
    <x v="2"/>
    <x v="1"/>
    <x v="9"/>
    <n v="1"/>
  </r>
  <r>
    <x v="2"/>
    <x v="1"/>
    <x v="10"/>
    <n v="1"/>
  </r>
  <r>
    <x v="2"/>
    <x v="1"/>
    <x v="11"/>
    <n v="1"/>
  </r>
  <r>
    <x v="2"/>
    <x v="1"/>
    <x v="12"/>
    <n v="1"/>
  </r>
  <r>
    <x v="2"/>
    <x v="1"/>
    <x v="13"/>
    <n v="2"/>
  </r>
  <r>
    <x v="2"/>
    <x v="1"/>
    <x v="14"/>
    <n v="0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1"/>
  </r>
  <r>
    <x v="3"/>
    <x v="0"/>
    <x v="4"/>
    <n v="1"/>
  </r>
  <r>
    <x v="3"/>
    <x v="0"/>
    <x v="5"/>
    <n v="1"/>
  </r>
  <r>
    <x v="3"/>
    <x v="0"/>
    <x v="6"/>
    <n v="0"/>
  </r>
  <r>
    <x v="3"/>
    <x v="0"/>
    <x v="7"/>
    <n v="1"/>
  </r>
  <r>
    <x v="3"/>
    <x v="0"/>
    <x v="8"/>
    <n v="0"/>
  </r>
  <r>
    <x v="3"/>
    <x v="0"/>
    <x v="9"/>
    <n v="1"/>
  </r>
  <r>
    <x v="3"/>
    <x v="0"/>
    <x v="10"/>
    <n v="0"/>
  </r>
  <r>
    <x v="3"/>
    <x v="0"/>
    <x v="11"/>
    <n v="0"/>
  </r>
  <r>
    <x v="3"/>
    <x v="0"/>
    <x v="12"/>
    <n v="0"/>
  </r>
  <r>
    <x v="3"/>
    <x v="0"/>
    <x v="13"/>
    <n v="1"/>
  </r>
  <r>
    <x v="3"/>
    <x v="0"/>
    <x v="14"/>
    <n v="0"/>
  </r>
  <r>
    <x v="3"/>
    <x v="1"/>
    <x v="0"/>
    <n v="0"/>
  </r>
  <r>
    <x v="3"/>
    <x v="1"/>
    <x v="1"/>
    <n v="1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1"/>
  </r>
  <r>
    <x v="3"/>
    <x v="1"/>
    <x v="8"/>
    <n v="0"/>
  </r>
  <r>
    <x v="3"/>
    <x v="1"/>
    <x v="9"/>
    <n v="0"/>
  </r>
  <r>
    <x v="3"/>
    <x v="1"/>
    <x v="10"/>
    <n v="0"/>
  </r>
  <r>
    <x v="3"/>
    <x v="1"/>
    <x v="11"/>
    <n v="0"/>
  </r>
  <r>
    <x v="3"/>
    <x v="1"/>
    <x v="12"/>
    <n v="0"/>
  </r>
  <r>
    <x v="3"/>
    <x v="1"/>
    <x v="13"/>
    <n v="1"/>
  </r>
  <r>
    <x v="3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DB174-F28A-48F8-AF67-15A929BC6B41}" name="TablaDinámica2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J3:Z17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a de Nº de actividades" fld="3" baseField="0" baseItem="0"/>
  </dataFields>
  <chartFormats count="15"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48860-4CBE-41C9-BB54-F06B1106C198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Código De Asignatura">
  <location ref="C4:D25" firstHeaderRow="1" firstDataRow="1" firstDataCol="1"/>
  <pivotFields count="3">
    <pivotField axis="axisRow" numFmtId="49" showAll="0" measure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Número de Prácticas Totales" fld="1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chartFormats count="21"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2" filterVal="2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C382D86-0F8F-457B-8FCA-B42C1FC4A207}" autoFormatId="16" applyNumberFormats="0" applyBorderFormats="0" applyFontFormats="0" applyPatternFormats="0" applyAlignmentFormats="0" applyWidthHeightFormats="0">
  <queryTableRefresh nextId="10">
    <queryTableFields count="9">
      <queryTableField id="1" name="Codigo_asignatura" tableColumnId="1"/>
      <queryTableField id="2" name="Nombre" tableColumnId="2"/>
      <queryTableField id="3" name="Créditos" tableColumnId="3"/>
      <queryTableField id="4" name="Curso" tableColumnId="4"/>
      <queryTableField id="5" name="Cuatrimestre" tableColumnId="5"/>
      <queryTableField id="6" name="Tipo de asignatura" tableColumnId="6"/>
      <queryTableField id="7" name="Semana" tableColumnId="7"/>
      <queryTableField id="8" name="Actividad" tableColumnId="8"/>
      <queryTableField id="9" name="Tipo de activida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304E0-2CA5-4BCF-8CB7-A1B47DCE4514}" name="Dataset_limpio" displayName="Dataset_limpio" ref="A1:I102" tableType="queryTable" totalsRowShown="0">
  <autoFilter ref="A1:I102" xr:uid="{2CC304E0-2CA5-4BCF-8CB7-A1B47DCE4514}"/>
  <tableColumns count="9">
    <tableColumn id="1" xr3:uid="{51ACE1F0-FE5C-4386-B8BE-7867DF220241}" uniqueName="1" name="Codigo_asignatura" queryTableFieldId="1"/>
    <tableColumn id="2" xr3:uid="{A574F224-A785-4CAC-BBCD-FFBC27EB1831}" uniqueName="2" name="Nombre" queryTableFieldId="2" dataDxfId="18"/>
    <tableColumn id="3" xr3:uid="{174006BE-8C9B-43CA-92A8-C8A50D3F658B}" uniqueName="3" name="Créditos" queryTableFieldId="3"/>
    <tableColumn id="4" xr3:uid="{AD1B2270-80E9-4AE9-9876-8555558E8BA2}" uniqueName="4" name="Curso" queryTableFieldId="4" dataDxfId="17"/>
    <tableColumn id="5" xr3:uid="{E0E2A9C4-D41A-4492-A2B8-3D028C6F25FF}" uniqueName="5" name="Cuatrimestre" queryTableFieldId="5" dataDxfId="16"/>
    <tableColumn id="6" xr3:uid="{CAF313FF-22D5-4102-904F-B0B6C9FCCB72}" uniqueName="6" name="Tipo de asignatura" queryTableFieldId="6" dataDxfId="15"/>
    <tableColumn id="7" xr3:uid="{C9087CE8-72D3-49AA-BF41-857E526EA0DD}" uniqueName="7" name="Semana" queryTableFieldId="7"/>
    <tableColumn id="8" xr3:uid="{BABD3F0C-9EE2-4231-B2BE-3D673CCB788D}" uniqueName="8" name="Actividad" queryTableFieldId="8" dataDxfId="14"/>
    <tableColumn id="9" xr3:uid="{4C5CE90F-85F5-4601-94F3-5D97A8118DA0}" uniqueName="9" name="Tipo de actividad" queryTableFieldId="9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597DE4-DDEF-4EDF-9155-80AD9A8F8823}" name="ActividadesSemanaTotal" displayName="ActividadesSemanaTotal" ref="B2:C17" totalsRowShown="0">
  <autoFilter ref="B2:C17" xr:uid="{DB597DE4-DDEF-4EDF-9155-80AD9A8F8823}"/>
  <tableColumns count="2">
    <tableColumn id="1" xr3:uid="{01718D36-AC41-4DCC-8C8E-D434A2D2CB50}" name="Semana"/>
    <tableColumn id="2" xr3:uid="{6372B42A-7EE4-435F-B5DB-5FC59F0881D8}" name="Nº de actividad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FF3E4-4E6A-41EA-82FC-E1AD8CE4201A}" name="ActividadesPorCursoYCuatrimestre" displayName="ActividadesPorCursoYCuatrimestre" ref="E2:H122" totalsRowShown="0">
  <autoFilter ref="E2:H122" xr:uid="{9DAFF3E4-4E6A-41EA-82FC-E1AD8CE4201A}"/>
  <tableColumns count="4">
    <tableColumn id="1" xr3:uid="{F6E4446C-A4B9-47D1-8EA2-726709649F59}" name="Curso"/>
    <tableColumn id="2" xr3:uid="{8B1117AC-EF1D-49CC-B1CB-A6C20A44A374}" name="Cuatrimestre"/>
    <tableColumn id="3" xr3:uid="{1B285BAC-1862-441B-9EA6-DD0875CB74FB}" name="Semana"/>
    <tableColumn id="4" xr3:uid="{EE684498-35CD-4CA8-8B88-2065A4857A3B}" name="Nº de actividades" dataDxfId="12">
      <calculatedColumnFormula>COUNTIFS(Dataset_limpio[Semana],ActividadesPorCursoYCuatrimestre[[#This Row],[Semana]],Dataset_limpio[Cuatrimestre],ActividadesPorCursoYCuatrimestre[[#This Row],[Cuatrimestre]],Dataset_limpio[Curso],E3)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E51E32-E117-4967-8984-155DDDA440C2}" name="TiposDeActividades" displayName="TiposDeActividades" ref="B20:C25" totalsRowShown="0">
  <autoFilter ref="B20:C25" xr:uid="{A8E51E32-E117-4967-8984-155DDDA440C2}"/>
  <tableColumns count="2">
    <tableColumn id="1" xr3:uid="{FF36B71F-FF19-4E87-950C-37108B0848A1}" name="Tipo de actividad"/>
    <tableColumn id="2" xr3:uid="{756B6FA0-E590-4869-88CA-1C55D61881CA}" name="Nº de actividades">
      <calculatedColumnFormula>COUNTIF(Dataset_limpio[Tipo de actividad],'Tablas Auxiliares'!B21)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73D0DC-BFDC-4FBE-B954-03B92D59C9D5}" name="Preguntas_de_Estudiantes" displayName="Preguntas_de_Estudiantes" ref="A1:B14" totalsRowShown="0">
  <autoFilter ref="A1:B14" xr:uid="{8873D0DC-BFDC-4FBE-B954-03B92D59C9D5}"/>
  <tableColumns count="2">
    <tableColumn id="1" xr3:uid="{BA56CEDD-296D-4625-9723-3304FD7C2144}" name="Topics"/>
    <tableColumn id="2" xr3:uid="{3C71D0CE-8B45-47FF-95BC-8B36B307BB43}" name="Nº de pregunta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DE2E41-AC1D-4484-93BA-32DD5261A304}" name="Preguntas_a_profesores" displayName="Preguntas_a_profesores" ref="A1:B9" totalsRowShown="0">
  <autoFilter ref="A1:B9" xr:uid="{ECDE2E41-AC1D-4484-93BA-32DD5261A304}"/>
  <tableColumns count="2">
    <tableColumn id="1" xr3:uid="{F33C3EE1-2040-48A7-9B6A-D41DC114B2DC}" name="Topics"/>
    <tableColumn id="2" xr3:uid="{A5B00AEF-B3F6-49BE-A2A6-733045DC481D}" name="Nº de pregunt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F0A8-E4D4-4ECB-958C-7A776A7FA901}">
  <dimension ref="A1:I102"/>
  <sheetViews>
    <sheetView workbookViewId="0">
      <selection activeCell="H82" sqref="H82"/>
    </sheetView>
  </sheetViews>
  <sheetFormatPr baseColWidth="10" defaultRowHeight="14.4" x14ac:dyDescent="0.3"/>
  <cols>
    <col min="1" max="1" width="19" bestFit="1" customWidth="1"/>
    <col min="2" max="2" width="41.6640625" bestFit="1" customWidth="1"/>
    <col min="3" max="3" width="10.109375" bestFit="1" customWidth="1"/>
    <col min="4" max="4" width="8" bestFit="1" customWidth="1"/>
    <col min="5" max="5" width="14.21875" bestFit="1" customWidth="1"/>
    <col min="6" max="6" width="18.77734375" bestFit="1" customWidth="1"/>
    <col min="7" max="7" width="10" bestFit="1" customWidth="1"/>
    <col min="8" max="8" width="80.88671875" bestFit="1" customWidth="1"/>
    <col min="9" max="9" width="17.5546875" bestFit="1" customWidth="1"/>
  </cols>
  <sheetData>
    <row r="1" spans="1:9" x14ac:dyDescent="0.3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1</v>
      </c>
      <c r="H1" t="s">
        <v>2</v>
      </c>
      <c r="I1" t="s">
        <v>94</v>
      </c>
    </row>
    <row r="2" spans="1:9" x14ac:dyDescent="0.3">
      <c r="A2">
        <v>13866</v>
      </c>
      <c r="B2" t="s">
        <v>95</v>
      </c>
      <c r="C2">
        <v>60</v>
      </c>
      <c r="D2" t="s">
        <v>96</v>
      </c>
      <c r="E2" t="s">
        <v>97</v>
      </c>
      <c r="F2" t="s">
        <v>98</v>
      </c>
      <c r="G2">
        <v>5</v>
      </c>
      <c r="H2" t="s">
        <v>3</v>
      </c>
      <c r="I2" t="s">
        <v>99</v>
      </c>
    </row>
    <row r="3" spans="1:9" x14ac:dyDescent="0.3">
      <c r="A3">
        <v>13866</v>
      </c>
      <c r="B3" t="s">
        <v>95</v>
      </c>
      <c r="C3">
        <v>60</v>
      </c>
      <c r="D3" t="s">
        <v>96</v>
      </c>
      <c r="E3" t="s">
        <v>97</v>
      </c>
      <c r="F3" t="s">
        <v>98</v>
      </c>
      <c r="G3">
        <v>11</v>
      </c>
      <c r="H3" t="s">
        <v>4</v>
      </c>
      <c r="I3" t="s">
        <v>99</v>
      </c>
    </row>
    <row r="4" spans="1:9" x14ac:dyDescent="0.3">
      <c r="A4">
        <v>13868</v>
      </c>
      <c r="B4" t="s">
        <v>100</v>
      </c>
      <c r="C4">
        <v>60</v>
      </c>
      <c r="D4" t="s">
        <v>96</v>
      </c>
      <c r="E4" t="s">
        <v>97</v>
      </c>
      <c r="F4" t="s">
        <v>98</v>
      </c>
      <c r="G4">
        <v>8</v>
      </c>
      <c r="H4" t="s">
        <v>5</v>
      </c>
      <c r="I4" t="s">
        <v>101</v>
      </c>
    </row>
    <row r="5" spans="1:9" x14ac:dyDescent="0.3">
      <c r="A5">
        <v>13868</v>
      </c>
      <c r="B5" t="s">
        <v>100</v>
      </c>
      <c r="C5">
        <v>60</v>
      </c>
      <c r="D5" t="s">
        <v>96</v>
      </c>
      <c r="E5" t="s">
        <v>97</v>
      </c>
      <c r="F5" t="s">
        <v>98</v>
      </c>
      <c r="G5">
        <v>9</v>
      </c>
      <c r="H5" t="s">
        <v>6</v>
      </c>
      <c r="I5" t="s">
        <v>99</v>
      </c>
    </row>
    <row r="6" spans="1:9" x14ac:dyDescent="0.3">
      <c r="A6">
        <v>13868</v>
      </c>
      <c r="B6" t="s">
        <v>100</v>
      </c>
      <c r="C6">
        <v>60</v>
      </c>
      <c r="D6" t="s">
        <v>96</v>
      </c>
      <c r="E6" t="s">
        <v>97</v>
      </c>
      <c r="F6" t="s">
        <v>98</v>
      </c>
      <c r="G6">
        <v>10</v>
      </c>
      <c r="H6" t="s">
        <v>5</v>
      </c>
      <c r="I6" t="s">
        <v>101</v>
      </c>
    </row>
    <row r="7" spans="1:9" x14ac:dyDescent="0.3">
      <c r="A7">
        <v>13868</v>
      </c>
      <c r="B7" t="s">
        <v>100</v>
      </c>
      <c r="C7">
        <v>60</v>
      </c>
      <c r="D7" t="s">
        <v>96</v>
      </c>
      <c r="E7" t="s">
        <v>97</v>
      </c>
      <c r="F7" t="s">
        <v>98</v>
      </c>
      <c r="G7">
        <v>11</v>
      </c>
      <c r="H7" t="s">
        <v>5</v>
      </c>
      <c r="I7" t="s">
        <v>101</v>
      </c>
    </row>
    <row r="8" spans="1:9" x14ac:dyDescent="0.3">
      <c r="A8">
        <v>13868</v>
      </c>
      <c r="B8" t="s">
        <v>100</v>
      </c>
      <c r="C8">
        <v>60</v>
      </c>
      <c r="D8" t="s">
        <v>96</v>
      </c>
      <c r="E8" t="s">
        <v>97</v>
      </c>
      <c r="F8" t="s">
        <v>98</v>
      </c>
      <c r="G8">
        <v>12</v>
      </c>
      <c r="H8" t="s">
        <v>5</v>
      </c>
      <c r="I8" t="s">
        <v>101</v>
      </c>
    </row>
    <row r="9" spans="1:9" x14ac:dyDescent="0.3">
      <c r="A9">
        <v>13868</v>
      </c>
      <c r="B9" t="s">
        <v>100</v>
      </c>
      <c r="C9">
        <v>60</v>
      </c>
      <c r="D9" t="s">
        <v>96</v>
      </c>
      <c r="E9" t="s">
        <v>97</v>
      </c>
      <c r="F9" t="s">
        <v>98</v>
      </c>
      <c r="G9">
        <v>15</v>
      </c>
      <c r="H9" t="s">
        <v>7</v>
      </c>
      <c r="I9" t="s">
        <v>109</v>
      </c>
    </row>
    <row r="10" spans="1:9" x14ac:dyDescent="0.3">
      <c r="A10">
        <v>13869</v>
      </c>
      <c r="B10" t="s">
        <v>103</v>
      </c>
      <c r="C10">
        <v>60</v>
      </c>
      <c r="D10" t="s">
        <v>96</v>
      </c>
      <c r="E10" t="s">
        <v>104</v>
      </c>
      <c r="F10" t="s">
        <v>98</v>
      </c>
      <c r="G10">
        <v>6</v>
      </c>
      <c r="H10" t="s">
        <v>8</v>
      </c>
      <c r="I10" t="s">
        <v>105</v>
      </c>
    </row>
    <row r="11" spans="1:9" x14ac:dyDescent="0.3">
      <c r="A11">
        <v>13869</v>
      </c>
      <c r="B11" t="s">
        <v>103</v>
      </c>
      <c r="C11">
        <v>60</v>
      </c>
      <c r="D11" t="s">
        <v>96</v>
      </c>
      <c r="E11" t="s">
        <v>104</v>
      </c>
      <c r="F11" t="s">
        <v>98</v>
      </c>
      <c r="G11">
        <v>7</v>
      </c>
      <c r="H11" t="s">
        <v>9</v>
      </c>
      <c r="I11" t="s">
        <v>105</v>
      </c>
    </row>
    <row r="12" spans="1:9" x14ac:dyDescent="0.3">
      <c r="A12">
        <v>13869</v>
      </c>
      <c r="B12" t="s">
        <v>103</v>
      </c>
      <c r="C12">
        <v>60</v>
      </c>
      <c r="D12" t="s">
        <v>96</v>
      </c>
      <c r="E12" t="s">
        <v>104</v>
      </c>
      <c r="F12" t="s">
        <v>98</v>
      </c>
      <c r="G12">
        <v>8</v>
      </c>
      <c r="H12" t="s">
        <v>10</v>
      </c>
      <c r="I12" t="s">
        <v>99</v>
      </c>
    </row>
    <row r="13" spans="1:9" x14ac:dyDescent="0.3">
      <c r="A13">
        <v>13869</v>
      </c>
      <c r="B13" t="s">
        <v>103</v>
      </c>
      <c r="C13">
        <v>60</v>
      </c>
      <c r="D13" t="s">
        <v>96</v>
      </c>
      <c r="E13" t="s">
        <v>104</v>
      </c>
      <c r="F13" t="s">
        <v>98</v>
      </c>
      <c r="G13">
        <v>9</v>
      </c>
      <c r="H13" t="s">
        <v>11</v>
      </c>
      <c r="I13" t="s">
        <v>105</v>
      </c>
    </row>
    <row r="14" spans="1:9" x14ac:dyDescent="0.3">
      <c r="A14">
        <v>13869</v>
      </c>
      <c r="B14" t="s">
        <v>103</v>
      </c>
      <c r="C14">
        <v>60</v>
      </c>
      <c r="D14" t="s">
        <v>96</v>
      </c>
      <c r="E14" t="s">
        <v>104</v>
      </c>
      <c r="F14" t="s">
        <v>98</v>
      </c>
      <c r="G14">
        <v>12</v>
      </c>
      <c r="H14" t="s">
        <v>12</v>
      </c>
      <c r="I14" t="s">
        <v>105</v>
      </c>
    </row>
    <row r="15" spans="1:9" x14ac:dyDescent="0.3">
      <c r="A15">
        <v>13873</v>
      </c>
      <c r="B15" t="s">
        <v>106</v>
      </c>
      <c r="C15">
        <v>60</v>
      </c>
      <c r="D15" t="s">
        <v>96</v>
      </c>
      <c r="E15" t="s">
        <v>104</v>
      </c>
      <c r="F15" t="s">
        <v>98</v>
      </c>
      <c r="G15">
        <v>7</v>
      </c>
      <c r="H15" t="s">
        <v>13</v>
      </c>
      <c r="I15" t="s">
        <v>99</v>
      </c>
    </row>
    <row r="16" spans="1:9" x14ac:dyDescent="0.3">
      <c r="A16">
        <v>13873</v>
      </c>
      <c r="B16" t="s">
        <v>106</v>
      </c>
      <c r="C16">
        <v>60</v>
      </c>
      <c r="D16" t="s">
        <v>96</v>
      </c>
      <c r="E16" t="s">
        <v>104</v>
      </c>
      <c r="F16" t="s">
        <v>98</v>
      </c>
      <c r="G16">
        <v>9</v>
      </c>
      <c r="H16" t="s">
        <v>14</v>
      </c>
      <c r="I16" t="s">
        <v>105</v>
      </c>
    </row>
    <row r="17" spans="1:9" x14ac:dyDescent="0.3">
      <c r="A17">
        <v>13873</v>
      </c>
      <c r="B17" t="s">
        <v>106</v>
      </c>
      <c r="C17">
        <v>60</v>
      </c>
      <c r="D17" t="s">
        <v>96</v>
      </c>
      <c r="E17" t="s">
        <v>104</v>
      </c>
      <c r="F17" t="s">
        <v>98</v>
      </c>
      <c r="G17">
        <v>12</v>
      </c>
      <c r="H17" t="s">
        <v>15</v>
      </c>
      <c r="I17" t="s">
        <v>99</v>
      </c>
    </row>
    <row r="18" spans="1:9" x14ac:dyDescent="0.3">
      <c r="A18">
        <v>13873</v>
      </c>
      <c r="B18" t="s">
        <v>106</v>
      </c>
      <c r="C18">
        <v>60</v>
      </c>
      <c r="D18" t="s">
        <v>96</v>
      </c>
      <c r="E18" t="s">
        <v>104</v>
      </c>
      <c r="F18" t="s">
        <v>98</v>
      </c>
      <c r="G18">
        <v>14</v>
      </c>
      <c r="H18" t="s">
        <v>16</v>
      </c>
      <c r="I18" t="s">
        <v>105</v>
      </c>
    </row>
    <row r="19" spans="1:9" x14ac:dyDescent="0.3">
      <c r="A19">
        <v>13874</v>
      </c>
      <c r="B19" t="s">
        <v>107</v>
      </c>
      <c r="C19">
        <v>60</v>
      </c>
      <c r="D19" t="s">
        <v>108</v>
      </c>
      <c r="E19" t="s">
        <v>97</v>
      </c>
      <c r="F19" t="s">
        <v>98</v>
      </c>
      <c r="G19">
        <v>7</v>
      </c>
      <c r="H19" t="s">
        <v>17</v>
      </c>
      <c r="I19" t="s">
        <v>109</v>
      </c>
    </row>
    <row r="20" spans="1:9" x14ac:dyDescent="0.3">
      <c r="A20">
        <v>13874</v>
      </c>
      <c r="B20" t="s">
        <v>107</v>
      </c>
      <c r="C20">
        <v>60</v>
      </c>
      <c r="D20" t="s">
        <v>108</v>
      </c>
      <c r="E20" t="s">
        <v>97</v>
      </c>
      <c r="F20" t="s">
        <v>98</v>
      </c>
      <c r="G20">
        <v>13</v>
      </c>
      <c r="H20" t="s">
        <v>18</v>
      </c>
      <c r="I20" t="s">
        <v>109</v>
      </c>
    </row>
    <row r="21" spans="1:9" x14ac:dyDescent="0.3">
      <c r="A21">
        <v>13874</v>
      </c>
      <c r="B21" t="s">
        <v>107</v>
      </c>
      <c r="C21">
        <v>60</v>
      </c>
      <c r="D21" t="s">
        <v>108</v>
      </c>
      <c r="E21" t="s">
        <v>97</v>
      </c>
      <c r="F21" t="s">
        <v>98</v>
      </c>
      <c r="G21">
        <v>5</v>
      </c>
      <c r="H21" t="s">
        <v>19</v>
      </c>
      <c r="I21" t="s">
        <v>102</v>
      </c>
    </row>
    <row r="22" spans="1:9" x14ac:dyDescent="0.3">
      <c r="A22">
        <v>13874</v>
      </c>
      <c r="B22" t="s">
        <v>107</v>
      </c>
      <c r="C22">
        <v>60</v>
      </c>
      <c r="D22" t="s">
        <v>108</v>
      </c>
      <c r="E22" t="s">
        <v>97</v>
      </c>
      <c r="F22" t="s">
        <v>98</v>
      </c>
      <c r="G22">
        <v>9</v>
      </c>
      <c r="H22" t="s">
        <v>20</v>
      </c>
      <c r="I22" t="s">
        <v>102</v>
      </c>
    </row>
    <row r="23" spans="1:9" x14ac:dyDescent="0.3">
      <c r="A23">
        <v>13874</v>
      </c>
      <c r="B23" t="s">
        <v>107</v>
      </c>
      <c r="C23">
        <v>60</v>
      </c>
      <c r="D23" t="s">
        <v>108</v>
      </c>
      <c r="E23" t="s">
        <v>97</v>
      </c>
      <c r="F23" t="s">
        <v>98</v>
      </c>
      <c r="G23">
        <v>13</v>
      </c>
      <c r="H23" t="s">
        <v>21</v>
      </c>
      <c r="I23" t="s">
        <v>102</v>
      </c>
    </row>
    <row r="24" spans="1:9" x14ac:dyDescent="0.3">
      <c r="A24">
        <v>13881</v>
      </c>
      <c r="B24" t="s">
        <v>110</v>
      </c>
      <c r="C24">
        <v>60</v>
      </c>
      <c r="D24" t="s">
        <v>108</v>
      </c>
      <c r="E24" t="s">
        <v>104</v>
      </c>
      <c r="F24" t="s">
        <v>98</v>
      </c>
      <c r="G24">
        <v>2</v>
      </c>
      <c r="H24" t="s">
        <v>22</v>
      </c>
      <c r="I24" t="s">
        <v>109</v>
      </c>
    </row>
    <row r="25" spans="1:9" x14ac:dyDescent="0.3">
      <c r="A25">
        <v>13881</v>
      </c>
      <c r="B25" t="s">
        <v>110</v>
      </c>
      <c r="C25">
        <v>60</v>
      </c>
      <c r="D25" t="s">
        <v>108</v>
      </c>
      <c r="E25" t="s">
        <v>104</v>
      </c>
      <c r="F25" t="s">
        <v>98</v>
      </c>
      <c r="G25">
        <v>3</v>
      </c>
      <c r="H25" t="s">
        <v>22</v>
      </c>
      <c r="I25" t="s">
        <v>109</v>
      </c>
    </row>
    <row r="26" spans="1:9" x14ac:dyDescent="0.3">
      <c r="A26">
        <v>13881</v>
      </c>
      <c r="B26" t="s">
        <v>110</v>
      </c>
      <c r="C26">
        <v>60</v>
      </c>
      <c r="D26" t="s">
        <v>108</v>
      </c>
      <c r="E26" t="s">
        <v>104</v>
      </c>
      <c r="F26" t="s">
        <v>98</v>
      </c>
      <c r="G26">
        <v>4</v>
      </c>
      <c r="H26" t="s">
        <v>22</v>
      </c>
      <c r="I26" t="s">
        <v>109</v>
      </c>
    </row>
    <row r="27" spans="1:9" x14ac:dyDescent="0.3">
      <c r="A27">
        <v>13881</v>
      </c>
      <c r="B27" t="s">
        <v>110</v>
      </c>
      <c r="C27">
        <v>60</v>
      </c>
      <c r="D27" t="s">
        <v>108</v>
      </c>
      <c r="E27" t="s">
        <v>104</v>
      </c>
      <c r="F27" t="s">
        <v>98</v>
      </c>
      <c r="G27">
        <v>5</v>
      </c>
      <c r="H27" t="s">
        <v>22</v>
      </c>
      <c r="I27" t="s">
        <v>109</v>
      </c>
    </row>
    <row r="28" spans="1:9" x14ac:dyDescent="0.3">
      <c r="A28">
        <v>13881</v>
      </c>
      <c r="B28" t="s">
        <v>110</v>
      </c>
      <c r="C28">
        <v>60</v>
      </c>
      <c r="D28" t="s">
        <v>108</v>
      </c>
      <c r="E28" t="s">
        <v>104</v>
      </c>
      <c r="F28" t="s">
        <v>98</v>
      </c>
      <c r="G28">
        <v>6</v>
      </c>
      <c r="H28" t="s">
        <v>23</v>
      </c>
      <c r="I28" t="s">
        <v>101</v>
      </c>
    </row>
    <row r="29" spans="1:9" x14ac:dyDescent="0.3">
      <c r="A29">
        <v>13881</v>
      </c>
      <c r="B29" t="s">
        <v>110</v>
      </c>
      <c r="C29">
        <v>60</v>
      </c>
      <c r="D29" t="s">
        <v>108</v>
      </c>
      <c r="E29" t="s">
        <v>104</v>
      </c>
      <c r="F29" t="s">
        <v>98</v>
      </c>
      <c r="G29">
        <v>6</v>
      </c>
      <c r="H29" t="s">
        <v>24</v>
      </c>
      <c r="I29" t="s">
        <v>109</v>
      </c>
    </row>
    <row r="30" spans="1:9" x14ac:dyDescent="0.3">
      <c r="A30">
        <v>13881</v>
      </c>
      <c r="B30" t="s">
        <v>110</v>
      </c>
      <c r="C30">
        <v>60</v>
      </c>
      <c r="D30" t="s">
        <v>108</v>
      </c>
      <c r="E30" t="s">
        <v>104</v>
      </c>
      <c r="F30" t="s">
        <v>98</v>
      </c>
      <c r="G30">
        <v>7</v>
      </c>
      <c r="H30" t="s">
        <v>24</v>
      </c>
      <c r="I30" t="s">
        <v>109</v>
      </c>
    </row>
    <row r="31" spans="1:9" x14ac:dyDescent="0.3">
      <c r="A31">
        <v>13881</v>
      </c>
      <c r="B31" t="s">
        <v>110</v>
      </c>
      <c r="C31">
        <v>60</v>
      </c>
      <c r="D31" t="s">
        <v>108</v>
      </c>
      <c r="E31" t="s">
        <v>104</v>
      </c>
      <c r="F31" t="s">
        <v>98</v>
      </c>
      <c r="G31">
        <v>8</v>
      </c>
      <c r="H31" t="s">
        <v>24</v>
      </c>
      <c r="I31" t="s">
        <v>109</v>
      </c>
    </row>
    <row r="32" spans="1:9" x14ac:dyDescent="0.3">
      <c r="A32">
        <v>13881</v>
      </c>
      <c r="B32" t="s">
        <v>110</v>
      </c>
      <c r="C32">
        <v>60</v>
      </c>
      <c r="D32" t="s">
        <v>108</v>
      </c>
      <c r="E32" t="s">
        <v>104</v>
      </c>
      <c r="F32" t="s">
        <v>98</v>
      </c>
      <c r="G32">
        <v>9</v>
      </c>
      <c r="H32" t="s">
        <v>24</v>
      </c>
      <c r="I32" t="s">
        <v>109</v>
      </c>
    </row>
    <row r="33" spans="1:9" x14ac:dyDescent="0.3">
      <c r="A33">
        <v>13881</v>
      </c>
      <c r="B33" t="s">
        <v>110</v>
      </c>
      <c r="C33">
        <v>60</v>
      </c>
      <c r="D33" t="s">
        <v>108</v>
      </c>
      <c r="E33" t="s">
        <v>104</v>
      </c>
      <c r="F33" t="s">
        <v>98</v>
      </c>
      <c r="G33">
        <v>10</v>
      </c>
      <c r="H33" t="s">
        <v>24</v>
      </c>
      <c r="I33" t="s">
        <v>109</v>
      </c>
    </row>
    <row r="34" spans="1:9" x14ac:dyDescent="0.3">
      <c r="A34">
        <v>13881</v>
      </c>
      <c r="B34" t="s">
        <v>110</v>
      </c>
      <c r="C34">
        <v>60</v>
      </c>
      <c r="D34" t="s">
        <v>108</v>
      </c>
      <c r="E34" t="s">
        <v>104</v>
      </c>
      <c r="F34" t="s">
        <v>98</v>
      </c>
      <c r="G34">
        <v>11</v>
      </c>
      <c r="H34" t="s">
        <v>25</v>
      </c>
      <c r="I34" t="s">
        <v>105</v>
      </c>
    </row>
    <row r="35" spans="1:9" x14ac:dyDescent="0.3">
      <c r="A35">
        <v>13881</v>
      </c>
      <c r="B35" t="s">
        <v>110</v>
      </c>
      <c r="C35">
        <v>60</v>
      </c>
      <c r="D35" t="s">
        <v>108</v>
      </c>
      <c r="E35" t="s">
        <v>104</v>
      </c>
      <c r="F35" t="s">
        <v>98</v>
      </c>
      <c r="G35">
        <v>12</v>
      </c>
      <c r="H35" t="s">
        <v>26</v>
      </c>
      <c r="I35" t="s">
        <v>109</v>
      </c>
    </row>
    <row r="36" spans="1:9" x14ac:dyDescent="0.3">
      <c r="A36">
        <v>13881</v>
      </c>
      <c r="B36" t="s">
        <v>110</v>
      </c>
      <c r="C36">
        <v>60</v>
      </c>
      <c r="D36" t="s">
        <v>108</v>
      </c>
      <c r="E36" t="s">
        <v>104</v>
      </c>
      <c r="F36" t="s">
        <v>98</v>
      </c>
      <c r="G36">
        <v>13</v>
      </c>
      <c r="H36" t="s">
        <v>26</v>
      </c>
      <c r="I36" t="s">
        <v>109</v>
      </c>
    </row>
    <row r="37" spans="1:9" x14ac:dyDescent="0.3">
      <c r="A37">
        <v>13882</v>
      </c>
      <c r="B37" t="s">
        <v>111</v>
      </c>
      <c r="C37">
        <v>60</v>
      </c>
      <c r="D37" t="s">
        <v>112</v>
      </c>
      <c r="E37" t="s">
        <v>97</v>
      </c>
      <c r="F37" t="s">
        <v>113</v>
      </c>
      <c r="G37">
        <v>4</v>
      </c>
      <c r="H37" t="s">
        <v>27</v>
      </c>
      <c r="I37" t="s">
        <v>109</v>
      </c>
    </row>
    <row r="38" spans="1:9" x14ac:dyDescent="0.3">
      <c r="A38">
        <v>13882</v>
      </c>
      <c r="B38" t="s">
        <v>111</v>
      </c>
      <c r="C38">
        <v>60</v>
      </c>
      <c r="D38" t="s">
        <v>112</v>
      </c>
      <c r="E38" t="s">
        <v>97</v>
      </c>
      <c r="F38" t="s">
        <v>113</v>
      </c>
      <c r="G38">
        <v>8</v>
      </c>
      <c r="H38" t="s">
        <v>28</v>
      </c>
      <c r="I38" t="s">
        <v>109</v>
      </c>
    </row>
    <row r="39" spans="1:9" x14ac:dyDescent="0.3">
      <c r="A39">
        <v>13882</v>
      </c>
      <c r="B39" t="s">
        <v>111</v>
      </c>
      <c r="C39">
        <v>60</v>
      </c>
      <c r="D39" t="s">
        <v>112</v>
      </c>
      <c r="E39" t="s">
        <v>97</v>
      </c>
      <c r="F39" t="s">
        <v>113</v>
      </c>
      <c r="G39">
        <v>10</v>
      </c>
      <c r="H39" t="s">
        <v>29</v>
      </c>
      <c r="I39" t="s">
        <v>109</v>
      </c>
    </row>
    <row r="40" spans="1:9" x14ac:dyDescent="0.3">
      <c r="A40">
        <v>13882</v>
      </c>
      <c r="B40" t="s">
        <v>111</v>
      </c>
      <c r="C40">
        <v>60</v>
      </c>
      <c r="D40" t="s">
        <v>112</v>
      </c>
      <c r="E40" t="s">
        <v>97</v>
      </c>
      <c r="F40" t="s">
        <v>113</v>
      </c>
      <c r="G40">
        <v>14</v>
      </c>
      <c r="H40" t="s">
        <v>30</v>
      </c>
      <c r="I40" t="s">
        <v>109</v>
      </c>
    </row>
    <row r="41" spans="1:9" x14ac:dyDescent="0.3">
      <c r="A41">
        <v>13884</v>
      </c>
      <c r="B41" t="s">
        <v>114</v>
      </c>
      <c r="C41">
        <v>60</v>
      </c>
      <c r="D41" t="s">
        <v>112</v>
      </c>
      <c r="E41" t="s">
        <v>97</v>
      </c>
      <c r="F41" t="s">
        <v>113</v>
      </c>
      <c r="G41">
        <v>2</v>
      </c>
      <c r="H41" t="s">
        <v>31</v>
      </c>
      <c r="I41" t="s">
        <v>99</v>
      </c>
    </row>
    <row r="42" spans="1:9" x14ac:dyDescent="0.3">
      <c r="A42">
        <v>13884</v>
      </c>
      <c r="B42" t="s">
        <v>114</v>
      </c>
      <c r="C42">
        <v>60</v>
      </c>
      <c r="D42" t="s">
        <v>112</v>
      </c>
      <c r="E42" t="s">
        <v>97</v>
      </c>
      <c r="F42" t="s">
        <v>113</v>
      </c>
      <c r="G42">
        <v>3</v>
      </c>
      <c r="H42" t="s">
        <v>32</v>
      </c>
      <c r="I42" t="s">
        <v>99</v>
      </c>
    </row>
    <row r="43" spans="1:9" x14ac:dyDescent="0.3">
      <c r="A43">
        <v>13884</v>
      </c>
      <c r="B43" t="s">
        <v>114</v>
      </c>
      <c r="C43">
        <v>60</v>
      </c>
      <c r="D43" t="s">
        <v>112</v>
      </c>
      <c r="E43" t="s">
        <v>97</v>
      </c>
      <c r="F43" t="s">
        <v>113</v>
      </c>
      <c r="G43">
        <v>5</v>
      </c>
      <c r="H43" t="s">
        <v>33</v>
      </c>
      <c r="I43" t="s">
        <v>99</v>
      </c>
    </row>
    <row r="44" spans="1:9" x14ac:dyDescent="0.3">
      <c r="A44">
        <v>13884</v>
      </c>
      <c r="B44" t="s">
        <v>114</v>
      </c>
      <c r="C44">
        <v>60</v>
      </c>
      <c r="D44" t="s">
        <v>112</v>
      </c>
      <c r="E44" t="s">
        <v>97</v>
      </c>
      <c r="F44" t="s">
        <v>113</v>
      </c>
      <c r="G44">
        <v>6</v>
      </c>
      <c r="H44" t="s">
        <v>34</v>
      </c>
      <c r="I44" t="s">
        <v>99</v>
      </c>
    </row>
    <row r="45" spans="1:9" x14ac:dyDescent="0.3">
      <c r="A45">
        <v>13884</v>
      </c>
      <c r="B45" t="s">
        <v>114</v>
      </c>
      <c r="C45">
        <v>60</v>
      </c>
      <c r="D45" t="s">
        <v>112</v>
      </c>
      <c r="E45" t="s">
        <v>97</v>
      </c>
      <c r="F45" t="s">
        <v>113</v>
      </c>
      <c r="G45">
        <v>10</v>
      </c>
      <c r="H45" t="s">
        <v>35</v>
      </c>
      <c r="I45" t="s">
        <v>99</v>
      </c>
    </row>
    <row r="46" spans="1:9" x14ac:dyDescent="0.3">
      <c r="A46">
        <v>13884</v>
      </c>
      <c r="B46" t="s">
        <v>114</v>
      </c>
      <c r="C46">
        <v>60</v>
      </c>
      <c r="D46" t="s">
        <v>112</v>
      </c>
      <c r="E46" t="s">
        <v>97</v>
      </c>
      <c r="F46" t="s">
        <v>113</v>
      </c>
      <c r="G46">
        <v>11</v>
      </c>
      <c r="H46" t="s">
        <v>36</v>
      </c>
      <c r="I46" t="s">
        <v>99</v>
      </c>
    </row>
    <row r="47" spans="1:9" x14ac:dyDescent="0.3">
      <c r="A47">
        <v>13884</v>
      </c>
      <c r="B47" t="s">
        <v>114</v>
      </c>
      <c r="C47">
        <v>60</v>
      </c>
      <c r="D47" t="s">
        <v>112</v>
      </c>
      <c r="E47" t="s">
        <v>97</v>
      </c>
      <c r="F47" t="s">
        <v>113</v>
      </c>
      <c r="G47">
        <v>13</v>
      </c>
      <c r="H47" t="s">
        <v>37</v>
      </c>
      <c r="I47" t="s">
        <v>99</v>
      </c>
    </row>
    <row r="48" spans="1:9" x14ac:dyDescent="0.3">
      <c r="A48">
        <v>13884</v>
      </c>
      <c r="B48" t="s">
        <v>114</v>
      </c>
      <c r="C48">
        <v>60</v>
      </c>
      <c r="D48" t="s">
        <v>112</v>
      </c>
      <c r="E48" t="s">
        <v>97</v>
      </c>
      <c r="F48" t="s">
        <v>113</v>
      </c>
      <c r="G48">
        <v>15</v>
      </c>
      <c r="H48" t="s">
        <v>38</v>
      </c>
      <c r="I48" t="s">
        <v>99</v>
      </c>
    </row>
    <row r="49" spans="1:9" x14ac:dyDescent="0.3">
      <c r="A49">
        <v>13888</v>
      </c>
      <c r="B49" t="s">
        <v>115</v>
      </c>
      <c r="C49">
        <v>60</v>
      </c>
      <c r="D49" t="s">
        <v>112</v>
      </c>
      <c r="E49" t="s">
        <v>97</v>
      </c>
      <c r="F49" t="s">
        <v>113</v>
      </c>
      <c r="G49">
        <v>3</v>
      </c>
      <c r="H49" t="s">
        <v>39</v>
      </c>
      <c r="I49" t="s">
        <v>105</v>
      </c>
    </row>
    <row r="50" spans="1:9" x14ac:dyDescent="0.3">
      <c r="A50">
        <v>13888</v>
      </c>
      <c r="B50" t="s">
        <v>115</v>
      </c>
      <c r="C50">
        <v>60</v>
      </c>
      <c r="D50" t="s">
        <v>112</v>
      </c>
      <c r="E50" t="s">
        <v>97</v>
      </c>
      <c r="F50" t="s">
        <v>113</v>
      </c>
      <c r="G50">
        <v>5</v>
      </c>
      <c r="H50" t="s">
        <v>40</v>
      </c>
      <c r="I50" t="s">
        <v>105</v>
      </c>
    </row>
    <row r="51" spans="1:9" x14ac:dyDescent="0.3">
      <c r="A51">
        <v>13888</v>
      </c>
      <c r="B51" t="s">
        <v>115</v>
      </c>
      <c r="C51">
        <v>60</v>
      </c>
      <c r="D51" t="s">
        <v>112</v>
      </c>
      <c r="E51" t="s">
        <v>97</v>
      </c>
      <c r="F51" t="s">
        <v>113</v>
      </c>
      <c r="G51">
        <v>6</v>
      </c>
      <c r="H51" t="s">
        <v>41</v>
      </c>
      <c r="I51" t="s">
        <v>99</v>
      </c>
    </row>
    <row r="52" spans="1:9" x14ac:dyDescent="0.3">
      <c r="A52">
        <v>13888</v>
      </c>
      <c r="B52" t="s">
        <v>115</v>
      </c>
      <c r="C52">
        <v>60</v>
      </c>
      <c r="D52" t="s">
        <v>112</v>
      </c>
      <c r="E52" t="s">
        <v>97</v>
      </c>
      <c r="F52" t="s">
        <v>113</v>
      </c>
      <c r="G52">
        <v>9</v>
      </c>
      <c r="H52" t="s">
        <v>42</v>
      </c>
      <c r="I52" t="s">
        <v>109</v>
      </c>
    </row>
    <row r="53" spans="1:9" x14ac:dyDescent="0.3">
      <c r="A53">
        <v>13888</v>
      </c>
      <c r="B53" t="s">
        <v>115</v>
      </c>
      <c r="C53">
        <v>60</v>
      </c>
      <c r="D53" t="s">
        <v>112</v>
      </c>
      <c r="E53" t="s">
        <v>97</v>
      </c>
      <c r="F53" t="s">
        <v>113</v>
      </c>
      <c r="G53">
        <v>10</v>
      </c>
      <c r="H53" t="s">
        <v>43</v>
      </c>
      <c r="I53" t="s">
        <v>105</v>
      </c>
    </row>
    <row r="54" spans="1:9" x14ac:dyDescent="0.3">
      <c r="A54">
        <v>13888</v>
      </c>
      <c r="B54" t="s">
        <v>115</v>
      </c>
      <c r="C54">
        <v>60</v>
      </c>
      <c r="D54" t="s">
        <v>112</v>
      </c>
      <c r="E54" t="s">
        <v>97</v>
      </c>
      <c r="F54" t="s">
        <v>113</v>
      </c>
      <c r="G54">
        <v>11</v>
      </c>
      <c r="H54" t="s">
        <v>44</v>
      </c>
      <c r="I54" t="s">
        <v>99</v>
      </c>
    </row>
    <row r="55" spans="1:9" x14ac:dyDescent="0.3">
      <c r="A55">
        <v>13888</v>
      </c>
      <c r="B55" t="s">
        <v>115</v>
      </c>
      <c r="C55">
        <v>60</v>
      </c>
      <c r="D55" t="s">
        <v>112</v>
      </c>
      <c r="E55" t="s">
        <v>97</v>
      </c>
      <c r="F55" t="s">
        <v>113</v>
      </c>
      <c r="G55">
        <v>12</v>
      </c>
      <c r="H55" t="s">
        <v>45</v>
      </c>
      <c r="I55" t="s">
        <v>105</v>
      </c>
    </row>
    <row r="56" spans="1:9" x14ac:dyDescent="0.3">
      <c r="A56">
        <v>13892</v>
      </c>
      <c r="B56" t="s">
        <v>116</v>
      </c>
      <c r="C56">
        <v>60</v>
      </c>
      <c r="D56" t="s">
        <v>117</v>
      </c>
      <c r="E56" t="s">
        <v>97</v>
      </c>
      <c r="F56" t="s">
        <v>113</v>
      </c>
      <c r="G56">
        <v>4</v>
      </c>
      <c r="H56" t="s">
        <v>46</v>
      </c>
      <c r="I56" t="s">
        <v>102</v>
      </c>
    </row>
    <row r="57" spans="1:9" x14ac:dyDescent="0.3">
      <c r="A57">
        <v>13892</v>
      </c>
      <c r="B57" t="s">
        <v>116</v>
      </c>
      <c r="C57">
        <v>60</v>
      </c>
      <c r="D57" t="s">
        <v>117</v>
      </c>
      <c r="E57" t="s">
        <v>97</v>
      </c>
      <c r="F57" t="s">
        <v>113</v>
      </c>
      <c r="G57">
        <v>5</v>
      </c>
      <c r="H57" t="s">
        <v>47</v>
      </c>
      <c r="I57" t="s">
        <v>102</v>
      </c>
    </row>
    <row r="58" spans="1:9" x14ac:dyDescent="0.3">
      <c r="A58">
        <v>13892</v>
      </c>
      <c r="B58" t="s">
        <v>116</v>
      </c>
      <c r="C58">
        <v>60</v>
      </c>
      <c r="D58" t="s">
        <v>117</v>
      </c>
      <c r="E58" t="s">
        <v>97</v>
      </c>
      <c r="F58" t="s">
        <v>113</v>
      </c>
      <c r="G58">
        <v>6</v>
      </c>
      <c r="H58" t="s">
        <v>48</v>
      </c>
      <c r="I58" t="s">
        <v>102</v>
      </c>
    </row>
    <row r="59" spans="1:9" x14ac:dyDescent="0.3">
      <c r="A59">
        <v>13892</v>
      </c>
      <c r="B59" t="s">
        <v>116</v>
      </c>
      <c r="C59">
        <v>60</v>
      </c>
      <c r="D59" t="s">
        <v>117</v>
      </c>
      <c r="E59" t="s">
        <v>97</v>
      </c>
      <c r="F59" t="s">
        <v>113</v>
      </c>
      <c r="G59">
        <v>8</v>
      </c>
      <c r="H59" t="s">
        <v>49</v>
      </c>
      <c r="I59" t="s">
        <v>102</v>
      </c>
    </row>
    <row r="60" spans="1:9" x14ac:dyDescent="0.3">
      <c r="A60">
        <v>13892</v>
      </c>
      <c r="B60" t="s">
        <v>116</v>
      </c>
      <c r="C60">
        <v>60</v>
      </c>
      <c r="D60" t="s">
        <v>117</v>
      </c>
      <c r="E60" t="s">
        <v>97</v>
      </c>
      <c r="F60" t="s">
        <v>113</v>
      </c>
      <c r="G60">
        <v>10</v>
      </c>
      <c r="H60" t="s">
        <v>50</v>
      </c>
      <c r="I60" t="s">
        <v>102</v>
      </c>
    </row>
    <row r="61" spans="1:9" x14ac:dyDescent="0.3">
      <c r="A61">
        <v>13892</v>
      </c>
      <c r="B61" t="s">
        <v>116</v>
      </c>
      <c r="C61">
        <v>60</v>
      </c>
      <c r="D61" t="s">
        <v>117</v>
      </c>
      <c r="E61" t="s">
        <v>97</v>
      </c>
      <c r="F61" t="s">
        <v>113</v>
      </c>
      <c r="G61">
        <v>14</v>
      </c>
      <c r="H61" t="s">
        <v>51</v>
      </c>
      <c r="I61" t="s">
        <v>102</v>
      </c>
    </row>
    <row r="62" spans="1:9" x14ac:dyDescent="0.3">
      <c r="A62">
        <v>15754</v>
      </c>
      <c r="B62" t="s">
        <v>118</v>
      </c>
      <c r="C62">
        <v>60</v>
      </c>
      <c r="D62" t="s">
        <v>112</v>
      </c>
      <c r="E62" t="s">
        <v>104</v>
      </c>
      <c r="F62" t="s">
        <v>113</v>
      </c>
      <c r="G62">
        <v>7</v>
      </c>
      <c r="H62" t="s">
        <v>52</v>
      </c>
      <c r="I62" t="s">
        <v>101</v>
      </c>
    </row>
    <row r="63" spans="1:9" x14ac:dyDescent="0.3">
      <c r="A63">
        <v>15754</v>
      </c>
      <c r="B63" t="s">
        <v>118</v>
      </c>
      <c r="C63">
        <v>60</v>
      </c>
      <c r="D63" t="s">
        <v>112</v>
      </c>
      <c r="E63" t="s">
        <v>104</v>
      </c>
      <c r="F63" t="s">
        <v>113</v>
      </c>
      <c r="G63">
        <v>10</v>
      </c>
      <c r="H63" t="s">
        <v>53</v>
      </c>
      <c r="I63" t="s">
        <v>101</v>
      </c>
    </row>
    <row r="64" spans="1:9" x14ac:dyDescent="0.3">
      <c r="A64">
        <v>15754</v>
      </c>
      <c r="B64" t="s">
        <v>118</v>
      </c>
      <c r="C64">
        <v>60</v>
      </c>
      <c r="D64" t="s">
        <v>112</v>
      </c>
      <c r="E64" t="s">
        <v>104</v>
      </c>
      <c r="F64" t="s">
        <v>113</v>
      </c>
      <c r="G64">
        <v>12</v>
      </c>
      <c r="H64" t="s">
        <v>54</v>
      </c>
      <c r="I64" t="s">
        <v>101</v>
      </c>
    </row>
    <row r="65" spans="1:9" x14ac:dyDescent="0.3">
      <c r="A65">
        <v>15754</v>
      </c>
      <c r="B65" t="s">
        <v>118</v>
      </c>
      <c r="C65">
        <v>60</v>
      </c>
      <c r="D65" t="s">
        <v>112</v>
      </c>
      <c r="E65" t="s">
        <v>104</v>
      </c>
      <c r="F65" t="s">
        <v>113</v>
      </c>
      <c r="G65">
        <v>14</v>
      </c>
      <c r="H65" t="s">
        <v>55</v>
      </c>
      <c r="I65" t="s">
        <v>101</v>
      </c>
    </row>
    <row r="66" spans="1:9" x14ac:dyDescent="0.3">
      <c r="A66">
        <v>15970</v>
      </c>
      <c r="B66" t="s">
        <v>119</v>
      </c>
      <c r="C66">
        <v>60</v>
      </c>
      <c r="D66" t="s">
        <v>96</v>
      </c>
      <c r="E66" t="s">
        <v>104</v>
      </c>
      <c r="F66" t="s">
        <v>98</v>
      </c>
      <c r="G66">
        <v>6</v>
      </c>
      <c r="H66" t="s">
        <v>56</v>
      </c>
      <c r="I66" t="s">
        <v>99</v>
      </c>
    </row>
    <row r="67" spans="1:9" x14ac:dyDescent="0.3">
      <c r="A67">
        <v>15970</v>
      </c>
      <c r="B67" t="s">
        <v>119</v>
      </c>
      <c r="C67">
        <v>60</v>
      </c>
      <c r="D67" t="s">
        <v>96</v>
      </c>
      <c r="E67" t="s">
        <v>104</v>
      </c>
      <c r="F67" t="s">
        <v>98</v>
      </c>
      <c r="G67">
        <v>14</v>
      </c>
      <c r="H67" t="s">
        <v>57</v>
      </c>
      <c r="I67" t="s">
        <v>99</v>
      </c>
    </row>
    <row r="68" spans="1:9" x14ac:dyDescent="0.3">
      <c r="A68">
        <v>15971</v>
      </c>
      <c r="B68" t="s">
        <v>120</v>
      </c>
      <c r="C68">
        <v>60</v>
      </c>
      <c r="D68" t="s">
        <v>96</v>
      </c>
      <c r="E68" t="s">
        <v>104</v>
      </c>
      <c r="F68" t="s">
        <v>98</v>
      </c>
      <c r="G68">
        <v>8</v>
      </c>
      <c r="H68" t="s">
        <v>58</v>
      </c>
      <c r="I68" t="s">
        <v>99</v>
      </c>
    </row>
    <row r="69" spans="1:9" x14ac:dyDescent="0.3">
      <c r="A69">
        <v>15971</v>
      </c>
      <c r="B69" t="s">
        <v>120</v>
      </c>
      <c r="C69">
        <v>60</v>
      </c>
      <c r="D69" t="s">
        <v>96</v>
      </c>
      <c r="E69" t="s">
        <v>104</v>
      </c>
      <c r="F69" t="s">
        <v>98</v>
      </c>
      <c r="G69">
        <v>13</v>
      </c>
      <c r="H69" t="s">
        <v>59</v>
      </c>
      <c r="I69" t="s">
        <v>99</v>
      </c>
    </row>
    <row r="70" spans="1:9" x14ac:dyDescent="0.3">
      <c r="A70">
        <v>15973</v>
      </c>
      <c r="B70" t="s">
        <v>121</v>
      </c>
      <c r="C70">
        <v>60</v>
      </c>
      <c r="D70" t="s">
        <v>112</v>
      </c>
      <c r="E70" t="s">
        <v>97</v>
      </c>
      <c r="F70" t="s">
        <v>113</v>
      </c>
      <c r="G70">
        <v>8</v>
      </c>
      <c r="H70" t="s">
        <v>60</v>
      </c>
      <c r="I70" t="s">
        <v>99</v>
      </c>
    </row>
    <row r="71" spans="1:9" x14ac:dyDescent="0.3">
      <c r="A71">
        <v>15973</v>
      </c>
      <c r="B71" t="s">
        <v>121</v>
      </c>
      <c r="C71">
        <v>60</v>
      </c>
      <c r="D71" t="s">
        <v>112</v>
      </c>
      <c r="E71" t="s">
        <v>97</v>
      </c>
      <c r="F71" t="s">
        <v>113</v>
      </c>
      <c r="G71">
        <v>9</v>
      </c>
      <c r="H71" t="s">
        <v>60</v>
      </c>
      <c r="I71" t="s">
        <v>99</v>
      </c>
    </row>
    <row r="72" spans="1:9" x14ac:dyDescent="0.3">
      <c r="A72">
        <v>15973</v>
      </c>
      <c r="B72" t="s">
        <v>121</v>
      </c>
      <c r="C72">
        <v>60</v>
      </c>
      <c r="D72" t="s">
        <v>112</v>
      </c>
      <c r="E72" t="s">
        <v>97</v>
      </c>
      <c r="F72" t="s">
        <v>113</v>
      </c>
      <c r="G72">
        <v>12</v>
      </c>
      <c r="H72" t="s">
        <v>60</v>
      </c>
      <c r="I72" t="s">
        <v>99</v>
      </c>
    </row>
    <row r="73" spans="1:9" x14ac:dyDescent="0.3">
      <c r="A73">
        <v>15973</v>
      </c>
      <c r="B73" t="s">
        <v>121</v>
      </c>
      <c r="C73">
        <v>60</v>
      </c>
      <c r="D73" t="s">
        <v>112</v>
      </c>
      <c r="E73" t="s">
        <v>97</v>
      </c>
      <c r="F73" t="s">
        <v>113</v>
      </c>
      <c r="G73">
        <v>13</v>
      </c>
      <c r="H73" t="s">
        <v>60</v>
      </c>
      <c r="I73" t="s">
        <v>99</v>
      </c>
    </row>
    <row r="74" spans="1:9" x14ac:dyDescent="0.3">
      <c r="A74">
        <v>15973</v>
      </c>
      <c r="B74" t="s">
        <v>121</v>
      </c>
      <c r="C74">
        <v>60</v>
      </c>
      <c r="D74" t="s">
        <v>112</v>
      </c>
      <c r="E74" t="s">
        <v>97</v>
      </c>
      <c r="F74" t="s">
        <v>113</v>
      </c>
      <c r="G74">
        <v>14</v>
      </c>
      <c r="H74" t="s">
        <v>60</v>
      </c>
      <c r="I74" t="s">
        <v>99</v>
      </c>
    </row>
    <row r="75" spans="1:9" x14ac:dyDescent="0.3">
      <c r="A75">
        <v>15973</v>
      </c>
      <c r="B75" t="s">
        <v>121</v>
      </c>
      <c r="C75">
        <v>60</v>
      </c>
      <c r="D75" t="s">
        <v>112</v>
      </c>
      <c r="E75" t="s">
        <v>97</v>
      </c>
      <c r="F75" t="s">
        <v>113</v>
      </c>
      <c r="G75">
        <v>15</v>
      </c>
      <c r="H75" t="s">
        <v>60</v>
      </c>
      <c r="I75" t="s">
        <v>99</v>
      </c>
    </row>
    <row r="76" spans="1:9" x14ac:dyDescent="0.3">
      <c r="A76">
        <v>15974</v>
      </c>
      <c r="B76" t="s">
        <v>122</v>
      </c>
      <c r="C76">
        <v>60</v>
      </c>
      <c r="D76" t="s">
        <v>108</v>
      </c>
      <c r="E76" t="s">
        <v>97</v>
      </c>
      <c r="F76" t="s">
        <v>98</v>
      </c>
      <c r="G76">
        <v>5</v>
      </c>
      <c r="H76" t="s">
        <v>61</v>
      </c>
      <c r="I76" t="s">
        <v>99</v>
      </c>
    </row>
    <row r="77" spans="1:9" x14ac:dyDescent="0.3">
      <c r="A77">
        <v>15974</v>
      </c>
      <c r="B77" t="s">
        <v>122</v>
      </c>
      <c r="C77">
        <v>60</v>
      </c>
      <c r="D77" t="s">
        <v>108</v>
      </c>
      <c r="E77" t="s">
        <v>97</v>
      </c>
      <c r="F77" t="s">
        <v>98</v>
      </c>
      <c r="G77">
        <v>6</v>
      </c>
      <c r="H77" t="s">
        <v>62</v>
      </c>
      <c r="I77" t="s">
        <v>109</v>
      </c>
    </row>
    <row r="78" spans="1:9" x14ac:dyDescent="0.3">
      <c r="A78">
        <v>15974</v>
      </c>
      <c r="B78" t="s">
        <v>122</v>
      </c>
      <c r="C78">
        <v>60</v>
      </c>
      <c r="D78" t="s">
        <v>108</v>
      </c>
      <c r="E78" t="s">
        <v>97</v>
      </c>
      <c r="F78" t="s">
        <v>98</v>
      </c>
      <c r="G78">
        <v>10</v>
      </c>
      <c r="H78" t="s">
        <v>63</v>
      </c>
      <c r="I78" t="s">
        <v>99</v>
      </c>
    </row>
    <row r="79" spans="1:9" x14ac:dyDescent="0.3">
      <c r="A79">
        <v>15974</v>
      </c>
      <c r="B79" t="s">
        <v>122</v>
      </c>
      <c r="C79">
        <v>60</v>
      </c>
      <c r="D79" t="s">
        <v>108</v>
      </c>
      <c r="E79" t="s">
        <v>97</v>
      </c>
      <c r="F79" t="s">
        <v>98</v>
      </c>
      <c r="G79">
        <v>13</v>
      </c>
      <c r="H79" t="s">
        <v>64</v>
      </c>
      <c r="I79" t="s">
        <v>109</v>
      </c>
    </row>
    <row r="80" spans="1:9" x14ac:dyDescent="0.3">
      <c r="A80">
        <v>15974</v>
      </c>
      <c r="B80" t="s">
        <v>122</v>
      </c>
      <c r="C80">
        <v>60</v>
      </c>
      <c r="D80" t="s">
        <v>108</v>
      </c>
      <c r="E80" t="s">
        <v>97</v>
      </c>
      <c r="F80" t="s">
        <v>98</v>
      </c>
      <c r="G80">
        <v>13</v>
      </c>
      <c r="H80" t="s">
        <v>65</v>
      </c>
      <c r="I80" t="s">
        <v>99</v>
      </c>
    </row>
    <row r="81" spans="1:9" x14ac:dyDescent="0.3">
      <c r="A81">
        <v>15974</v>
      </c>
      <c r="B81" t="s">
        <v>122</v>
      </c>
      <c r="C81">
        <v>60</v>
      </c>
      <c r="D81" t="s">
        <v>108</v>
      </c>
      <c r="E81" t="s">
        <v>97</v>
      </c>
      <c r="F81" t="s">
        <v>98</v>
      </c>
      <c r="G81">
        <v>14</v>
      </c>
      <c r="H81" t="s">
        <v>66</v>
      </c>
      <c r="I81" t="s">
        <v>101</v>
      </c>
    </row>
    <row r="82" spans="1:9" x14ac:dyDescent="0.3">
      <c r="A82">
        <v>15976</v>
      </c>
      <c r="B82" t="s">
        <v>123</v>
      </c>
      <c r="C82">
        <v>60</v>
      </c>
      <c r="D82" t="s">
        <v>112</v>
      </c>
      <c r="E82" t="s">
        <v>97</v>
      </c>
      <c r="F82" t="s">
        <v>113</v>
      </c>
      <c r="G82">
        <v>6</v>
      </c>
      <c r="H82" t="s">
        <v>67</v>
      </c>
      <c r="I82" t="s">
        <v>102</v>
      </c>
    </row>
    <row r="83" spans="1:9" x14ac:dyDescent="0.3">
      <c r="A83">
        <v>15976</v>
      </c>
      <c r="B83" t="s">
        <v>123</v>
      </c>
      <c r="C83">
        <v>60</v>
      </c>
      <c r="D83" t="s">
        <v>112</v>
      </c>
      <c r="E83" t="s">
        <v>97</v>
      </c>
      <c r="F83" t="s">
        <v>113</v>
      </c>
      <c r="G83">
        <v>7</v>
      </c>
      <c r="H83" t="s">
        <v>68</v>
      </c>
      <c r="I83" t="s">
        <v>99</v>
      </c>
    </row>
    <row r="84" spans="1:9" x14ac:dyDescent="0.3">
      <c r="A84">
        <v>15976</v>
      </c>
      <c r="B84" t="s">
        <v>123</v>
      </c>
      <c r="C84">
        <v>60</v>
      </c>
      <c r="D84" t="s">
        <v>112</v>
      </c>
      <c r="E84" t="s">
        <v>97</v>
      </c>
      <c r="F84" t="s">
        <v>113</v>
      </c>
      <c r="G84">
        <v>8</v>
      </c>
      <c r="H84" t="s">
        <v>69</v>
      </c>
      <c r="I84" t="s">
        <v>109</v>
      </c>
    </row>
    <row r="85" spans="1:9" x14ac:dyDescent="0.3">
      <c r="A85">
        <v>15976</v>
      </c>
      <c r="B85" t="s">
        <v>123</v>
      </c>
      <c r="C85">
        <v>60</v>
      </c>
      <c r="D85" t="s">
        <v>112</v>
      </c>
      <c r="E85" t="s">
        <v>97</v>
      </c>
      <c r="F85" t="s">
        <v>113</v>
      </c>
      <c r="G85">
        <v>13</v>
      </c>
      <c r="H85" t="s">
        <v>67</v>
      </c>
      <c r="I85" t="s">
        <v>102</v>
      </c>
    </row>
    <row r="86" spans="1:9" x14ac:dyDescent="0.3">
      <c r="A86">
        <v>15976</v>
      </c>
      <c r="B86" t="s">
        <v>123</v>
      </c>
      <c r="C86">
        <v>60</v>
      </c>
      <c r="D86" t="s">
        <v>112</v>
      </c>
      <c r="E86" t="s">
        <v>97</v>
      </c>
      <c r="F86" t="s">
        <v>113</v>
      </c>
      <c r="G86">
        <v>14</v>
      </c>
      <c r="H86" t="s">
        <v>68</v>
      </c>
      <c r="I86" t="s">
        <v>99</v>
      </c>
    </row>
    <row r="87" spans="1:9" x14ac:dyDescent="0.3">
      <c r="A87">
        <v>15976</v>
      </c>
      <c r="B87" t="s">
        <v>123</v>
      </c>
      <c r="C87">
        <v>60</v>
      </c>
      <c r="D87" t="s">
        <v>112</v>
      </c>
      <c r="E87" t="s">
        <v>97</v>
      </c>
      <c r="F87" t="s">
        <v>113</v>
      </c>
      <c r="G87">
        <v>15</v>
      </c>
      <c r="H87" t="s">
        <v>70</v>
      </c>
      <c r="I87" t="s">
        <v>109</v>
      </c>
    </row>
    <row r="88" spans="1:9" x14ac:dyDescent="0.3">
      <c r="A88">
        <v>17881</v>
      </c>
      <c r="B88" t="s">
        <v>124</v>
      </c>
      <c r="C88">
        <v>15</v>
      </c>
      <c r="D88" t="s">
        <v>112</v>
      </c>
      <c r="E88" t="s">
        <v>104</v>
      </c>
      <c r="F88" t="s">
        <v>113</v>
      </c>
      <c r="G88">
        <v>13</v>
      </c>
      <c r="H88" t="s">
        <v>71</v>
      </c>
      <c r="I88" t="s">
        <v>109</v>
      </c>
    </row>
    <row r="89" spans="1:9" x14ac:dyDescent="0.3">
      <c r="A89">
        <v>18179</v>
      </c>
      <c r="B89" t="s">
        <v>125</v>
      </c>
      <c r="C89">
        <v>60</v>
      </c>
      <c r="D89" t="s">
        <v>108</v>
      </c>
      <c r="E89" t="s">
        <v>104</v>
      </c>
      <c r="F89" t="s">
        <v>98</v>
      </c>
      <c r="G89">
        <v>3</v>
      </c>
      <c r="H89" t="s">
        <v>72</v>
      </c>
      <c r="I89" t="s">
        <v>99</v>
      </c>
    </row>
    <row r="90" spans="1:9" x14ac:dyDescent="0.3">
      <c r="A90">
        <v>18179</v>
      </c>
      <c r="B90" t="s">
        <v>125</v>
      </c>
      <c r="C90">
        <v>60</v>
      </c>
      <c r="D90" t="s">
        <v>108</v>
      </c>
      <c r="E90" t="s">
        <v>104</v>
      </c>
      <c r="F90" t="s">
        <v>98</v>
      </c>
      <c r="G90">
        <v>3</v>
      </c>
      <c r="H90" t="s">
        <v>73</v>
      </c>
      <c r="I90" t="s">
        <v>101</v>
      </c>
    </row>
    <row r="91" spans="1:9" x14ac:dyDescent="0.3">
      <c r="A91">
        <v>18179</v>
      </c>
      <c r="B91" t="s">
        <v>125</v>
      </c>
      <c r="C91">
        <v>60</v>
      </c>
      <c r="D91" t="s">
        <v>108</v>
      </c>
      <c r="E91" t="s">
        <v>104</v>
      </c>
      <c r="F91" t="s">
        <v>98</v>
      </c>
      <c r="G91">
        <v>5</v>
      </c>
      <c r="H91" t="s">
        <v>74</v>
      </c>
      <c r="I91" t="s">
        <v>109</v>
      </c>
    </row>
    <row r="92" spans="1:9" x14ac:dyDescent="0.3">
      <c r="A92">
        <v>18179</v>
      </c>
      <c r="B92" t="s">
        <v>125</v>
      </c>
      <c r="C92">
        <v>60</v>
      </c>
      <c r="D92" t="s">
        <v>108</v>
      </c>
      <c r="E92" t="s">
        <v>104</v>
      </c>
      <c r="F92" t="s">
        <v>98</v>
      </c>
      <c r="G92">
        <v>7</v>
      </c>
      <c r="H92" t="s">
        <v>75</v>
      </c>
      <c r="I92" t="s">
        <v>99</v>
      </c>
    </row>
    <row r="93" spans="1:9" x14ac:dyDescent="0.3">
      <c r="A93">
        <v>18179</v>
      </c>
      <c r="B93" t="s">
        <v>125</v>
      </c>
      <c r="C93">
        <v>60</v>
      </c>
      <c r="D93" t="s">
        <v>108</v>
      </c>
      <c r="E93" t="s">
        <v>104</v>
      </c>
      <c r="F93" t="s">
        <v>98</v>
      </c>
      <c r="G93">
        <v>9</v>
      </c>
      <c r="H93" t="s">
        <v>76</v>
      </c>
      <c r="I93" t="s">
        <v>101</v>
      </c>
    </row>
    <row r="94" spans="1:9" x14ac:dyDescent="0.3">
      <c r="A94">
        <v>18179</v>
      </c>
      <c r="B94" t="s">
        <v>125</v>
      </c>
      <c r="C94">
        <v>60</v>
      </c>
      <c r="D94" t="s">
        <v>108</v>
      </c>
      <c r="E94" t="s">
        <v>104</v>
      </c>
      <c r="F94" t="s">
        <v>98</v>
      </c>
      <c r="G94">
        <v>11</v>
      </c>
      <c r="H94" t="s">
        <v>77</v>
      </c>
      <c r="I94" t="s">
        <v>99</v>
      </c>
    </row>
    <row r="95" spans="1:9" x14ac:dyDescent="0.3">
      <c r="A95">
        <v>19472</v>
      </c>
      <c r="B95" t="s">
        <v>126</v>
      </c>
      <c r="C95">
        <v>60</v>
      </c>
      <c r="D95" t="s">
        <v>112</v>
      </c>
      <c r="E95" t="s">
        <v>104</v>
      </c>
      <c r="F95" t="s">
        <v>113</v>
      </c>
      <c r="G95">
        <v>4</v>
      </c>
      <c r="H95" t="s">
        <v>78</v>
      </c>
      <c r="I95" t="s">
        <v>101</v>
      </c>
    </row>
    <row r="96" spans="1:9" x14ac:dyDescent="0.3">
      <c r="A96">
        <v>19472</v>
      </c>
      <c r="B96" t="s">
        <v>126</v>
      </c>
      <c r="C96">
        <v>60</v>
      </c>
      <c r="D96" t="s">
        <v>112</v>
      </c>
      <c r="E96" t="s">
        <v>104</v>
      </c>
      <c r="F96" t="s">
        <v>113</v>
      </c>
      <c r="G96">
        <v>8</v>
      </c>
      <c r="H96" t="s">
        <v>79</v>
      </c>
      <c r="I96" t="s">
        <v>101</v>
      </c>
    </row>
    <row r="97" spans="1:9" x14ac:dyDescent="0.3">
      <c r="A97">
        <v>19472</v>
      </c>
      <c r="B97" t="s">
        <v>126</v>
      </c>
      <c r="C97">
        <v>60</v>
      </c>
      <c r="D97" t="s">
        <v>112</v>
      </c>
      <c r="E97" t="s">
        <v>104</v>
      </c>
      <c r="F97" t="s">
        <v>113</v>
      </c>
      <c r="G97">
        <v>6</v>
      </c>
      <c r="H97" t="s">
        <v>80</v>
      </c>
      <c r="I97" t="s">
        <v>109</v>
      </c>
    </row>
    <row r="98" spans="1:9" x14ac:dyDescent="0.3">
      <c r="A98">
        <v>19472</v>
      </c>
      <c r="B98" t="s">
        <v>126</v>
      </c>
      <c r="C98">
        <v>60</v>
      </c>
      <c r="D98" t="s">
        <v>112</v>
      </c>
      <c r="E98" t="s">
        <v>104</v>
      </c>
      <c r="F98" t="s">
        <v>113</v>
      </c>
      <c r="G98">
        <v>11</v>
      </c>
      <c r="H98" t="s">
        <v>81</v>
      </c>
      <c r="I98" t="s">
        <v>109</v>
      </c>
    </row>
    <row r="99" spans="1:9" x14ac:dyDescent="0.3">
      <c r="A99">
        <v>19472</v>
      </c>
      <c r="B99" t="s">
        <v>126</v>
      </c>
      <c r="C99">
        <v>60</v>
      </c>
      <c r="D99" t="s">
        <v>112</v>
      </c>
      <c r="E99" t="s">
        <v>104</v>
      </c>
      <c r="F99" t="s">
        <v>113</v>
      </c>
      <c r="G99">
        <v>14</v>
      </c>
      <c r="H99" t="s">
        <v>82</v>
      </c>
      <c r="I99" t="s">
        <v>109</v>
      </c>
    </row>
    <row r="100" spans="1:9" x14ac:dyDescent="0.3">
      <c r="A100">
        <v>19476</v>
      </c>
      <c r="B100" t="s">
        <v>127</v>
      </c>
      <c r="C100">
        <v>60</v>
      </c>
      <c r="D100" t="s">
        <v>117</v>
      </c>
      <c r="E100" t="s">
        <v>104</v>
      </c>
      <c r="F100" t="s">
        <v>113</v>
      </c>
      <c r="G100">
        <v>2</v>
      </c>
      <c r="H100" t="s">
        <v>83</v>
      </c>
      <c r="I100" t="s">
        <v>101</v>
      </c>
    </row>
    <row r="101" spans="1:9" x14ac:dyDescent="0.3">
      <c r="A101">
        <v>19476</v>
      </c>
      <c r="B101" t="s">
        <v>127</v>
      </c>
      <c r="C101">
        <v>60</v>
      </c>
      <c r="D101" t="s">
        <v>117</v>
      </c>
      <c r="E101" t="s">
        <v>104</v>
      </c>
      <c r="F101" t="s">
        <v>113</v>
      </c>
      <c r="G101">
        <v>8</v>
      </c>
      <c r="H101" t="s">
        <v>84</v>
      </c>
      <c r="I101" t="s">
        <v>101</v>
      </c>
    </row>
    <row r="102" spans="1:9" x14ac:dyDescent="0.3">
      <c r="A102">
        <v>19476</v>
      </c>
      <c r="B102" t="s">
        <v>127</v>
      </c>
      <c r="C102">
        <v>60</v>
      </c>
      <c r="D102" t="s">
        <v>117</v>
      </c>
      <c r="E102" t="s">
        <v>104</v>
      </c>
      <c r="F102" t="s">
        <v>113</v>
      </c>
      <c r="G102">
        <v>14</v>
      </c>
      <c r="H102" t="s">
        <v>85</v>
      </c>
      <c r="I102" t="s">
        <v>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C88D-3083-4DF9-A946-18DCD8132A17}">
  <dimension ref="B2:Z122"/>
  <sheetViews>
    <sheetView topLeftCell="C1" workbookViewId="0">
      <selection activeCell="H3" sqref="H3"/>
    </sheetView>
  </sheetViews>
  <sheetFormatPr baseColWidth="10" defaultRowHeight="14.4" x14ac:dyDescent="0.3"/>
  <cols>
    <col min="2" max="2" width="17.21875" customWidth="1"/>
    <col min="3" max="3" width="17.5546875" customWidth="1"/>
    <col min="6" max="6" width="14.21875" bestFit="1" customWidth="1"/>
    <col min="8" max="8" width="17.88671875" bestFit="1" customWidth="1"/>
    <col min="10" max="10" width="23.6640625" bestFit="1" customWidth="1"/>
    <col min="11" max="11" width="21.44140625" bestFit="1" customWidth="1"/>
    <col min="12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5" width="3" bestFit="1" customWidth="1"/>
    <col min="26" max="26" width="11.88671875" bestFit="1" customWidth="1"/>
  </cols>
  <sheetData>
    <row r="2" spans="2:26" x14ac:dyDescent="0.3">
      <c r="B2" t="s">
        <v>1</v>
      </c>
      <c r="C2" t="s">
        <v>128</v>
      </c>
      <c r="E2" t="s">
        <v>91</v>
      </c>
      <c r="F2" t="s">
        <v>92</v>
      </c>
      <c r="G2" t="s">
        <v>1</v>
      </c>
      <c r="H2" t="s">
        <v>128</v>
      </c>
    </row>
    <row r="3" spans="2:26" x14ac:dyDescent="0.3">
      <c r="B3">
        <v>1</v>
      </c>
      <c r="C3">
        <f>COUNTIF(Dataset_limpio[Semana],1)</f>
        <v>0</v>
      </c>
      <c r="E3">
        <v>1</v>
      </c>
      <c r="F3" t="s">
        <v>97</v>
      </c>
      <c r="G3">
        <v>1</v>
      </c>
      <c r="H3">
        <f>COUNTIFS(Dataset_limpio[Semana],ActividadesPorCursoYCuatrimestre[[#This Row],[Semana]],Dataset_limpio[Cuatrimestre],ActividadesPorCursoYCuatrimestre[[#This Row],[Cuatrimestre]],Dataset_limpio[Curso],E3)</f>
        <v>0</v>
      </c>
      <c r="J3" s="4" t="s">
        <v>129</v>
      </c>
      <c r="K3" s="4" t="s">
        <v>131</v>
      </c>
    </row>
    <row r="4" spans="2:26" x14ac:dyDescent="0.3">
      <c r="B4">
        <v>2</v>
      </c>
      <c r="C4">
        <f>COUNTIF(Dataset_limpio[Semana],2)</f>
        <v>3</v>
      </c>
      <c r="E4">
        <v>1</v>
      </c>
      <c r="F4" t="s">
        <v>97</v>
      </c>
      <c r="G4">
        <v>2</v>
      </c>
      <c r="H4">
        <f>COUNTIFS(Dataset_limpio[Semana],ActividadesPorCursoYCuatrimestre[[#This Row],[Semana]],Dataset_limpio[Cuatrimestre],ActividadesPorCursoYCuatrimestre[[#This Row],[Cuatrimestre]],Dataset_limpio[Curso],E4)</f>
        <v>0</v>
      </c>
      <c r="J4" s="4" t="s">
        <v>130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 t="s">
        <v>86</v>
      </c>
    </row>
    <row r="5" spans="2:26" x14ac:dyDescent="0.3">
      <c r="B5">
        <v>3</v>
      </c>
      <c r="C5">
        <f>COUNTIF(Dataset_limpio[Semana],3)</f>
        <v>5</v>
      </c>
      <c r="E5">
        <v>1</v>
      </c>
      <c r="F5" t="s">
        <v>97</v>
      </c>
      <c r="G5">
        <v>3</v>
      </c>
      <c r="H5">
        <f>COUNTIFS(Dataset_limpio[Semana],ActividadesPorCursoYCuatrimestre[[#This Row],[Semana]],Dataset_limpio[Cuatrimestre],ActividadesPorCursoYCuatrimestre[[#This Row],[Cuatrimestre]],Dataset_limpio[Curso],E5)</f>
        <v>0</v>
      </c>
      <c r="J5" s="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2</v>
      </c>
      <c r="Q5">
        <v>2</v>
      </c>
      <c r="R5">
        <v>3</v>
      </c>
      <c r="S5">
        <v>3</v>
      </c>
      <c r="T5">
        <v>1</v>
      </c>
      <c r="U5">
        <v>2</v>
      </c>
      <c r="V5">
        <v>3</v>
      </c>
      <c r="W5">
        <v>1</v>
      </c>
      <c r="X5">
        <v>2</v>
      </c>
      <c r="Y5">
        <v>1</v>
      </c>
      <c r="Z5">
        <v>21</v>
      </c>
    </row>
    <row r="6" spans="2:26" x14ac:dyDescent="0.3">
      <c r="B6">
        <v>4</v>
      </c>
      <c r="C6">
        <f>COUNTIF(Dataset_limpio[Semana],4)</f>
        <v>4</v>
      </c>
      <c r="E6">
        <v>1</v>
      </c>
      <c r="F6" t="s">
        <v>97</v>
      </c>
      <c r="G6">
        <v>4</v>
      </c>
      <c r="H6">
        <f>COUNTIFS(Dataset_limpio[Semana],ActividadesPorCursoYCuatrimestre[[#This Row],[Semana]],Dataset_limpio[Cuatrimestre],ActividadesPorCursoYCuatrimestre[[#This Row],[Cuatrimestre]],Dataset_limpio[Curso],E6)</f>
        <v>0</v>
      </c>
      <c r="J6" s="6" t="s">
        <v>97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1</v>
      </c>
      <c r="U6">
        <v>2</v>
      </c>
      <c r="V6">
        <v>1</v>
      </c>
      <c r="W6">
        <v>0</v>
      </c>
      <c r="X6">
        <v>0</v>
      </c>
      <c r="Y6">
        <v>1</v>
      </c>
      <c r="Z6">
        <v>8</v>
      </c>
    </row>
    <row r="7" spans="2:26" x14ac:dyDescent="0.3">
      <c r="B7">
        <v>5</v>
      </c>
      <c r="C7">
        <f>COUNTIF(Dataset_limpio[Semana],5)</f>
        <v>8</v>
      </c>
      <c r="E7">
        <v>1</v>
      </c>
      <c r="F7" t="s">
        <v>97</v>
      </c>
      <c r="G7">
        <v>5</v>
      </c>
      <c r="H7">
        <f>COUNTIFS(Dataset_limpio[Semana],ActividadesPorCursoYCuatrimestre[[#This Row],[Semana]],Dataset_limpio[Cuatrimestre],ActividadesPorCursoYCuatrimestre[[#This Row],[Cuatrimestre]],Dataset_limpio[Curso],E7)</f>
        <v>1</v>
      </c>
      <c r="J7" s="6" t="s">
        <v>104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2</v>
      </c>
      <c r="T7">
        <v>0</v>
      </c>
      <c r="U7">
        <v>0</v>
      </c>
      <c r="V7">
        <v>2</v>
      </c>
      <c r="W7">
        <v>1</v>
      </c>
      <c r="X7">
        <v>2</v>
      </c>
      <c r="Y7">
        <v>0</v>
      </c>
      <c r="Z7">
        <v>13</v>
      </c>
    </row>
    <row r="8" spans="2:26" x14ac:dyDescent="0.3">
      <c r="B8">
        <v>6</v>
      </c>
      <c r="C8">
        <f>COUNTIF(Dataset_limpio[Semana],6)</f>
        <v>10</v>
      </c>
      <c r="E8">
        <v>1</v>
      </c>
      <c r="F8" t="s">
        <v>97</v>
      </c>
      <c r="G8">
        <v>6</v>
      </c>
      <c r="H8">
        <f>COUNTIFS(Dataset_limpio[Semana],ActividadesPorCursoYCuatrimestre[[#This Row],[Semana]],Dataset_limpio[Cuatrimestre],ActividadesPorCursoYCuatrimestre[[#This Row],[Cuatrimestre]],Dataset_limpio[Curso],E8)</f>
        <v>0</v>
      </c>
      <c r="J8" s="5" t="s">
        <v>108</v>
      </c>
      <c r="K8">
        <v>0</v>
      </c>
      <c r="L8">
        <v>1</v>
      </c>
      <c r="M8">
        <v>3</v>
      </c>
      <c r="N8">
        <v>1</v>
      </c>
      <c r="O8">
        <v>4</v>
      </c>
      <c r="P8">
        <v>3</v>
      </c>
      <c r="Q8">
        <v>3</v>
      </c>
      <c r="R8">
        <v>1</v>
      </c>
      <c r="S8">
        <v>3</v>
      </c>
      <c r="T8">
        <v>2</v>
      </c>
      <c r="U8">
        <v>2</v>
      </c>
      <c r="V8">
        <v>1</v>
      </c>
      <c r="W8">
        <v>5</v>
      </c>
      <c r="X8">
        <v>1</v>
      </c>
      <c r="Y8">
        <v>0</v>
      </c>
      <c r="Z8">
        <v>30</v>
      </c>
    </row>
    <row r="9" spans="2:26" x14ac:dyDescent="0.3">
      <c r="B9">
        <v>7</v>
      </c>
      <c r="C9">
        <f>COUNTIF(Dataset_limpio[Semana],7)</f>
        <v>7</v>
      </c>
      <c r="E9">
        <v>1</v>
      </c>
      <c r="F9" t="s">
        <v>97</v>
      </c>
      <c r="G9">
        <v>7</v>
      </c>
      <c r="H9">
        <f>COUNTIFS(Dataset_limpio[Semana],ActividadesPorCursoYCuatrimestre[[#This Row],[Semana]],Dataset_limpio[Cuatrimestre],ActividadesPorCursoYCuatrimestre[[#This Row],[Cuatrimestre]],Dataset_limpio[Curso],E9)</f>
        <v>0</v>
      </c>
      <c r="J9" s="6" t="s">
        <v>97</v>
      </c>
      <c r="K9">
        <v>0</v>
      </c>
      <c r="L9">
        <v>0</v>
      </c>
      <c r="M9">
        <v>0</v>
      </c>
      <c r="N9">
        <v>0</v>
      </c>
      <c r="O9">
        <v>2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4</v>
      </c>
      <c r="X9">
        <v>1</v>
      </c>
      <c r="Y9">
        <v>0</v>
      </c>
      <c r="Z9">
        <v>11</v>
      </c>
    </row>
    <row r="10" spans="2:26" x14ac:dyDescent="0.3">
      <c r="B10">
        <v>8</v>
      </c>
      <c r="C10">
        <f>COUNTIF(Dataset_limpio[Semana],8)</f>
        <v>10</v>
      </c>
      <c r="E10">
        <v>1</v>
      </c>
      <c r="F10" t="s">
        <v>97</v>
      </c>
      <c r="G10">
        <v>8</v>
      </c>
      <c r="H10">
        <f>COUNTIFS(Dataset_limpio[Semana],ActividadesPorCursoYCuatrimestre[[#This Row],[Semana]],Dataset_limpio[Cuatrimestre],ActividadesPorCursoYCuatrimestre[[#This Row],[Cuatrimestre]],Dataset_limpio[Curso],E10)</f>
        <v>1</v>
      </c>
      <c r="J10" s="6" t="s">
        <v>104</v>
      </c>
      <c r="K10">
        <v>0</v>
      </c>
      <c r="L10">
        <v>1</v>
      </c>
      <c r="M10">
        <v>3</v>
      </c>
      <c r="N10">
        <v>1</v>
      </c>
      <c r="O10">
        <v>2</v>
      </c>
      <c r="P10">
        <v>2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W10">
        <v>1</v>
      </c>
      <c r="X10">
        <v>0</v>
      </c>
      <c r="Y10">
        <v>0</v>
      </c>
      <c r="Z10">
        <v>19</v>
      </c>
    </row>
    <row r="11" spans="2:26" x14ac:dyDescent="0.3">
      <c r="B11">
        <v>9</v>
      </c>
      <c r="C11">
        <f>COUNTIF(Dataset_limpio[Semana],9)</f>
        <v>8</v>
      </c>
      <c r="E11">
        <v>1</v>
      </c>
      <c r="F11" t="s">
        <v>97</v>
      </c>
      <c r="G11">
        <v>9</v>
      </c>
      <c r="H11">
        <f>COUNTIFS(Dataset_limpio[Semana],ActividadesPorCursoYCuatrimestre[[#This Row],[Semana]],Dataset_limpio[Cuatrimestre],ActividadesPorCursoYCuatrimestre[[#This Row],[Cuatrimestre]],Dataset_limpio[Curso],E11)</f>
        <v>1</v>
      </c>
      <c r="J11" s="5" t="s">
        <v>112</v>
      </c>
      <c r="K11">
        <v>0</v>
      </c>
      <c r="L11">
        <v>1</v>
      </c>
      <c r="M11">
        <v>2</v>
      </c>
      <c r="N11">
        <v>2</v>
      </c>
      <c r="O11">
        <v>2</v>
      </c>
      <c r="P11">
        <v>4</v>
      </c>
      <c r="Q11">
        <v>2</v>
      </c>
      <c r="R11">
        <v>4</v>
      </c>
      <c r="S11">
        <v>2</v>
      </c>
      <c r="T11">
        <v>4</v>
      </c>
      <c r="U11">
        <v>3</v>
      </c>
      <c r="V11">
        <v>3</v>
      </c>
      <c r="W11">
        <v>4</v>
      </c>
      <c r="X11">
        <v>5</v>
      </c>
      <c r="Y11">
        <v>3</v>
      </c>
      <c r="Z11">
        <v>41</v>
      </c>
    </row>
    <row r="12" spans="2:26" x14ac:dyDescent="0.3">
      <c r="B12">
        <v>10</v>
      </c>
      <c r="C12">
        <f>COUNTIF(Dataset_limpio[Semana],10)</f>
        <v>8</v>
      </c>
      <c r="E12">
        <v>1</v>
      </c>
      <c r="F12" t="s">
        <v>97</v>
      </c>
      <c r="G12">
        <v>10</v>
      </c>
      <c r="H12">
        <f>COUNTIFS(Dataset_limpio[Semana],ActividadesPorCursoYCuatrimestre[[#This Row],[Semana]],Dataset_limpio[Cuatrimestre],ActividadesPorCursoYCuatrimestre[[#This Row],[Cuatrimestre]],Dataset_limpio[Curso],E12)</f>
        <v>1</v>
      </c>
      <c r="J12" s="6" t="s">
        <v>97</v>
      </c>
      <c r="K12">
        <v>0</v>
      </c>
      <c r="L12">
        <v>1</v>
      </c>
      <c r="M12">
        <v>2</v>
      </c>
      <c r="N12">
        <v>1</v>
      </c>
      <c r="O12">
        <v>2</v>
      </c>
      <c r="P12">
        <v>3</v>
      </c>
      <c r="Q12">
        <v>1</v>
      </c>
      <c r="R12">
        <v>3</v>
      </c>
      <c r="S12">
        <v>2</v>
      </c>
      <c r="T12">
        <v>3</v>
      </c>
      <c r="U12">
        <v>2</v>
      </c>
      <c r="V12">
        <v>2</v>
      </c>
      <c r="W12">
        <v>3</v>
      </c>
      <c r="X12">
        <v>3</v>
      </c>
      <c r="Y12">
        <v>3</v>
      </c>
      <c r="Z12">
        <v>31</v>
      </c>
    </row>
    <row r="13" spans="2:26" x14ac:dyDescent="0.3">
      <c r="B13">
        <v>11</v>
      </c>
      <c r="C13">
        <f>COUNTIF(Dataset_limpio[Semana],11)</f>
        <v>7</v>
      </c>
      <c r="E13">
        <v>1</v>
      </c>
      <c r="F13" t="s">
        <v>97</v>
      </c>
      <c r="G13">
        <v>11</v>
      </c>
      <c r="H13">
        <f>COUNTIFS(Dataset_limpio[Semana],ActividadesPorCursoYCuatrimestre[[#This Row],[Semana]],Dataset_limpio[Cuatrimestre],ActividadesPorCursoYCuatrimestre[[#This Row],[Cuatrimestre]],Dataset_limpio[Curso],E13)</f>
        <v>2</v>
      </c>
      <c r="J13" s="6" t="s">
        <v>104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2</v>
      </c>
      <c r="Y13">
        <v>0</v>
      </c>
      <c r="Z13">
        <v>10</v>
      </c>
    </row>
    <row r="14" spans="2:26" x14ac:dyDescent="0.3">
      <c r="B14">
        <v>12</v>
      </c>
      <c r="C14">
        <f>COUNTIF(Dataset_limpio[Semana],12)</f>
        <v>7</v>
      </c>
      <c r="E14">
        <v>1</v>
      </c>
      <c r="F14" t="s">
        <v>97</v>
      </c>
      <c r="G14">
        <v>12</v>
      </c>
      <c r="H14">
        <f>COUNTIFS(Dataset_limpio[Semana],ActividadesPorCursoYCuatrimestre[[#This Row],[Semana]],Dataset_limpio[Cuatrimestre],ActividadesPorCursoYCuatrimestre[[#This Row],[Cuatrimestre]],Dataset_limpio[Curso],E14)</f>
        <v>1</v>
      </c>
      <c r="J14" s="5" t="s">
        <v>117</v>
      </c>
      <c r="K14">
        <v>0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2</v>
      </c>
      <c r="S14">
        <v>0</v>
      </c>
      <c r="T14">
        <v>1</v>
      </c>
      <c r="U14">
        <v>0</v>
      </c>
      <c r="V14">
        <v>0</v>
      </c>
      <c r="W14">
        <v>0</v>
      </c>
      <c r="X14">
        <v>2</v>
      </c>
      <c r="Y14">
        <v>0</v>
      </c>
      <c r="Z14">
        <v>9</v>
      </c>
    </row>
    <row r="15" spans="2:26" x14ac:dyDescent="0.3">
      <c r="B15">
        <v>13</v>
      </c>
      <c r="C15">
        <f>COUNTIF(Dataset_limpio[Semana],13)</f>
        <v>10</v>
      </c>
      <c r="E15">
        <v>1</v>
      </c>
      <c r="F15" t="s">
        <v>97</v>
      </c>
      <c r="G15">
        <v>13</v>
      </c>
      <c r="H15">
        <f>COUNTIFS(Dataset_limpio[Semana],ActividadesPorCursoYCuatrimestre[[#This Row],[Semana]],Dataset_limpio[Cuatrimestre],ActividadesPorCursoYCuatrimestre[[#This Row],[Cuatrimestre]],Dataset_limpio[Curso],E15)</f>
        <v>0</v>
      </c>
      <c r="J15" s="6" t="s">
        <v>97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6</v>
      </c>
    </row>
    <row r="16" spans="2:26" x14ac:dyDescent="0.3">
      <c r="B16">
        <v>14</v>
      </c>
      <c r="C16">
        <f>COUNTIF(Dataset_limpio[Semana],14)</f>
        <v>10</v>
      </c>
      <c r="E16">
        <v>1</v>
      </c>
      <c r="F16" t="s">
        <v>97</v>
      </c>
      <c r="G16">
        <v>14</v>
      </c>
      <c r="H16">
        <f>COUNTIFS(Dataset_limpio[Semana],ActividadesPorCursoYCuatrimestre[[#This Row],[Semana]],Dataset_limpio[Cuatrimestre],ActividadesPorCursoYCuatrimestre[[#This Row],[Cuatrimestre]],Dataset_limpio[Curso],E16)</f>
        <v>0</v>
      </c>
      <c r="J16" s="6" t="s">
        <v>104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3</v>
      </c>
    </row>
    <row r="17" spans="2:26" x14ac:dyDescent="0.3">
      <c r="B17">
        <v>15</v>
      </c>
      <c r="C17">
        <f>COUNTIF(Dataset_limpio[Semana],15)</f>
        <v>4</v>
      </c>
      <c r="E17">
        <v>1</v>
      </c>
      <c r="F17" t="s">
        <v>97</v>
      </c>
      <c r="G17">
        <v>15</v>
      </c>
      <c r="H17">
        <f>COUNTIFS(Dataset_limpio[Semana],ActividadesPorCursoYCuatrimestre[[#This Row],[Semana]],Dataset_limpio[Cuatrimestre],ActividadesPorCursoYCuatrimestre[[#This Row],[Cuatrimestre]],Dataset_limpio[Curso],E17)</f>
        <v>1</v>
      </c>
      <c r="J17" s="5" t="s">
        <v>86</v>
      </c>
      <c r="K17">
        <v>0</v>
      </c>
      <c r="L17">
        <v>3</v>
      </c>
      <c r="M17">
        <v>5</v>
      </c>
      <c r="N17">
        <v>4</v>
      </c>
      <c r="O17">
        <v>8</v>
      </c>
      <c r="P17">
        <v>10</v>
      </c>
      <c r="Q17">
        <v>7</v>
      </c>
      <c r="R17">
        <v>10</v>
      </c>
      <c r="S17">
        <v>8</v>
      </c>
      <c r="T17">
        <v>8</v>
      </c>
      <c r="U17">
        <v>7</v>
      </c>
      <c r="V17">
        <v>7</v>
      </c>
      <c r="W17">
        <v>10</v>
      </c>
      <c r="X17">
        <v>10</v>
      </c>
      <c r="Y17">
        <v>4</v>
      </c>
      <c r="Z17">
        <v>101</v>
      </c>
    </row>
    <row r="18" spans="2:26" x14ac:dyDescent="0.3">
      <c r="E18">
        <v>1</v>
      </c>
      <c r="F18" t="s">
        <v>104</v>
      </c>
      <c r="G18">
        <v>1</v>
      </c>
      <c r="H18">
        <f>COUNTIFS(Dataset_limpio[Semana],ActividadesPorCursoYCuatrimestre[[#This Row],[Semana]],Dataset_limpio[Cuatrimestre],ActividadesPorCursoYCuatrimestre[[#This Row],[Cuatrimestre]],Dataset_limpio[Curso],E18)</f>
        <v>0</v>
      </c>
    </row>
    <row r="19" spans="2:26" x14ac:dyDescent="0.3">
      <c r="E19">
        <v>1</v>
      </c>
      <c r="F19" t="s">
        <v>104</v>
      </c>
      <c r="G19">
        <v>2</v>
      </c>
      <c r="H19">
        <f>COUNTIFS(Dataset_limpio[Semana],ActividadesPorCursoYCuatrimestre[[#This Row],[Semana]],Dataset_limpio[Cuatrimestre],ActividadesPorCursoYCuatrimestre[[#This Row],[Cuatrimestre]],Dataset_limpio[Curso],E19)</f>
        <v>0</v>
      </c>
    </row>
    <row r="20" spans="2:26" x14ac:dyDescent="0.3">
      <c r="B20" t="s">
        <v>94</v>
      </c>
      <c r="C20" t="s">
        <v>128</v>
      </c>
      <c r="E20">
        <v>1</v>
      </c>
      <c r="F20" t="s">
        <v>104</v>
      </c>
      <c r="G20">
        <v>3</v>
      </c>
      <c r="H20">
        <f>COUNTIFS(Dataset_limpio[Semana],ActividadesPorCursoYCuatrimestre[[#This Row],[Semana]],Dataset_limpio[Cuatrimestre],ActividadesPorCursoYCuatrimestre[[#This Row],[Cuatrimestre]],Dataset_limpio[Curso],E20)</f>
        <v>0</v>
      </c>
    </row>
    <row r="21" spans="2:26" x14ac:dyDescent="0.3">
      <c r="B21" t="s">
        <v>102</v>
      </c>
      <c r="C21">
        <f>COUNTIF(Dataset_limpio[Tipo de actividad],'Tablas Auxiliares'!B21)</f>
        <v>11</v>
      </c>
      <c r="E21">
        <v>1</v>
      </c>
      <c r="F21" t="s">
        <v>104</v>
      </c>
      <c r="G21">
        <v>4</v>
      </c>
      <c r="H21">
        <f>COUNTIFS(Dataset_limpio[Semana],ActividadesPorCursoYCuatrimestre[[#This Row],[Semana]],Dataset_limpio[Cuatrimestre],ActividadesPorCursoYCuatrimestre[[#This Row],[Cuatrimestre]],Dataset_limpio[Curso],E21)</f>
        <v>0</v>
      </c>
    </row>
    <row r="22" spans="2:26" x14ac:dyDescent="0.3">
      <c r="B22" t="s">
        <v>109</v>
      </c>
      <c r="C22">
        <f>COUNTIF(Dataset_limpio[Tipo de actividad],'Tablas Auxiliares'!B22)</f>
        <v>28</v>
      </c>
      <c r="E22">
        <v>1</v>
      </c>
      <c r="F22" t="s">
        <v>104</v>
      </c>
      <c r="G22">
        <v>5</v>
      </c>
      <c r="H22">
        <f>COUNTIFS(Dataset_limpio[Semana],ActividadesPorCursoYCuatrimestre[[#This Row],[Semana]],Dataset_limpio[Cuatrimestre],ActividadesPorCursoYCuatrimestre[[#This Row],[Cuatrimestre]],Dataset_limpio[Curso],E22)</f>
        <v>0</v>
      </c>
    </row>
    <row r="23" spans="2:26" x14ac:dyDescent="0.3">
      <c r="B23" t="s">
        <v>101</v>
      </c>
      <c r="C23">
        <f>COUNTIF(Dataset_limpio[Tipo de actividad],'Tablas Auxiliares'!B23)</f>
        <v>17</v>
      </c>
      <c r="E23">
        <v>1</v>
      </c>
      <c r="F23" t="s">
        <v>104</v>
      </c>
      <c r="G23">
        <v>6</v>
      </c>
      <c r="H23">
        <f>COUNTIFS(Dataset_limpio[Semana],ActividadesPorCursoYCuatrimestre[[#This Row],[Semana]],Dataset_limpio[Cuatrimestre],ActividadesPorCursoYCuatrimestre[[#This Row],[Cuatrimestre]],Dataset_limpio[Curso],E23)</f>
        <v>2</v>
      </c>
    </row>
    <row r="24" spans="2:26" x14ac:dyDescent="0.3">
      <c r="B24" t="s">
        <v>105</v>
      </c>
      <c r="C24">
        <f>COUNTIF(Dataset_limpio[Tipo de actividad],'Tablas Auxiliares'!B24)</f>
        <v>11</v>
      </c>
      <c r="E24">
        <v>1</v>
      </c>
      <c r="F24" t="s">
        <v>104</v>
      </c>
      <c r="G24">
        <v>7</v>
      </c>
      <c r="H24">
        <f>COUNTIFS(Dataset_limpio[Semana],ActividadesPorCursoYCuatrimestre[[#This Row],[Semana]],Dataset_limpio[Cuatrimestre],ActividadesPorCursoYCuatrimestre[[#This Row],[Cuatrimestre]],Dataset_limpio[Curso],E24)</f>
        <v>2</v>
      </c>
    </row>
    <row r="25" spans="2:26" x14ac:dyDescent="0.3">
      <c r="B25" t="s">
        <v>99</v>
      </c>
      <c r="C25">
        <f>COUNTIF(Dataset_limpio[Tipo de actividad],'Tablas Auxiliares'!B25)</f>
        <v>34</v>
      </c>
      <c r="E25">
        <v>1</v>
      </c>
      <c r="F25" t="s">
        <v>104</v>
      </c>
      <c r="G25">
        <v>8</v>
      </c>
      <c r="H25">
        <f>COUNTIFS(Dataset_limpio[Semana],ActividadesPorCursoYCuatrimestre[[#This Row],[Semana]],Dataset_limpio[Cuatrimestre],ActividadesPorCursoYCuatrimestre[[#This Row],[Cuatrimestre]],Dataset_limpio[Curso],E25)</f>
        <v>2</v>
      </c>
    </row>
    <row r="26" spans="2:26" x14ac:dyDescent="0.3">
      <c r="E26">
        <v>1</v>
      </c>
      <c r="F26" t="s">
        <v>104</v>
      </c>
      <c r="G26">
        <v>9</v>
      </c>
      <c r="H26">
        <f>COUNTIFS(Dataset_limpio[Semana],ActividadesPorCursoYCuatrimestre[[#This Row],[Semana]],Dataset_limpio[Cuatrimestre],ActividadesPorCursoYCuatrimestre[[#This Row],[Cuatrimestre]],Dataset_limpio[Curso],E26)</f>
        <v>2</v>
      </c>
    </row>
    <row r="27" spans="2:26" x14ac:dyDescent="0.3">
      <c r="E27">
        <v>1</v>
      </c>
      <c r="F27" t="s">
        <v>104</v>
      </c>
      <c r="G27">
        <v>10</v>
      </c>
      <c r="H27">
        <f>COUNTIFS(Dataset_limpio[Semana],ActividadesPorCursoYCuatrimestre[[#This Row],[Semana]],Dataset_limpio[Cuatrimestre],ActividadesPorCursoYCuatrimestre[[#This Row],[Cuatrimestre]],Dataset_limpio[Curso],E27)</f>
        <v>0</v>
      </c>
    </row>
    <row r="28" spans="2:26" x14ac:dyDescent="0.3">
      <c r="E28">
        <v>1</v>
      </c>
      <c r="F28" t="s">
        <v>104</v>
      </c>
      <c r="G28">
        <v>11</v>
      </c>
      <c r="H28">
        <f>COUNTIFS(Dataset_limpio[Semana],ActividadesPorCursoYCuatrimestre[[#This Row],[Semana]],Dataset_limpio[Cuatrimestre],ActividadesPorCursoYCuatrimestre[[#This Row],[Cuatrimestre]],Dataset_limpio[Curso],E28)</f>
        <v>0</v>
      </c>
    </row>
    <row r="29" spans="2:26" x14ac:dyDescent="0.3">
      <c r="E29">
        <v>1</v>
      </c>
      <c r="F29" t="s">
        <v>104</v>
      </c>
      <c r="G29">
        <v>12</v>
      </c>
      <c r="H29">
        <f>COUNTIFS(Dataset_limpio[Semana],ActividadesPorCursoYCuatrimestre[[#This Row],[Semana]],Dataset_limpio[Cuatrimestre],ActividadesPorCursoYCuatrimestre[[#This Row],[Cuatrimestre]],Dataset_limpio[Curso],E29)</f>
        <v>2</v>
      </c>
    </row>
    <row r="30" spans="2:26" x14ac:dyDescent="0.3">
      <c r="E30">
        <v>1</v>
      </c>
      <c r="F30" t="s">
        <v>104</v>
      </c>
      <c r="G30">
        <v>13</v>
      </c>
      <c r="H30">
        <f>COUNTIFS(Dataset_limpio[Semana],ActividadesPorCursoYCuatrimestre[[#This Row],[Semana]],Dataset_limpio[Cuatrimestre],ActividadesPorCursoYCuatrimestre[[#This Row],[Cuatrimestre]],Dataset_limpio[Curso],E30)</f>
        <v>1</v>
      </c>
    </row>
    <row r="31" spans="2:26" x14ac:dyDescent="0.3">
      <c r="E31">
        <v>1</v>
      </c>
      <c r="F31" t="s">
        <v>104</v>
      </c>
      <c r="G31">
        <v>14</v>
      </c>
      <c r="H31">
        <f>COUNTIFS(Dataset_limpio[Semana],ActividadesPorCursoYCuatrimestre[[#This Row],[Semana]],Dataset_limpio[Cuatrimestre],ActividadesPorCursoYCuatrimestre[[#This Row],[Cuatrimestre]],Dataset_limpio[Curso],E31)</f>
        <v>2</v>
      </c>
    </row>
    <row r="32" spans="2:26" x14ac:dyDescent="0.3">
      <c r="E32">
        <v>1</v>
      </c>
      <c r="F32" t="s">
        <v>104</v>
      </c>
      <c r="G32">
        <v>15</v>
      </c>
      <c r="H32">
        <f>COUNTIFS(Dataset_limpio[Semana],ActividadesPorCursoYCuatrimestre[[#This Row],[Semana]],Dataset_limpio[Cuatrimestre],ActividadesPorCursoYCuatrimestre[[#This Row],[Cuatrimestre]],Dataset_limpio[Curso],E32)</f>
        <v>0</v>
      </c>
    </row>
    <row r="33" spans="5:8" x14ac:dyDescent="0.3">
      <c r="E33" t="s">
        <v>108</v>
      </c>
      <c r="F33" t="s">
        <v>97</v>
      </c>
      <c r="G33">
        <v>1</v>
      </c>
      <c r="H33">
        <f>COUNTIFS(Dataset_limpio[Semana],ActividadesPorCursoYCuatrimestre[[#This Row],[Semana]],Dataset_limpio[Cuatrimestre],ActividadesPorCursoYCuatrimestre[[#This Row],[Cuatrimestre]],Dataset_limpio[Curso],E33)</f>
        <v>0</v>
      </c>
    </row>
    <row r="34" spans="5:8" x14ac:dyDescent="0.3">
      <c r="E34" t="s">
        <v>108</v>
      </c>
      <c r="F34" t="s">
        <v>97</v>
      </c>
      <c r="G34">
        <v>2</v>
      </c>
      <c r="H34">
        <f>COUNTIFS(Dataset_limpio[Semana],ActividadesPorCursoYCuatrimestre[[#This Row],[Semana]],Dataset_limpio[Cuatrimestre],ActividadesPorCursoYCuatrimestre[[#This Row],[Cuatrimestre]],Dataset_limpio[Curso],E34)</f>
        <v>0</v>
      </c>
    </row>
    <row r="35" spans="5:8" x14ac:dyDescent="0.3">
      <c r="E35" t="s">
        <v>108</v>
      </c>
      <c r="F35" t="s">
        <v>97</v>
      </c>
      <c r="G35">
        <v>3</v>
      </c>
      <c r="H35">
        <f>COUNTIFS(Dataset_limpio[Semana],ActividadesPorCursoYCuatrimestre[[#This Row],[Semana]],Dataset_limpio[Cuatrimestre],ActividadesPorCursoYCuatrimestre[[#This Row],[Cuatrimestre]],Dataset_limpio[Curso],E35)</f>
        <v>0</v>
      </c>
    </row>
    <row r="36" spans="5:8" x14ac:dyDescent="0.3">
      <c r="E36" t="s">
        <v>108</v>
      </c>
      <c r="F36" t="s">
        <v>97</v>
      </c>
      <c r="G36">
        <v>4</v>
      </c>
      <c r="H36">
        <f>COUNTIFS(Dataset_limpio[Semana],ActividadesPorCursoYCuatrimestre[[#This Row],[Semana]],Dataset_limpio[Cuatrimestre],ActividadesPorCursoYCuatrimestre[[#This Row],[Cuatrimestre]],Dataset_limpio[Curso],E36)</f>
        <v>0</v>
      </c>
    </row>
    <row r="37" spans="5:8" x14ac:dyDescent="0.3">
      <c r="E37" t="s">
        <v>108</v>
      </c>
      <c r="F37" t="s">
        <v>97</v>
      </c>
      <c r="G37">
        <v>5</v>
      </c>
      <c r="H37">
        <f>COUNTIFS(Dataset_limpio[Semana],ActividadesPorCursoYCuatrimestre[[#This Row],[Semana]],Dataset_limpio[Cuatrimestre],ActividadesPorCursoYCuatrimestre[[#This Row],[Cuatrimestre]],Dataset_limpio[Curso],E37)</f>
        <v>2</v>
      </c>
    </row>
    <row r="38" spans="5:8" x14ac:dyDescent="0.3">
      <c r="E38" t="s">
        <v>108</v>
      </c>
      <c r="F38" t="s">
        <v>97</v>
      </c>
      <c r="G38">
        <v>6</v>
      </c>
      <c r="H38">
        <f>COUNTIFS(Dataset_limpio[Semana],ActividadesPorCursoYCuatrimestre[[#This Row],[Semana]],Dataset_limpio[Cuatrimestre],ActividadesPorCursoYCuatrimestre[[#This Row],[Cuatrimestre]],Dataset_limpio[Curso],E38)</f>
        <v>1</v>
      </c>
    </row>
    <row r="39" spans="5:8" x14ac:dyDescent="0.3">
      <c r="E39" t="s">
        <v>108</v>
      </c>
      <c r="F39" t="s">
        <v>97</v>
      </c>
      <c r="G39">
        <v>7</v>
      </c>
      <c r="H39">
        <f>COUNTIFS(Dataset_limpio[Semana],ActividadesPorCursoYCuatrimestre[[#This Row],[Semana]],Dataset_limpio[Cuatrimestre],ActividadesPorCursoYCuatrimestre[[#This Row],[Cuatrimestre]],Dataset_limpio[Curso],E39)</f>
        <v>1</v>
      </c>
    </row>
    <row r="40" spans="5:8" x14ac:dyDescent="0.3">
      <c r="E40" t="s">
        <v>108</v>
      </c>
      <c r="F40" t="s">
        <v>97</v>
      </c>
      <c r="G40">
        <v>8</v>
      </c>
      <c r="H40">
        <f>COUNTIFS(Dataset_limpio[Semana],ActividadesPorCursoYCuatrimestre[[#This Row],[Semana]],Dataset_limpio[Cuatrimestre],ActividadesPorCursoYCuatrimestre[[#This Row],[Cuatrimestre]],Dataset_limpio[Curso],E40)</f>
        <v>0</v>
      </c>
    </row>
    <row r="41" spans="5:8" x14ac:dyDescent="0.3">
      <c r="E41" t="s">
        <v>108</v>
      </c>
      <c r="F41" t="s">
        <v>97</v>
      </c>
      <c r="G41">
        <v>9</v>
      </c>
      <c r="H41">
        <f>COUNTIFS(Dataset_limpio[Semana],ActividadesPorCursoYCuatrimestre[[#This Row],[Semana]],Dataset_limpio[Cuatrimestre],ActividadesPorCursoYCuatrimestre[[#This Row],[Cuatrimestre]],Dataset_limpio[Curso],E41)</f>
        <v>1</v>
      </c>
    </row>
    <row r="42" spans="5:8" x14ac:dyDescent="0.3">
      <c r="E42" t="s">
        <v>108</v>
      </c>
      <c r="F42" t="s">
        <v>97</v>
      </c>
      <c r="G42">
        <v>10</v>
      </c>
      <c r="H42">
        <f>COUNTIFS(Dataset_limpio[Semana],ActividadesPorCursoYCuatrimestre[[#This Row],[Semana]],Dataset_limpio[Cuatrimestre],ActividadesPorCursoYCuatrimestre[[#This Row],[Cuatrimestre]],Dataset_limpio[Curso],E42)</f>
        <v>1</v>
      </c>
    </row>
    <row r="43" spans="5:8" x14ac:dyDescent="0.3">
      <c r="E43" t="s">
        <v>108</v>
      </c>
      <c r="F43" t="s">
        <v>97</v>
      </c>
      <c r="G43">
        <v>11</v>
      </c>
      <c r="H43">
        <f>COUNTIFS(Dataset_limpio[Semana],ActividadesPorCursoYCuatrimestre[[#This Row],[Semana]],Dataset_limpio[Cuatrimestre],ActividadesPorCursoYCuatrimestre[[#This Row],[Cuatrimestre]],Dataset_limpio[Curso],E43)</f>
        <v>0</v>
      </c>
    </row>
    <row r="44" spans="5:8" x14ac:dyDescent="0.3">
      <c r="E44" t="s">
        <v>108</v>
      </c>
      <c r="F44" t="s">
        <v>97</v>
      </c>
      <c r="G44">
        <v>12</v>
      </c>
      <c r="H44">
        <f>COUNTIFS(Dataset_limpio[Semana],ActividadesPorCursoYCuatrimestre[[#This Row],[Semana]],Dataset_limpio[Cuatrimestre],ActividadesPorCursoYCuatrimestre[[#This Row],[Cuatrimestre]],Dataset_limpio[Curso],E44)</f>
        <v>0</v>
      </c>
    </row>
    <row r="45" spans="5:8" x14ac:dyDescent="0.3">
      <c r="E45" t="s">
        <v>108</v>
      </c>
      <c r="F45" t="s">
        <v>97</v>
      </c>
      <c r="G45">
        <v>13</v>
      </c>
      <c r="H45">
        <f>COUNTIFS(Dataset_limpio[Semana],ActividadesPorCursoYCuatrimestre[[#This Row],[Semana]],Dataset_limpio[Cuatrimestre],ActividadesPorCursoYCuatrimestre[[#This Row],[Cuatrimestre]],Dataset_limpio[Curso],E45)</f>
        <v>4</v>
      </c>
    </row>
    <row r="46" spans="5:8" x14ac:dyDescent="0.3">
      <c r="E46" t="s">
        <v>108</v>
      </c>
      <c r="F46" t="s">
        <v>97</v>
      </c>
      <c r="G46">
        <v>14</v>
      </c>
      <c r="H46">
        <f>COUNTIFS(Dataset_limpio[Semana],ActividadesPorCursoYCuatrimestre[[#This Row],[Semana]],Dataset_limpio[Cuatrimestre],ActividadesPorCursoYCuatrimestre[[#This Row],[Cuatrimestre]],Dataset_limpio[Curso],E46)</f>
        <v>1</v>
      </c>
    </row>
    <row r="47" spans="5:8" x14ac:dyDescent="0.3">
      <c r="E47" t="s">
        <v>108</v>
      </c>
      <c r="F47" t="s">
        <v>97</v>
      </c>
      <c r="G47">
        <v>15</v>
      </c>
      <c r="H47">
        <f>COUNTIFS(Dataset_limpio[Semana],ActividadesPorCursoYCuatrimestre[[#This Row],[Semana]],Dataset_limpio[Cuatrimestre],ActividadesPorCursoYCuatrimestre[[#This Row],[Cuatrimestre]],Dataset_limpio[Curso],E47)</f>
        <v>0</v>
      </c>
    </row>
    <row r="48" spans="5:8" x14ac:dyDescent="0.3">
      <c r="E48" t="s">
        <v>108</v>
      </c>
      <c r="F48" t="s">
        <v>104</v>
      </c>
      <c r="G48">
        <v>1</v>
      </c>
      <c r="H48">
        <f>COUNTIFS(Dataset_limpio[Semana],ActividadesPorCursoYCuatrimestre[[#This Row],[Semana]],Dataset_limpio[Cuatrimestre],ActividadesPorCursoYCuatrimestre[[#This Row],[Cuatrimestre]],Dataset_limpio[Curso],E48)</f>
        <v>0</v>
      </c>
    </row>
    <row r="49" spans="5:8" x14ac:dyDescent="0.3">
      <c r="E49" t="s">
        <v>108</v>
      </c>
      <c r="F49" t="s">
        <v>104</v>
      </c>
      <c r="G49">
        <v>2</v>
      </c>
      <c r="H49">
        <f>COUNTIFS(Dataset_limpio[Semana],ActividadesPorCursoYCuatrimestre[[#This Row],[Semana]],Dataset_limpio[Cuatrimestre],ActividadesPorCursoYCuatrimestre[[#This Row],[Cuatrimestre]],Dataset_limpio[Curso],E49)</f>
        <v>1</v>
      </c>
    </row>
    <row r="50" spans="5:8" x14ac:dyDescent="0.3">
      <c r="E50" t="s">
        <v>108</v>
      </c>
      <c r="F50" t="s">
        <v>104</v>
      </c>
      <c r="G50">
        <v>3</v>
      </c>
      <c r="H50">
        <f>COUNTIFS(Dataset_limpio[Semana],ActividadesPorCursoYCuatrimestre[[#This Row],[Semana]],Dataset_limpio[Cuatrimestre],ActividadesPorCursoYCuatrimestre[[#This Row],[Cuatrimestre]],Dataset_limpio[Curso],E50)</f>
        <v>3</v>
      </c>
    </row>
    <row r="51" spans="5:8" x14ac:dyDescent="0.3">
      <c r="E51" t="s">
        <v>108</v>
      </c>
      <c r="F51" t="s">
        <v>104</v>
      </c>
      <c r="G51">
        <v>4</v>
      </c>
      <c r="H51">
        <f>COUNTIFS(Dataset_limpio[Semana],ActividadesPorCursoYCuatrimestre[[#This Row],[Semana]],Dataset_limpio[Cuatrimestre],ActividadesPorCursoYCuatrimestre[[#This Row],[Cuatrimestre]],Dataset_limpio[Curso],E51)</f>
        <v>1</v>
      </c>
    </row>
    <row r="52" spans="5:8" x14ac:dyDescent="0.3">
      <c r="E52" t="s">
        <v>108</v>
      </c>
      <c r="F52" t="s">
        <v>104</v>
      </c>
      <c r="G52">
        <v>5</v>
      </c>
      <c r="H52">
        <f>COUNTIFS(Dataset_limpio[Semana],ActividadesPorCursoYCuatrimestre[[#This Row],[Semana]],Dataset_limpio[Cuatrimestre],ActividadesPorCursoYCuatrimestre[[#This Row],[Cuatrimestre]],Dataset_limpio[Curso],E52)</f>
        <v>2</v>
      </c>
    </row>
    <row r="53" spans="5:8" x14ac:dyDescent="0.3">
      <c r="E53" t="s">
        <v>108</v>
      </c>
      <c r="F53" t="s">
        <v>104</v>
      </c>
      <c r="G53">
        <v>6</v>
      </c>
      <c r="H53">
        <f>COUNTIFS(Dataset_limpio[Semana],ActividadesPorCursoYCuatrimestre[[#This Row],[Semana]],Dataset_limpio[Cuatrimestre],ActividadesPorCursoYCuatrimestre[[#This Row],[Cuatrimestre]],Dataset_limpio[Curso],E53)</f>
        <v>2</v>
      </c>
    </row>
    <row r="54" spans="5:8" x14ac:dyDescent="0.3">
      <c r="E54" t="s">
        <v>108</v>
      </c>
      <c r="F54" t="s">
        <v>104</v>
      </c>
      <c r="G54">
        <v>7</v>
      </c>
      <c r="H54">
        <f>COUNTIFS(Dataset_limpio[Semana],ActividadesPorCursoYCuatrimestre[[#This Row],[Semana]],Dataset_limpio[Cuatrimestre],ActividadesPorCursoYCuatrimestre[[#This Row],[Cuatrimestre]],Dataset_limpio[Curso],E54)</f>
        <v>2</v>
      </c>
    </row>
    <row r="55" spans="5:8" x14ac:dyDescent="0.3">
      <c r="E55" t="s">
        <v>108</v>
      </c>
      <c r="F55" t="s">
        <v>104</v>
      </c>
      <c r="G55">
        <v>8</v>
      </c>
      <c r="H55">
        <f>COUNTIFS(Dataset_limpio[Semana],ActividadesPorCursoYCuatrimestre[[#This Row],[Semana]],Dataset_limpio[Cuatrimestre],ActividadesPorCursoYCuatrimestre[[#This Row],[Cuatrimestre]],Dataset_limpio[Curso],E55)</f>
        <v>1</v>
      </c>
    </row>
    <row r="56" spans="5:8" x14ac:dyDescent="0.3">
      <c r="E56" t="s">
        <v>108</v>
      </c>
      <c r="F56" t="s">
        <v>104</v>
      </c>
      <c r="G56">
        <v>9</v>
      </c>
      <c r="H56">
        <f>COUNTIFS(Dataset_limpio[Semana],ActividadesPorCursoYCuatrimestre[[#This Row],[Semana]],Dataset_limpio[Cuatrimestre],ActividadesPorCursoYCuatrimestre[[#This Row],[Cuatrimestre]],Dataset_limpio[Curso],E56)</f>
        <v>2</v>
      </c>
    </row>
    <row r="57" spans="5:8" x14ac:dyDescent="0.3">
      <c r="E57" t="s">
        <v>108</v>
      </c>
      <c r="F57" t="s">
        <v>104</v>
      </c>
      <c r="G57">
        <v>10</v>
      </c>
      <c r="H57">
        <f>COUNTIFS(Dataset_limpio[Semana],ActividadesPorCursoYCuatrimestre[[#This Row],[Semana]],Dataset_limpio[Cuatrimestre],ActividadesPorCursoYCuatrimestre[[#This Row],[Cuatrimestre]],Dataset_limpio[Curso],E57)</f>
        <v>1</v>
      </c>
    </row>
    <row r="58" spans="5:8" x14ac:dyDescent="0.3">
      <c r="E58" t="s">
        <v>108</v>
      </c>
      <c r="F58" t="s">
        <v>104</v>
      </c>
      <c r="G58">
        <v>11</v>
      </c>
      <c r="H58">
        <f>COUNTIFS(Dataset_limpio[Semana],ActividadesPorCursoYCuatrimestre[[#This Row],[Semana]],Dataset_limpio[Cuatrimestre],ActividadesPorCursoYCuatrimestre[[#This Row],[Cuatrimestre]],Dataset_limpio[Curso],E58)</f>
        <v>2</v>
      </c>
    </row>
    <row r="59" spans="5:8" x14ac:dyDescent="0.3">
      <c r="E59" t="s">
        <v>108</v>
      </c>
      <c r="F59" t="s">
        <v>104</v>
      </c>
      <c r="G59">
        <v>12</v>
      </c>
      <c r="H59">
        <f>COUNTIFS(Dataset_limpio[Semana],ActividadesPorCursoYCuatrimestre[[#This Row],[Semana]],Dataset_limpio[Cuatrimestre],ActividadesPorCursoYCuatrimestre[[#This Row],[Cuatrimestre]],Dataset_limpio[Curso],E59)</f>
        <v>1</v>
      </c>
    </row>
    <row r="60" spans="5:8" x14ac:dyDescent="0.3">
      <c r="E60" t="s">
        <v>108</v>
      </c>
      <c r="F60" t="s">
        <v>104</v>
      </c>
      <c r="G60">
        <v>13</v>
      </c>
      <c r="H60">
        <f>COUNTIFS(Dataset_limpio[Semana],ActividadesPorCursoYCuatrimestre[[#This Row],[Semana]],Dataset_limpio[Cuatrimestre],ActividadesPorCursoYCuatrimestre[[#This Row],[Cuatrimestre]],Dataset_limpio[Curso],E60)</f>
        <v>1</v>
      </c>
    </row>
    <row r="61" spans="5:8" x14ac:dyDescent="0.3">
      <c r="E61" t="s">
        <v>108</v>
      </c>
      <c r="F61" t="s">
        <v>104</v>
      </c>
      <c r="G61">
        <v>14</v>
      </c>
      <c r="H61">
        <f>COUNTIFS(Dataset_limpio[Semana],ActividadesPorCursoYCuatrimestre[[#This Row],[Semana]],Dataset_limpio[Cuatrimestre],ActividadesPorCursoYCuatrimestre[[#This Row],[Cuatrimestre]],Dataset_limpio[Curso],E61)</f>
        <v>0</v>
      </c>
    </row>
    <row r="62" spans="5:8" x14ac:dyDescent="0.3">
      <c r="E62" t="s">
        <v>108</v>
      </c>
      <c r="F62" t="s">
        <v>104</v>
      </c>
      <c r="G62">
        <v>15</v>
      </c>
      <c r="H62">
        <f>COUNTIFS(Dataset_limpio[Semana],ActividadesPorCursoYCuatrimestre[[#This Row],[Semana]],Dataset_limpio[Cuatrimestre],ActividadesPorCursoYCuatrimestre[[#This Row],[Cuatrimestre]],Dataset_limpio[Curso],E62)</f>
        <v>0</v>
      </c>
    </row>
    <row r="63" spans="5:8" x14ac:dyDescent="0.3">
      <c r="E63" t="s">
        <v>112</v>
      </c>
      <c r="F63" t="s">
        <v>97</v>
      </c>
      <c r="G63">
        <v>1</v>
      </c>
      <c r="H63">
        <f>COUNTIFS(Dataset_limpio[Semana],ActividadesPorCursoYCuatrimestre[[#This Row],[Semana]],Dataset_limpio[Cuatrimestre],ActividadesPorCursoYCuatrimestre[[#This Row],[Cuatrimestre]],Dataset_limpio[Curso],E63)</f>
        <v>0</v>
      </c>
    </row>
    <row r="64" spans="5:8" x14ac:dyDescent="0.3">
      <c r="E64" t="s">
        <v>112</v>
      </c>
      <c r="F64" t="s">
        <v>97</v>
      </c>
      <c r="G64">
        <v>2</v>
      </c>
      <c r="H64">
        <f>COUNTIFS(Dataset_limpio[Semana],ActividadesPorCursoYCuatrimestre[[#This Row],[Semana]],Dataset_limpio[Cuatrimestre],ActividadesPorCursoYCuatrimestre[[#This Row],[Cuatrimestre]],Dataset_limpio[Curso],E64)</f>
        <v>1</v>
      </c>
    </row>
    <row r="65" spans="5:8" x14ac:dyDescent="0.3">
      <c r="E65" t="s">
        <v>112</v>
      </c>
      <c r="F65" t="s">
        <v>97</v>
      </c>
      <c r="G65">
        <v>3</v>
      </c>
      <c r="H65">
        <f>COUNTIFS(Dataset_limpio[Semana],ActividadesPorCursoYCuatrimestre[[#This Row],[Semana]],Dataset_limpio[Cuatrimestre],ActividadesPorCursoYCuatrimestre[[#This Row],[Cuatrimestre]],Dataset_limpio[Curso],E65)</f>
        <v>2</v>
      </c>
    </row>
    <row r="66" spans="5:8" x14ac:dyDescent="0.3">
      <c r="E66" t="s">
        <v>112</v>
      </c>
      <c r="F66" t="s">
        <v>97</v>
      </c>
      <c r="G66">
        <v>4</v>
      </c>
      <c r="H66">
        <f>COUNTIFS(Dataset_limpio[Semana],ActividadesPorCursoYCuatrimestre[[#This Row],[Semana]],Dataset_limpio[Cuatrimestre],ActividadesPorCursoYCuatrimestre[[#This Row],[Cuatrimestre]],Dataset_limpio[Curso],E66)</f>
        <v>1</v>
      </c>
    </row>
    <row r="67" spans="5:8" x14ac:dyDescent="0.3">
      <c r="E67" t="s">
        <v>112</v>
      </c>
      <c r="F67" t="s">
        <v>97</v>
      </c>
      <c r="G67">
        <v>5</v>
      </c>
      <c r="H67">
        <f>COUNTIFS(Dataset_limpio[Semana],ActividadesPorCursoYCuatrimestre[[#This Row],[Semana]],Dataset_limpio[Cuatrimestre],ActividadesPorCursoYCuatrimestre[[#This Row],[Cuatrimestre]],Dataset_limpio[Curso],E67)</f>
        <v>2</v>
      </c>
    </row>
    <row r="68" spans="5:8" x14ac:dyDescent="0.3">
      <c r="E68" t="s">
        <v>112</v>
      </c>
      <c r="F68" t="s">
        <v>97</v>
      </c>
      <c r="G68">
        <v>6</v>
      </c>
      <c r="H68">
        <f>COUNTIFS(Dataset_limpio[Semana],ActividadesPorCursoYCuatrimestre[[#This Row],[Semana]],Dataset_limpio[Cuatrimestre],ActividadesPorCursoYCuatrimestre[[#This Row],[Cuatrimestre]],Dataset_limpio[Curso],E68)</f>
        <v>3</v>
      </c>
    </row>
    <row r="69" spans="5:8" x14ac:dyDescent="0.3">
      <c r="E69" t="s">
        <v>112</v>
      </c>
      <c r="F69" t="s">
        <v>97</v>
      </c>
      <c r="G69">
        <v>7</v>
      </c>
      <c r="H69">
        <f>COUNTIFS(Dataset_limpio[Semana],ActividadesPorCursoYCuatrimestre[[#This Row],[Semana]],Dataset_limpio[Cuatrimestre],ActividadesPorCursoYCuatrimestre[[#This Row],[Cuatrimestre]],Dataset_limpio[Curso],E69)</f>
        <v>1</v>
      </c>
    </row>
    <row r="70" spans="5:8" x14ac:dyDescent="0.3">
      <c r="E70" t="s">
        <v>112</v>
      </c>
      <c r="F70" t="s">
        <v>97</v>
      </c>
      <c r="G70">
        <v>8</v>
      </c>
      <c r="H70">
        <f>COUNTIFS(Dataset_limpio[Semana],ActividadesPorCursoYCuatrimestre[[#This Row],[Semana]],Dataset_limpio[Cuatrimestre],ActividadesPorCursoYCuatrimestre[[#This Row],[Cuatrimestre]],Dataset_limpio[Curso],E70)</f>
        <v>3</v>
      </c>
    </row>
    <row r="71" spans="5:8" x14ac:dyDescent="0.3">
      <c r="E71" t="s">
        <v>112</v>
      </c>
      <c r="F71" t="s">
        <v>97</v>
      </c>
      <c r="G71">
        <v>9</v>
      </c>
      <c r="H71">
        <f>COUNTIFS(Dataset_limpio[Semana],ActividadesPorCursoYCuatrimestre[[#This Row],[Semana]],Dataset_limpio[Cuatrimestre],ActividadesPorCursoYCuatrimestre[[#This Row],[Cuatrimestre]],Dataset_limpio[Curso],E71)</f>
        <v>2</v>
      </c>
    </row>
    <row r="72" spans="5:8" x14ac:dyDescent="0.3">
      <c r="E72" t="s">
        <v>112</v>
      </c>
      <c r="F72" t="s">
        <v>97</v>
      </c>
      <c r="G72">
        <v>10</v>
      </c>
      <c r="H72">
        <f>COUNTIFS(Dataset_limpio[Semana],ActividadesPorCursoYCuatrimestre[[#This Row],[Semana]],Dataset_limpio[Cuatrimestre],ActividadesPorCursoYCuatrimestre[[#This Row],[Cuatrimestre]],Dataset_limpio[Curso],E72)</f>
        <v>3</v>
      </c>
    </row>
    <row r="73" spans="5:8" x14ac:dyDescent="0.3">
      <c r="E73" t="s">
        <v>112</v>
      </c>
      <c r="F73" t="s">
        <v>97</v>
      </c>
      <c r="G73">
        <v>11</v>
      </c>
      <c r="H73">
        <f>COUNTIFS(Dataset_limpio[Semana],ActividadesPorCursoYCuatrimestre[[#This Row],[Semana]],Dataset_limpio[Cuatrimestre],ActividadesPorCursoYCuatrimestre[[#This Row],[Cuatrimestre]],Dataset_limpio[Curso],E73)</f>
        <v>2</v>
      </c>
    </row>
    <row r="74" spans="5:8" x14ac:dyDescent="0.3">
      <c r="E74" t="s">
        <v>112</v>
      </c>
      <c r="F74" t="s">
        <v>97</v>
      </c>
      <c r="G74">
        <v>12</v>
      </c>
      <c r="H74">
        <f>COUNTIFS(Dataset_limpio[Semana],ActividadesPorCursoYCuatrimestre[[#This Row],[Semana]],Dataset_limpio[Cuatrimestre],ActividadesPorCursoYCuatrimestre[[#This Row],[Cuatrimestre]],Dataset_limpio[Curso],E74)</f>
        <v>2</v>
      </c>
    </row>
    <row r="75" spans="5:8" x14ac:dyDescent="0.3">
      <c r="E75" t="s">
        <v>112</v>
      </c>
      <c r="F75" t="s">
        <v>97</v>
      </c>
      <c r="G75">
        <v>13</v>
      </c>
      <c r="H75">
        <f>COUNTIFS(Dataset_limpio[Semana],ActividadesPorCursoYCuatrimestre[[#This Row],[Semana]],Dataset_limpio[Cuatrimestre],ActividadesPorCursoYCuatrimestre[[#This Row],[Cuatrimestre]],Dataset_limpio[Curso],E75)</f>
        <v>3</v>
      </c>
    </row>
    <row r="76" spans="5:8" x14ac:dyDescent="0.3">
      <c r="E76" t="s">
        <v>112</v>
      </c>
      <c r="F76" t="s">
        <v>97</v>
      </c>
      <c r="G76">
        <v>14</v>
      </c>
      <c r="H76">
        <f>COUNTIFS(Dataset_limpio[Semana],ActividadesPorCursoYCuatrimestre[[#This Row],[Semana]],Dataset_limpio[Cuatrimestre],ActividadesPorCursoYCuatrimestre[[#This Row],[Cuatrimestre]],Dataset_limpio[Curso],E76)</f>
        <v>3</v>
      </c>
    </row>
    <row r="77" spans="5:8" x14ac:dyDescent="0.3">
      <c r="E77" t="s">
        <v>112</v>
      </c>
      <c r="F77" t="s">
        <v>97</v>
      </c>
      <c r="G77">
        <v>15</v>
      </c>
      <c r="H77">
        <f>COUNTIFS(Dataset_limpio[Semana],ActividadesPorCursoYCuatrimestre[[#This Row],[Semana]],Dataset_limpio[Cuatrimestre],ActividadesPorCursoYCuatrimestre[[#This Row],[Cuatrimestre]],Dataset_limpio[Curso],E77)</f>
        <v>3</v>
      </c>
    </row>
    <row r="78" spans="5:8" x14ac:dyDescent="0.3">
      <c r="E78" t="s">
        <v>112</v>
      </c>
      <c r="F78" t="s">
        <v>104</v>
      </c>
      <c r="G78">
        <v>1</v>
      </c>
      <c r="H78">
        <f>COUNTIFS(Dataset_limpio[Semana],ActividadesPorCursoYCuatrimestre[[#This Row],[Semana]],Dataset_limpio[Cuatrimestre],ActividadesPorCursoYCuatrimestre[[#This Row],[Cuatrimestre]],Dataset_limpio[Curso],E78)</f>
        <v>0</v>
      </c>
    </row>
    <row r="79" spans="5:8" x14ac:dyDescent="0.3">
      <c r="E79" t="s">
        <v>112</v>
      </c>
      <c r="F79" t="s">
        <v>104</v>
      </c>
      <c r="G79">
        <v>2</v>
      </c>
      <c r="H79">
        <f>COUNTIFS(Dataset_limpio[Semana],ActividadesPorCursoYCuatrimestre[[#This Row],[Semana]],Dataset_limpio[Cuatrimestre],ActividadesPorCursoYCuatrimestre[[#This Row],[Cuatrimestre]],Dataset_limpio[Curso],E79)</f>
        <v>0</v>
      </c>
    </row>
    <row r="80" spans="5:8" x14ac:dyDescent="0.3">
      <c r="E80" t="s">
        <v>112</v>
      </c>
      <c r="F80" t="s">
        <v>104</v>
      </c>
      <c r="G80">
        <v>3</v>
      </c>
      <c r="H80">
        <f>COUNTIFS(Dataset_limpio[Semana],ActividadesPorCursoYCuatrimestre[[#This Row],[Semana]],Dataset_limpio[Cuatrimestre],ActividadesPorCursoYCuatrimestre[[#This Row],[Cuatrimestre]],Dataset_limpio[Curso],E80)</f>
        <v>0</v>
      </c>
    </row>
    <row r="81" spans="5:8" x14ac:dyDescent="0.3">
      <c r="E81" t="s">
        <v>112</v>
      </c>
      <c r="F81" t="s">
        <v>104</v>
      </c>
      <c r="G81">
        <v>4</v>
      </c>
      <c r="H81">
        <f>COUNTIFS(Dataset_limpio[Semana],ActividadesPorCursoYCuatrimestre[[#This Row],[Semana]],Dataset_limpio[Cuatrimestre],ActividadesPorCursoYCuatrimestre[[#This Row],[Cuatrimestre]],Dataset_limpio[Curso],E81)</f>
        <v>1</v>
      </c>
    </row>
    <row r="82" spans="5:8" x14ac:dyDescent="0.3">
      <c r="E82" t="s">
        <v>112</v>
      </c>
      <c r="F82" t="s">
        <v>104</v>
      </c>
      <c r="G82">
        <v>5</v>
      </c>
      <c r="H82">
        <f>COUNTIFS(Dataset_limpio[Semana],ActividadesPorCursoYCuatrimestre[[#This Row],[Semana]],Dataset_limpio[Cuatrimestre],ActividadesPorCursoYCuatrimestre[[#This Row],[Cuatrimestre]],Dataset_limpio[Curso],E82)</f>
        <v>0</v>
      </c>
    </row>
    <row r="83" spans="5:8" x14ac:dyDescent="0.3">
      <c r="E83" t="s">
        <v>112</v>
      </c>
      <c r="F83" t="s">
        <v>104</v>
      </c>
      <c r="G83">
        <v>6</v>
      </c>
      <c r="H83">
        <f>COUNTIFS(Dataset_limpio[Semana],ActividadesPorCursoYCuatrimestre[[#This Row],[Semana]],Dataset_limpio[Cuatrimestre],ActividadesPorCursoYCuatrimestre[[#This Row],[Cuatrimestre]],Dataset_limpio[Curso],E83)</f>
        <v>1</v>
      </c>
    </row>
    <row r="84" spans="5:8" x14ac:dyDescent="0.3">
      <c r="E84" t="s">
        <v>112</v>
      </c>
      <c r="F84" t="s">
        <v>104</v>
      </c>
      <c r="G84">
        <v>7</v>
      </c>
      <c r="H84">
        <f>COUNTIFS(Dataset_limpio[Semana],ActividadesPorCursoYCuatrimestre[[#This Row],[Semana]],Dataset_limpio[Cuatrimestre],ActividadesPorCursoYCuatrimestre[[#This Row],[Cuatrimestre]],Dataset_limpio[Curso],E84)</f>
        <v>1</v>
      </c>
    </row>
    <row r="85" spans="5:8" x14ac:dyDescent="0.3">
      <c r="E85" t="s">
        <v>112</v>
      </c>
      <c r="F85" t="s">
        <v>104</v>
      </c>
      <c r="G85">
        <v>8</v>
      </c>
      <c r="H85">
        <f>COUNTIFS(Dataset_limpio[Semana],ActividadesPorCursoYCuatrimestre[[#This Row],[Semana]],Dataset_limpio[Cuatrimestre],ActividadesPorCursoYCuatrimestre[[#This Row],[Cuatrimestre]],Dataset_limpio[Curso],E85)</f>
        <v>1</v>
      </c>
    </row>
    <row r="86" spans="5:8" x14ac:dyDescent="0.3">
      <c r="E86" t="s">
        <v>112</v>
      </c>
      <c r="F86" t="s">
        <v>104</v>
      </c>
      <c r="G86">
        <v>9</v>
      </c>
      <c r="H86">
        <f>COUNTIFS(Dataset_limpio[Semana],ActividadesPorCursoYCuatrimestre[[#This Row],[Semana]],Dataset_limpio[Cuatrimestre],ActividadesPorCursoYCuatrimestre[[#This Row],[Cuatrimestre]],Dataset_limpio[Curso],E86)</f>
        <v>0</v>
      </c>
    </row>
    <row r="87" spans="5:8" x14ac:dyDescent="0.3">
      <c r="E87" t="s">
        <v>112</v>
      </c>
      <c r="F87" t="s">
        <v>104</v>
      </c>
      <c r="G87">
        <v>10</v>
      </c>
      <c r="H87">
        <f>COUNTIFS(Dataset_limpio[Semana],ActividadesPorCursoYCuatrimestre[[#This Row],[Semana]],Dataset_limpio[Cuatrimestre],ActividadesPorCursoYCuatrimestre[[#This Row],[Cuatrimestre]],Dataset_limpio[Curso],E87)</f>
        <v>1</v>
      </c>
    </row>
    <row r="88" spans="5:8" x14ac:dyDescent="0.3">
      <c r="E88" t="s">
        <v>112</v>
      </c>
      <c r="F88" t="s">
        <v>104</v>
      </c>
      <c r="G88">
        <v>11</v>
      </c>
      <c r="H88">
        <f>COUNTIFS(Dataset_limpio[Semana],ActividadesPorCursoYCuatrimestre[[#This Row],[Semana]],Dataset_limpio[Cuatrimestre],ActividadesPorCursoYCuatrimestre[[#This Row],[Cuatrimestre]],Dataset_limpio[Curso],E88)</f>
        <v>1</v>
      </c>
    </row>
    <row r="89" spans="5:8" x14ac:dyDescent="0.3">
      <c r="E89" t="s">
        <v>112</v>
      </c>
      <c r="F89" t="s">
        <v>104</v>
      </c>
      <c r="G89">
        <v>12</v>
      </c>
      <c r="H89">
        <f>COUNTIFS(Dataset_limpio[Semana],ActividadesPorCursoYCuatrimestre[[#This Row],[Semana]],Dataset_limpio[Cuatrimestre],ActividadesPorCursoYCuatrimestre[[#This Row],[Cuatrimestre]],Dataset_limpio[Curso],E89)</f>
        <v>1</v>
      </c>
    </row>
    <row r="90" spans="5:8" x14ac:dyDescent="0.3">
      <c r="E90" t="s">
        <v>112</v>
      </c>
      <c r="F90" t="s">
        <v>104</v>
      </c>
      <c r="G90">
        <v>13</v>
      </c>
      <c r="H90">
        <f>COUNTIFS(Dataset_limpio[Semana],ActividadesPorCursoYCuatrimestre[[#This Row],[Semana]],Dataset_limpio[Cuatrimestre],ActividadesPorCursoYCuatrimestre[[#This Row],[Cuatrimestre]],Dataset_limpio[Curso],E90)</f>
        <v>1</v>
      </c>
    </row>
    <row r="91" spans="5:8" x14ac:dyDescent="0.3">
      <c r="E91" t="s">
        <v>112</v>
      </c>
      <c r="F91" t="s">
        <v>104</v>
      </c>
      <c r="G91">
        <v>14</v>
      </c>
      <c r="H91">
        <f>COUNTIFS(Dataset_limpio[Semana],ActividadesPorCursoYCuatrimestre[[#This Row],[Semana]],Dataset_limpio[Cuatrimestre],ActividadesPorCursoYCuatrimestre[[#This Row],[Cuatrimestre]],Dataset_limpio[Curso],E91)</f>
        <v>2</v>
      </c>
    </row>
    <row r="92" spans="5:8" x14ac:dyDescent="0.3">
      <c r="E92" t="s">
        <v>112</v>
      </c>
      <c r="F92" t="s">
        <v>104</v>
      </c>
      <c r="G92">
        <v>15</v>
      </c>
      <c r="H92">
        <f>COUNTIFS(Dataset_limpio[Semana],ActividadesPorCursoYCuatrimestre[[#This Row],[Semana]],Dataset_limpio[Cuatrimestre],ActividadesPorCursoYCuatrimestre[[#This Row],[Cuatrimestre]],Dataset_limpio[Curso],E92)</f>
        <v>0</v>
      </c>
    </row>
    <row r="93" spans="5:8" x14ac:dyDescent="0.3">
      <c r="E93" t="s">
        <v>117</v>
      </c>
      <c r="F93" t="s">
        <v>97</v>
      </c>
      <c r="G93">
        <v>1</v>
      </c>
      <c r="H93">
        <f>COUNTIFS(Dataset_limpio[Semana],ActividadesPorCursoYCuatrimestre[[#This Row],[Semana]],Dataset_limpio[Cuatrimestre],ActividadesPorCursoYCuatrimestre[[#This Row],[Cuatrimestre]],Dataset_limpio[Curso],E93)</f>
        <v>0</v>
      </c>
    </row>
    <row r="94" spans="5:8" x14ac:dyDescent="0.3">
      <c r="E94" t="s">
        <v>117</v>
      </c>
      <c r="F94" t="s">
        <v>97</v>
      </c>
      <c r="G94">
        <v>2</v>
      </c>
      <c r="H94">
        <f>COUNTIFS(Dataset_limpio[Semana],ActividadesPorCursoYCuatrimestre[[#This Row],[Semana]],Dataset_limpio[Cuatrimestre],ActividadesPorCursoYCuatrimestre[[#This Row],[Cuatrimestre]],Dataset_limpio[Curso],E94)</f>
        <v>0</v>
      </c>
    </row>
    <row r="95" spans="5:8" x14ac:dyDescent="0.3">
      <c r="E95" t="s">
        <v>117</v>
      </c>
      <c r="F95" t="s">
        <v>97</v>
      </c>
      <c r="G95">
        <v>3</v>
      </c>
      <c r="H95">
        <f>COUNTIFS(Dataset_limpio[Semana],ActividadesPorCursoYCuatrimestre[[#This Row],[Semana]],Dataset_limpio[Cuatrimestre],ActividadesPorCursoYCuatrimestre[[#This Row],[Cuatrimestre]],Dataset_limpio[Curso],E95)</f>
        <v>0</v>
      </c>
    </row>
    <row r="96" spans="5:8" x14ac:dyDescent="0.3">
      <c r="E96" t="s">
        <v>117</v>
      </c>
      <c r="F96" t="s">
        <v>97</v>
      </c>
      <c r="G96">
        <v>4</v>
      </c>
      <c r="H96">
        <f>COUNTIFS(Dataset_limpio[Semana],ActividadesPorCursoYCuatrimestre[[#This Row],[Semana]],Dataset_limpio[Cuatrimestre],ActividadesPorCursoYCuatrimestre[[#This Row],[Cuatrimestre]],Dataset_limpio[Curso],E96)</f>
        <v>1</v>
      </c>
    </row>
    <row r="97" spans="5:8" x14ac:dyDescent="0.3">
      <c r="E97" t="s">
        <v>117</v>
      </c>
      <c r="F97" t="s">
        <v>97</v>
      </c>
      <c r="G97">
        <v>5</v>
      </c>
      <c r="H97">
        <f>COUNTIFS(Dataset_limpio[Semana],ActividadesPorCursoYCuatrimestre[[#This Row],[Semana]],Dataset_limpio[Cuatrimestre],ActividadesPorCursoYCuatrimestre[[#This Row],[Cuatrimestre]],Dataset_limpio[Curso],E97)</f>
        <v>1</v>
      </c>
    </row>
    <row r="98" spans="5:8" x14ac:dyDescent="0.3">
      <c r="E98" t="s">
        <v>117</v>
      </c>
      <c r="F98" t="s">
        <v>97</v>
      </c>
      <c r="G98">
        <v>6</v>
      </c>
      <c r="H98">
        <f>COUNTIFS(Dataset_limpio[Semana],ActividadesPorCursoYCuatrimestre[[#This Row],[Semana]],Dataset_limpio[Cuatrimestre],ActividadesPorCursoYCuatrimestre[[#This Row],[Cuatrimestre]],Dataset_limpio[Curso],E98)</f>
        <v>1</v>
      </c>
    </row>
    <row r="99" spans="5:8" x14ac:dyDescent="0.3">
      <c r="E99" t="s">
        <v>117</v>
      </c>
      <c r="F99" t="s">
        <v>97</v>
      </c>
      <c r="G99">
        <v>7</v>
      </c>
      <c r="H99">
        <f>COUNTIFS(Dataset_limpio[Semana],ActividadesPorCursoYCuatrimestre[[#This Row],[Semana]],Dataset_limpio[Cuatrimestre],ActividadesPorCursoYCuatrimestre[[#This Row],[Cuatrimestre]],Dataset_limpio[Curso],E99)</f>
        <v>0</v>
      </c>
    </row>
    <row r="100" spans="5:8" x14ac:dyDescent="0.3">
      <c r="E100" t="s">
        <v>117</v>
      </c>
      <c r="F100" t="s">
        <v>97</v>
      </c>
      <c r="G100">
        <v>8</v>
      </c>
      <c r="H100">
        <f>COUNTIFS(Dataset_limpio[Semana],ActividadesPorCursoYCuatrimestre[[#This Row],[Semana]],Dataset_limpio[Cuatrimestre],ActividadesPorCursoYCuatrimestre[[#This Row],[Cuatrimestre]],Dataset_limpio[Curso],E100)</f>
        <v>1</v>
      </c>
    </row>
    <row r="101" spans="5:8" x14ac:dyDescent="0.3">
      <c r="E101" t="s">
        <v>117</v>
      </c>
      <c r="F101" t="s">
        <v>97</v>
      </c>
      <c r="G101">
        <v>9</v>
      </c>
      <c r="H101">
        <f>COUNTIFS(Dataset_limpio[Semana],ActividadesPorCursoYCuatrimestre[[#This Row],[Semana]],Dataset_limpio[Cuatrimestre],ActividadesPorCursoYCuatrimestre[[#This Row],[Cuatrimestre]],Dataset_limpio[Curso],E101)</f>
        <v>0</v>
      </c>
    </row>
    <row r="102" spans="5:8" x14ac:dyDescent="0.3">
      <c r="E102" t="s">
        <v>117</v>
      </c>
      <c r="F102" t="s">
        <v>97</v>
      </c>
      <c r="G102">
        <v>10</v>
      </c>
      <c r="H102">
        <f>COUNTIFS(Dataset_limpio[Semana],ActividadesPorCursoYCuatrimestre[[#This Row],[Semana]],Dataset_limpio[Cuatrimestre],ActividadesPorCursoYCuatrimestre[[#This Row],[Cuatrimestre]],Dataset_limpio[Curso],E102)</f>
        <v>1</v>
      </c>
    </row>
    <row r="103" spans="5:8" x14ac:dyDescent="0.3">
      <c r="E103" t="s">
        <v>117</v>
      </c>
      <c r="F103" t="s">
        <v>97</v>
      </c>
      <c r="G103">
        <v>11</v>
      </c>
      <c r="H103">
        <f>COUNTIFS(Dataset_limpio[Semana],ActividadesPorCursoYCuatrimestre[[#This Row],[Semana]],Dataset_limpio[Cuatrimestre],ActividadesPorCursoYCuatrimestre[[#This Row],[Cuatrimestre]],Dataset_limpio[Curso],E103)</f>
        <v>0</v>
      </c>
    </row>
    <row r="104" spans="5:8" x14ac:dyDescent="0.3">
      <c r="E104" t="s">
        <v>117</v>
      </c>
      <c r="F104" t="s">
        <v>97</v>
      </c>
      <c r="G104">
        <v>12</v>
      </c>
      <c r="H104">
        <f>COUNTIFS(Dataset_limpio[Semana],ActividadesPorCursoYCuatrimestre[[#This Row],[Semana]],Dataset_limpio[Cuatrimestre],ActividadesPorCursoYCuatrimestre[[#This Row],[Cuatrimestre]],Dataset_limpio[Curso],E104)</f>
        <v>0</v>
      </c>
    </row>
    <row r="105" spans="5:8" x14ac:dyDescent="0.3">
      <c r="E105" t="s">
        <v>117</v>
      </c>
      <c r="F105" t="s">
        <v>97</v>
      </c>
      <c r="G105">
        <v>13</v>
      </c>
      <c r="H105">
        <f>COUNTIFS(Dataset_limpio[Semana],ActividadesPorCursoYCuatrimestre[[#This Row],[Semana]],Dataset_limpio[Cuatrimestre],ActividadesPorCursoYCuatrimestre[[#This Row],[Cuatrimestre]],Dataset_limpio[Curso],E105)</f>
        <v>0</v>
      </c>
    </row>
    <row r="106" spans="5:8" x14ac:dyDescent="0.3">
      <c r="E106" t="s">
        <v>117</v>
      </c>
      <c r="F106" t="s">
        <v>97</v>
      </c>
      <c r="G106">
        <v>14</v>
      </c>
      <c r="H106">
        <f>COUNTIFS(Dataset_limpio[Semana],ActividadesPorCursoYCuatrimestre[[#This Row],[Semana]],Dataset_limpio[Cuatrimestre],ActividadesPorCursoYCuatrimestre[[#This Row],[Cuatrimestre]],Dataset_limpio[Curso],E106)</f>
        <v>1</v>
      </c>
    </row>
    <row r="107" spans="5:8" x14ac:dyDescent="0.3">
      <c r="E107" t="s">
        <v>117</v>
      </c>
      <c r="F107" t="s">
        <v>97</v>
      </c>
      <c r="G107">
        <v>15</v>
      </c>
      <c r="H107">
        <f>COUNTIFS(Dataset_limpio[Semana],ActividadesPorCursoYCuatrimestre[[#This Row],[Semana]],Dataset_limpio[Cuatrimestre],ActividadesPorCursoYCuatrimestre[[#This Row],[Cuatrimestre]],Dataset_limpio[Curso],E107)</f>
        <v>0</v>
      </c>
    </row>
    <row r="108" spans="5:8" x14ac:dyDescent="0.3">
      <c r="E108" t="s">
        <v>117</v>
      </c>
      <c r="F108" t="s">
        <v>104</v>
      </c>
      <c r="G108">
        <v>1</v>
      </c>
      <c r="H108">
        <f>COUNTIFS(Dataset_limpio[Semana],ActividadesPorCursoYCuatrimestre[[#This Row],[Semana]],Dataset_limpio[Cuatrimestre],ActividadesPorCursoYCuatrimestre[[#This Row],[Cuatrimestre]],Dataset_limpio[Curso],E108)</f>
        <v>0</v>
      </c>
    </row>
    <row r="109" spans="5:8" x14ac:dyDescent="0.3">
      <c r="E109" t="s">
        <v>117</v>
      </c>
      <c r="F109" t="s">
        <v>104</v>
      </c>
      <c r="G109">
        <v>2</v>
      </c>
      <c r="H109">
        <f>COUNTIFS(Dataset_limpio[Semana],ActividadesPorCursoYCuatrimestre[[#This Row],[Semana]],Dataset_limpio[Cuatrimestre],ActividadesPorCursoYCuatrimestre[[#This Row],[Cuatrimestre]],Dataset_limpio[Curso],E109)</f>
        <v>1</v>
      </c>
    </row>
    <row r="110" spans="5:8" x14ac:dyDescent="0.3">
      <c r="E110" t="s">
        <v>117</v>
      </c>
      <c r="F110" t="s">
        <v>104</v>
      </c>
      <c r="G110">
        <v>3</v>
      </c>
      <c r="H110">
        <f>COUNTIFS(Dataset_limpio[Semana],ActividadesPorCursoYCuatrimestre[[#This Row],[Semana]],Dataset_limpio[Cuatrimestre],ActividadesPorCursoYCuatrimestre[[#This Row],[Cuatrimestre]],Dataset_limpio[Curso],E110)</f>
        <v>0</v>
      </c>
    </row>
    <row r="111" spans="5:8" x14ac:dyDescent="0.3">
      <c r="E111" t="s">
        <v>117</v>
      </c>
      <c r="F111" t="s">
        <v>104</v>
      </c>
      <c r="G111">
        <v>4</v>
      </c>
      <c r="H111">
        <f>COUNTIFS(Dataset_limpio[Semana],ActividadesPorCursoYCuatrimestre[[#This Row],[Semana]],Dataset_limpio[Cuatrimestre],ActividadesPorCursoYCuatrimestre[[#This Row],[Cuatrimestre]],Dataset_limpio[Curso],E111)</f>
        <v>0</v>
      </c>
    </row>
    <row r="112" spans="5:8" x14ac:dyDescent="0.3">
      <c r="E112" t="s">
        <v>117</v>
      </c>
      <c r="F112" t="s">
        <v>104</v>
      </c>
      <c r="G112">
        <v>5</v>
      </c>
      <c r="H112">
        <f>COUNTIFS(Dataset_limpio[Semana],ActividadesPorCursoYCuatrimestre[[#This Row],[Semana]],Dataset_limpio[Cuatrimestre],ActividadesPorCursoYCuatrimestre[[#This Row],[Cuatrimestre]],Dataset_limpio[Curso],E112)</f>
        <v>0</v>
      </c>
    </row>
    <row r="113" spans="5:8" x14ac:dyDescent="0.3">
      <c r="E113" t="s">
        <v>117</v>
      </c>
      <c r="F113" t="s">
        <v>104</v>
      </c>
      <c r="G113">
        <v>6</v>
      </c>
      <c r="H113">
        <f>COUNTIFS(Dataset_limpio[Semana],ActividadesPorCursoYCuatrimestre[[#This Row],[Semana]],Dataset_limpio[Cuatrimestre],ActividadesPorCursoYCuatrimestre[[#This Row],[Cuatrimestre]],Dataset_limpio[Curso],E113)</f>
        <v>0</v>
      </c>
    </row>
    <row r="114" spans="5:8" x14ac:dyDescent="0.3">
      <c r="E114" t="s">
        <v>117</v>
      </c>
      <c r="F114" t="s">
        <v>104</v>
      </c>
      <c r="G114">
        <v>7</v>
      </c>
      <c r="H114">
        <f>COUNTIFS(Dataset_limpio[Semana],ActividadesPorCursoYCuatrimestre[[#This Row],[Semana]],Dataset_limpio[Cuatrimestre],ActividadesPorCursoYCuatrimestre[[#This Row],[Cuatrimestre]],Dataset_limpio[Curso],E114)</f>
        <v>0</v>
      </c>
    </row>
    <row r="115" spans="5:8" x14ac:dyDescent="0.3">
      <c r="E115" t="s">
        <v>117</v>
      </c>
      <c r="F115" t="s">
        <v>104</v>
      </c>
      <c r="G115">
        <v>8</v>
      </c>
      <c r="H115">
        <f>COUNTIFS(Dataset_limpio[Semana],ActividadesPorCursoYCuatrimestre[[#This Row],[Semana]],Dataset_limpio[Cuatrimestre],ActividadesPorCursoYCuatrimestre[[#This Row],[Cuatrimestre]],Dataset_limpio[Curso],E115)</f>
        <v>1</v>
      </c>
    </row>
    <row r="116" spans="5:8" x14ac:dyDescent="0.3">
      <c r="E116" t="s">
        <v>117</v>
      </c>
      <c r="F116" t="s">
        <v>104</v>
      </c>
      <c r="G116">
        <v>9</v>
      </c>
      <c r="H116">
        <f>COUNTIFS(Dataset_limpio[Semana],ActividadesPorCursoYCuatrimestre[[#This Row],[Semana]],Dataset_limpio[Cuatrimestre],ActividadesPorCursoYCuatrimestre[[#This Row],[Cuatrimestre]],Dataset_limpio[Curso],E116)</f>
        <v>0</v>
      </c>
    </row>
    <row r="117" spans="5:8" x14ac:dyDescent="0.3">
      <c r="E117" t="s">
        <v>117</v>
      </c>
      <c r="F117" t="s">
        <v>104</v>
      </c>
      <c r="G117">
        <v>10</v>
      </c>
      <c r="H117">
        <f>COUNTIFS(Dataset_limpio[Semana],ActividadesPorCursoYCuatrimestre[[#This Row],[Semana]],Dataset_limpio[Cuatrimestre],ActividadesPorCursoYCuatrimestre[[#This Row],[Cuatrimestre]],Dataset_limpio[Curso],E117)</f>
        <v>0</v>
      </c>
    </row>
    <row r="118" spans="5:8" x14ac:dyDescent="0.3">
      <c r="E118" t="s">
        <v>117</v>
      </c>
      <c r="F118" t="s">
        <v>104</v>
      </c>
      <c r="G118">
        <v>11</v>
      </c>
      <c r="H118">
        <f>COUNTIFS(Dataset_limpio[Semana],ActividadesPorCursoYCuatrimestre[[#This Row],[Semana]],Dataset_limpio[Cuatrimestre],ActividadesPorCursoYCuatrimestre[[#This Row],[Cuatrimestre]],Dataset_limpio[Curso],E118)</f>
        <v>0</v>
      </c>
    </row>
    <row r="119" spans="5:8" x14ac:dyDescent="0.3">
      <c r="E119" t="s">
        <v>117</v>
      </c>
      <c r="F119" t="s">
        <v>104</v>
      </c>
      <c r="G119">
        <v>12</v>
      </c>
      <c r="H119">
        <f>COUNTIFS(Dataset_limpio[Semana],ActividadesPorCursoYCuatrimestre[[#This Row],[Semana]],Dataset_limpio[Cuatrimestre],ActividadesPorCursoYCuatrimestre[[#This Row],[Cuatrimestre]],Dataset_limpio[Curso],E119)</f>
        <v>0</v>
      </c>
    </row>
    <row r="120" spans="5:8" x14ac:dyDescent="0.3">
      <c r="E120" t="s">
        <v>117</v>
      </c>
      <c r="F120" t="s">
        <v>104</v>
      </c>
      <c r="G120">
        <v>13</v>
      </c>
      <c r="H120">
        <f>COUNTIFS(Dataset_limpio[Semana],ActividadesPorCursoYCuatrimestre[[#This Row],[Semana]],Dataset_limpio[Cuatrimestre],ActividadesPorCursoYCuatrimestre[[#This Row],[Cuatrimestre]],Dataset_limpio[Curso],E120)</f>
        <v>0</v>
      </c>
    </row>
    <row r="121" spans="5:8" x14ac:dyDescent="0.3">
      <c r="E121" t="s">
        <v>117</v>
      </c>
      <c r="F121" t="s">
        <v>104</v>
      </c>
      <c r="G121">
        <v>14</v>
      </c>
      <c r="H121">
        <f>COUNTIFS(Dataset_limpio[Semana],ActividadesPorCursoYCuatrimestre[[#This Row],[Semana]],Dataset_limpio[Cuatrimestre],ActividadesPorCursoYCuatrimestre[[#This Row],[Cuatrimestre]],Dataset_limpio[Curso],E121)</f>
        <v>1</v>
      </c>
    </row>
    <row r="122" spans="5:8" x14ac:dyDescent="0.3">
      <c r="E122" t="s">
        <v>117</v>
      </c>
      <c r="F122" t="s">
        <v>104</v>
      </c>
      <c r="G122">
        <v>15</v>
      </c>
      <c r="H122">
        <f>COUNTIFS(Dataset_limpio[Semana],ActividadesPorCursoYCuatrimestre[[#This Row],[Semana]],Dataset_limpio[Cuatrimestre],ActividadesPorCursoYCuatrimestre[[#This Row],[Cuatrimestre]],Dataset_limpio[Curso],E122)</f>
        <v>0</v>
      </c>
    </row>
  </sheetData>
  <phoneticPr fontId="1" type="noConversion"/>
  <pageMargins left="0.7" right="0.7" top="0.75" bottom="0.75" header="0.3" footer="0.3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1BB7-1AD2-4758-AB98-074D4BE835BB}">
  <dimension ref="C4:J34"/>
  <sheetViews>
    <sheetView topLeftCell="F32" zoomScaleNormal="100" workbookViewId="0">
      <selection activeCell="F57" sqref="F57"/>
    </sheetView>
  </sheetViews>
  <sheetFormatPr baseColWidth="10" defaultRowHeight="14.4" x14ac:dyDescent="0.3"/>
  <cols>
    <col min="1" max="2" width="11.5546875" style="1"/>
    <col min="3" max="3" width="21.33203125" style="1" bestFit="1" customWidth="1"/>
    <col min="4" max="4" width="34.21875" style="1" bestFit="1" customWidth="1"/>
    <col min="5" max="5" width="14.109375" style="1" customWidth="1"/>
    <col min="6" max="6" width="107.5546875" style="1" bestFit="1" customWidth="1"/>
    <col min="7" max="7" width="3" style="1" bestFit="1" customWidth="1"/>
    <col min="8" max="8" width="25.21875" style="1" bestFit="1" customWidth="1"/>
    <col min="9" max="9" width="3" style="1" bestFit="1" customWidth="1"/>
    <col min="10" max="10" width="79.109375" style="1" bestFit="1" customWidth="1"/>
    <col min="11" max="11" width="5.6640625" style="1" bestFit="1" customWidth="1"/>
    <col min="12" max="13" width="3" style="1" bestFit="1" customWidth="1"/>
    <col min="14" max="14" width="5.6640625" style="1" bestFit="1" customWidth="1"/>
    <col min="15" max="15" width="3" style="1" bestFit="1" customWidth="1"/>
    <col min="16" max="16" width="2" style="1" bestFit="1" customWidth="1"/>
    <col min="17" max="17" width="3.6640625" style="1" bestFit="1" customWidth="1"/>
    <col min="18" max="18" width="2" style="1" bestFit="1" customWidth="1"/>
    <col min="19" max="19" width="20.6640625" style="1" bestFit="1" customWidth="1"/>
    <col min="20" max="20" width="22.21875" style="1" bestFit="1" customWidth="1"/>
    <col min="21" max="22" width="2" style="1" bestFit="1" customWidth="1"/>
    <col min="23" max="23" width="22.33203125" style="1" bestFit="1" customWidth="1"/>
    <col min="24" max="24" width="2" style="1" bestFit="1" customWidth="1"/>
    <col min="25" max="25" width="23.21875" style="1" bestFit="1" customWidth="1"/>
    <col min="26" max="26" width="4.6640625" style="1" bestFit="1" customWidth="1"/>
    <col min="27" max="29" width="2" style="1" bestFit="1" customWidth="1"/>
    <col min="30" max="30" width="22.33203125" style="1" bestFit="1" customWidth="1"/>
    <col min="31" max="31" width="15" style="1" bestFit="1" customWidth="1"/>
    <col min="32" max="32" width="11.88671875" style="1" bestFit="1" customWidth="1"/>
    <col min="33" max="34" width="6" style="1" bestFit="1" customWidth="1"/>
    <col min="35" max="35" width="10.6640625" style="1" bestFit="1" customWidth="1"/>
    <col min="36" max="39" width="6" style="1" bestFit="1" customWidth="1"/>
    <col min="40" max="40" width="10.6640625" style="1" bestFit="1" customWidth="1"/>
    <col min="41" max="48" width="6" style="1" bestFit="1" customWidth="1"/>
    <col min="49" max="49" width="10.6640625" style="1" bestFit="1" customWidth="1"/>
    <col min="50" max="56" width="25.21875" style="1" bestFit="1" customWidth="1"/>
    <col min="57" max="57" width="10.6640625" style="1" bestFit="1" customWidth="1"/>
    <col min="58" max="63" width="6" style="1" bestFit="1" customWidth="1"/>
    <col min="64" max="64" width="10.6640625" style="1" bestFit="1" customWidth="1"/>
    <col min="65" max="68" width="6" style="1" bestFit="1" customWidth="1"/>
    <col min="69" max="69" width="10.6640625" style="1" bestFit="1" customWidth="1"/>
    <col min="70" max="71" width="6" style="1" bestFit="1" customWidth="1"/>
    <col min="72" max="72" width="10.6640625" style="1" bestFit="1" customWidth="1"/>
    <col min="73" max="74" width="6" style="1" bestFit="1" customWidth="1"/>
    <col min="75" max="75" width="10.6640625" style="1" bestFit="1" customWidth="1"/>
    <col min="76" max="79" width="6" style="1" bestFit="1" customWidth="1"/>
    <col min="80" max="80" width="10.6640625" style="1" bestFit="1" customWidth="1"/>
    <col min="81" max="86" width="20.6640625" style="1" bestFit="1" customWidth="1"/>
    <col min="87" max="87" width="10.6640625" style="1" bestFit="1" customWidth="1"/>
    <col min="88" max="93" width="6" style="1" bestFit="1" customWidth="1"/>
    <col min="94" max="94" width="10.6640625" style="1" bestFit="1" customWidth="1"/>
    <col min="95" max="96" width="6" style="1" bestFit="1" customWidth="1"/>
    <col min="97" max="97" width="10.6640625" style="1" bestFit="1" customWidth="1"/>
    <col min="98" max="102" width="6" style="1" bestFit="1" customWidth="1"/>
    <col min="103" max="103" width="10.6640625" style="1" bestFit="1" customWidth="1"/>
    <col min="104" max="108" width="6" style="1" bestFit="1" customWidth="1"/>
    <col min="109" max="109" width="10.6640625" style="1" bestFit="1" customWidth="1"/>
    <col min="110" max="112" width="6" style="1" bestFit="1" customWidth="1"/>
    <col min="113" max="113" width="10.6640625" style="1" bestFit="1" customWidth="1"/>
    <col min="114" max="114" width="11.88671875" style="1" bestFit="1" customWidth="1"/>
    <col min="115" max="16384" width="11.5546875" style="1"/>
  </cols>
  <sheetData>
    <row r="4" spans="3:10" ht="28.8" x14ac:dyDescent="0.55000000000000004">
      <c r="C4" s="2" t="s">
        <v>88</v>
      </c>
      <c r="D4" s="2" t="s">
        <v>87</v>
      </c>
      <c r="F4" s="7" t="s">
        <v>133</v>
      </c>
      <c r="J4" s="7" t="s">
        <v>134</v>
      </c>
    </row>
    <row r="5" spans="3:10" x14ac:dyDescent="0.3">
      <c r="C5" s="3">
        <v>13866</v>
      </c>
      <c r="D5" s="2">
        <v>2</v>
      </c>
    </row>
    <row r="6" spans="3:10" x14ac:dyDescent="0.3">
      <c r="C6" s="3">
        <v>13868</v>
      </c>
      <c r="D6" s="2">
        <v>6</v>
      </c>
    </row>
    <row r="7" spans="3:10" x14ac:dyDescent="0.3">
      <c r="C7" s="3">
        <v>13869</v>
      </c>
      <c r="D7" s="2">
        <v>5</v>
      </c>
    </row>
    <row r="8" spans="3:10" x14ac:dyDescent="0.3">
      <c r="C8" s="3">
        <v>13873</v>
      </c>
      <c r="D8" s="2">
        <v>4</v>
      </c>
    </row>
    <row r="9" spans="3:10" x14ac:dyDescent="0.3">
      <c r="C9" s="3">
        <v>13874</v>
      </c>
      <c r="D9" s="2">
        <v>5</v>
      </c>
    </row>
    <row r="10" spans="3:10" x14ac:dyDescent="0.3">
      <c r="C10" s="3">
        <v>13881</v>
      </c>
      <c r="D10" s="2">
        <v>13</v>
      </c>
    </row>
    <row r="11" spans="3:10" x14ac:dyDescent="0.3">
      <c r="C11" s="3">
        <v>13882</v>
      </c>
      <c r="D11" s="2">
        <v>4</v>
      </c>
    </row>
    <row r="12" spans="3:10" x14ac:dyDescent="0.3">
      <c r="C12" s="3">
        <v>13884</v>
      </c>
      <c r="D12" s="2">
        <v>8</v>
      </c>
    </row>
    <row r="13" spans="3:10" x14ac:dyDescent="0.3">
      <c r="C13" s="3">
        <v>13888</v>
      </c>
      <c r="D13" s="2">
        <v>7</v>
      </c>
    </row>
    <row r="14" spans="3:10" x14ac:dyDescent="0.3">
      <c r="C14" s="3">
        <v>13892</v>
      </c>
      <c r="D14" s="2">
        <v>6</v>
      </c>
    </row>
    <row r="15" spans="3:10" x14ac:dyDescent="0.3">
      <c r="C15" s="3">
        <v>15754</v>
      </c>
      <c r="D15" s="2">
        <v>4</v>
      </c>
    </row>
    <row r="16" spans="3:10" x14ac:dyDescent="0.3">
      <c r="C16" s="3">
        <v>15970</v>
      </c>
      <c r="D16" s="2">
        <v>2</v>
      </c>
    </row>
    <row r="17" spans="3:4" x14ac:dyDescent="0.3">
      <c r="C17" s="3">
        <v>15971</v>
      </c>
      <c r="D17" s="2">
        <v>2</v>
      </c>
    </row>
    <row r="18" spans="3:4" x14ac:dyDescent="0.3">
      <c r="C18" s="3">
        <v>15973</v>
      </c>
      <c r="D18" s="2">
        <v>6</v>
      </c>
    </row>
    <row r="19" spans="3:4" x14ac:dyDescent="0.3">
      <c r="C19" s="3">
        <v>15974</v>
      </c>
      <c r="D19" s="2">
        <v>6</v>
      </c>
    </row>
    <row r="20" spans="3:4" x14ac:dyDescent="0.3">
      <c r="C20" s="3">
        <v>15976</v>
      </c>
      <c r="D20" s="2">
        <v>6</v>
      </c>
    </row>
    <row r="21" spans="3:4" x14ac:dyDescent="0.3">
      <c r="C21" s="3">
        <v>17881</v>
      </c>
      <c r="D21" s="2">
        <v>1</v>
      </c>
    </row>
    <row r="22" spans="3:4" x14ac:dyDescent="0.3">
      <c r="C22" s="3">
        <v>18179</v>
      </c>
      <c r="D22" s="2">
        <v>6</v>
      </c>
    </row>
    <row r="23" spans="3:4" x14ac:dyDescent="0.3">
      <c r="C23" s="3">
        <v>19472</v>
      </c>
      <c r="D23" s="2">
        <v>5</v>
      </c>
    </row>
    <row r="24" spans="3:4" x14ac:dyDescent="0.3">
      <c r="C24" s="3">
        <v>19476</v>
      </c>
      <c r="D24" s="2">
        <v>3</v>
      </c>
    </row>
    <row r="25" spans="3:4" x14ac:dyDescent="0.3">
      <c r="C25" s="3" t="s">
        <v>86</v>
      </c>
      <c r="D25" s="2">
        <v>101</v>
      </c>
    </row>
    <row r="34" spans="6:6" ht="28.8" x14ac:dyDescent="0.55000000000000004">
      <c r="F34" s="7" t="s">
        <v>132</v>
      </c>
    </row>
  </sheetData>
  <conditionalFormatting pivot="1" sqref="D5:D2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5F89-2434-44E2-AE54-68AE60B4664F}">
  <dimension ref="A1:B14"/>
  <sheetViews>
    <sheetView workbookViewId="0">
      <selection activeCell="B8" sqref="B8"/>
    </sheetView>
  </sheetViews>
  <sheetFormatPr baseColWidth="10" defaultRowHeight="14.4" x14ac:dyDescent="0.3"/>
  <cols>
    <col min="1" max="1" width="130.44140625" bestFit="1" customWidth="1"/>
    <col min="2" max="2" width="21.6640625" bestFit="1" customWidth="1"/>
  </cols>
  <sheetData>
    <row r="1" spans="1:2" x14ac:dyDescent="0.3">
      <c r="A1" t="s">
        <v>135</v>
      </c>
      <c r="B1" t="s">
        <v>156</v>
      </c>
    </row>
    <row r="2" spans="1:2" x14ac:dyDescent="0.3">
      <c r="A2" t="s">
        <v>148</v>
      </c>
      <c r="B2" t="s">
        <v>157</v>
      </c>
    </row>
    <row r="3" spans="1:2" x14ac:dyDescent="0.3">
      <c r="A3" t="s">
        <v>147</v>
      </c>
      <c r="B3" t="s">
        <v>157</v>
      </c>
    </row>
    <row r="4" spans="1:2" x14ac:dyDescent="0.3">
      <c r="A4" t="s">
        <v>140</v>
      </c>
      <c r="B4" t="s">
        <v>157</v>
      </c>
    </row>
    <row r="5" spans="1:2" x14ac:dyDescent="0.3">
      <c r="A5" t="s">
        <v>139</v>
      </c>
      <c r="B5" t="s">
        <v>158</v>
      </c>
    </row>
    <row r="6" spans="1:2" x14ac:dyDescent="0.3">
      <c r="A6" t="s">
        <v>141</v>
      </c>
      <c r="B6" t="s">
        <v>157</v>
      </c>
    </row>
    <row r="7" spans="1:2" x14ac:dyDescent="0.3">
      <c r="A7" t="s">
        <v>144</v>
      </c>
      <c r="B7" t="s">
        <v>157</v>
      </c>
    </row>
    <row r="8" spans="1:2" x14ac:dyDescent="0.3">
      <c r="A8" t="s">
        <v>149</v>
      </c>
      <c r="B8" t="s">
        <v>158</v>
      </c>
    </row>
    <row r="9" spans="1:2" x14ac:dyDescent="0.3">
      <c r="A9" t="s">
        <v>151</v>
      </c>
      <c r="B9" t="s">
        <v>158</v>
      </c>
    </row>
    <row r="10" spans="1:2" x14ac:dyDescent="0.3">
      <c r="A10" t="s">
        <v>150</v>
      </c>
      <c r="B10" t="s">
        <v>158</v>
      </c>
    </row>
    <row r="11" spans="1:2" x14ac:dyDescent="0.3">
      <c r="A11" t="s">
        <v>152</v>
      </c>
      <c r="B11" t="s">
        <v>158</v>
      </c>
    </row>
    <row r="12" spans="1:2" x14ac:dyDescent="0.3">
      <c r="A12" t="s">
        <v>153</v>
      </c>
      <c r="B12" t="s">
        <v>158</v>
      </c>
    </row>
    <row r="13" spans="1:2" x14ac:dyDescent="0.3">
      <c r="A13" t="s">
        <v>154</v>
      </c>
      <c r="B13" t="s">
        <v>158</v>
      </c>
    </row>
    <row r="14" spans="1:2" x14ac:dyDescent="0.3">
      <c r="A14" t="s">
        <v>155</v>
      </c>
      <c r="B14" t="s">
        <v>158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1D-260B-4276-A2DE-262A5CA39137}">
  <dimension ref="A1:B9"/>
  <sheetViews>
    <sheetView tabSelected="1" workbookViewId="0">
      <selection activeCell="C6" sqref="C6"/>
    </sheetView>
  </sheetViews>
  <sheetFormatPr baseColWidth="10" defaultRowHeight="14.4" x14ac:dyDescent="0.3"/>
  <cols>
    <col min="1" max="1" width="119.109375" bestFit="1" customWidth="1"/>
    <col min="2" max="2" width="21.6640625" bestFit="1" customWidth="1"/>
  </cols>
  <sheetData>
    <row r="1" spans="1:2" x14ac:dyDescent="0.3">
      <c r="A1" t="s">
        <v>135</v>
      </c>
      <c r="B1" t="s">
        <v>156</v>
      </c>
    </row>
    <row r="2" spans="1:2" x14ac:dyDescent="0.3">
      <c r="A2" t="s">
        <v>136</v>
      </c>
      <c r="B2" t="s">
        <v>157</v>
      </c>
    </row>
    <row r="3" spans="1:2" x14ac:dyDescent="0.3">
      <c r="A3" t="s">
        <v>146</v>
      </c>
      <c r="B3" t="s">
        <v>157</v>
      </c>
    </row>
    <row r="4" spans="1:2" x14ac:dyDescent="0.3">
      <c r="A4" t="s">
        <v>137</v>
      </c>
      <c r="B4" t="s">
        <v>157</v>
      </c>
    </row>
    <row r="5" spans="1:2" x14ac:dyDescent="0.3">
      <c r="A5" t="s">
        <v>138</v>
      </c>
      <c r="B5" t="s">
        <v>157</v>
      </c>
    </row>
    <row r="6" spans="1:2" x14ac:dyDescent="0.3">
      <c r="A6" t="s">
        <v>141</v>
      </c>
      <c r="B6" t="s">
        <v>158</v>
      </c>
    </row>
    <row r="7" spans="1:2" x14ac:dyDescent="0.3">
      <c r="A7" s="8" t="s">
        <v>142</v>
      </c>
      <c r="B7" t="s">
        <v>158</v>
      </c>
    </row>
    <row r="8" spans="1:2" x14ac:dyDescent="0.3">
      <c r="A8" t="s">
        <v>143</v>
      </c>
      <c r="B8" t="s">
        <v>158</v>
      </c>
    </row>
    <row r="9" spans="1:2" x14ac:dyDescent="0.3">
      <c r="A9" t="s">
        <v>145</v>
      </c>
      <c r="B9" t="s">
        <v>157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6 b d 8 6 c - a 8 0 f - 4 7 0 f - b c 6 b - 6 6 f 7 8 d 6 0 5 7 4 0 "   x m l n s = " h t t p : / / s c h e m a s . m i c r o s o f t . c o m / D a t a M a s h u p " > A A A A A J c E A A B Q S w M E F A A C A A g A n H 2 X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n H 2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9 l 1 c g A a D i k Q E A A N Q C A A A T A B w A R m 9 y b X V s Y X M v U 2 V j d G l v b j E u b S C i G A A o o B Q A A A A A A A A A A A A A A A A A A A A A A A A A A A B 1 U s F O 2 0 A Q v U f K P 6 z M J Z G M B S p F o s g H 5 B T K o a U o z g l X a O K d m l W 9 O 9 b O 2 C p E f F C / g x 9 j Q l r R t G E v u / t 2 3 p v 3 R s t Y i 6 N g 5 p v 9 8 H Q 8 G o / 4 D i J a M w M B R r l t n e 8 c m d y 0 K O O R 0 X U V X Y N B k Y K H b E Z 1 7 z H I 5 N y 1 m B U U R C 8 8 S Y o P 1 Y I x c t U N 2 L p q h v x D q K t K 1 Q Y 2 i + A G f X Q W b H U k Z C B Q V Z 5 f 7 F 9 c l t W i e P d 5 / y o 2 E N w D x u q P j z K C 7 W t n q d p 2 l t U 8 J N P 0 Z q Z t v B O M e Z I m q S m o 7 X 3 g / C Q 1 H 0 N N 1 o U m P 3 5 / c H C Y m u u e B O d y 3 2 L + e s w 0 z L d p u k m 4 l y g H l v g A l t h 0 k T w N 2 p k T D V 3 C U q u / r j H B T w h W c 0 w 2 I 0 n N z W / 8 r G 3 n N b Q Q O Z f Y 4 1 / C p e v I 1 O C X T r V f 9 T R d 4 O 8 U / c Z 3 e d 8 h T 9 6 0 k a 5 W S a G Z G r o F d k 0 A 6 S N o 6 M s g x 0 f Z m v y Y m l X y h f w y o u K i i B H 8 K S 9 w E Z 9 + W S d r n X 8 Z R R + Z / i f 0 I N F 5 Z N m h 9 h L I o t k y s l 0 y R w 9 h h 7 8 z / X X D + g + 8 L b q z 4 n E 6 H r m w e 6 K n z 1 B L A Q I t A B Q A A g A I A J x 9 l 1 e I s e V F p A A A A P Y A A A A S A A A A A A A A A A A A A A A A A A A A A A B D b 2 5 m a W c v U G F j a 2 F n Z S 5 4 b W x Q S w E C L Q A U A A I A C A C c f Z d X D 8 r p q 6 Q A A A D p A A A A E w A A A A A A A A A A A A A A A A D w A A A A W 0 N v b n R l b n R f V H l w Z X N d L n h t b F B L A Q I t A B Q A A g A I A J x 9 l 1 c g A a D i k Q E A A N Q C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O A A A A A A A A M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z Z X R f b G l t c G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X N l d F 9 s a W 1 w a W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F 9 s a W 1 w a W 8 v Q X V 0 b 1 J l b W 9 2 Z W R D b 2 x 1 b W 5 z M S 5 7 Q 2 9 k a W d v X 2 F z a W d u Y X R 1 c m E s M H 0 m c X V v d D s s J n F 1 b 3 Q 7 U 2 V j d G l v b j E v R G F 0 Y X N l d F 9 s a W 1 w a W 8 v Q X V 0 b 1 J l b W 9 2 Z W R D b 2 x 1 b W 5 z M S 5 7 T m 9 t Y n J l L D F 9 J n F 1 b 3 Q 7 L C Z x d W 9 0 O 1 N l Y 3 R p b 2 4 x L 0 R h d G F z Z X R f b G l t c G l v L 0 F 1 d G 9 S Z W 1 v d m V k Q 2 9 s d W 1 u c z E u e 0 N y w 6 l k a X R v c y w y f S Z x d W 9 0 O y w m c X V v d D t T Z W N 0 a W 9 u M S 9 E Y X R h c 2 V 0 X 2 x p b X B p b y 9 B d X R v U m V t b 3 Z l Z E N v b H V t b n M x L n t D d X J z b y w z f S Z x d W 9 0 O y w m c X V v d D t T Z W N 0 a W 9 u M S 9 E Y X R h c 2 V 0 X 2 x p b X B p b y 9 B d X R v U m V t b 3 Z l Z E N v b H V t b n M x L n t D d W F 0 c m l t Z X N 0 c m U s N H 0 m c X V v d D s s J n F 1 b 3 Q 7 U 2 V j d G l v b j E v R G F 0 Y X N l d F 9 s a W 1 w a W 8 v Q X V 0 b 1 J l b W 9 2 Z W R D b 2 x 1 b W 5 z M S 5 7 V G l w b y B k Z S B h c 2 l n b m F 0 d X J h L D V 9 J n F 1 b 3 Q 7 L C Z x d W 9 0 O 1 N l Y 3 R p b 2 4 x L 0 R h d G F z Z X R f b G l t c G l v L 0 F 1 d G 9 S Z W 1 v d m V k Q 2 9 s d W 1 u c z E u e 1 N l b W F u Y S w 2 f S Z x d W 9 0 O y w m c X V v d D t T Z W N 0 a W 9 u M S 9 E Y X R h c 2 V 0 X 2 x p b X B p b y 9 B d X R v U m V t b 3 Z l Z E N v b H V t b n M x L n t B Y 3 R p d m l k Y W Q s N 3 0 m c X V v d D s s J n F 1 b 3 Q 7 U 2 V j d G l v b j E v R G F 0 Y X N l d F 9 s a W 1 w a W 8 v Q X V 0 b 1 J l b W 9 2 Z W R D b 2 x 1 b W 5 z M S 5 7 V G l w b y B k Z S B h Y 3 R p d m l k Y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X N l d F 9 s a W 1 w a W 8 v Q X V 0 b 1 J l b W 9 2 Z W R D b 2 x 1 b W 5 z M S 5 7 Q 2 9 k a W d v X 2 F z a W d u Y X R 1 c m E s M H 0 m c X V v d D s s J n F 1 b 3 Q 7 U 2 V j d G l v b j E v R G F 0 Y X N l d F 9 s a W 1 w a W 8 v Q X V 0 b 1 J l b W 9 2 Z W R D b 2 x 1 b W 5 z M S 5 7 T m 9 t Y n J l L D F 9 J n F 1 b 3 Q 7 L C Z x d W 9 0 O 1 N l Y 3 R p b 2 4 x L 0 R h d G F z Z X R f b G l t c G l v L 0 F 1 d G 9 S Z W 1 v d m V k Q 2 9 s d W 1 u c z E u e 0 N y w 6 l k a X R v c y w y f S Z x d W 9 0 O y w m c X V v d D t T Z W N 0 a W 9 u M S 9 E Y X R h c 2 V 0 X 2 x p b X B p b y 9 B d X R v U m V t b 3 Z l Z E N v b H V t b n M x L n t D d X J z b y w z f S Z x d W 9 0 O y w m c X V v d D t T Z W N 0 a W 9 u M S 9 E Y X R h c 2 V 0 X 2 x p b X B p b y 9 B d X R v U m V t b 3 Z l Z E N v b H V t b n M x L n t D d W F 0 c m l t Z X N 0 c m U s N H 0 m c X V v d D s s J n F 1 b 3 Q 7 U 2 V j d G l v b j E v R G F 0 Y X N l d F 9 s a W 1 w a W 8 v Q X V 0 b 1 J l b W 9 2 Z W R D b 2 x 1 b W 5 z M S 5 7 V G l w b y B k Z S B h c 2 l n b m F 0 d X J h L D V 9 J n F 1 b 3 Q 7 L C Z x d W 9 0 O 1 N l Y 3 R p b 2 4 x L 0 R h d G F z Z X R f b G l t c G l v L 0 F 1 d G 9 S Z W 1 v d m V k Q 2 9 s d W 1 u c z E u e 1 N l b W F u Y S w 2 f S Z x d W 9 0 O y w m c X V v d D t T Z W N 0 a W 9 u M S 9 E Y X R h c 2 V 0 X 2 x p b X B p b y 9 B d X R v U m V t b 3 Z l Z E N v b H V t b n M x L n t B Y 3 R p d m l k Y W Q s N 3 0 m c X V v d D s s J n F 1 b 3 Q 7 U 2 V j d G l v b j E v R G F 0 Y X N l d F 9 s a W 1 w a W 8 v Q X V 0 b 1 J l b W 9 2 Z W R D b 2 x 1 b W 5 z M S 5 7 V G l w b y B k Z S B h Y 3 R p d m l k Y W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l n b 1 9 h c 2 l n b m F 0 d X J h J n F 1 b 3 Q 7 L C Z x d W 9 0 O 0 5 v b W J y Z S Z x d W 9 0 O y w m c X V v d D t D c s O p Z G l 0 b 3 M m c X V v d D s s J n F 1 b 3 Q 7 Q 3 V y c 2 8 m c X V v d D s s J n F 1 b 3 Q 7 Q 3 V h d H J p b W V z d H J l J n F 1 b 3 Q 7 L C Z x d W 9 0 O 1 R p c G 8 g Z G U g Y X N p Z 2 5 h d H V y Y S Z x d W 9 0 O y w m c X V v d D t T Z W 1 h b m E m c X V v d D s s J n F 1 b 3 Q 7 Q W N 0 a X Z p Z G F k J n F 1 b 3 Q 7 L C Z x d W 9 0 O 1 R p c G 8 g Z G U g Y W N 0 a X Z p Z G F k J n F 1 b 3 Q 7 X S I g L z 4 8 R W 5 0 c n k g V H l w Z T 0 i R m l s b E N v b H V t b l R 5 c G V z I i B W Y W x 1 Z T 0 i c 0 F 3 W U R C Z 1 l H Q X d Z R y I g L z 4 8 R W 5 0 c n k g V H l w Z T 0 i R m l s b E x h c 3 R V c G R h d G V k I i B W Y W x 1 Z T 0 i Z D I w M j M t M T I t M j N U M T Q 6 N D Q 6 N T c u N z Y 0 O T I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S I g L z 4 8 R W 5 0 c n k g V H l w Z T 0 i Q W R k Z W R U b 0 R h d G F N b 2 R l b C I g V m F s d W U 9 I m w w I i A v P j x F b n R y e S B U e X B l P S J R d W V y e U l E I i B W Y W x 1 Z T 0 i c z A 4 M m F l M T N m L T Q 5 N 2 I t N D N k M S 1 i O D c y L T U 3 N D h m M T c 2 O G M 4 N C I g L z 4 8 L 1 N 0 Y W J s Z U V u d H J p Z X M + P C 9 J d G V t P j x J d G V t P j x J d G V t T G 9 j Y X R p b 2 4 + P E l 0 Z W 1 U e X B l P k Z v c m 1 1 b G E 8 L 0 l 0 Z W 1 U e X B l P j x J d G V t U G F 0 a D 5 T Z W N 0 a W 9 u M S 9 E Y X R h c 2 V 0 X 2 x p b X B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X 2 x p b X B p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X 2 x p b X B p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5 l F 4 T 4 m j E C / Y l K 7 a 2 I I 8 g A A A A A C A A A A A A A Q Z g A A A A E A A C A A A A B 4 C S k T I o H 5 m 4 p V S V m E q F / O 3 P x 9 6 S w j C 2 c g k t j i x o Q 9 1 Q A A A A A O g A A A A A I A A C A A A A D E s M T 0 0 H s f V f c G T 1 U r c c q Y m 4 w w U W m e / Q Y / C F Y M z + z w U V A A A A A P x 3 5 l m L z K 4 R 5 v Z 2 B p Q g R + S b Y U C a 5 e G 0 U 9 f y l K 2 V m o I I G j J M F t d g 5 R Z 3 w S l S 9 a U R J F H 2 X h 1 i t G b p 9 4 + 6 p T W 1 z 1 6 3 V w W o Z i S + p I Y f X q P z b O 3 0 A A A A B x D B 1 0 1 d o d + j V E s w t 8 4 j e l d Y J G j g K k f t 0 E P o I b 8 W p G o u f L D e d A w e g Q H 9 h J 1 9 e l 2 4 y X T p U e S s 8 n Y F 1 X R O 4 p j b w g < / D a t a M a s h u p > 
</file>

<file path=customXml/itemProps1.xml><?xml version="1.0" encoding="utf-8"?>
<ds:datastoreItem xmlns:ds="http://schemas.openxmlformats.org/officeDocument/2006/customXml" ds:itemID="{1B34A377-E719-4A7C-8870-EA448C7C0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Dataset_limpio</vt:lpstr>
      <vt:lpstr>Tablas Auxiliares</vt:lpstr>
      <vt:lpstr>Análisis de los datos</vt:lpstr>
      <vt:lpstr>Formulario Estudiantes</vt:lpstr>
      <vt:lpstr>Formulario Profesor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Velo Moreno</dc:creator>
  <cp:lastModifiedBy>Pablo Velo Moreno</cp:lastModifiedBy>
  <dcterms:created xsi:type="dcterms:W3CDTF">2023-12-20T10:56:35Z</dcterms:created>
  <dcterms:modified xsi:type="dcterms:W3CDTF">2023-12-31T17:02:58Z</dcterms:modified>
</cp:coreProperties>
</file>