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Andres\Downloads\"/>
    </mc:Choice>
  </mc:AlternateContent>
  <xr:revisionPtr revIDLastSave="0" documentId="13_ncr:1_{DD9CC28F-AA6B-47BE-93C6-7E1D685BF479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Hoja1" sheetId="1" r:id="rId1"/>
  </sheets>
  <definedNames>
    <definedName name="solver_adj" localSheetId="0" hidden="1">Hoja1!$B$5:$F$9,Hoja1!$J$5:$N$9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Hoja1!$B$110</definedName>
    <definedName name="solver_lhs10" localSheetId="0" hidden="1">Hoja1!$B$119</definedName>
    <definedName name="solver_lhs11" localSheetId="0" hidden="1">Hoja1!$B$120</definedName>
    <definedName name="solver_lhs12" localSheetId="0" hidden="1">Hoja1!$B$121</definedName>
    <definedName name="solver_lhs13" localSheetId="0" hidden="1">Hoja1!$B$122:$B$124</definedName>
    <definedName name="solver_lhs14" localSheetId="0" hidden="1">Hoja1!$B$29:$B$31</definedName>
    <definedName name="solver_lhs15" localSheetId="0" hidden="1">Hoja1!$B$35:$B$37</definedName>
    <definedName name="solver_lhs16" localSheetId="0" hidden="1">Hoja1!$B$41</definedName>
    <definedName name="solver_lhs17" localSheetId="0" hidden="1">Hoja1!$B$45</definedName>
    <definedName name="solver_lhs18" localSheetId="0" hidden="1">Hoja1!$B$49:$B$51</definedName>
    <definedName name="solver_lhs19" localSheetId="0" hidden="1">Hoja1!$B$55:$B$57</definedName>
    <definedName name="solver_lhs2" localSheetId="0" hidden="1">Hoja1!$B$111</definedName>
    <definedName name="solver_lhs20" localSheetId="0" hidden="1">Hoja1!$B$5:$F$9</definedName>
    <definedName name="solver_lhs21" localSheetId="0" hidden="1">Hoja1!$B$61</definedName>
    <definedName name="solver_lhs22" localSheetId="0" hidden="1">Hoja1!$B$65</definedName>
    <definedName name="solver_lhs23" localSheetId="0" hidden="1">Hoja1!$B$69:$B$78</definedName>
    <definedName name="solver_lhs24" localSheetId="0" hidden="1">Hoja1!$B$82:$B$84</definedName>
    <definedName name="solver_lhs25" localSheetId="0" hidden="1">Hoja1!$B$88</definedName>
    <definedName name="solver_lhs26" localSheetId="0" hidden="1">Hoja1!$B$92:$B$94</definedName>
    <definedName name="solver_lhs27" localSheetId="0" hidden="1">Hoja1!$J$5:$N$9</definedName>
    <definedName name="solver_lhs3" localSheetId="0" hidden="1">Hoja1!$B$112</definedName>
    <definedName name="solver_lhs4" localSheetId="0" hidden="1">Hoja1!$B$113</definedName>
    <definedName name="solver_lhs5" localSheetId="0" hidden="1">Hoja1!$B$114</definedName>
    <definedName name="solver_lhs6" localSheetId="0" hidden="1">Hoja1!$B$115</definedName>
    <definedName name="solver_lhs7" localSheetId="0" hidden="1">Hoja1!$B$116</definedName>
    <definedName name="solver_lhs8" localSheetId="0" hidden="1">Hoja1!$B$117</definedName>
    <definedName name="solver_lhs9" localSheetId="0" hidden="1">Hoja1!$B$118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27</definedName>
    <definedName name="solver_nwt" localSheetId="0" hidden="1">1</definedName>
    <definedName name="solver_opt" localSheetId="0" hidden="1">Hoja1!$C$24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3</definedName>
    <definedName name="solver_rel11" localSheetId="0" hidden="1">1</definedName>
    <definedName name="solver_rel12" localSheetId="0" hidden="1">3</definedName>
    <definedName name="solver_rel13" localSheetId="0" hidden="1">1</definedName>
    <definedName name="solver_rel14" localSheetId="0" hidden="1">2</definedName>
    <definedName name="solver_rel15" localSheetId="0" hidden="1">2</definedName>
    <definedName name="solver_rel16" localSheetId="0" hidden="1">1</definedName>
    <definedName name="solver_rel17" localSheetId="0" hidden="1">2</definedName>
    <definedName name="solver_rel18" localSheetId="0" hidden="1">1</definedName>
    <definedName name="solver_rel19" localSheetId="0" hidden="1">2</definedName>
    <definedName name="solver_rel2" localSheetId="0" hidden="1">3</definedName>
    <definedName name="solver_rel20" localSheetId="0" hidden="1">5</definedName>
    <definedName name="solver_rel21" localSheetId="0" hidden="1">2</definedName>
    <definedName name="solver_rel22" localSheetId="0" hidden="1">3</definedName>
    <definedName name="solver_rel23" localSheetId="0" hidden="1">1</definedName>
    <definedName name="solver_rel24" localSheetId="0" hidden="1">2</definedName>
    <definedName name="solver_rel25" localSheetId="0" hidden="1">2</definedName>
    <definedName name="solver_rel26" localSheetId="0" hidden="1">2</definedName>
    <definedName name="solver_rel27" localSheetId="0" hidden="1">4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el7" localSheetId="0" hidden="1">1</definedName>
    <definedName name="solver_rel8" localSheetId="0" hidden="1">3</definedName>
    <definedName name="solver_rel9" localSheetId="0" hidden="1">1</definedName>
    <definedName name="solver_rhs1" localSheetId="0" hidden="1">Hoja1!$D$110</definedName>
    <definedName name="solver_rhs10" localSheetId="0" hidden="1">Hoja1!$D$119</definedName>
    <definedName name="solver_rhs11" localSheetId="0" hidden="1">Hoja1!$D$120</definedName>
    <definedName name="solver_rhs12" localSheetId="0" hidden="1">Hoja1!$D$121</definedName>
    <definedName name="solver_rhs13" localSheetId="0" hidden="1">Hoja1!$D$122:$D$124</definedName>
    <definedName name="solver_rhs14" localSheetId="0" hidden="1">Hoja1!$D$29:$D$31</definedName>
    <definedName name="solver_rhs15" localSheetId="0" hidden="1">Hoja1!$D$35:$D$37</definedName>
    <definedName name="solver_rhs16" localSheetId="0" hidden="1">Hoja1!$D$41</definedName>
    <definedName name="solver_rhs17" localSheetId="0" hidden="1">Hoja1!$D$45</definedName>
    <definedName name="solver_rhs18" localSheetId="0" hidden="1">Hoja1!$D$49:$D$51</definedName>
    <definedName name="solver_rhs19" localSheetId="0" hidden="1">Hoja1!$D$55:$D$57</definedName>
    <definedName name="solver_rhs2" localSheetId="0" hidden="1">Hoja1!$D$111</definedName>
    <definedName name="solver_rhs20" localSheetId="0" hidden="1">"binario"</definedName>
    <definedName name="solver_rhs21" localSheetId="0" hidden="1">Hoja1!$D$61</definedName>
    <definedName name="solver_rhs22" localSheetId="0" hidden="1">Hoja1!$D$65</definedName>
    <definedName name="solver_rhs23" localSheetId="0" hidden="1">Hoja1!$D$69:$D$78</definedName>
    <definedName name="solver_rhs24" localSheetId="0" hidden="1">Hoja1!$D$82:$D$84</definedName>
    <definedName name="solver_rhs25" localSheetId="0" hidden="1">Hoja1!$D$88</definedName>
    <definedName name="solver_rhs26" localSheetId="0" hidden="1">Hoja1!$D$92:$D$94</definedName>
    <definedName name="solver_rhs27" localSheetId="0" hidden="1">"entero"</definedName>
    <definedName name="solver_rhs3" localSheetId="0" hidden="1">Hoja1!$D$112</definedName>
    <definedName name="solver_rhs4" localSheetId="0" hidden="1">Hoja1!$D$113</definedName>
    <definedName name="solver_rhs5" localSheetId="0" hidden="1">Hoja1!$D$114</definedName>
    <definedName name="solver_rhs6" localSheetId="0" hidden="1">Hoja1!$D$115</definedName>
    <definedName name="solver_rhs7" localSheetId="0" hidden="1">Hoja1!$D$116</definedName>
    <definedName name="solver_rhs8" localSheetId="0" hidden="1">Hoja1!$D$117</definedName>
    <definedName name="solver_rhs9" localSheetId="0" hidden="1">Hoja1!$D$118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2" i="1" l="1"/>
  <c r="D124" i="1"/>
  <c r="B124" i="1"/>
  <c r="D123" i="1"/>
  <c r="B123" i="1"/>
  <c r="D122" i="1"/>
  <c r="D121" i="1"/>
  <c r="B121" i="1"/>
  <c r="D120" i="1"/>
  <c r="B120" i="1"/>
  <c r="D119" i="1"/>
  <c r="B119" i="1"/>
  <c r="D118" i="1"/>
  <c r="B118" i="1"/>
  <c r="D117" i="1"/>
  <c r="B117" i="1"/>
  <c r="D116" i="1"/>
  <c r="B116" i="1"/>
  <c r="D115" i="1"/>
  <c r="B115" i="1"/>
  <c r="D114" i="1"/>
  <c r="B114" i="1"/>
  <c r="D113" i="1"/>
  <c r="B113" i="1"/>
  <c r="D112" i="1"/>
  <c r="B112" i="1"/>
  <c r="D111" i="1"/>
  <c r="B111" i="1"/>
  <c r="D110" i="1"/>
  <c r="B110" i="1"/>
  <c r="D98" i="1"/>
  <c r="B55" i="1"/>
  <c r="D94" i="1"/>
  <c r="B98" i="1"/>
  <c r="B92" i="1"/>
  <c r="B57" i="1"/>
  <c r="B56" i="1"/>
  <c r="C24" i="1"/>
  <c r="B106" i="1"/>
  <c r="B105" i="1"/>
  <c r="B104" i="1"/>
  <c r="B103" i="1"/>
  <c r="B102" i="1"/>
  <c r="B101" i="1"/>
  <c r="B100" i="1"/>
  <c r="B99" i="1"/>
  <c r="D93" i="1"/>
  <c r="B94" i="1"/>
  <c r="B93" i="1"/>
  <c r="D92" i="1"/>
  <c r="B88" i="1"/>
  <c r="B84" i="1"/>
  <c r="B83" i="1"/>
  <c r="B82" i="1"/>
  <c r="B78" i="1"/>
  <c r="B77" i="1"/>
  <c r="B76" i="1"/>
  <c r="B74" i="1"/>
  <c r="B75" i="1"/>
  <c r="B73" i="1"/>
  <c r="B72" i="1"/>
  <c r="B71" i="1"/>
  <c r="B70" i="1"/>
  <c r="B69" i="1"/>
  <c r="B29" i="1"/>
  <c r="B61" i="1"/>
  <c r="B65" i="1"/>
  <c r="B41" i="1"/>
  <c r="B51" i="1"/>
  <c r="B50" i="1"/>
  <c r="B49" i="1"/>
  <c r="B37" i="1"/>
  <c r="B36" i="1"/>
  <c r="B35" i="1"/>
  <c r="B31" i="1"/>
  <c r="B30" i="1"/>
  <c r="B45" i="1"/>
</calcChain>
</file>

<file path=xl/sharedStrings.xml><?xml version="1.0" encoding="utf-8"?>
<sst xmlns="http://schemas.openxmlformats.org/spreadsheetml/2006/main" count="164" uniqueCount="60">
  <si>
    <t>DATOS</t>
  </si>
  <si>
    <t>S1</t>
  </si>
  <si>
    <t>S2</t>
  </si>
  <si>
    <t>S3</t>
  </si>
  <si>
    <t>FUNCIÓN OBJETIVO</t>
  </si>
  <si>
    <t>MATRIZ BINARIA A mxn</t>
  </si>
  <si>
    <t>P</t>
  </si>
  <si>
    <t>COL</t>
  </si>
  <si>
    <t>MATRIZ DE FLUJO B mxn</t>
  </si>
  <si>
    <t>RESTRICCIONES</t>
  </si>
  <si>
    <t>MATRIZ DE ALUMNOS EN PARADAS</t>
  </si>
  <si>
    <t>A cada parada llega una única ruta</t>
  </si>
  <si>
    <t>De cada parada sale una única ruta</t>
  </si>
  <si>
    <t>El número de rutas no puede superar el número de autobuses disponibles</t>
  </si>
  <si>
    <t>Todas las rutas salen del parking y llegan al colegio</t>
  </si>
  <si>
    <t>El flujo de alumnos no puede superar la capacidad del autobús</t>
  </si>
  <si>
    <t>El flujo de alumnos que sale de una parada debe ser el flujo que entra en esa parada más el número de alumnos que esperan en ella.</t>
  </si>
  <si>
    <t>&lt;=</t>
  </si>
  <si>
    <t>=</t>
  </si>
  <si>
    <t>Llegadas a S1</t>
  </si>
  <si>
    <t>Llegadas a S2</t>
  </si>
  <si>
    <t>Llegadas a S3</t>
  </si>
  <si>
    <t>Salidas de S1</t>
  </si>
  <si>
    <t>Salidas de S2</t>
  </si>
  <si>
    <t>Salidas de S3</t>
  </si>
  <si>
    <t>Rutas totales</t>
  </si>
  <si>
    <t>Autobuses</t>
  </si>
  <si>
    <t>MATRIZ DE COSTES C mxn</t>
  </si>
  <si>
    <t>Flujo S1</t>
  </si>
  <si>
    <t>Flujo S2</t>
  </si>
  <si>
    <t>Flujo S3</t>
  </si>
  <si>
    <t>Autobuses min</t>
  </si>
  <si>
    <t>&gt;=</t>
  </si>
  <si>
    <t>Número de alumnos que llegan al colegio tienen que ser 30</t>
  </si>
  <si>
    <t>Alumnos</t>
  </si>
  <si>
    <t>S1-S2</t>
  </si>
  <si>
    <t>P-S1</t>
  </si>
  <si>
    <t>P-S2</t>
  </si>
  <si>
    <t>P-S3</t>
  </si>
  <si>
    <t>No se puede volver a visitar una parada (bucles)</t>
  </si>
  <si>
    <t>P-Col</t>
  </si>
  <si>
    <t>S1-S3</t>
  </si>
  <si>
    <t>S1-Col</t>
  </si>
  <si>
    <t>S2-S3</t>
  </si>
  <si>
    <t>S2-Col</t>
  </si>
  <si>
    <t>S3-Col</t>
  </si>
  <si>
    <t>El número de salidas tiene que ser el número de entradas (Se contempla que ninguna parada sea el punto origen)</t>
  </si>
  <si>
    <t>Tienen que salir autobuses de la parada (mínimo 2)</t>
  </si>
  <si>
    <t>Desde el colegio no se pueden recoger alumnos a otras paradas</t>
  </si>
  <si>
    <t>Flujo Col</t>
  </si>
  <si>
    <t>Del aparcamiento a la parada solo se recogen a los alumnos que hay en ésta</t>
  </si>
  <si>
    <t>El flujo entre paradas debe ser la suma de los alumnos en la parada más el acumulado del autobús</t>
  </si>
  <si>
    <t>S2-S1</t>
  </si>
  <si>
    <t>S3-S1</t>
  </si>
  <si>
    <t>S3-S2</t>
  </si>
  <si>
    <t>Control de flujo entre paradas</t>
  </si>
  <si>
    <t>S1- S2</t>
  </si>
  <si>
    <t>S1-COL</t>
  </si>
  <si>
    <t>S2-COL</t>
  </si>
  <si>
    <t>S3-COL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</si>
</sst>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533400</xdr:colOff>
      <xdr:row>23</xdr:row>
      <xdr:rowOff>83820</xdr:rowOff>
    </xdr:from>
    <xdr:ext cx="65" cy="172227"/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29274C70-1CE7-2438-1590-6E04424BD38A}"/>
            </a:ext>
          </a:extLst>
        </xdr:cNvPr>
        <xdr:cNvSpPr txBox="1"/>
      </xdr:nvSpPr>
      <xdr:spPr>
        <a:xfrm>
          <a:off x="6629400" y="42900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24"/>
  <sheetViews>
    <sheetView tabSelected="1" topLeftCell="A94" workbookViewId="0">
      <selection activeCell="E112" sqref="E112"/>
    </sheetView>
  </sheetViews>
  <sheetFormatPr baseColWidth="10" defaultColWidth="8.85546875" defaultRowHeight="15" x14ac:dyDescent="0.25"/>
  <cols>
    <col min="1" max="1" width="13" customWidth="1"/>
    <col min="2" max="2" width="11.28515625" bestFit="1" customWidth="1"/>
    <col min="4" max="4" width="11.28515625" bestFit="1" customWidth="1"/>
  </cols>
  <sheetData>
    <row r="1" spans="1:22" x14ac:dyDescent="0.25">
      <c r="A1" s="1" t="s">
        <v>0</v>
      </c>
    </row>
    <row r="3" spans="1:22" x14ac:dyDescent="0.25">
      <c r="A3" s="1" t="s">
        <v>5</v>
      </c>
      <c r="I3" s="1" t="s">
        <v>8</v>
      </c>
      <c r="Q3" s="1" t="s">
        <v>27</v>
      </c>
    </row>
    <row r="4" spans="1:22" x14ac:dyDescent="0.25">
      <c r="A4" s="4"/>
      <c r="B4" s="3" t="s">
        <v>6</v>
      </c>
      <c r="C4" s="3" t="s">
        <v>1</v>
      </c>
      <c r="D4" s="3" t="s">
        <v>2</v>
      </c>
      <c r="E4" s="3" t="s">
        <v>3</v>
      </c>
      <c r="F4" s="3" t="s">
        <v>7</v>
      </c>
      <c r="I4" s="4"/>
      <c r="J4" s="3" t="s">
        <v>6</v>
      </c>
      <c r="K4" s="3" t="s">
        <v>1</v>
      </c>
      <c r="L4" s="3" t="s">
        <v>2</v>
      </c>
      <c r="M4" s="3" t="s">
        <v>3</v>
      </c>
      <c r="N4" s="3" t="s">
        <v>7</v>
      </c>
      <c r="Q4" s="4"/>
      <c r="R4" s="3" t="s">
        <v>6</v>
      </c>
      <c r="S4" s="3" t="s">
        <v>1</v>
      </c>
      <c r="T4" s="3" t="s">
        <v>2</v>
      </c>
      <c r="U4" s="3" t="s">
        <v>3</v>
      </c>
      <c r="V4" s="3" t="s">
        <v>7</v>
      </c>
    </row>
    <row r="5" spans="1:22" x14ac:dyDescent="0.25">
      <c r="A5" s="3" t="s">
        <v>6</v>
      </c>
      <c r="B5" s="2">
        <v>0</v>
      </c>
      <c r="C5" s="2">
        <v>1</v>
      </c>
      <c r="D5" s="2">
        <v>0</v>
      </c>
      <c r="E5" s="2">
        <v>1</v>
      </c>
      <c r="F5" s="2">
        <v>0</v>
      </c>
      <c r="I5" s="3" t="s">
        <v>6</v>
      </c>
      <c r="J5" s="2">
        <v>0</v>
      </c>
      <c r="K5" s="2">
        <v>15</v>
      </c>
      <c r="L5" s="2">
        <v>0</v>
      </c>
      <c r="M5" s="2">
        <v>10</v>
      </c>
      <c r="N5" s="2">
        <v>0</v>
      </c>
      <c r="Q5" s="3" t="s">
        <v>6</v>
      </c>
      <c r="R5" s="2">
        <v>1000000</v>
      </c>
      <c r="S5" s="2">
        <v>8</v>
      </c>
      <c r="T5" s="2">
        <v>10</v>
      </c>
      <c r="U5" s="2">
        <v>10</v>
      </c>
      <c r="V5" s="2">
        <v>1000000</v>
      </c>
    </row>
    <row r="6" spans="1:22" x14ac:dyDescent="0.25">
      <c r="A6" s="3" t="s">
        <v>1</v>
      </c>
      <c r="B6" s="2">
        <v>0</v>
      </c>
      <c r="C6" s="2">
        <v>0</v>
      </c>
      <c r="D6" s="2">
        <v>1</v>
      </c>
      <c r="E6" s="2">
        <v>0</v>
      </c>
      <c r="F6" s="2">
        <v>0</v>
      </c>
      <c r="I6" s="3" t="s">
        <v>1</v>
      </c>
      <c r="J6" s="2">
        <v>0</v>
      </c>
      <c r="K6" s="2">
        <v>0</v>
      </c>
      <c r="L6" s="2">
        <v>20</v>
      </c>
      <c r="M6" s="2">
        <v>0</v>
      </c>
      <c r="N6" s="2">
        <v>0</v>
      </c>
      <c r="Q6" s="3" t="s">
        <v>1</v>
      </c>
      <c r="R6" s="2">
        <v>8</v>
      </c>
      <c r="S6" s="2">
        <v>1000000</v>
      </c>
      <c r="T6" s="2">
        <v>3</v>
      </c>
      <c r="U6" s="2">
        <v>7</v>
      </c>
      <c r="V6" s="2">
        <v>6</v>
      </c>
    </row>
    <row r="7" spans="1:22" x14ac:dyDescent="0.25">
      <c r="A7" s="3" t="s">
        <v>2</v>
      </c>
      <c r="B7" s="2">
        <v>0</v>
      </c>
      <c r="C7" s="2">
        <v>0</v>
      </c>
      <c r="D7" s="2">
        <v>0</v>
      </c>
      <c r="E7" s="2">
        <v>0</v>
      </c>
      <c r="F7" s="2">
        <v>1</v>
      </c>
      <c r="I7" s="3" t="s">
        <v>2</v>
      </c>
      <c r="J7" s="2">
        <v>0</v>
      </c>
      <c r="K7" s="2">
        <v>0</v>
      </c>
      <c r="L7" s="2">
        <v>0</v>
      </c>
      <c r="M7" s="2">
        <v>0</v>
      </c>
      <c r="N7" s="2">
        <v>20</v>
      </c>
      <c r="Q7" s="3" t="s">
        <v>2</v>
      </c>
      <c r="R7" s="2">
        <v>10</v>
      </c>
      <c r="S7" s="2">
        <v>3</v>
      </c>
      <c r="T7" s="2">
        <v>1000000</v>
      </c>
      <c r="U7" s="2">
        <v>5</v>
      </c>
      <c r="V7" s="2">
        <v>7</v>
      </c>
    </row>
    <row r="8" spans="1:22" x14ac:dyDescent="0.25">
      <c r="A8" s="3" t="s">
        <v>3</v>
      </c>
      <c r="B8" s="2">
        <v>0</v>
      </c>
      <c r="C8" s="2">
        <v>0</v>
      </c>
      <c r="D8" s="2">
        <v>0</v>
      </c>
      <c r="E8" s="2">
        <v>0</v>
      </c>
      <c r="F8" s="2">
        <v>1</v>
      </c>
      <c r="I8" s="3" t="s">
        <v>3</v>
      </c>
      <c r="J8" s="2">
        <v>0</v>
      </c>
      <c r="K8" s="2">
        <v>0</v>
      </c>
      <c r="L8" s="2">
        <v>0</v>
      </c>
      <c r="M8" s="2">
        <v>0</v>
      </c>
      <c r="N8" s="2">
        <v>10</v>
      </c>
      <c r="Q8" s="3" t="s">
        <v>3</v>
      </c>
      <c r="R8" s="2">
        <v>10</v>
      </c>
      <c r="S8" s="2">
        <v>7</v>
      </c>
      <c r="T8" s="2">
        <v>5</v>
      </c>
      <c r="U8" s="2">
        <v>1000000</v>
      </c>
      <c r="V8" s="2">
        <v>4</v>
      </c>
    </row>
    <row r="9" spans="1:22" x14ac:dyDescent="0.25">
      <c r="A9" s="3" t="s">
        <v>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I9" s="3" t="s">
        <v>7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Q9" s="3" t="s">
        <v>7</v>
      </c>
      <c r="R9" s="2">
        <v>1000000</v>
      </c>
      <c r="S9" s="2">
        <v>6</v>
      </c>
      <c r="T9" s="2">
        <v>7</v>
      </c>
      <c r="U9" s="2">
        <v>4</v>
      </c>
      <c r="V9" s="2">
        <v>1000000</v>
      </c>
    </row>
    <row r="12" spans="1:22" x14ac:dyDescent="0.25">
      <c r="A12" s="1" t="s">
        <v>10</v>
      </c>
    </row>
    <row r="13" spans="1:22" x14ac:dyDescent="0.25">
      <c r="A13" s="3" t="s">
        <v>6</v>
      </c>
      <c r="B13" s="2">
        <v>0</v>
      </c>
    </row>
    <row r="14" spans="1:22" x14ac:dyDescent="0.25">
      <c r="A14" s="3" t="s">
        <v>1</v>
      </c>
      <c r="B14" s="2">
        <v>15</v>
      </c>
    </row>
    <row r="15" spans="1:22" x14ac:dyDescent="0.25">
      <c r="A15" s="3" t="s">
        <v>2</v>
      </c>
      <c r="B15" s="2">
        <v>5</v>
      </c>
    </row>
    <row r="16" spans="1:22" x14ac:dyDescent="0.25">
      <c r="A16" s="3" t="s">
        <v>3</v>
      </c>
      <c r="B16" s="2">
        <v>10</v>
      </c>
    </row>
    <row r="17" spans="1:4" x14ac:dyDescent="0.25">
      <c r="A17" s="3" t="s">
        <v>7</v>
      </c>
      <c r="B17" s="2">
        <v>0</v>
      </c>
    </row>
    <row r="24" spans="1:4" x14ac:dyDescent="0.25">
      <c r="A24" s="1" t="s">
        <v>4</v>
      </c>
      <c r="C24">
        <f xml:space="preserve"> 120 * SUM(B5:F5) + 5 * SUM(B5*R5,C5*S5,D5*T5,E5*U5,F5*V5,B6*R6,C6*S6,D6*T6,E6*U6,F6*V6,B7*R7,C7*S7,D7*T7,E7*U7,F7*V7,B8*R8,C8*S8,D8*T8,E8*U8,F8*V8,B9*R9,C9*S9,D9*T9,E9*U9,F9*V9)</f>
        <v>400</v>
      </c>
    </row>
    <row r="25" spans="1:4" x14ac:dyDescent="0.25">
      <c r="A25" s="1"/>
    </row>
    <row r="27" spans="1:4" x14ac:dyDescent="0.25">
      <c r="A27" s="1" t="s">
        <v>9</v>
      </c>
    </row>
    <row r="28" spans="1:4" x14ac:dyDescent="0.25">
      <c r="A28" s="1" t="s">
        <v>11</v>
      </c>
    </row>
    <row r="29" spans="1:4" x14ac:dyDescent="0.25">
      <c r="A29" t="s">
        <v>19</v>
      </c>
      <c r="B29" s="2">
        <f>SUM(C5:C9)</f>
        <v>1</v>
      </c>
      <c r="C29" s="2" t="s">
        <v>18</v>
      </c>
      <c r="D29" s="2">
        <v>1</v>
      </c>
    </row>
    <row r="30" spans="1:4" x14ac:dyDescent="0.25">
      <c r="A30" t="s">
        <v>20</v>
      </c>
      <c r="B30" s="2">
        <f>SUM(D5:D9)</f>
        <v>1</v>
      </c>
      <c r="C30" s="2" t="s">
        <v>18</v>
      </c>
      <c r="D30" s="2">
        <v>1</v>
      </c>
    </row>
    <row r="31" spans="1:4" x14ac:dyDescent="0.25">
      <c r="A31" t="s">
        <v>21</v>
      </c>
      <c r="B31" s="2">
        <f>SUM(E5:E9)</f>
        <v>1</v>
      </c>
      <c r="C31" s="2" t="s">
        <v>18</v>
      </c>
      <c r="D31" s="2">
        <v>1</v>
      </c>
    </row>
    <row r="34" spans="1:4" x14ac:dyDescent="0.25">
      <c r="A34" s="1" t="s">
        <v>12</v>
      </c>
    </row>
    <row r="35" spans="1:4" x14ac:dyDescent="0.25">
      <c r="A35" t="s">
        <v>22</v>
      </c>
      <c r="B35" s="2">
        <f>SUM(C6:F6)</f>
        <v>1</v>
      </c>
      <c r="C35" s="2" t="s">
        <v>18</v>
      </c>
      <c r="D35" s="2">
        <v>1</v>
      </c>
    </row>
    <row r="36" spans="1:4" x14ac:dyDescent="0.25">
      <c r="A36" t="s">
        <v>23</v>
      </c>
      <c r="B36" s="2">
        <f>SUM(C7:F7)</f>
        <v>1</v>
      </c>
      <c r="C36" s="2" t="s">
        <v>18</v>
      </c>
      <c r="D36" s="2">
        <v>1</v>
      </c>
    </row>
    <row r="37" spans="1:4" x14ac:dyDescent="0.25">
      <c r="A37" t="s">
        <v>24</v>
      </c>
      <c r="B37" s="2">
        <f>SUM(C8:F8)</f>
        <v>1</v>
      </c>
      <c r="C37" s="2" t="s">
        <v>18</v>
      </c>
      <c r="D37" s="2">
        <v>1</v>
      </c>
    </row>
    <row r="40" spans="1:4" x14ac:dyDescent="0.25">
      <c r="A40" s="1" t="s">
        <v>13</v>
      </c>
    </row>
    <row r="41" spans="1:4" x14ac:dyDescent="0.25">
      <c r="A41" s="2" t="s">
        <v>26</v>
      </c>
      <c r="B41" s="2">
        <f>SUM(B5:F5)</f>
        <v>2</v>
      </c>
      <c r="C41" s="2" t="s">
        <v>17</v>
      </c>
      <c r="D41" s="2">
        <v>3</v>
      </c>
    </row>
    <row r="44" spans="1:4" x14ac:dyDescent="0.25">
      <c r="A44" s="1" t="s">
        <v>14</v>
      </c>
    </row>
    <row r="45" spans="1:4" x14ac:dyDescent="0.25">
      <c r="A45" t="s">
        <v>25</v>
      </c>
      <c r="B45" s="2">
        <f>SUM(B5:F5) - SUM(F5:F9)</f>
        <v>0</v>
      </c>
      <c r="C45" s="2" t="s">
        <v>18</v>
      </c>
      <c r="D45" s="2">
        <v>0</v>
      </c>
    </row>
    <row r="48" spans="1:4" x14ac:dyDescent="0.25">
      <c r="A48" s="1" t="s">
        <v>15</v>
      </c>
      <c r="B48" s="2"/>
      <c r="C48" s="2"/>
      <c r="D48" s="2"/>
    </row>
    <row r="49" spans="1:4" x14ac:dyDescent="0.25">
      <c r="A49" t="s">
        <v>28</v>
      </c>
      <c r="B49" s="2">
        <f>SUM(K5:K9)</f>
        <v>15</v>
      </c>
      <c r="C49" s="2" t="s">
        <v>17</v>
      </c>
      <c r="D49" s="2">
        <v>20</v>
      </c>
    </row>
    <row r="50" spans="1:4" x14ac:dyDescent="0.25">
      <c r="A50" t="s">
        <v>29</v>
      </c>
      <c r="B50" s="2">
        <f>SUM(L5:L9)</f>
        <v>20</v>
      </c>
      <c r="C50" s="2" t="s">
        <v>17</v>
      </c>
      <c r="D50" s="2">
        <v>20</v>
      </c>
    </row>
    <row r="51" spans="1:4" x14ac:dyDescent="0.25">
      <c r="A51" t="s">
        <v>30</v>
      </c>
      <c r="B51" s="2">
        <f>SUM(M5:M9)</f>
        <v>10</v>
      </c>
      <c r="C51" s="2" t="s">
        <v>17</v>
      </c>
      <c r="D51" s="2">
        <v>20</v>
      </c>
    </row>
    <row r="54" spans="1:4" x14ac:dyDescent="0.25">
      <c r="A54" s="1" t="s">
        <v>16</v>
      </c>
    </row>
    <row r="55" spans="1:4" x14ac:dyDescent="0.25">
      <c r="A55" t="s">
        <v>28</v>
      </c>
      <c r="B55" s="2">
        <f>SUM(K6:N6)-(SUM(K5:K9)+SUM(B6*B13,C6*B14,D6*B15,E6*B16,F6*B17))</f>
        <v>0</v>
      </c>
      <c r="C55" s="2" t="s">
        <v>18</v>
      </c>
      <c r="D55" s="2">
        <v>0</v>
      </c>
    </row>
    <row r="56" spans="1:4" x14ac:dyDescent="0.25">
      <c r="A56" t="s">
        <v>29</v>
      </c>
      <c r="B56" s="2">
        <f>SUM(K7:N7)-(SUM(L5:L9)+SUM(B7*B13,C7*B14,D7*B15,E7*B16,F7*B17))</f>
        <v>0</v>
      </c>
      <c r="C56" s="2" t="s">
        <v>18</v>
      </c>
      <c r="D56" s="2">
        <v>0</v>
      </c>
    </row>
    <row r="57" spans="1:4" x14ac:dyDescent="0.25">
      <c r="A57" t="s">
        <v>30</v>
      </c>
      <c r="B57" s="2">
        <f>SUM(K8:N8)-(SUM(M5:M9)+SUM(B8*B13,C8*B14,D8*B15,E8*B16,F8*B17))</f>
        <v>0</v>
      </c>
      <c r="C57" s="2" t="s">
        <v>18</v>
      </c>
      <c r="D57" s="2">
        <v>0</v>
      </c>
    </row>
    <row r="60" spans="1:4" x14ac:dyDescent="0.25">
      <c r="A60" s="1" t="s">
        <v>33</v>
      </c>
    </row>
    <row r="61" spans="1:4" x14ac:dyDescent="0.25">
      <c r="A61" t="s">
        <v>34</v>
      </c>
      <c r="B61" s="2">
        <f>SUM(N5:N9)</f>
        <v>30</v>
      </c>
      <c r="C61" s="2" t="s">
        <v>18</v>
      </c>
      <c r="D61" s="2">
        <v>30</v>
      </c>
    </row>
    <row r="62" spans="1:4" x14ac:dyDescent="0.25">
      <c r="B62" s="2"/>
      <c r="C62" s="2"/>
      <c r="D62" s="2"/>
    </row>
    <row r="63" spans="1:4" x14ac:dyDescent="0.25">
      <c r="B63" s="2"/>
      <c r="C63" s="2"/>
      <c r="D63" s="2"/>
    </row>
    <row r="64" spans="1:4" x14ac:dyDescent="0.25">
      <c r="A64" s="1" t="s">
        <v>47</v>
      </c>
      <c r="B64" s="2"/>
      <c r="C64" s="2"/>
      <c r="D64" s="2"/>
    </row>
    <row r="65" spans="1:4" x14ac:dyDescent="0.25">
      <c r="A65" t="s">
        <v>31</v>
      </c>
      <c r="B65" s="2">
        <f>SUM(B5:F5)</f>
        <v>2</v>
      </c>
      <c r="C65" s="2" t="s">
        <v>32</v>
      </c>
      <c r="D65" s="2">
        <v>2</v>
      </c>
    </row>
    <row r="66" spans="1:4" x14ac:dyDescent="0.25">
      <c r="B66" s="2"/>
      <c r="C66" s="2"/>
      <c r="D66" s="2"/>
    </row>
    <row r="67" spans="1:4" x14ac:dyDescent="0.25">
      <c r="B67" s="2"/>
      <c r="C67" s="2"/>
      <c r="D67" s="2"/>
    </row>
    <row r="68" spans="1:4" x14ac:dyDescent="0.25">
      <c r="A68" s="1" t="s">
        <v>39</v>
      </c>
      <c r="B68" s="2"/>
      <c r="C68" s="2"/>
      <c r="D68" s="2"/>
    </row>
    <row r="69" spans="1:4" x14ac:dyDescent="0.25">
      <c r="A69" s="2" t="s">
        <v>36</v>
      </c>
      <c r="B69" s="2">
        <f>SUM(C5,B6)</f>
        <v>1</v>
      </c>
      <c r="C69" s="2" t="s">
        <v>17</v>
      </c>
      <c r="D69">
        <v>1</v>
      </c>
    </row>
    <row r="70" spans="1:4" x14ac:dyDescent="0.25">
      <c r="A70" s="2" t="s">
        <v>37</v>
      </c>
      <c r="B70" s="2">
        <f>SUM(D5,B7)</f>
        <v>0</v>
      </c>
      <c r="C70" s="2" t="s">
        <v>17</v>
      </c>
      <c r="D70">
        <v>1</v>
      </c>
    </row>
    <row r="71" spans="1:4" x14ac:dyDescent="0.25">
      <c r="A71" s="2" t="s">
        <v>38</v>
      </c>
      <c r="B71" s="2">
        <f>SUM(E5,B8)</f>
        <v>1</v>
      </c>
      <c r="C71" s="2" t="s">
        <v>17</v>
      </c>
      <c r="D71">
        <v>1</v>
      </c>
    </row>
    <row r="72" spans="1:4" x14ac:dyDescent="0.25">
      <c r="A72" s="2" t="s">
        <v>40</v>
      </c>
      <c r="B72" s="2">
        <f>SUM(F5,B9)</f>
        <v>0</v>
      </c>
      <c r="C72" s="2" t="s">
        <v>17</v>
      </c>
      <c r="D72">
        <v>1</v>
      </c>
    </row>
    <row r="73" spans="1:4" x14ac:dyDescent="0.25">
      <c r="A73" s="2" t="s">
        <v>35</v>
      </c>
      <c r="B73" s="2">
        <f>SUM(D6,C7)</f>
        <v>1</v>
      </c>
      <c r="C73" s="2" t="s">
        <v>17</v>
      </c>
      <c r="D73">
        <v>1</v>
      </c>
    </row>
    <row r="74" spans="1:4" x14ac:dyDescent="0.25">
      <c r="A74" s="2" t="s">
        <v>41</v>
      </c>
      <c r="B74" s="2">
        <f>SUM(E6,C8)</f>
        <v>0</v>
      </c>
      <c r="C74" s="2" t="s">
        <v>17</v>
      </c>
      <c r="D74">
        <v>1</v>
      </c>
    </row>
    <row r="75" spans="1:4" x14ac:dyDescent="0.25">
      <c r="A75" s="2" t="s">
        <v>42</v>
      </c>
      <c r="B75" s="2">
        <f>SUM(F6,C9)</f>
        <v>0</v>
      </c>
      <c r="C75" s="2" t="s">
        <v>17</v>
      </c>
      <c r="D75">
        <v>1</v>
      </c>
    </row>
    <row r="76" spans="1:4" x14ac:dyDescent="0.25">
      <c r="A76" s="2" t="s">
        <v>43</v>
      </c>
      <c r="B76" s="2">
        <f>SUM(E7,D8)</f>
        <v>0</v>
      </c>
      <c r="C76" s="2" t="s">
        <v>17</v>
      </c>
      <c r="D76">
        <v>1</v>
      </c>
    </row>
    <row r="77" spans="1:4" x14ac:dyDescent="0.25">
      <c r="A77" s="2" t="s">
        <v>44</v>
      </c>
      <c r="B77" s="2">
        <f>SUM(F7,D9)</f>
        <v>1</v>
      </c>
      <c r="C77" s="2" t="s">
        <v>17</v>
      </c>
      <c r="D77">
        <v>1</v>
      </c>
    </row>
    <row r="78" spans="1:4" x14ac:dyDescent="0.25">
      <c r="A78" s="2" t="s">
        <v>45</v>
      </c>
      <c r="B78" s="2">
        <f>SUM(F8,E9)</f>
        <v>1</v>
      </c>
      <c r="C78" s="2" t="s">
        <v>17</v>
      </c>
      <c r="D78">
        <v>1</v>
      </c>
    </row>
    <row r="79" spans="1:4" x14ac:dyDescent="0.25">
      <c r="B79" s="2"/>
    </row>
    <row r="80" spans="1:4" x14ac:dyDescent="0.25">
      <c r="B80" s="2"/>
      <c r="C80" s="2"/>
      <c r="D80" s="2"/>
    </row>
    <row r="81" spans="1:7" x14ac:dyDescent="0.25">
      <c r="A81" s="1" t="s">
        <v>46</v>
      </c>
      <c r="B81" s="2"/>
      <c r="C81" s="2"/>
      <c r="D81" s="2"/>
    </row>
    <row r="82" spans="1:7" x14ac:dyDescent="0.25">
      <c r="A82" s="2" t="s">
        <v>1</v>
      </c>
      <c r="B82" s="2">
        <f>SUM(C5:C9) - SUM(B6:F6)</f>
        <v>0</v>
      </c>
      <c r="C82" s="2" t="s">
        <v>18</v>
      </c>
      <c r="D82" s="2">
        <v>0</v>
      </c>
      <c r="E82" s="2"/>
      <c r="F82" s="2"/>
      <c r="G82" s="2"/>
    </row>
    <row r="83" spans="1:7" x14ac:dyDescent="0.25">
      <c r="A83" s="2" t="s">
        <v>2</v>
      </c>
      <c r="B83" s="2">
        <f>SUM(D5:D9) - SUM(B7:F7)</f>
        <v>0</v>
      </c>
      <c r="C83" s="2" t="s">
        <v>18</v>
      </c>
      <c r="D83" s="2">
        <v>0</v>
      </c>
      <c r="E83" s="2"/>
      <c r="F83" s="2"/>
      <c r="G83" s="2"/>
    </row>
    <row r="84" spans="1:7" x14ac:dyDescent="0.25">
      <c r="A84" s="2" t="s">
        <v>3</v>
      </c>
      <c r="B84" s="2">
        <f>SUM(E5:E9) - SUM(B8:F8)</f>
        <v>0</v>
      </c>
      <c r="C84" s="2" t="s">
        <v>18</v>
      </c>
      <c r="D84" s="2">
        <v>0</v>
      </c>
      <c r="E84" s="2"/>
      <c r="F84" s="2"/>
      <c r="G84" s="2"/>
    </row>
    <row r="85" spans="1:7" x14ac:dyDescent="0.25">
      <c r="B85" s="2"/>
      <c r="C85" s="2"/>
      <c r="D85" s="2"/>
    </row>
    <row r="86" spans="1:7" x14ac:dyDescent="0.25">
      <c r="B86" s="2"/>
      <c r="C86" s="2"/>
      <c r="D86" s="2"/>
    </row>
    <row r="87" spans="1:7" x14ac:dyDescent="0.25">
      <c r="A87" s="1" t="s">
        <v>48</v>
      </c>
    </row>
    <row r="88" spans="1:7" x14ac:dyDescent="0.25">
      <c r="A88" s="2" t="s">
        <v>49</v>
      </c>
      <c r="B88" s="2">
        <f>SUM(J9:N9)</f>
        <v>0</v>
      </c>
      <c r="C88" s="2" t="s">
        <v>18</v>
      </c>
      <c r="D88" s="2">
        <v>0</v>
      </c>
    </row>
    <row r="91" spans="1:7" x14ac:dyDescent="0.25">
      <c r="A91" s="1" t="s">
        <v>50</v>
      </c>
    </row>
    <row r="92" spans="1:7" x14ac:dyDescent="0.25">
      <c r="A92" s="2" t="s">
        <v>36</v>
      </c>
      <c r="B92" s="2">
        <f>K5</f>
        <v>15</v>
      </c>
      <c r="C92" s="2" t="s">
        <v>18</v>
      </c>
      <c r="D92" s="2">
        <f>C5*B14</f>
        <v>15</v>
      </c>
      <c r="E92" s="2"/>
      <c r="F92" s="2"/>
      <c r="G92" s="2"/>
    </row>
    <row r="93" spans="1:7" x14ac:dyDescent="0.25">
      <c r="A93" s="2" t="s">
        <v>37</v>
      </c>
      <c r="B93" s="2">
        <f>L5</f>
        <v>0</v>
      </c>
      <c r="C93" s="2" t="s">
        <v>18</v>
      </c>
      <c r="D93" s="2">
        <f>D5*B15</f>
        <v>0</v>
      </c>
      <c r="E93" s="2"/>
      <c r="F93" s="2"/>
      <c r="G93" s="2"/>
    </row>
    <row r="94" spans="1:7" x14ac:dyDescent="0.25">
      <c r="A94" s="2" t="s">
        <v>38</v>
      </c>
      <c r="B94" s="2">
        <f>M5</f>
        <v>10</v>
      </c>
      <c r="C94" s="2" t="s">
        <v>18</v>
      </c>
      <c r="D94" s="2">
        <f>E5*B16</f>
        <v>10</v>
      </c>
      <c r="E94" s="2"/>
      <c r="F94" s="2"/>
      <c r="G94" s="2"/>
    </row>
    <row r="95" spans="1:7" x14ac:dyDescent="0.25">
      <c r="A95" s="2"/>
      <c r="B95" s="2"/>
      <c r="C95" s="2"/>
      <c r="D95" s="2"/>
      <c r="E95" s="2"/>
      <c r="F95" s="2"/>
      <c r="G95" s="2"/>
    </row>
    <row r="96" spans="1:7" x14ac:dyDescent="0.25">
      <c r="A96" s="5"/>
      <c r="B96" s="5"/>
      <c r="C96" s="5"/>
      <c r="D96" s="5"/>
      <c r="E96" s="2"/>
      <c r="F96" s="2"/>
      <c r="G96" s="2"/>
    </row>
    <row r="97" spans="1:8" x14ac:dyDescent="0.25">
      <c r="A97" s="6" t="s">
        <v>51</v>
      </c>
      <c r="B97" s="5"/>
      <c r="C97" s="5"/>
      <c r="D97" s="5"/>
      <c r="E97" s="2"/>
    </row>
    <row r="98" spans="1:8" x14ac:dyDescent="0.25">
      <c r="A98" s="2" t="s">
        <v>35</v>
      </c>
      <c r="B98" s="2">
        <f>L6</f>
        <v>20</v>
      </c>
      <c r="C98" s="2" t="s">
        <v>18</v>
      </c>
      <c r="D98" s="2">
        <f xml:space="preserve"> D6*(SUM(K5:K9)+B15)</f>
        <v>20</v>
      </c>
      <c r="E98" s="2"/>
      <c r="F98" s="2"/>
      <c r="G98" s="2"/>
      <c r="H98" s="2"/>
    </row>
    <row r="99" spans="1:8" x14ac:dyDescent="0.25">
      <c r="A99" s="2" t="s">
        <v>41</v>
      </c>
      <c r="B99" s="2">
        <f>M6 - E6*(SUM(K5:K9) + B16)</f>
        <v>0</v>
      </c>
      <c r="C99" s="2" t="s">
        <v>18</v>
      </c>
      <c r="D99" s="2">
        <v>0</v>
      </c>
      <c r="E99" s="2"/>
      <c r="F99" s="2"/>
      <c r="G99" s="2"/>
      <c r="H99" s="2"/>
    </row>
    <row r="100" spans="1:8" x14ac:dyDescent="0.25">
      <c r="A100" s="2" t="s">
        <v>42</v>
      </c>
      <c r="B100" s="2">
        <f>N6 - F6*SUM(K5:K9)</f>
        <v>0</v>
      </c>
      <c r="C100" s="2" t="s">
        <v>18</v>
      </c>
      <c r="D100" s="2">
        <v>0</v>
      </c>
      <c r="E100" s="2"/>
      <c r="F100" s="2"/>
      <c r="G100" s="2"/>
      <c r="H100" s="2"/>
    </row>
    <row r="101" spans="1:8" x14ac:dyDescent="0.25">
      <c r="A101" s="2" t="s">
        <v>52</v>
      </c>
      <c r="B101" s="2">
        <f>K7 - C7*(SUM(L5:L9) + B14)</f>
        <v>0</v>
      </c>
      <c r="C101" s="2" t="s">
        <v>18</v>
      </c>
      <c r="D101" s="2">
        <v>0</v>
      </c>
      <c r="E101" s="2"/>
      <c r="F101" s="2"/>
      <c r="G101" s="2"/>
      <c r="H101" s="2"/>
    </row>
    <row r="102" spans="1:8" x14ac:dyDescent="0.25">
      <c r="A102" s="2" t="s">
        <v>43</v>
      </c>
      <c r="B102" s="2">
        <f>M7 - E7*(SUM(L5:L9) + B16)</f>
        <v>0</v>
      </c>
      <c r="C102" s="2" t="s">
        <v>18</v>
      </c>
      <c r="D102" s="2">
        <v>0</v>
      </c>
    </row>
    <row r="103" spans="1:8" x14ac:dyDescent="0.25">
      <c r="A103" s="2" t="s">
        <v>44</v>
      </c>
      <c r="B103" s="2">
        <f>N7 - F7*SUM(L5:L9)</f>
        <v>0</v>
      </c>
      <c r="C103" s="2" t="s">
        <v>18</v>
      </c>
      <c r="D103" s="2">
        <v>0</v>
      </c>
    </row>
    <row r="104" spans="1:8" x14ac:dyDescent="0.25">
      <c r="A104" s="2" t="s">
        <v>53</v>
      </c>
      <c r="B104" s="2">
        <f>K8 - C8*(SUM(M5:M9) + B14)</f>
        <v>0</v>
      </c>
      <c r="C104" s="2" t="s">
        <v>18</v>
      </c>
      <c r="D104" s="2">
        <v>0</v>
      </c>
    </row>
    <row r="105" spans="1:8" x14ac:dyDescent="0.25">
      <c r="A105" s="2" t="s">
        <v>54</v>
      </c>
      <c r="B105" s="2">
        <f>L8 - D8*(SUM(M5:M9)+B15)</f>
        <v>0</v>
      </c>
      <c r="C105" s="2" t="s">
        <v>18</v>
      </c>
      <c r="D105" s="2">
        <v>0</v>
      </c>
    </row>
    <row r="106" spans="1:8" x14ac:dyDescent="0.25">
      <c r="A106" s="2" t="s">
        <v>45</v>
      </c>
      <c r="B106" s="2">
        <f>N8 - F8*SUM(M5:M9)</f>
        <v>0</v>
      </c>
      <c r="C106" s="2" t="s">
        <v>18</v>
      </c>
      <c r="D106" s="2">
        <v>0</v>
      </c>
    </row>
    <row r="107" spans="1:8" x14ac:dyDescent="0.25">
      <c r="B107" s="2"/>
      <c r="C107" s="2"/>
      <c r="D107" s="2"/>
    </row>
    <row r="108" spans="1:8" x14ac:dyDescent="0.25">
      <c r="B108" s="2"/>
      <c r="C108" s="2"/>
      <c r="D108" s="2"/>
    </row>
    <row r="109" spans="1:8" x14ac:dyDescent="0.25">
      <c r="A109" s="1" t="s">
        <v>55</v>
      </c>
      <c r="B109" s="2"/>
      <c r="C109" s="2"/>
      <c r="D109" s="2"/>
    </row>
    <row r="110" spans="1:8" x14ac:dyDescent="0.25">
      <c r="A110" t="s">
        <v>56</v>
      </c>
      <c r="B110" s="2">
        <f>L6</f>
        <v>20</v>
      </c>
      <c r="C110" s="2" t="s">
        <v>17</v>
      </c>
      <c r="D110" s="2">
        <f>D6*69</f>
        <v>69</v>
      </c>
    </row>
    <row r="111" spans="1:8" x14ac:dyDescent="0.25">
      <c r="B111" s="2">
        <f>L6</f>
        <v>20</v>
      </c>
      <c r="C111" s="2" t="s">
        <v>32</v>
      </c>
      <c r="D111" s="2">
        <f>D6*B15</f>
        <v>5</v>
      </c>
    </row>
    <row r="112" spans="1:8" x14ac:dyDescent="0.25">
      <c r="A112" t="s">
        <v>41</v>
      </c>
      <c r="B112" s="2">
        <f>M6</f>
        <v>0</v>
      </c>
      <c r="C112" s="2" t="s">
        <v>17</v>
      </c>
      <c r="D112" s="2">
        <f>E6*69</f>
        <v>0</v>
      </c>
    </row>
    <row r="113" spans="1:4" x14ac:dyDescent="0.25">
      <c r="B113" s="2">
        <f>M6</f>
        <v>0</v>
      </c>
      <c r="C113" s="2" t="s">
        <v>32</v>
      </c>
      <c r="D113" s="2">
        <f>E6*B16</f>
        <v>0</v>
      </c>
    </row>
    <row r="114" spans="1:4" x14ac:dyDescent="0.25">
      <c r="A114" t="s">
        <v>52</v>
      </c>
      <c r="B114" s="2">
        <f>K7</f>
        <v>0</v>
      </c>
      <c r="C114" s="2" t="s">
        <v>17</v>
      </c>
      <c r="D114" s="2">
        <f>C7*69</f>
        <v>0</v>
      </c>
    </row>
    <row r="115" spans="1:4" x14ac:dyDescent="0.25">
      <c r="B115" s="2">
        <f>K7</f>
        <v>0</v>
      </c>
      <c r="C115" s="2" t="s">
        <v>32</v>
      </c>
      <c r="D115" s="2">
        <f>C7*B14</f>
        <v>0</v>
      </c>
    </row>
    <row r="116" spans="1:4" x14ac:dyDescent="0.25">
      <c r="A116" t="s">
        <v>43</v>
      </c>
      <c r="B116" s="2">
        <f>M7</f>
        <v>0</v>
      </c>
      <c r="C116" s="2" t="s">
        <v>17</v>
      </c>
      <c r="D116" s="2">
        <f>E7*69</f>
        <v>0</v>
      </c>
    </row>
    <row r="117" spans="1:4" x14ac:dyDescent="0.25">
      <c r="B117" s="2">
        <f>M7</f>
        <v>0</v>
      </c>
      <c r="C117" s="2" t="s">
        <v>32</v>
      </c>
      <c r="D117" s="2">
        <f>E7*B16</f>
        <v>0</v>
      </c>
    </row>
    <row r="118" spans="1:4" x14ac:dyDescent="0.25">
      <c r="A118" t="s">
        <v>53</v>
      </c>
      <c r="B118" s="2">
        <f>K8</f>
        <v>0</v>
      </c>
      <c r="C118" s="2" t="s">
        <v>17</v>
      </c>
      <c r="D118" s="2">
        <f>C8*69</f>
        <v>0</v>
      </c>
    </row>
    <row r="119" spans="1:4" x14ac:dyDescent="0.25">
      <c r="B119" s="2">
        <f>K8</f>
        <v>0</v>
      </c>
      <c r="C119" s="2" t="s">
        <v>32</v>
      </c>
      <c r="D119" s="2">
        <f>C8*B14</f>
        <v>0</v>
      </c>
    </row>
    <row r="120" spans="1:4" x14ac:dyDescent="0.25">
      <c r="A120" t="s">
        <v>54</v>
      </c>
      <c r="B120" s="2">
        <f>L8</f>
        <v>0</v>
      </c>
      <c r="C120" s="2" t="s">
        <v>17</v>
      </c>
      <c r="D120" s="2">
        <f>D8*69</f>
        <v>0</v>
      </c>
    </row>
    <row r="121" spans="1:4" x14ac:dyDescent="0.25">
      <c r="B121" s="2">
        <f>L8</f>
        <v>0</v>
      </c>
      <c r="C121" s="2" t="s">
        <v>32</v>
      </c>
      <c r="D121" s="2">
        <f>D8*B15</f>
        <v>0</v>
      </c>
    </row>
    <row r="122" spans="1:4" x14ac:dyDescent="0.25">
      <c r="A122" t="s">
        <v>57</v>
      </c>
      <c r="B122" s="7">
        <f>N6</f>
        <v>0</v>
      </c>
      <c r="C122" s="7" t="s">
        <v>17</v>
      </c>
      <c r="D122" s="7">
        <f>F6*69</f>
        <v>0</v>
      </c>
    </row>
    <row r="123" spans="1:4" x14ac:dyDescent="0.25">
      <c r="A123" t="s">
        <v>58</v>
      </c>
      <c r="B123" s="7">
        <f>N7</f>
        <v>20</v>
      </c>
      <c r="C123" s="7" t="s">
        <v>17</v>
      </c>
      <c r="D123" s="7">
        <f>F7*69</f>
        <v>69</v>
      </c>
    </row>
    <row r="124" spans="1:4" x14ac:dyDescent="0.25">
      <c r="A124" t="s">
        <v>59</v>
      </c>
      <c r="B124" s="7">
        <f>N8</f>
        <v>10</v>
      </c>
      <c r="C124" s="7" t="s">
        <v>17</v>
      </c>
      <c r="D124" s="7">
        <f>F8*69</f>
        <v>69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B35:B37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Garcia Pozo</dc:creator>
  <cp:lastModifiedBy>Andrés Rodríguez García</cp:lastModifiedBy>
  <dcterms:created xsi:type="dcterms:W3CDTF">2015-06-05T18:19:34Z</dcterms:created>
  <dcterms:modified xsi:type="dcterms:W3CDTF">2022-10-23T15:31:28Z</dcterms:modified>
</cp:coreProperties>
</file>