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illiam\Desktop\CONQA\_Git\CONQA\Downer - CCA Waikoto\38555\"/>
    </mc:Choice>
  </mc:AlternateContent>
  <xr:revisionPtr revIDLastSave="0" documentId="13_ncr:1_{04F1AD6A-34BF-4BDC-BC32-715D273FB806}" xr6:coauthVersionLast="47" xr6:coauthVersionMax="47" xr10:uidLastSave="{00000000-0000-0000-0000-000000000000}"/>
  <bookViews>
    <workbookView xWindow="4800" yWindow="1695" windowWidth="26730" windowHeight="18090" xr2:uid="{00000000-000D-0000-FFFF-FFFF00000000}"/>
  </bookViews>
  <sheets>
    <sheet name="SAC Rehab ITP" sheetId="8" r:id="rId1"/>
    <sheet name="Full ITP" sheetId="6" state="hidden" r:id="rId2"/>
    <sheet name="Sheet1" sheetId="7" r:id="rId3"/>
  </sheets>
  <externalReferences>
    <externalReference r:id="rId4"/>
    <externalReference r:id="rId5"/>
  </externalReferences>
  <definedNames>
    <definedName name="_xlnm.Print_Area" localSheetId="1">'Full ITP'!$B$1:$N$32</definedName>
    <definedName name="_xlnm.Print_Area" localSheetId="0">'SAC Rehab ITP'!$A$1:$M$51</definedName>
    <definedName name="_xlnm.Print_Titles" localSheetId="1">'Full ITP'!$1:$3</definedName>
    <definedName name="_xlnm.Print_Titles" localSheetId="0">'SAC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8" l="1"/>
  <c r="J48" i="8"/>
  <c r="I48" i="8"/>
  <c r="J38" i="8"/>
  <c r="I38" i="8"/>
  <c r="K24" i="8"/>
  <c r="I26" i="8"/>
  <c r="I24" i="8"/>
  <c r="I25" i="8"/>
  <c r="I28" i="8"/>
  <c r="I20" i="8"/>
  <c r="I18" i="8"/>
  <c r="D19" i="7"/>
  <c r="D20" i="7"/>
  <c r="D21" i="7"/>
  <c r="D22" i="7"/>
  <c r="D23" i="7"/>
  <c r="D24" i="7"/>
  <c r="D25" i="7"/>
  <c r="D26" i="7"/>
  <c r="D27" i="7"/>
  <c r="C28" i="7"/>
  <c r="C29" i="7"/>
  <c r="C30" i="7"/>
  <c r="C31" i="7"/>
  <c r="C32" i="7"/>
  <c r="C33" i="7"/>
  <c r="E33" i="7"/>
  <c r="C34" i="7"/>
  <c r="E34" i="7"/>
  <c r="C35" i="7"/>
  <c r="E35" i="7"/>
  <c r="C36" i="7"/>
  <c r="E36" i="7"/>
  <c r="C37" i="7"/>
  <c r="E37" i="7"/>
  <c r="J18" i="8" l="1"/>
</calcChain>
</file>

<file path=xl/sharedStrings.xml><?xml version="1.0" encoding="utf-8"?>
<sst xmlns="http://schemas.openxmlformats.org/spreadsheetml/2006/main" count="639" uniqueCount="311">
  <si>
    <t>Site Name</t>
  </si>
  <si>
    <t>Pine ave</t>
  </si>
  <si>
    <t>Development Date:</t>
  </si>
  <si>
    <t>Carriageway width (m)</t>
  </si>
  <si>
    <t>Target CBR value for subgrade</t>
  </si>
  <si>
    <t>Role</t>
  </si>
  <si>
    <t>Acronym</t>
  </si>
  <si>
    <t>Surfacing Type</t>
  </si>
  <si>
    <t>Chipseal</t>
  </si>
  <si>
    <t>Scala - Minimum blows per 100mm</t>
  </si>
  <si>
    <t>Foreman</t>
  </si>
  <si>
    <t>FM</t>
  </si>
  <si>
    <t>Kerb and Channel</t>
  </si>
  <si>
    <t>Yes</t>
  </si>
  <si>
    <t>Scala - Minimum blows per 300mm</t>
  </si>
  <si>
    <t>Quality Technician</t>
  </si>
  <si>
    <t>QA</t>
  </si>
  <si>
    <t>ESA (Million ESA)</t>
  </si>
  <si>
    <t>Clegg - Minimum CIV value</t>
  </si>
  <si>
    <t>Site Engineer</t>
  </si>
  <si>
    <t>SE</t>
  </si>
  <si>
    <t>From design report</t>
  </si>
  <si>
    <t>Material used for Subbase</t>
  </si>
  <si>
    <t>Site Supervisor</t>
  </si>
  <si>
    <t>SS</t>
  </si>
  <si>
    <t>Does design align with RITs standards</t>
  </si>
  <si>
    <t>No</t>
  </si>
  <si>
    <t>Target MDD value for subbase</t>
  </si>
  <si>
    <t>Project Engineer</t>
  </si>
  <si>
    <t>PE</t>
  </si>
  <si>
    <t>Theoretical max deflection on Basecourse (mm)</t>
  </si>
  <si>
    <t>Material used for Basecourse</t>
  </si>
  <si>
    <t>Project Manager</t>
  </si>
  <si>
    <t>PM</t>
  </si>
  <si>
    <t>Target MDD value for basecourse</t>
  </si>
  <si>
    <t>Pavement Quality Engineer</t>
  </si>
  <si>
    <t>PQE</t>
  </si>
  <si>
    <t>Engineers Representative</t>
  </si>
  <si>
    <t>ER</t>
  </si>
  <si>
    <t>STRUCTURAL REHAB INSPECTION TESTING PLAN Rev 1</t>
  </si>
  <si>
    <t>Item No</t>
  </si>
  <si>
    <t>Material Type</t>
  </si>
  <si>
    <t>Typical Use</t>
  </si>
  <si>
    <t>Item ID</t>
  </si>
  <si>
    <t>Lab, PQE or Field</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</si>
  <si>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</si>
  <si>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</si>
  <si>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</si>
  <si>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</si>
  <si>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</si>
  <si>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</si>
  <si>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</si>
  <si>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</si>
  <si>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</si>
  <si>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</si>
  <si>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</si>
  <si>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r>
      <t xml:space="preserve">Scala Penetrometer
</t>
    </r>
    <r>
      <rPr>
        <i/>
        <sz val="14"/>
        <rFont val="Calibri"/>
        <family val="2"/>
      </rPr>
      <t>Cohesive soils only</t>
    </r>
  </si>
  <si>
    <t>RITS Table 3-20</t>
  </si>
  <si>
    <t>NZS 4402.6.5.2:1988</t>
  </si>
  <si>
    <t>Test Record</t>
  </si>
  <si>
    <t xml:space="preserve">QA / SE / PE </t>
  </si>
  <si>
    <t>RITS Table 3-21</t>
  </si>
  <si>
    <t>RITS 3.8.3.3
ASTM D5874-16</t>
  </si>
  <si>
    <t>Surface Level, Shape, and crossfall</t>
  </si>
  <si>
    <t>RITS Table 3.24</t>
  </si>
  <si>
    <t>TNZ B/02:2005 Section 5 Fig 1</t>
  </si>
  <si>
    <t>+0mm/-30m from design or nominated level
No more than 15mm deviation from a 3m straight edge</t>
  </si>
  <si>
    <t>Survey record</t>
  </si>
  <si>
    <t>Tenser Triaxial Geogrid and Geofabric (cloth) installation</t>
  </si>
  <si>
    <t>Tensar construction sequence CS_TriAx/30.04.08</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</si>
  <si>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</si>
  <si>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</si>
  <si>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</si>
  <si>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</si>
  <si>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</si>
  <si>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</si>
  <si>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</si>
  <si>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</si>
  <si>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PQE Approval
All testing record &amp; reviewed as comliant.
Available Documents:
Test records
Survey records
Hold Point Records</t>
  </si>
  <si>
    <t>Hold Point</t>
  </si>
  <si>
    <t>SE / PE / PM / PQE</t>
  </si>
  <si>
    <t xml:space="preserve">
Subbase 
</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</si>
  <si>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</si>
  <si>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</si>
  <si>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</si>
  <si>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</si>
  <si>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</si>
  <si>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</si>
  <si>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</si>
  <si>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</si>
  <si>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</si>
  <si>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</si>
  <si>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</si>
  <si>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</si>
  <si>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</si>
  <si>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Seal Design</t>
  </si>
  <si>
    <t>INSERT SEAL DESIGN</t>
  </si>
  <si>
    <t>TNZ M/1 Table 1 Tests</t>
  </si>
  <si>
    <t>Prior to sealing commencing 
(Minimum 1 week prior to application)</t>
  </si>
  <si>
    <t>Meets project requirements</t>
  </si>
  <si>
    <t xml:space="preserve">Insert Material Testing </t>
  </si>
  <si>
    <t xml:space="preserve">GO/NO GO Survey </t>
  </si>
  <si>
    <t>Downer survey sealing GO/NO GO,Road science Zeus app &amp; Downer Iris app</t>
  </si>
  <si>
    <t xml:space="preserve">Prior to sealing on each site </t>
  </si>
  <si>
    <t xml:space="preserve">Pass on GO/NO GO ,Marginal &amp; discussion with contract Manager or Written approval from Rehab manager </t>
  </si>
  <si>
    <t>Road temp</t>
  </si>
  <si>
    <t>TNZ P3:1995.18</t>
  </si>
  <si>
    <t>Temperature recorded on site prior to sealing commencing</t>
  </si>
  <si>
    <t>Once per day of sealing prior to sealing commencing</t>
  </si>
  <si>
    <t>Air temp &gt;10°C</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</si>
  <si>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</si>
  <si>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</si>
  <si>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</si>
  <si>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</si>
  <si>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</si>
  <si>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</si>
  <si>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</si>
  <si>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</si>
  <si>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</si>
  <si>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</si>
  <si>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</si>
  <si>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</si>
  <si>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</si>
  <si>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</si>
  <si>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</si>
  <si>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</si>
  <si>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</si>
  <si>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Seal Inspection</t>
  </si>
  <si>
    <t xml:space="preserve"> 
TNZ P3: 1995</t>
  </si>
  <si>
    <t>Engineers Inspection</t>
  </si>
  <si>
    <t>After sealing</t>
  </si>
  <si>
    <t>The chip is embedded, uniformily placed and chipseal is fit for purpose</t>
  </si>
  <si>
    <t>Witness Point</t>
  </si>
  <si>
    <t>Insert Asphalt Design &amp; Material Records
NZTA SP-M-032 Asphalt Surfacing Treatment selection Guidelines</t>
  </si>
  <si>
    <t>Approved Treatment Design</t>
  </si>
  <si>
    <t>Prior to paving works commencing</t>
  </si>
  <si>
    <t>Treatment Design validation</t>
  </si>
  <si>
    <t>Production Testing and Cores</t>
  </si>
  <si>
    <t>Lab</t>
  </si>
  <si>
    <t>In-situ mat density calibration cores</t>
  </si>
  <si>
    <t>NZTA M10:2020 9.9.1
NZTA M27:2020 9.9.1</t>
  </si>
  <si>
    <t>ASTM D5361</t>
  </si>
  <si>
    <t>One set of tests per 900 t of asphalt plant production</t>
  </si>
  <si>
    <t xml:space="preserve"> Characteristic value - mix design air void +3% -2% </t>
  </si>
  <si>
    <t>Grading (Particle Size Distribution)</t>
  </si>
  <si>
    <t>NZTA M10: 2020 Table 5.2
NZTA M27:2020 Table 5.2
TNZ P/11:2007 Table 7.1</t>
  </si>
  <si>
    <t xml:space="preserve">   NZS 4407:2015 test 3.8</t>
  </si>
  <si>
    <t>Tolerance from nominated JMF grading as per 
NZTA M10 Table 5.3
NZTA M27 Table 5.3
TNZ P/11 Table 7.1</t>
  </si>
  <si>
    <t>Test record</t>
  </si>
  <si>
    <t xml:space="preserve">Binder content </t>
  </si>
  <si>
    <t>ASTM D2172</t>
  </si>
  <si>
    <t>Tolerance on JMF
Individual ±0.5 (All)
Rolling Average of 3  ±0.3% (DG, AC, SMA)
Rolling Average of 3  ±0.4% (PA)</t>
  </si>
  <si>
    <t>Air Voids</t>
  </si>
  <si>
    <t>ASTM D3203-22</t>
  </si>
  <si>
    <t>As specified for each mix type</t>
  </si>
  <si>
    <t>Maximum Theoratical Specific Gravity</t>
  </si>
  <si>
    <t>ASTM D2041</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</si>
  <si>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</si>
  <si>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</si>
  <si>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</si>
  <si>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</si>
  <si>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</si>
  <si>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</si>
  <si>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</si>
  <si>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</si>
  <si>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M10:2020 9.9.1 and 9.9.2
NZTA M27:2020 9.9.1 and 9.9.2</t>
  </si>
  <si>
    <t>ASTM D2950
ASTM D5361</t>
  </si>
  <si>
    <t>1 test per 300m² per layer (Min 8 / Construction lot)
1 test per 100m per layer length (min 3 / Construction lot)</t>
  </si>
  <si>
    <t>Mat: Mean air voids JMF +3,-2
Join: Mean air voids JMF +5,-2</t>
  </si>
  <si>
    <t>Surface Level- Stringline checks for validation</t>
  </si>
  <si>
    <t>NZTA M10:2020 10.2
NZTA M27: 2020 10.2
Downer Procedures</t>
  </si>
  <si>
    <t>NZTA M/10</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</si>
  <si>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</si>
  <si>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</si>
  <si>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</si>
  <si>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</si>
  <si>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</si>
  <si>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</si>
  <si>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</si>
  <si>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</si>
  <si>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</si>
  <si>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</si>
  <si>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</si>
  <si>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</si>
  <si>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site engineer / Project Engineer/PQE</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</si>
  <si>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</si>
  <si>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</si>
  <si>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</si>
  <si>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</si>
  <si>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</si>
  <si>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</si>
  <si>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</si>
  <si>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</si>
  <si>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</si>
  <si>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</si>
  <si>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</si>
  <si>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</si>
  <si>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</si>
  <si>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</si>
  <si>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5 points every 10 m</t>
  </si>
  <si>
    <t>Tolerence -30 to 0 mm</t>
  </si>
  <si>
    <t>Maintain minimum 300mm overlap between each roll on longitudinal and transverse joints. Geogrid and Geofabric shall be neatly installed without creases or folds.</t>
  </si>
  <si>
    <t>For full length pavement.</t>
  </si>
  <si>
    <t xml:space="preserve">
sub base testing 
</t>
  </si>
  <si>
    <t xml:space="preserve"> Lab</t>
  </si>
  <si>
    <t>1 test per 5,000m²</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</si>
  <si>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</si>
  <si>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</si>
  <si>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</si>
  <si>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</si>
  <si>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</si>
  <si>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</si>
  <si>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</si>
  <si>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</si>
  <si>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</si>
  <si>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</si>
  <si>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</si>
  <si>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</si>
  <si>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</si>
  <si>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</si>
  <si>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</si>
  <si>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</si>
  <si>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</si>
  <si>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</si>
  <si>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</si>
  <si>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</si>
  <si>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</si>
  <si>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</si>
  <si>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</si>
  <si>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</si>
  <si>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</si>
  <si>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</si>
  <si>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</si>
  <si>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Cement application Mat test</t>
  </si>
  <si>
    <t>TNZ B/5:2008</t>
  </si>
  <si>
    <t>1 test per 400m²
(minimum 2 per run)</t>
  </si>
  <si>
    <t>±0.50kg/m² of specified rate</t>
  </si>
  <si>
    <t>Stabilisation QA sheet</t>
  </si>
  <si>
    <t>Stabilisation Depth</t>
  </si>
  <si>
    <t>1 test hole every 50m
staggered between left-and right-hand edges of the run</t>
  </si>
  <si>
    <t>Visual check to confirm that cement has been mixed to the correct depth, and as near as possible to full depth without mixing into the previous layer</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</si>
  <si>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</si>
  <si>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</si>
  <si>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</si>
  <si>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</si>
  <si>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</si>
  <si>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</si>
  <si>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</si>
  <si>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</si>
  <si>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</si>
  <si>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</si>
  <si>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</si>
  <si>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</si>
  <si>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</si>
  <si>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</si>
  <si>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</si>
  <si>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</si>
  <si>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</si>
  <si>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</si>
  <si>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</si>
  <si>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</si>
  <si>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</si>
  <si>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</si>
  <si>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</si>
  <si>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</si>
  <si>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</si>
  <si>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</si>
  <si>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</si>
  <si>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</si>
  <si>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</si>
  <si>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</si>
  <si>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</si>
  <si>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</si>
  <si>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</si>
  <si>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</si>
  <si>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</si>
  <si>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</si>
  <si>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</si>
  <si>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</si>
  <si>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</si>
  <si>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</si>
  <si>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</si>
  <si>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</si>
  <si>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</si>
  <si>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</si>
  <si>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</si>
  <si>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</si>
  <si>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</si>
  <si>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</si>
  <si>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</si>
  <si>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</si>
  <si>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</si>
  <si>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</si>
  <si>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</si>
  <si>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</si>
  <si>
    <t>Benkelmen Beam Deflection Testing</t>
  </si>
  <si>
    <t>RITS Table 3-23</t>
  </si>
  <si>
    <t>RITS 3.8.3.5
ASTM D5874-16</t>
  </si>
  <si>
    <t xml:space="preserve">QA / SE </t>
  </si>
  <si>
    <t xml:space="preserve">AC14
NZTA M10:2020
</t>
  </si>
  <si>
    <t xml:space="preserve"> AC20 
NZTA M10:2020
</t>
  </si>
  <si>
    <t>AC20 SAC</t>
  </si>
  <si>
    <t>TNZ40</t>
  </si>
  <si>
    <t>Geogrid and Geofabric (cloth) installation</t>
  </si>
  <si>
    <t>Geogrid</t>
  </si>
  <si>
    <t xml:space="preserve">LWD test </t>
  </si>
  <si>
    <t>LWD test manual</t>
  </si>
  <si>
    <t>LWD &gt;30MN/m2  continue as perpaln. LWD&lt;30 follow the contigency Plan</t>
  </si>
  <si>
    <t>CIV ≥ 35</t>
  </si>
  <si>
    <t xml:space="preserve">90th% &lt; 2.5mm no value over 2.75mm- Continue with treatment as planned . 90th% &lt; 2.75mm - follow contingency plan </t>
  </si>
  <si>
    <t>Plataue 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</si>
</sst>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sz val="11"/>
      <color rgb="FF9C5700"/>
      <name val="Calibri"/>
      <family val="2"/>
      <scheme val="minor"/>
    </font>
    <font>
      <sz val="14"/>
      <color rgb="FF000000"/>
      <name val="Calibri"/>
      <family val="2"/>
      <scheme val="minor"/>
    </font>
    <font>
      <sz val="14"/>
      <color rgb="FF9C5700"/>
      <name val="Calibri"/>
      <family val="2"/>
      <scheme val="minor"/>
    </font>
    <font>
      <sz val="14"/>
      <color theme="1" tint="0.34998626667073579"/>
      <name val="Calibri"/>
      <family val="2"/>
      <scheme val="minor"/>
    </font>
  </fonts>
  <fills count="20">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s>
  <borders count="144">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top style="thin">
        <color rgb="FFC00000"/>
      </top>
      <bottom style="medium">
        <color rgb="FFFF0000"/>
      </bottom>
      <diagonal/>
    </border>
    <border>
      <left/>
      <right style="medium">
        <color rgb="FFFF0000"/>
      </right>
      <top style="medium">
        <color rgb="FFFF0000"/>
      </top>
      <bottom style="thin">
        <color rgb="FFC00000"/>
      </bottom>
      <diagonal/>
    </border>
    <border>
      <left style="medium">
        <color rgb="FFFF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right/>
      <top style="medium">
        <color rgb="FFFF0000"/>
      </top>
      <bottom/>
      <diagonal/>
    </border>
    <border>
      <left style="medium">
        <color rgb="FFFF0000"/>
      </left>
      <right style="thin">
        <color rgb="FFC00000"/>
      </right>
      <top style="medium">
        <color rgb="FFFF0000"/>
      </top>
      <bottom/>
      <diagonal/>
    </border>
    <border>
      <left style="thin">
        <color rgb="FFC00000"/>
      </left>
      <right style="thin">
        <color rgb="FFC00000"/>
      </right>
      <top style="medium">
        <color rgb="FFFF0000"/>
      </top>
      <bottom/>
      <diagonal/>
    </border>
    <border>
      <left style="thin">
        <color rgb="FFC0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FF0000"/>
      </right>
      <top style="thin">
        <color rgb="FF0070C0"/>
      </top>
      <bottom style="thin">
        <color rgb="FF0070C0"/>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right style="thin">
        <color indexed="64"/>
      </right>
      <top style="thin">
        <color indexed="64"/>
      </top>
      <bottom style="thin">
        <color indexed="64"/>
      </bottom>
      <diagonal/>
    </border>
    <border>
      <left/>
      <right style="thin">
        <color indexed="64"/>
      </right>
      <top style="thin">
        <color indexed="64"/>
      </top>
      <bottom style="medium">
        <color rgb="FFFF0000"/>
      </bottom>
      <diagonal/>
    </border>
  </borders>
  <cellStyleXfs count="6">
    <xf numFmtId="0" fontId="0" fillId="0" borderId="0"/>
    <xf numFmtId="0" fontId="11" fillId="9" borderId="0" applyNumberFormat="0" applyBorder="0" applyAlignment="0" applyProtection="0"/>
    <xf numFmtId="0" fontId="28" fillId="16" borderId="121" applyNumberFormat="0" applyAlignment="0" applyProtection="0"/>
    <xf numFmtId="0" fontId="29" fillId="17" borderId="121" applyNumberFormat="0" applyAlignment="0" applyProtection="0"/>
    <xf numFmtId="0" fontId="30" fillId="18" borderId="122" applyNumberFormat="0" applyAlignment="0" applyProtection="0"/>
    <xf numFmtId="0" fontId="34" fillId="19" borderId="0" applyNumberFormat="0" applyBorder="0" applyAlignment="0" applyProtection="0"/>
  </cellStyleXfs>
  <cellXfs count="316">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2" xfId="0" applyBorder="1"/>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13" fillId="0" borderId="2" xfId="0" applyFont="1" applyBorder="1"/>
    <xf numFmtId="0" fontId="13" fillId="0" borderId="0" xfId="0" applyFont="1"/>
    <xf numFmtId="0" fontId="0" fillId="0" borderId="68" xfId="0" applyBorder="1"/>
    <xf numFmtId="0" fontId="0" fillId="0" borderId="69" xfId="0" applyBorder="1"/>
    <xf numFmtId="0" fontId="0" fillId="5" borderId="70" xfId="0" applyFill="1" applyBorder="1" applyAlignment="1">
      <alignment horizontal="center"/>
    </xf>
    <xf numFmtId="0" fontId="0" fillId="5" borderId="0" xfId="0" applyFill="1"/>
    <xf numFmtId="0" fontId="16" fillId="0" borderId="73" xfId="0" applyFont="1" applyBorder="1" applyAlignment="1">
      <alignment horizontal="center" vertical="center" wrapText="1"/>
    </xf>
    <xf numFmtId="0" fontId="13" fillId="0" borderId="73" xfId="0" applyFont="1" applyBorder="1" applyAlignment="1">
      <alignment horizontal="center" vertical="center" wrapText="1"/>
    </xf>
    <xf numFmtId="0" fontId="16" fillId="0" borderId="78" xfId="0" applyFont="1" applyBorder="1" applyAlignment="1">
      <alignment horizontal="center" vertical="center" wrapText="1"/>
    </xf>
    <xf numFmtId="0" fontId="1" fillId="5" borderId="70" xfId="0" applyFont="1" applyFill="1" applyBorder="1"/>
    <xf numFmtId="0" fontId="0" fillId="5" borderId="70" xfId="0" applyFill="1" applyBorder="1"/>
    <xf numFmtId="2" fontId="14" fillId="0" borderId="84" xfId="0" applyNumberFormat="1" applyFont="1" applyBorder="1" applyAlignment="1">
      <alignment horizontal="center" vertical="center" wrapText="1"/>
    </xf>
    <xf numFmtId="0" fontId="15" fillId="10" borderId="82" xfId="0" applyFont="1" applyFill="1" applyBorder="1" applyAlignment="1">
      <alignment horizontal="center" vertical="center" wrapText="1"/>
    </xf>
    <xf numFmtId="0" fontId="15" fillId="10" borderId="84" xfId="0" applyFont="1" applyFill="1" applyBorder="1" applyAlignment="1">
      <alignment horizontal="center" vertical="center" wrapText="1"/>
    </xf>
    <xf numFmtId="0" fontId="15" fillId="15" borderId="85" xfId="0" applyFont="1" applyFill="1" applyBorder="1" applyAlignment="1">
      <alignment horizontal="center" vertical="center" wrapText="1"/>
    </xf>
    <xf numFmtId="0" fontId="0" fillId="5" borderId="70" xfId="0" applyFill="1" applyBorder="1" applyAlignment="1">
      <alignment horizontal="left"/>
    </xf>
    <xf numFmtId="0" fontId="16" fillId="0" borderId="72" xfId="0" applyFont="1" applyBorder="1" applyAlignment="1">
      <alignment horizontal="center" vertical="center" wrapText="1"/>
    </xf>
    <xf numFmtId="0" fontId="17" fillId="0" borderId="74" xfId="0" quotePrefix="1" applyFont="1" applyBorder="1" applyAlignment="1">
      <alignment horizontal="center" vertical="center" wrapText="1"/>
    </xf>
    <xf numFmtId="0" fontId="16" fillId="0" borderId="75" xfId="0" applyFont="1" applyBorder="1" applyAlignment="1">
      <alignment horizontal="center" vertical="center" wrapText="1"/>
    </xf>
    <xf numFmtId="0" fontId="17" fillId="0" borderId="76" xfId="0" quotePrefix="1" applyFont="1" applyBorder="1" applyAlignment="1">
      <alignment horizontal="center" vertical="center" wrapText="1"/>
    </xf>
    <xf numFmtId="0" fontId="16" fillId="0" borderId="77" xfId="0" applyFont="1" applyBorder="1" applyAlignment="1">
      <alignment horizontal="center" vertical="center" wrapText="1"/>
    </xf>
    <xf numFmtId="0" fontId="17" fillId="0" borderId="93" xfId="0" applyFont="1" applyBorder="1" applyAlignment="1">
      <alignment horizontal="center" vertical="center" wrapText="1"/>
    </xf>
    <xf numFmtId="0" fontId="17" fillId="0" borderId="76" xfId="0" applyFont="1" applyBorder="1" applyAlignment="1">
      <alignment horizontal="center" vertical="center" wrapText="1"/>
    </xf>
    <xf numFmtId="0" fontId="16" fillId="0" borderId="90" xfId="0" applyFont="1" applyBorder="1" applyAlignment="1">
      <alignment horizontal="center" vertical="center" wrapText="1"/>
    </xf>
    <xf numFmtId="0" fontId="16" fillId="0" borderId="79"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86" xfId="0" applyFont="1" applyBorder="1" applyAlignment="1">
      <alignment horizontal="center" vertical="center" wrapText="1"/>
    </xf>
    <xf numFmtId="0" fontId="13" fillId="12" borderId="84"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wrapText="1"/>
    </xf>
    <xf numFmtId="0" fontId="15" fillId="15" borderId="82" xfId="0" applyFont="1" applyFill="1" applyBorder="1" applyAlignment="1">
      <alignment horizontal="center" vertical="center" wrapText="1"/>
    </xf>
    <xf numFmtId="0" fontId="13" fillId="12" borderId="85" xfId="0" applyFont="1" applyFill="1" applyBorder="1" applyAlignment="1">
      <alignment horizontal="center" vertical="center" wrapText="1"/>
    </xf>
    <xf numFmtId="0" fontId="13" fillId="0" borderId="95" xfId="0" applyFont="1" applyBorder="1" applyAlignment="1">
      <alignment horizontal="center" vertical="center" wrapText="1"/>
    </xf>
    <xf numFmtId="0" fontId="16" fillId="0" borderId="97" xfId="0" applyFont="1" applyBorder="1" applyAlignment="1">
      <alignment horizontal="center" vertical="center" wrapText="1"/>
    </xf>
    <xf numFmtId="0" fontId="13" fillId="0" borderId="98" xfId="0" applyFont="1" applyBorder="1" applyAlignment="1">
      <alignment horizontal="center" vertical="center" wrapText="1"/>
    </xf>
    <xf numFmtId="0" fontId="13" fillId="0" borderId="99" xfId="0" applyFont="1" applyBorder="1" applyAlignment="1">
      <alignment horizontal="center" vertical="center" wrapText="1"/>
    </xf>
    <xf numFmtId="0" fontId="7" fillId="0" borderId="88" xfId="0" applyFont="1" applyBorder="1" applyAlignment="1">
      <alignment horizontal="center" vertical="center" wrapText="1"/>
    </xf>
    <xf numFmtId="0" fontId="15" fillId="10" borderId="86" xfId="0" applyFont="1" applyFill="1" applyBorder="1" applyAlignment="1">
      <alignment horizontal="center" vertical="center" wrapText="1"/>
    </xf>
    <xf numFmtId="0" fontId="16" fillId="0" borderId="92" xfId="0" applyFont="1" applyBorder="1" applyAlignment="1">
      <alignment horizontal="center" vertical="center" wrapText="1"/>
    </xf>
    <xf numFmtId="0" fontId="7" fillId="0" borderId="101" xfId="0" applyFont="1" applyBorder="1" applyAlignment="1">
      <alignment horizontal="center" vertical="center" wrapText="1"/>
    </xf>
    <xf numFmtId="0" fontId="15" fillId="15" borderId="71" xfId="0" applyFont="1" applyFill="1" applyBorder="1" applyAlignment="1">
      <alignment horizontal="center" vertical="center" wrapText="1"/>
    </xf>
    <xf numFmtId="0" fontId="17" fillId="0" borderId="102" xfId="0" applyFont="1" applyBorder="1" applyAlignment="1">
      <alignment horizontal="center" vertical="center" wrapText="1"/>
    </xf>
    <xf numFmtId="0" fontId="17" fillId="0" borderId="103" xfId="0" applyFont="1" applyBorder="1" applyAlignment="1">
      <alignment horizontal="center" vertical="center" wrapText="1"/>
    </xf>
    <xf numFmtId="0" fontId="17" fillId="0" borderId="104" xfId="0" applyFont="1" applyBorder="1" applyAlignment="1">
      <alignment horizontal="center" vertical="center" wrapText="1"/>
    </xf>
    <xf numFmtId="0" fontId="13" fillId="0" borderId="71" xfId="0" applyFont="1" applyBorder="1" applyAlignment="1">
      <alignment horizontal="center" vertical="center" wrapText="1"/>
    </xf>
    <xf numFmtId="0" fontId="15" fillId="10" borderId="83" xfId="0" applyFont="1" applyFill="1" applyBorder="1" applyAlignment="1">
      <alignment horizontal="center" vertical="center" wrapText="1"/>
    </xf>
    <xf numFmtId="0" fontId="17" fillId="0" borderId="91" xfId="0" quotePrefix="1" applyFont="1" applyBorder="1" applyAlignment="1">
      <alignment horizontal="center" vertical="center" wrapText="1"/>
    </xf>
    <xf numFmtId="0" fontId="16" fillId="0" borderId="102" xfId="0" applyFont="1" applyBorder="1" applyAlignment="1">
      <alignment horizontal="center" vertical="center" wrapText="1"/>
    </xf>
    <xf numFmtId="0" fontId="16" fillId="0" borderId="103" xfId="0" applyFont="1" applyBorder="1" applyAlignment="1">
      <alignment horizontal="center" vertical="center" wrapText="1"/>
    </xf>
    <xf numFmtId="0" fontId="17" fillId="0" borderId="104" xfId="0" quotePrefix="1" applyFont="1" applyBorder="1" applyAlignment="1">
      <alignment horizontal="center" vertical="center" wrapText="1"/>
    </xf>
    <xf numFmtId="2" fontId="14" fillId="0" borderId="83" xfId="0" applyNumberFormat="1" applyFont="1" applyBorder="1" applyAlignment="1">
      <alignment horizontal="center" vertical="center" wrapText="1"/>
    </xf>
    <xf numFmtId="0" fontId="1" fillId="0" borderId="0" xfId="0" applyFont="1" applyAlignment="1">
      <alignment horizontal="center"/>
    </xf>
    <xf numFmtId="0" fontId="6" fillId="0" borderId="96" xfId="0" applyFont="1" applyBorder="1" applyAlignment="1">
      <alignment horizontal="center" vertical="center" wrapText="1"/>
    </xf>
    <xf numFmtId="0" fontId="2" fillId="5" borderId="70" xfId="0" applyFont="1" applyFill="1" applyBorder="1" applyAlignment="1">
      <alignment horizontal="center"/>
    </xf>
    <xf numFmtId="0" fontId="2" fillId="0" borderId="0" xfId="0" applyFont="1" applyAlignment="1">
      <alignment horizontal="center"/>
    </xf>
    <xf numFmtId="2" fontId="16" fillId="0" borderId="85" xfId="0" applyNumberFormat="1" applyFont="1" applyBorder="1" applyAlignment="1">
      <alignment horizontal="center" vertical="center" wrapText="1"/>
    </xf>
    <xf numFmtId="2" fontId="14" fillId="0" borderId="71" xfId="0" applyNumberFormat="1" applyFont="1" applyBorder="1" applyAlignment="1">
      <alignment horizontal="center" vertical="center" wrapText="1"/>
    </xf>
    <xf numFmtId="2" fontId="14" fillId="0" borderId="82" xfId="0" applyNumberFormat="1" applyFont="1" applyBorder="1" applyAlignment="1">
      <alignment horizontal="center" vertical="center" wrapText="1"/>
    </xf>
    <xf numFmtId="2" fontId="14" fillId="0" borderId="86" xfId="0" applyNumberFormat="1" applyFont="1" applyBorder="1" applyAlignment="1">
      <alignment horizontal="center" vertical="center" wrapText="1"/>
    </xf>
    <xf numFmtId="2" fontId="13" fillId="0" borderId="95" xfId="0" applyNumberFormat="1" applyFont="1" applyBorder="1" applyAlignment="1">
      <alignment horizontal="center" vertical="center" wrapText="1"/>
    </xf>
    <xf numFmtId="0" fontId="13" fillId="0" borderId="43" xfId="0" applyFont="1" applyBorder="1" applyAlignment="1">
      <alignment horizontal="right"/>
    </xf>
    <xf numFmtId="0" fontId="6" fillId="0" borderId="43" xfId="0" applyFont="1" applyBorder="1" applyAlignment="1">
      <alignment horizontal="right"/>
    </xf>
    <xf numFmtId="0" fontId="6" fillId="0" borderId="43" xfId="0" applyFont="1" applyBorder="1" applyAlignment="1">
      <alignment horizontal="center"/>
    </xf>
    <xf numFmtId="0" fontId="13" fillId="0" borderId="9" xfId="0" applyFont="1" applyBorder="1"/>
    <xf numFmtId="0" fontId="13" fillId="0" borderId="106" xfId="0" applyFont="1" applyBorder="1"/>
    <xf numFmtId="0" fontId="6" fillId="0" borderId="111" xfId="0" applyFont="1" applyBorder="1"/>
    <xf numFmtId="0" fontId="13" fillId="0" borderId="111" xfId="0" applyFont="1" applyBorder="1"/>
    <xf numFmtId="0" fontId="13" fillId="0" borderId="112" xfId="0" applyFont="1" applyBorder="1" applyAlignment="1">
      <alignment horizontal="right"/>
    </xf>
    <xf numFmtId="0" fontId="13" fillId="0" borderId="114" xfId="0" applyFont="1" applyBorder="1"/>
    <xf numFmtId="0" fontId="6" fillId="13" borderId="105" xfId="0" applyFont="1" applyFill="1" applyBorder="1"/>
    <xf numFmtId="0" fontId="6" fillId="13" borderId="110" xfId="0" applyFont="1" applyFill="1" applyBorder="1"/>
    <xf numFmtId="0" fontId="6" fillId="13" borderId="43" xfId="0" applyFont="1" applyFill="1" applyBorder="1"/>
    <xf numFmtId="0" fontId="13" fillId="13" borderId="43" xfId="0" applyFont="1" applyFill="1" applyBorder="1" applyAlignment="1">
      <alignment horizontal="left" indent="1"/>
    </xf>
    <xf numFmtId="0" fontId="6" fillId="13" borderId="43" xfId="0" applyFont="1" applyFill="1" applyBorder="1" applyAlignment="1">
      <alignment horizontal="left"/>
    </xf>
    <xf numFmtId="0" fontId="6" fillId="11" borderId="108" xfId="0" applyFont="1" applyFill="1" applyBorder="1"/>
    <xf numFmtId="0" fontId="13" fillId="11" borderId="0" xfId="0" applyFont="1" applyFill="1"/>
    <xf numFmtId="0" fontId="6" fillId="11" borderId="110" xfId="0" applyFont="1" applyFill="1" applyBorder="1"/>
    <xf numFmtId="0" fontId="6" fillId="11" borderId="117" xfId="0" applyFont="1" applyFill="1" applyBorder="1"/>
    <xf numFmtId="0" fontId="13" fillId="11" borderId="113" xfId="0" applyFont="1" applyFill="1" applyBorder="1"/>
    <xf numFmtId="0" fontId="6" fillId="11" borderId="0" xfId="0" applyFont="1" applyFill="1"/>
    <xf numFmtId="0" fontId="6" fillId="11" borderId="0" xfId="0" applyFont="1" applyFill="1" applyAlignment="1">
      <alignment horizontal="center"/>
    </xf>
    <xf numFmtId="0" fontId="6" fillId="11" borderId="115" xfId="0" applyFont="1" applyFill="1" applyBorder="1"/>
    <xf numFmtId="0" fontId="13" fillId="11" borderId="116" xfId="0" applyFont="1" applyFill="1" applyBorder="1"/>
    <xf numFmtId="0" fontId="13" fillId="11" borderId="109" xfId="0" applyFont="1" applyFill="1" applyBorder="1"/>
    <xf numFmtId="0" fontId="13" fillId="0" borderId="100" xfId="0" applyFont="1" applyBorder="1" applyAlignment="1">
      <alignment horizontal="center" vertical="center" wrapText="1"/>
    </xf>
    <xf numFmtId="0" fontId="31" fillId="16" borderId="121" xfId="2" applyFont="1" applyAlignment="1">
      <alignment horizontal="center"/>
    </xf>
    <xf numFmtId="0" fontId="32" fillId="17" borderId="121" xfId="3" applyFont="1" applyAlignment="1">
      <alignment horizontal="center"/>
    </xf>
    <xf numFmtId="0" fontId="33" fillId="0" borderId="45" xfId="0" applyFont="1" applyBorder="1"/>
    <xf numFmtId="0" fontId="33" fillId="0" borderId="46" xfId="0" applyFont="1" applyBorder="1"/>
    <xf numFmtId="0" fontId="6" fillId="13" borderId="110" xfId="0" applyFont="1" applyFill="1" applyBorder="1" applyAlignment="1">
      <alignment wrapText="1"/>
    </xf>
    <xf numFmtId="0" fontId="23" fillId="0" borderId="125" xfId="0" applyFont="1" applyBorder="1" applyAlignment="1">
      <alignment horizontal="center" vertical="center" wrapText="1"/>
    </xf>
    <xf numFmtId="2" fontId="16" fillId="0" borderId="125" xfId="0" applyNumberFormat="1" applyFont="1" applyBorder="1" applyAlignment="1">
      <alignment horizontal="center" vertical="center" wrapText="1"/>
    </xf>
    <xf numFmtId="0" fontId="15" fillId="10" borderId="125" xfId="0" applyFont="1" applyFill="1" applyBorder="1" applyAlignment="1">
      <alignment horizontal="center" vertical="center" wrapText="1"/>
    </xf>
    <xf numFmtId="0" fontId="20" fillId="0" borderId="126" xfId="0" applyFont="1" applyBorder="1" applyAlignment="1">
      <alignment horizontal="center" vertical="center" wrapText="1"/>
    </xf>
    <xf numFmtId="0" fontId="21" fillId="0" borderId="127" xfId="0" applyFont="1" applyBorder="1" applyAlignment="1">
      <alignment horizontal="center" vertical="center" wrapText="1"/>
    </xf>
    <xf numFmtId="0" fontId="20" fillId="0" borderId="127" xfId="0" applyFont="1" applyBorder="1" applyAlignment="1">
      <alignment horizontal="center" vertical="center" wrapText="1"/>
    </xf>
    <xf numFmtId="0" fontId="20" fillId="0" borderId="128" xfId="0" applyFont="1" applyBorder="1" applyAlignment="1">
      <alignment horizontal="center" vertical="center" wrapText="1"/>
    </xf>
    <xf numFmtId="0" fontId="13" fillId="12" borderId="125" xfId="0" applyFont="1" applyFill="1" applyBorder="1" applyAlignment="1">
      <alignment horizontal="center" vertical="center" wrapText="1"/>
    </xf>
    <xf numFmtId="0" fontId="13" fillId="0" borderId="125" xfId="0" applyFont="1" applyBorder="1" applyAlignment="1">
      <alignment horizontal="center" vertical="center" wrapText="1"/>
    </xf>
    <xf numFmtId="0" fontId="0" fillId="0" borderId="129" xfId="0" applyBorder="1"/>
    <xf numFmtId="0" fontId="13" fillId="0" borderId="131" xfId="0" applyFont="1" applyBorder="1" applyAlignment="1">
      <alignment horizontal="center" vertical="center" wrapText="1"/>
    </xf>
    <xf numFmtId="0" fontId="15" fillId="10" borderId="131" xfId="0" applyFont="1" applyFill="1" applyBorder="1" applyAlignment="1">
      <alignment horizontal="center" vertical="center" wrapText="1"/>
    </xf>
    <xf numFmtId="0" fontId="35" fillId="0" borderId="132" xfId="0" applyFont="1" applyBorder="1" applyAlignment="1">
      <alignment horizontal="center" vertical="center" wrapText="1"/>
    </xf>
    <xf numFmtId="0" fontId="17" fillId="0" borderId="36" xfId="0" applyFont="1" applyBorder="1" applyAlignment="1">
      <alignment horizontal="center" vertical="center" wrapText="1"/>
    </xf>
    <xf numFmtId="0" fontId="35" fillId="5" borderId="36" xfId="0" applyFont="1" applyFill="1" applyBorder="1" applyAlignment="1">
      <alignment horizontal="center" vertical="center" wrapText="1"/>
    </xf>
    <xf numFmtId="49" fontId="17" fillId="0" borderId="134" xfId="0" applyNumberFormat="1" applyFont="1" applyBorder="1" applyAlignment="1">
      <alignment horizontal="center" vertical="center" wrapText="1"/>
    </xf>
    <xf numFmtId="0" fontId="13" fillId="12" borderId="131" xfId="0" applyFont="1" applyFill="1" applyBorder="1" applyAlignment="1">
      <alignment horizontal="center" vertical="center" wrapText="1"/>
    </xf>
    <xf numFmtId="0" fontId="13" fillId="0" borderId="129" xfId="0" applyFont="1" applyBorder="1" applyAlignment="1">
      <alignment horizontal="center" vertical="center" wrapText="1"/>
    </xf>
    <xf numFmtId="0" fontId="17" fillId="0" borderId="133" xfId="0" applyFont="1" applyBorder="1" applyAlignment="1">
      <alignment horizontal="center" vertical="center" wrapText="1"/>
    </xf>
    <xf numFmtId="0" fontId="35" fillId="0" borderId="36" xfId="0" applyFont="1" applyBorder="1" applyAlignment="1">
      <alignment horizontal="center" vertical="center" wrapText="1"/>
    </xf>
    <xf numFmtId="0" fontId="17" fillId="0" borderId="134" xfId="0" applyFont="1" applyBorder="1" applyAlignment="1">
      <alignment horizontal="center" vertical="center" wrapText="1"/>
    </xf>
    <xf numFmtId="0" fontId="13" fillId="12" borderId="130" xfId="0" applyFont="1" applyFill="1" applyBorder="1" applyAlignment="1">
      <alignment horizontal="center" vertical="center" wrapText="1"/>
    </xf>
    <xf numFmtId="0" fontId="17" fillId="0" borderId="136" xfId="0" applyFont="1" applyBorder="1" applyAlignment="1">
      <alignment horizontal="center" vertical="center" wrapText="1"/>
    </xf>
    <xf numFmtId="0" fontId="13" fillId="0" borderId="36" xfId="0" applyFont="1" applyBorder="1" applyAlignment="1">
      <alignment horizontal="center" vertical="center" wrapText="1"/>
    </xf>
    <xf numFmtId="0" fontId="36" fillId="19" borderId="36" xfId="5" applyFont="1" applyBorder="1" applyAlignment="1">
      <alignment horizontal="center" vertical="center" wrapText="1"/>
    </xf>
    <xf numFmtId="0" fontId="13" fillId="0" borderId="130" xfId="0" applyFont="1" applyBorder="1" applyAlignment="1">
      <alignment horizontal="center" vertical="center" wrapText="1"/>
    </xf>
    <xf numFmtId="0" fontId="15" fillId="10" borderId="130" xfId="0" applyFont="1" applyFill="1" applyBorder="1" applyAlignment="1">
      <alignment horizontal="center" vertical="center" wrapText="1"/>
    </xf>
    <xf numFmtId="0" fontId="35" fillId="0" borderId="137" xfId="0" applyFont="1" applyBorder="1" applyAlignment="1">
      <alignment horizontal="center" vertical="center" wrapText="1"/>
    </xf>
    <xf numFmtId="0" fontId="13" fillId="0" borderId="133" xfId="0" applyFont="1" applyBorder="1" applyAlignment="1">
      <alignment horizontal="center" vertical="center" wrapText="1"/>
    </xf>
    <xf numFmtId="0" fontId="15" fillId="10" borderId="138" xfId="0" applyFont="1" applyFill="1" applyBorder="1" applyAlignment="1">
      <alignment horizontal="center" vertical="center" wrapText="1"/>
    </xf>
    <xf numFmtId="0" fontId="35" fillId="0" borderId="139" xfId="0" applyFont="1" applyBorder="1" applyAlignment="1">
      <alignment horizontal="center" vertical="center" wrapText="1"/>
    </xf>
    <xf numFmtId="0" fontId="17" fillId="0" borderId="140" xfId="0" applyFont="1" applyBorder="1" applyAlignment="1">
      <alignment horizontal="center" vertical="center" wrapText="1"/>
    </xf>
    <xf numFmtId="0" fontId="35" fillId="0" borderId="140" xfId="0" applyFont="1" applyBorder="1" applyAlignment="1">
      <alignment horizontal="center" vertical="center" wrapText="1"/>
    </xf>
    <xf numFmtId="0" fontId="16" fillId="0" borderId="140" xfId="0" applyFont="1" applyBorder="1" applyAlignment="1">
      <alignment horizontal="center" vertical="center" wrapText="1"/>
    </xf>
    <xf numFmtId="0" fontId="17" fillId="0" borderId="141" xfId="0" quotePrefix="1" applyFont="1" applyBorder="1" applyAlignment="1">
      <alignment horizontal="center" vertical="center" wrapText="1"/>
    </xf>
    <xf numFmtId="0" fontId="13" fillId="12" borderId="138" xfId="0" applyFont="1" applyFill="1" applyBorder="1" applyAlignment="1">
      <alignment horizontal="center" vertical="center" wrapText="1"/>
    </xf>
    <xf numFmtId="0" fontId="37" fillId="0" borderId="138" xfId="0" applyFont="1" applyBorder="1" applyAlignment="1">
      <alignment horizontal="center" vertical="center" wrapText="1"/>
    </xf>
    <xf numFmtId="2" fontId="13" fillId="0" borderId="138" xfId="0" applyNumberFormat="1" applyFont="1" applyBorder="1" applyAlignment="1">
      <alignment horizontal="center" vertical="center" wrapText="1"/>
    </xf>
    <xf numFmtId="2" fontId="13" fillId="0" borderId="131" xfId="0" applyNumberFormat="1" applyFont="1" applyBorder="1" applyAlignment="1">
      <alignment horizontal="center" vertical="center" wrapText="1"/>
    </xf>
    <xf numFmtId="0" fontId="17" fillId="0" borderId="66" xfId="1" quotePrefix="1" applyFont="1" applyFill="1" applyBorder="1" applyAlignment="1">
      <alignment horizontal="center" vertical="center" wrapText="1"/>
    </xf>
    <xf numFmtId="0" fontId="13" fillId="12" borderId="83" xfId="0" applyFont="1" applyFill="1" applyBorder="1" applyAlignment="1">
      <alignment horizontal="center" vertical="center" wrapText="1"/>
    </xf>
    <xf numFmtId="0" fontId="13" fillId="12" borderId="130" xfId="0" applyFont="1" applyFill="1" applyBorder="1" applyAlignment="1">
      <alignment vertical="center" wrapText="1"/>
    </xf>
    <xf numFmtId="0" fontId="6" fillId="0" borderId="142" xfId="0" applyFont="1" applyBorder="1" applyAlignment="1">
      <alignment horizontal="center"/>
    </xf>
    <xf numFmtId="0" fontId="13" fillId="0" borderId="142" xfId="0" applyFont="1" applyBorder="1" applyAlignment="1">
      <alignment horizontal="center"/>
    </xf>
    <xf numFmtId="0" fontId="13" fillId="0" borderId="143" xfId="0" applyFont="1" applyBorder="1" applyAlignment="1">
      <alignment horizontal="center"/>
    </xf>
    <xf numFmtId="0" fontId="36" fillId="19" borderId="133" xfId="5" applyFont="1" applyBorder="1" applyAlignment="1">
      <alignment vertical="center" wrapText="1"/>
    </xf>
    <xf numFmtId="0" fontId="17" fillId="0" borderId="133" xfId="0" applyFont="1" applyBorder="1" applyAlignment="1">
      <alignment vertical="center" wrapText="1"/>
    </xf>
    <xf numFmtId="2" fontId="25" fillId="0" borderId="95" xfId="0" applyNumberFormat="1" applyFont="1" applyBorder="1" applyAlignment="1">
      <alignment horizontal="center" vertical="center" wrapText="1"/>
    </xf>
    <xf numFmtId="2" fontId="25" fillId="0" borderId="94" xfId="0" applyNumberFormat="1" applyFont="1" applyBorder="1" applyAlignment="1">
      <alignment horizontal="center" vertical="center" wrapText="1"/>
    </xf>
    <xf numFmtId="2" fontId="25" fillId="0" borderId="100" xfId="0" applyNumberFormat="1" applyFont="1" applyBorder="1" applyAlignment="1">
      <alignment horizontal="center" vertical="center" wrapText="1"/>
    </xf>
    <xf numFmtId="0" fontId="27" fillId="0" borderId="95" xfId="0" applyFont="1" applyBorder="1" applyAlignment="1">
      <alignment horizontal="center" vertical="center" wrapText="1"/>
    </xf>
    <xf numFmtId="0" fontId="27" fillId="0" borderId="94" xfId="0" applyFont="1" applyBorder="1" applyAlignment="1">
      <alignment horizontal="center" vertical="center" wrapText="1"/>
    </xf>
    <xf numFmtId="0" fontId="27" fillId="0" borderId="100" xfId="0" applyFont="1" applyBorder="1" applyAlignment="1">
      <alignment horizontal="center" vertical="center" wrapText="1"/>
    </xf>
    <xf numFmtId="0" fontId="6" fillId="0" borderId="130" xfId="0" applyFont="1" applyBorder="1" applyAlignment="1">
      <alignment horizontal="center" vertical="center" wrapText="1"/>
    </xf>
    <xf numFmtId="0" fontId="6" fillId="0" borderId="94" xfId="0" applyFont="1" applyBorder="1" applyAlignment="1">
      <alignment horizontal="center" vertical="center" wrapText="1"/>
    </xf>
    <xf numFmtId="0" fontId="6" fillId="0" borderId="135" xfId="0" applyFont="1" applyBorder="1" applyAlignment="1">
      <alignment horizontal="center" vertical="center" wrapText="1"/>
    </xf>
    <xf numFmtId="2" fontId="6" fillId="0" borderId="95" xfId="0" applyNumberFormat="1" applyFont="1" applyBorder="1" applyAlignment="1">
      <alignment horizontal="center" vertical="center" wrapText="1"/>
    </xf>
    <xf numFmtId="2" fontId="6" fillId="0" borderId="100" xfId="0" applyNumberFormat="1" applyFont="1" applyBorder="1" applyAlignment="1">
      <alignment horizontal="center" vertical="center" wrapText="1"/>
    </xf>
    <xf numFmtId="0" fontId="24" fillId="2" borderId="95" xfId="0" applyFont="1" applyFill="1" applyBorder="1" applyAlignment="1">
      <alignment horizontal="center" vertical="center" wrapText="1"/>
    </xf>
    <xf numFmtId="0" fontId="24" fillId="2" borderId="100" xfId="0" applyFont="1" applyFill="1" applyBorder="1" applyAlignment="1">
      <alignment horizontal="center" vertical="center" wrapText="1"/>
    </xf>
    <xf numFmtId="0" fontId="5" fillId="3" borderId="95" xfId="0" applyFont="1" applyFill="1" applyBorder="1" applyAlignment="1">
      <alignment horizontal="center" vertical="center" wrapText="1"/>
    </xf>
    <xf numFmtId="0" fontId="5" fillId="3" borderId="100" xfId="0" applyFont="1" applyFill="1" applyBorder="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1" xfId="0" applyFont="1" applyFill="1" applyBorder="1" applyAlignment="1">
      <alignment horizontal="center" vertical="center"/>
    </xf>
    <xf numFmtId="0" fontId="8" fillId="3" borderId="80"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8" fillId="3" borderId="89" xfId="0" applyFont="1" applyFill="1" applyBorder="1" applyAlignment="1">
      <alignment horizontal="center" vertical="center" wrapText="1"/>
    </xf>
    <xf numFmtId="2" fontId="6" fillId="0" borderId="94" xfId="0" applyNumberFormat="1" applyFont="1" applyBorder="1" applyAlignment="1">
      <alignment horizontal="center" vertical="center" wrapText="1"/>
    </xf>
    <xf numFmtId="0" fontId="26" fillId="0" borderId="95" xfId="0" applyFont="1" applyBorder="1" applyAlignment="1">
      <alignment horizontal="center" vertical="center" wrapText="1"/>
    </xf>
    <xf numFmtId="0" fontId="26" fillId="0" borderId="94" xfId="0" applyFont="1" applyBorder="1" applyAlignment="1">
      <alignment horizontal="center" vertical="center" wrapText="1"/>
    </xf>
    <xf numFmtId="0" fontId="26" fillId="0" borderId="100" xfId="0" applyFont="1" applyBorder="1" applyAlignment="1">
      <alignment horizontal="center" vertical="center" wrapText="1"/>
    </xf>
    <xf numFmtId="0" fontId="4" fillId="4" borderId="95" xfId="0" applyFont="1" applyFill="1" applyBorder="1" applyAlignment="1">
      <alignment horizontal="center" wrapText="1"/>
    </xf>
    <xf numFmtId="0" fontId="4" fillId="4" borderId="100" xfId="0" applyFont="1" applyFill="1" applyBorder="1" applyAlignment="1">
      <alignment horizontal="center" wrapText="1"/>
    </xf>
    <xf numFmtId="0" fontId="4" fillId="4" borderId="95" xfId="0" applyFont="1" applyFill="1" applyBorder="1" applyAlignment="1">
      <alignment horizontal="center"/>
    </xf>
    <xf numFmtId="0" fontId="4" fillId="4" borderId="100" xfId="0" applyFont="1" applyFill="1" applyBorder="1" applyAlignment="1">
      <alignment horizontal="center"/>
    </xf>
    <xf numFmtId="0" fontId="6" fillId="0" borderId="100" xfId="0" applyFont="1" applyBorder="1" applyAlignment="1">
      <alignment horizontal="center" vertical="center" wrapText="1"/>
    </xf>
    <xf numFmtId="0" fontId="13" fillId="0" borderId="106" xfId="0" applyFont="1" applyBorder="1" applyAlignment="1">
      <alignment horizontal="center"/>
    </xf>
    <xf numFmtId="0" fontId="13" fillId="0" borderId="107" xfId="0" applyFont="1" applyBorder="1" applyAlignment="1">
      <alignment horizontal="center"/>
    </xf>
    <xf numFmtId="0" fontId="6" fillId="0" borderId="118" xfId="0" applyFont="1" applyBorder="1" applyAlignment="1">
      <alignment horizontal="left"/>
    </xf>
    <xf numFmtId="0" fontId="6" fillId="0" borderId="119" xfId="0" applyFont="1" applyBorder="1" applyAlignment="1">
      <alignment horizontal="left"/>
    </xf>
    <xf numFmtId="0" fontId="6" fillId="0" borderId="120" xfId="0" applyFont="1" applyBorder="1" applyAlignment="1">
      <alignment horizontal="left"/>
    </xf>
    <xf numFmtId="0" fontId="7" fillId="0" borderId="95" xfId="0" applyFont="1" applyBorder="1" applyAlignment="1">
      <alignment horizontal="center" vertical="center" wrapText="1"/>
    </xf>
    <xf numFmtId="0" fontId="7" fillId="0" borderId="94" xfId="0" applyFont="1" applyBorder="1" applyAlignment="1">
      <alignment horizontal="center" vertical="center" wrapText="1"/>
    </xf>
    <xf numFmtId="0" fontId="7" fillId="0" borderId="100" xfId="0" applyFont="1" applyBorder="1" applyAlignment="1">
      <alignment horizontal="center" vertical="center" wrapText="1"/>
    </xf>
    <xf numFmtId="0" fontId="31" fillId="16" borderId="121" xfId="2" applyFont="1" applyAlignment="1">
      <alignment horizontal="center"/>
    </xf>
    <xf numFmtId="0" fontId="24" fillId="18" borderId="122" xfId="4" applyFont="1" applyAlignment="1">
      <alignment horizontal="center"/>
    </xf>
    <xf numFmtId="0" fontId="13" fillId="0" borderId="43" xfId="0" applyFont="1" applyBorder="1" applyAlignment="1">
      <alignment horizontal="center"/>
    </xf>
    <xf numFmtId="0" fontId="6" fillId="13" borderId="123" xfId="0" applyFont="1" applyFill="1" applyBorder="1" applyAlignment="1">
      <alignment horizontal="left" wrapText="1"/>
    </xf>
    <xf numFmtId="0" fontId="6" fillId="13" borderId="124" xfId="0" applyFont="1" applyFill="1" applyBorder="1" applyAlignment="1">
      <alignment horizontal="left" wrapText="1"/>
    </xf>
    <xf numFmtId="0" fontId="31" fillId="16" borderId="121" xfId="2" applyFont="1" applyAlignment="1">
      <alignment horizontal="center" vertical="center" wrapText="1"/>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cellXfs>
  <cellStyles count="6">
    <cellStyle name="Bad" xfId="1" builtinId="27"/>
    <cellStyle name="Calculation" xfId="3" builtinId="22"/>
    <cellStyle name="Check Cell" xfId="4" builtinId="23"/>
    <cellStyle name="Input" xfId="2" builtinId="20"/>
    <cellStyle name="Neutral" xfId="5" builtinId="28"/>
    <cellStyle name="Normal" xfId="0" builtinId="0"/>
  </cellStyles>
  <dxfs count="37">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3476064</xdr:colOff>
      <xdr:row>50</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50</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50</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49" name="TextBox 348">
          <a:extLst>
            <a:ext uri="{FF2B5EF4-FFF2-40B4-BE49-F238E27FC236}">
              <a16:creationId xmlns:a16="http://schemas.microsoft.com/office/drawing/2014/main" i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50" name="TextBox 349">
          <a:extLst>
            <a:ext uri="{FF2B5EF4-FFF2-40B4-BE49-F238E27FC236}">
              <a16:creationId xmlns:a16="http://schemas.microsoft.com/office/drawing/2014/main" id="{9D9A3C9A-6ED0-42D1-A2FC-4D2998D75E2A}"/>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29</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5" name="TextBox 724">
          <a:extLst>
            <a:ext uri="{FF2B5EF4-FFF2-40B4-BE49-F238E27FC236}">
              <a16:creationId xmlns:a16="http://schemas.microsoft.com/office/drawing/2014/main" id="{A5DF3F62-D657-4F66-A3BE-4E7990B1F0A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6" name="TextBox 725">
          <a:extLst>
            <a:ext uri="{FF2B5EF4-FFF2-40B4-BE49-F238E27FC236}">
              <a16:creationId xmlns:a16="http://schemas.microsoft.com/office/drawing/2014/main" id="{6AE4D8E6-3F88-478A-9B61-D3754091FD19}"/>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7" name="TextBox 726">
          <a:extLst>
            <a:ext uri="{FF2B5EF4-FFF2-40B4-BE49-F238E27FC236}">
              <a16:creationId xmlns:a16="http://schemas.microsoft.com/office/drawing/2014/main" id="{69A55B08-4261-4C9B-AD28-F07F000DE72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8" name="TextBox 727">
          <a:extLst>
            <a:ext uri="{FF2B5EF4-FFF2-40B4-BE49-F238E27FC236}">
              <a16:creationId xmlns:a16="http://schemas.microsoft.com/office/drawing/2014/main" id="{B301B3BA-7F7C-4E8B-A387-2774BC52EE96}"/>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29" name="TextBox 728">
          <a:extLst>
            <a:ext uri="{FF2B5EF4-FFF2-40B4-BE49-F238E27FC236}">
              <a16:creationId xmlns:a16="http://schemas.microsoft.com/office/drawing/2014/main" id="{6C3AD581-4555-4989-B0E3-576DDAA2D58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0" name="TextBox 729">
          <a:extLst>
            <a:ext uri="{FF2B5EF4-FFF2-40B4-BE49-F238E27FC236}">
              <a16:creationId xmlns:a16="http://schemas.microsoft.com/office/drawing/2014/main" id="{51F3481D-C7BC-49E0-AB4F-9DC07F1B367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1" name="TextBox 730">
          <a:extLst>
            <a:ext uri="{FF2B5EF4-FFF2-40B4-BE49-F238E27FC236}">
              <a16:creationId xmlns:a16="http://schemas.microsoft.com/office/drawing/2014/main" id="{6579F9F9-8231-411B-BC75-18B0978F7CD8}"/>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2" name="TextBox 731">
          <a:extLst>
            <a:ext uri="{FF2B5EF4-FFF2-40B4-BE49-F238E27FC236}">
              <a16:creationId xmlns:a16="http://schemas.microsoft.com/office/drawing/2014/main" id="{9AA6B8B2-F46D-4315-A398-8209C697801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733" name="TextBox 732">
          <a:extLst>
            <a:ext uri="{FF2B5EF4-FFF2-40B4-BE49-F238E27FC236}">
              <a16:creationId xmlns:a16="http://schemas.microsoft.com/office/drawing/2014/main" id="{1C035201-5967-41B1-9E15-CC760929A0A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4" name="TextBox 733">
          <a:extLst>
            <a:ext uri="{FF2B5EF4-FFF2-40B4-BE49-F238E27FC236}">
              <a16:creationId xmlns:a16="http://schemas.microsoft.com/office/drawing/2014/main" id="{F3CF15CA-D570-4CC6-9895-6B6B81B6E93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5" name="TextBox 734">
          <a:extLst>
            <a:ext uri="{FF2B5EF4-FFF2-40B4-BE49-F238E27FC236}">
              <a16:creationId xmlns:a16="http://schemas.microsoft.com/office/drawing/2014/main" id="{AA174656-425D-4EF6-9A5B-3E42536F3F92}"/>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6" name="TextBox 735">
          <a:extLst>
            <a:ext uri="{FF2B5EF4-FFF2-40B4-BE49-F238E27FC236}">
              <a16:creationId xmlns:a16="http://schemas.microsoft.com/office/drawing/2014/main" id="{EF8125A4-7A37-4A88-8753-AABF51A4502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7" name="TextBox 736">
          <a:extLst>
            <a:ext uri="{FF2B5EF4-FFF2-40B4-BE49-F238E27FC236}">
              <a16:creationId xmlns:a16="http://schemas.microsoft.com/office/drawing/2014/main" id="{08AABAD1-DF9C-4BAC-95A2-1FD21DCE1EE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8" name="TextBox 737">
          <a:extLst>
            <a:ext uri="{FF2B5EF4-FFF2-40B4-BE49-F238E27FC236}">
              <a16:creationId xmlns:a16="http://schemas.microsoft.com/office/drawing/2014/main" id="{F3D391DB-81F9-4D8A-86DF-7AD5CC3CD24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39" name="TextBox 738">
          <a:extLst>
            <a:ext uri="{FF2B5EF4-FFF2-40B4-BE49-F238E27FC236}">
              <a16:creationId xmlns:a16="http://schemas.microsoft.com/office/drawing/2014/main" id="{CA4FF34E-B40C-49A7-B18F-5CDDF393089F}"/>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740" name="TextBox 739">
          <a:extLst>
            <a:ext uri="{FF2B5EF4-FFF2-40B4-BE49-F238E27FC236}">
              <a16:creationId xmlns:a16="http://schemas.microsoft.com/office/drawing/2014/main" id="{2481D838-9F7A-42A0-B8B7-37A022E66F6A}"/>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41" name="TextBox 740">
          <a:extLst>
            <a:ext uri="{FF2B5EF4-FFF2-40B4-BE49-F238E27FC236}">
              <a16:creationId xmlns:a16="http://schemas.microsoft.com/office/drawing/2014/main" id="{955E760B-FCE8-4BD6-9C7D-EFCAA3A8B8DC}"/>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42" name="TextBox 741">
          <a:extLst>
            <a:ext uri="{FF2B5EF4-FFF2-40B4-BE49-F238E27FC236}">
              <a16:creationId xmlns:a16="http://schemas.microsoft.com/office/drawing/2014/main" id="{6404EB10-5217-4FEA-A1E2-F41B4AF03BCA}"/>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3" name="TextBox 742">
          <a:extLst>
            <a:ext uri="{FF2B5EF4-FFF2-40B4-BE49-F238E27FC236}">
              <a16:creationId xmlns:a16="http://schemas.microsoft.com/office/drawing/2014/main" id="{0CBFD897-FBF1-470D-8CAB-32F3FBEB3876}"/>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4" name="TextBox 743">
          <a:extLst>
            <a:ext uri="{FF2B5EF4-FFF2-40B4-BE49-F238E27FC236}">
              <a16:creationId xmlns:a16="http://schemas.microsoft.com/office/drawing/2014/main" id="{1017C210-D8D0-4C63-9FAD-312786C85115}"/>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45" name="TextBox 744">
          <a:extLst>
            <a:ext uri="{FF2B5EF4-FFF2-40B4-BE49-F238E27FC236}">
              <a16:creationId xmlns:a16="http://schemas.microsoft.com/office/drawing/2014/main" id="{7F72E1BD-C329-4028-A0E0-694DF329A043}"/>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46" name="TextBox 745">
          <a:extLst>
            <a:ext uri="{FF2B5EF4-FFF2-40B4-BE49-F238E27FC236}">
              <a16:creationId xmlns:a16="http://schemas.microsoft.com/office/drawing/2014/main" id="{73CFDD01-96E4-4E26-ACB3-8991B0E9C712}"/>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47" name="TextBox 746">
          <a:extLst>
            <a:ext uri="{FF2B5EF4-FFF2-40B4-BE49-F238E27FC236}">
              <a16:creationId xmlns:a16="http://schemas.microsoft.com/office/drawing/2014/main" id="{4DFB8447-E124-4C47-8441-C64F222EB266}"/>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48" name="TextBox 747">
          <a:extLst>
            <a:ext uri="{FF2B5EF4-FFF2-40B4-BE49-F238E27FC236}">
              <a16:creationId xmlns:a16="http://schemas.microsoft.com/office/drawing/2014/main" id="{E46C873A-99E4-497A-842D-6F3701BA66DD}"/>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49" name="TextBox 748">
          <a:extLst>
            <a:ext uri="{FF2B5EF4-FFF2-40B4-BE49-F238E27FC236}">
              <a16:creationId xmlns:a16="http://schemas.microsoft.com/office/drawing/2014/main" id="{CB080EF8-8D9A-41ED-AB66-73E766CDDBE1}"/>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50" name="TextBox 749">
          <a:extLst>
            <a:ext uri="{FF2B5EF4-FFF2-40B4-BE49-F238E27FC236}">
              <a16:creationId xmlns:a16="http://schemas.microsoft.com/office/drawing/2014/main" id="{9F74EA79-AE3D-49C2-AD1A-8E093C38893F}"/>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51" name="TextBox 750">
          <a:extLst>
            <a:ext uri="{FF2B5EF4-FFF2-40B4-BE49-F238E27FC236}">
              <a16:creationId xmlns:a16="http://schemas.microsoft.com/office/drawing/2014/main" id="{510CB5AE-71B7-4507-B787-109A53D64EC2}"/>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52" name="TextBox 751">
          <a:extLst>
            <a:ext uri="{FF2B5EF4-FFF2-40B4-BE49-F238E27FC236}">
              <a16:creationId xmlns:a16="http://schemas.microsoft.com/office/drawing/2014/main" id="{813D3371-63EF-4576-BA98-6BE7ADC38635}"/>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53" name="TextBox 752">
          <a:extLst>
            <a:ext uri="{FF2B5EF4-FFF2-40B4-BE49-F238E27FC236}">
              <a16:creationId xmlns:a16="http://schemas.microsoft.com/office/drawing/2014/main" id="{9A1A51F9-1ED6-49B1-AD3E-67B2800106E7}"/>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4" name="TextBox 753">
          <a:extLst>
            <a:ext uri="{FF2B5EF4-FFF2-40B4-BE49-F238E27FC236}">
              <a16:creationId xmlns:a16="http://schemas.microsoft.com/office/drawing/2014/main" id="{77EA93A7-720D-4C01-8B44-874CC1F1DCF0}"/>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5" name="TextBox 754">
          <a:extLst>
            <a:ext uri="{FF2B5EF4-FFF2-40B4-BE49-F238E27FC236}">
              <a16:creationId xmlns:a16="http://schemas.microsoft.com/office/drawing/2014/main" id="{61AEFA3C-AAC9-45BF-8B59-3B6A09474F7A}"/>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6" name="TextBox 755">
          <a:extLst>
            <a:ext uri="{FF2B5EF4-FFF2-40B4-BE49-F238E27FC236}">
              <a16:creationId xmlns:a16="http://schemas.microsoft.com/office/drawing/2014/main" id="{0BA49923-9795-4C29-B94B-CFCE97C85F96}"/>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7" name="TextBox 756">
          <a:extLst>
            <a:ext uri="{FF2B5EF4-FFF2-40B4-BE49-F238E27FC236}">
              <a16:creationId xmlns:a16="http://schemas.microsoft.com/office/drawing/2014/main" id="{55843DA9-FC08-4830-873B-391BE72E39EA}"/>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8" name="TextBox 757">
          <a:extLst>
            <a:ext uri="{FF2B5EF4-FFF2-40B4-BE49-F238E27FC236}">
              <a16:creationId xmlns:a16="http://schemas.microsoft.com/office/drawing/2014/main" id="{9382C6BC-A9C7-4E48-9B8C-8671BF735086}"/>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59" name="TextBox 758">
          <a:extLst>
            <a:ext uri="{FF2B5EF4-FFF2-40B4-BE49-F238E27FC236}">
              <a16:creationId xmlns:a16="http://schemas.microsoft.com/office/drawing/2014/main" id="{DDCB63FF-0A56-4CF2-A9CC-3A22071C0D70}"/>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41</xdr:row>
      <xdr:rowOff>0</xdr:rowOff>
    </xdr:from>
    <xdr:ext cx="65" cy="172227"/>
    <xdr:sp macro="" textlink="">
      <xdr:nvSpPr>
        <xdr:cNvPr id="760" name="TextBox 759">
          <a:extLst>
            <a:ext uri="{FF2B5EF4-FFF2-40B4-BE49-F238E27FC236}">
              <a16:creationId xmlns:a16="http://schemas.microsoft.com/office/drawing/2014/main" id="{A070F4F8-82CB-42BE-9AA7-D645B6DFCF55}"/>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61" name="TextBox 760">
          <a:extLst>
            <a:ext uri="{FF2B5EF4-FFF2-40B4-BE49-F238E27FC236}">
              <a16:creationId xmlns:a16="http://schemas.microsoft.com/office/drawing/2014/main" id="{CA201967-58D1-4DD9-80DD-48341325E422}"/>
            </a:ext>
          </a:extLst>
        </xdr:cNvPr>
        <xdr:cNvSpPr txBox="1"/>
      </xdr:nvSpPr>
      <xdr:spPr>
        <a:xfrm>
          <a:off x="30301928" y="319866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62" name="TextBox 761">
          <a:extLst>
            <a:ext uri="{FF2B5EF4-FFF2-40B4-BE49-F238E27FC236}">
              <a16:creationId xmlns:a16="http://schemas.microsoft.com/office/drawing/2014/main" id="{34CC8F54-DED3-4EEF-9612-6B16612E0DA7}"/>
            </a:ext>
          </a:extLst>
        </xdr:cNvPr>
        <xdr:cNvSpPr txBox="1"/>
      </xdr:nvSpPr>
      <xdr:spPr>
        <a:xfrm>
          <a:off x="30301928" y="319866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63" name="TextBox 762">
          <a:extLst>
            <a:ext uri="{FF2B5EF4-FFF2-40B4-BE49-F238E27FC236}">
              <a16:creationId xmlns:a16="http://schemas.microsoft.com/office/drawing/2014/main" id="{83D6C219-5276-4474-A3AB-96A01D01D112}"/>
            </a:ext>
          </a:extLst>
        </xdr:cNvPr>
        <xdr:cNvSpPr txBox="1"/>
      </xdr:nvSpPr>
      <xdr:spPr>
        <a:xfrm>
          <a:off x="30301928" y="31034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64" name="TextBox 763">
          <a:extLst>
            <a:ext uri="{FF2B5EF4-FFF2-40B4-BE49-F238E27FC236}">
              <a16:creationId xmlns:a16="http://schemas.microsoft.com/office/drawing/2014/main" id="{24A7AF76-6741-4AA3-9366-67042B4E3F2B}"/>
            </a:ext>
          </a:extLst>
        </xdr:cNvPr>
        <xdr:cNvSpPr txBox="1"/>
      </xdr:nvSpPr>
      <xdr:spPr>
        <a:xfrm>
          <a:off x="30301928" y="31034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66" name="TextBox 765">
          <a:extLst>
            <a:ext uri="{FF2B5EF4-FFF2-40B4-BE49-F238E27FC236}">
              <a16:creationId xmlns:a16="http://schemas.microsoft.com/office/drawing/2014/main" id="{59A995DB-3996-43FC-BD9C-BA7AC8BC897A}"/>
            </a:ext>
          </a:extLst>
        </xdr:cNvPr>
        <xdr:cNvSpPr txBox="1"/>
      </xdr:nvSpPr>
      <xdr:spPr>
        <a:xfrm>
          <a:off x="30288939" y="1434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twoCellAnchor editAs="oneCell">
    <xdr:from>
      <xdr:col>7</xdr:col>
      <xdr:colOff>1766455</xdr:colOff>
      <xdr:row>3</xdr:row>
      <xdr:rowOff>138545</xdr:rowOff>
    </xdr:from>
    <xdr:to>
      <xdr:col>9</xdr:col>
      <xdr:colOff>2216727</xdr:colOff>
      <xdr:row>10</xdr:row>
      <xdr:rowOff>190500</xdr:rowOff>
    </xdr:to>
    <xdr:pic>
      <xdr:nvPicPr>
        <xdr:cNvPr id="767" name="_symprex_i0001">
          <a:extLst>
            <a:ext uri="{FF2B5EF4-FFF2-40B4-BE49-F238E27FC236}">
              <a16:creationId xmlns:a16="http://schemas.microsoft.com/office/drawing/2014/main" id="{2AB763DF-3EB2-1580-FFD9-6A002274B8E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0" y="865909"/>
          <a:ext cx="4866409" cy="202622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wnergroup.sharepoint.com/sites/InfrastructureAllianceRenewals/Shared%20Documents/Carriageway%20Renewals/24-25%20Rehab/Paul%20cres/6.0%20Quality%20&amp;%20QA/GRANULAR%20REHAB%20ITP-%20PAUL%20CRES.xlsx" TargetMode="External"/><Relationship Id="rId1" Type="http://schemas.openxmlformats.org/officeDocument/2006/relationships/externalLinkPath" Target="https://downergroup.sharepoint.com/sites/InfrastructureAllianceRenewals/Shared%20Documents/Carriageway%20Renewals/24-25%20Rehab/Paul%20cres/6.0%20Quality%20&amp;%20QA/GRANULAR%20REHAB%20ITP-%20PAUL%20C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esHi/Documents/My%20Created%20Files/Inspections%20&amp;%20Test%20Plans/ITP%20Material%20Compon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hab ITP"/>
      <sheetName val="Full ITP"/>
      <sheetName val="Sheet1"/>
    </sheetNames>
    <sheetDataSet>
      <sheetData sheetId="0"/>
      <sheetData sheetId="1"/>
      <sheetData sheetId="2">
        <row r="6">
          <cell r="C6" t="str">
            <v>Along centerline, at 15m spacing (no greater than 30m between tests)
Minimum of 10 tests and/or at a frequency of 1 test per 15m chainage, whichever qty is greater</v>
          </cell>
        </row>
        <row r="7">
          <cell r="C7" t="str">
            <v>1m inside of edge of seal, on alternating lanes, at 10m spacing (no greater than 20m between tests)
Minimum of 10 tests and/or at a frequency of 1 test per 10m chainage, whichever qty is greater</v>
          </cell>
        </row>
        <row r="8">
          <cell r="C8" t="str">
            <v>1m inside of edge of seal and along centerline, staggered across lanes, at 10m spacing (no greater than 20m between tests)
Minimum of 10 tests and/or at a frequency of 1 test per 10m chainage, whichever qty is greater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M52"/>
  <sheetViews>
    <sheetView tabSelected="1" topLeftCell="A30" zoomScale="85" zoomScaleNormal="85" workbookViewId="0">
      <selection activeCell="B30" sqref="B30:B39"/>
    </sheetView>
  </sheetViews>
  <sheetFormatPr defaultColWidth="8.85546875" defaultRowHeight="15.75" x14ac:dyDescent="0.25"/>
  <cols>
    <col min="1" max="1" width="8.85546875" bestFit="1" customWidth="1"/>
    <col min="2" max="2" width="15.5703125" style="1" customWidth="1"/>
    <col min="3" max="3" width="10.140625" style="169" customWidth="1"/>
    <col min="4" max="4" width="16" customWidth="1"/>
    <col min="5" max="5" width="22" bestFit="1" customWidth="1"/>
    <col min="6" max="6" width="46.140625" customWidth="1"/>
    <col min="7" max="7" width="31.7109375" customWidth="1"/>
    <col min="8" max="8" width="32.5703125" customWidth="1"/>
    <col min="9" max="9" width="33.7109375" style="2" customWidth="1"/>
    <col min="10" max="10" width="35" style="3" customWidth="1"/>
    <col min="11" max="11" width="17.28515625" style="3" customWidth="1"/>
    <col min="12" max="12" width="14.42578125" style="3" customWidth="1"/>
  </cols>
  <sheetData>
    <row r="1" spans="1:13" s="113" customFormat="1" ht="19.5" thickBot="1" x14ac:dyDescent="0.35">
      <c r="A1" s="112"/>
    </row>
    <row r="2" spans="1:13" s="113" customFormat="1" ht="18.75" x14ac:dyDescent="0.3">
      <c r="A2" s="178"/>
      <c r="B2" s="184" t="s">
        <v>0</v>
      </c>
      <c r="C2" s="284" t="s">
        <v>1</v>
      </c>
      <c r="D2" s="285"/>
      <c r="E2" s="285"/>
      <c r="F2" s="285"/>
      <c r="G2" s="285"/>
      <c r="H2" s="285"/>
      <c r="I2" s="286"/>
      <c r="J2" s="179" t="s">
        <v>2</v>
      </c>
      <c r="K2" s="282"/>
      <c r="L2" s="283"/>
    </row>
    <row r="3" spans="1:13" s="113" customFormat="1" ht="18.75" x14ac:dyDescent="0.3">
      <c r="A3" s="178"/>
      <c r="B3" s="189"/>
      <c r="C3" s="190"/>
      <c r="D3" s="190"/>
      <c r="E3" s="190"/>
      <c r="F3" s="190"/>
      <c r="G3" s="190"/>
      <c r="H3" s="190"/>
      <c r="I3" s="190"/>
      <c r="J3" s="190"/>
      <c r="K3" s="190"/>
      <c r="L3" s="198"/>
    </row>
    <row r="4" spans="1:13" s="113" customFormat="1" ht="19.5" thickBot="1" x14ac:dyDescent="0.35">
      <c r="A4" s="178"/>
      <c r="B4" s="185" t="s">
        <v>3</v>
      </c>
      <c r="C4" s="290">
        <v>11</v>
      </c>
      <c r="D4" s="290"/>
      <c r="E4" s="194"/>
      <c r="F4" s="186" t="s">
        <v>4</v>
      </c>
      <c r="G4" s="200"/>
      <c r="H4" s="190"/>
      <c r="I4" s="190"/>
      <c r="J4" s="176" t="s">
        <v>5</v>
      </c>
      <c r="K4" s="247"/>
      <c r="L4" s="180" t="s">
        <v>6</v>
      </c>
    </row>
    <row r="5" spans="1:13" s="113" customFormat="1" ht="20.25" thickTop="1" thickBot="1" x14ac:dyDescent="0.35">
      <c r="A5" s="178"/>
      <c r="B5" s="185" t="s">
        <v>7</v>
      </c>
      <c r="C5" s="291" t="s">
        <v>278</v>
      </c>
      <c r="D5" s="291"/>
      <c r="E5" s="195"/>
      <c r="F5" s="187" t="s">
        <v>9</v>
      </c>
      <c r="G5" s="201">
        <v>4</v>
      </c>
      <c r="H5" s="190"/>
      <c r="I5" s="190"/>
      <c r="J5" s="175" t="s">
        <v>10</v>
      </c>
      <c r="K5" s="248"/>
      <c r="L5" s="181" t="s">
        <v>11</v>
      </c>
    </row>
    <row r="6" spans="1:13" s="113" customFormat="1" ht="20.25" thickTop="1" thickBot="1" x14ac:dyDescent="0.35">
      <c r="A6" s="178"/>
      <c r="B6" s="185" t="s">
        <v>12</v>
      </c>
      <c r="C6" s="291" t="s">
        <v>13</v>
      </c>
      <c r="D6" s="291"/>
      <c r="E6" s="195"/>
      <c r="F6" s="187" t="s">
        <v>14</v>
      </c>
      <c r="G6" s="201"/>
      <c r="H6" s="190"/>
      <c r="I6" s="190"/>
      <c r="J6" s="175" t="s">
        <v>15</v>
      </c>
      <c r="K6" s="248"/>
      <c r="L6" s="181" t="s">
        <v>16</v>
      </c>
    </row>
    <row r="7" spans="1:13" s="113" customFormat="1" ht="19.5" thickTop="1" x14ac:dyDescent="0.3">
      <c r="A7" s="178"/>
      <c r="B7" s="185" t="s">
        <v>17</v>
      </c>
      <c r="C7" s="290">
        <v>0.44</v>
      </c>
      <c r="D7" s="290"/>
      <c r="E7" s="190"/>
      <c r="F7" s="187" t="s">
        <v>18</v>
      </c>
      <c r="G7" s="201">
        <v>35</v>
      </c>
      <c r="H7" s="190"/>
      <c r="I7" s="190"/>
      <c r="J7" s="175" t="s">
        <v>19</v>
      </c>
      <c r="K7" s="248"/>
      <c r="L7" s="181" t="s">
        <v>20</v>
      </c>
    </row>
    <row r="8" spans="1:13" s="113" customFormat="1" ht="19.5" thickBot="1" x14ac:dyDescent="0.35">
      <c r="A8" s="178"/>
      <c r="B8" s="191"/>
      <c r="C8" s="292" t="s">
        <v>21</v>
      </c>
      <c r="D8" s="292"/>
      <c r="E8" s="190"/>
      <c r="F8" s="186" t="s">
        <v>22</v>
      </c>
      <c r="G8" s="177" t="s">
        <v>302</v>
      </c>
      <c r="H8" s="190"/>
      <c r="I8" s="190"/>
      <c r="J8" s="175" t="s">
        <v>23</v>
      </c>
      <c r="K8" s="248"/>
      <c r="L8" s="181" t="s">
        <v>24</v>
      </c>
    </row>
    <row r="9" spans="1:13" s="113" customFormat="1" ht="38.25" customHeight="1" thickTop="1" thickBot="1" x14ac:dyDescent="0.35">
      <c r="A9" s="178"/>
      <c r="B9" s="204" t="s">
        <v>25</v>
      </c>
      <c r="C9" s="291" t="s">
        <v>26</v>
      </c>
      <c r="D9" s="291"/>
      <c r="E9" s="195"/>
      <c r="F9" s="187" t="s">
        <v>27</v>
      </c>
      <c r="G9" s="200" t="s">
        <v>310</v>
      </c>
      <c r="H9" s="190"/>
      <c r="I9" s="190"/>
      <c r="J9" s="175" t="s">
        <v>28</v>
      </c>
      <c r="K9" s="248"/>
      <c r="L9" s="181" t="s">
        <v>29</v>
      </c>
    </row>
    <row r="10" spans="1:13" s="113" customFormat="1" ht="18.75" customHeight="1" thickTop="1" x14ac:dyDescent="0.3">
      <c r="A10" s="178"/>
      <c r="B10" s="293" t="s">
        <v>30</v>
      </c>
      <c r="C10" s="295">
        <v>2.5</v>
      </c>
      <c r="D10" s="295"/>
      <c r="E10" s="190"/>
      <c r="F10" s="188" t="s">
        <v>31</v>
      </c>
      <c r="G10" s="177" t="s">
        <v>301</v>
      </c>
      <c r="H10" s="190"/>
      <c r="I10" s="190"/>
      <c r="J10" s="175" t="s">
        <v>32</v>
      </c>
      <c r="K10" s="248"/>
      <c r="L10" s="181" t="s">
        <v>33</v>
      </c>
    </row>
    <row r="11" spans="1:13" s="113" customFormat="1" ht="18.75" x14ac:dyDescent="0.3">
      <c r="A11" s="178"/>
      <c r="B11" s="294"/>
      <c r="C11" s="295"/>
      <c r="D11" s="295"/>
      <c r="E11" s="190"/>
      <c r="F11" s="187" t="s">
        <v>34</v>
      </c>
      <c r="G11" s="200"/>
      <c r="H11" s="190"/>
      <c r="I11" s="190"/>
      <c r="J11" s="175" t="s">
        <v>35</v>
      </c>
      <c r="K11" s="248"/>
      <c r="L11" s="181" t="s">
        <v>36</v>
      </c>
    </row>
    <row r="12" spans="1:13" s="113" customFormat="1" ht="19.5" thickBot="1" x14ac:dyDescent="0.35">
      <c r="A12" s="178"/>
      <c r="B12" s="192"/>
      <c r="C12" s="193"/>
      <c r="D12" s="193"/>
      <c r="E12" s="193"/>
      <c r="F12" s="196"/>
      <c r="G12" s="197"/>
      <c r="H12" s="193"/>
      <c r="I12" s="193"/>
      <c r="J12" s="182" t="s">
        <v>37</v>
      </c>
      <c r="K12" s="249"/>
      <c r="L12" s="183" t="s">
        <v>38</v>
      </c>
    </row>
    <row r="13" spans="1:13" s="113" customFormat="1" ht="18.75" x14ac:dyDescent="0.3">
      <c r="A13" s="112"/>
    </row>
    <row r="14" spans="1:13" ht="15" x14ac:dyDescent="0.25">
      <c r="A14" s="73"/>
      <c r="B14"/>
      <c r="C14" s="166"/>
      <c r="I14"/>
      <c r="J14"/>
      <c r="K14"/>
      <c r="L14"/>
    </row>
    <row r="15" spans="1:13" ht="47.25" thickBot="1" x14ac:dyDescent="0.3">
      <c r="A15" s="267" t="s">
        <v>39</v>
      </c>
      <c r="B15" s="268"/>
      <c r="C15" s="268"/>
      <c r="D15" s="268"/>
      <c r="E15" s="268"/>
      <c r="F15" s="268"/>
      <c r="G15" s="268"/>
      <c r="H15" s="268"/>
      <c r="I15" s="268"/>
      <c r="J15" s="268"/>
      <c r="K15" s="268"/>
      <c r="L15" s="269"/>
      <c r="M15" s="114"/>
    </row>
    <row r="16" spans="1:13" ht="15.75" customHeight="1" x14ac:dyDescent="0.25">
      <c r="A16" s="263" t="s">
        <v>40</v>
      </c>
      <c r="B16" s="265" t="s">
        <v>41</v>
      </c>
      <c r="C16" s="265" t="s">
        <v>42</v>
      </c>
      <c r="D16" s="265" t="s">
        <v>43</v>
      </c>
      <c r="E16" s="265" t="s">
        <v>44</v>
      </c>
      <c r="F16" s="270" t="s">
        <v>45</v>
      </c>
      <c r="G16" s="271"/>
      <c r="H16" s="271"/>
      <c r="I16" s="271"/>
      <c r="J16" s="272"/>
      <c r="K16" s="277" t="s">
        <v>47</v>
      </c>
      <c r="L16" s="279" t="s">
        <v>48</v>
      </c>
      <c r="M16" s="115"/>
    </row>
    <row r="17" spans="1:13" ht="32.25" thickBot="1" x14ac:dyDescent="0.3">
      <c r="A17" s="264"/>
      <c r="B17" s="266"/>
      <c r="C17" s="266"/>
      <c r="D17" s="266"/>
      <c r="E17" s="266"/>
      <c r="F17" s="142" t="s">
        <v>49</v>
      </c>
      <c r="G17" s="143" t="s">
        <v>50</v>
      </c>
      <c r="H17" s="143" t="s">
        <v>51</v>
      </c>
      <c r="I17" s="143" t="s">
        <v>52</v>
      </c>
      <c r="J17" s="144" t="s">
        <v>53</v>
      </c>
      <c r="K17" s="278"/>
      <c r="L17" s="280"/>
      <c r="M17" s="115"/>
    </row>
    <row r="18" spans="1:13" ht="187.5" x14ac:dyDescent="0.25">
      <c r="A18" s="261">
        <v>1</v>
      </c>
      <c r="B18" s="274" t="s">
        <v>54</v>
      </c>
      <c r="C18" s="287"/>
      <c r="D18" s="172">
        <v>1.01</v>
      </c>
      <c r="E18" s="124" t="s">
        <v>55</v>
      </c>
      <c r="F18" s="128" t="s">
        <v>56</v>
      </c>
      <c r="G18" s="118" t="s">
        <v>57</v>
      </c>
      <c r="H18" s="119" t="s">
        <v>58</v>
      </c>
      <c r="I18" s="118" t="str">
        <f>IF($C$4&lt;=4,Sheet1!$C$6,IF(AND($C$4&gt;4,$C$4&lt;=8),Sheet1!$C$7,IF($C$4&gt;8,Sheet1!$C$8)))</f>
        <v>1m inside of edge of seal and along centerline, staggered across lanes, at 10m spacing (no greater than 20m between tests)
Minimum of 10 tests and/or at a frequency of 1 test per 10m chainage, whichever qty is greater</v>
      </c>
      <c r="J18" s="129" t="str">
        <f>IF(C9="No","Confirm design assumptions - Scalar reaches minimum
 "&amp;MAX(G5:G6)&amp;" blows/"&amp;IF(G5&gt;=10,"300mm","100mm"),"Subgrade meets requirements 
6 blows/100mm")</f>
        <v>Confirm design assumptions - Scalar reaches minimum
 4 blows/100mm</v>
      </c>
      <c r="K18" s="140" t="s">
        <v>59</v>
      </c>
      <c r="L18" s="137" t="s">
        <v>60</v>
      </c>
      <c r="M18" s="115"/>
    </row>
    <row r="19" spans="1:13" ht="56.25" x14ac:dyDescent="0.25">
      <c r="A19" s="273"/>
      <c r="B19" s="275"/>
      <c r="C19" s="288"/>
      <c r="D19" s="123">
        <v>1.02</v>
      </c>
      <c r="E19" s="125" t="s">
        <v>55</v>
      </c>
      <c r="F19" s="130" t="s">
        <v>305</v>
      </c>
      <c r="G19" s="20" t="s">
        <v>306</v>
      </c>
      <c r="H19" s="26"/>
      <c r="I19" s="20"/>
      <c r="J19" s="131" t="s">
        <v>307</v>
      </c>
      <c r="K19" s="140" t="s">
        <v>59</v>
      </c>
      <c r="L19" s="138" t="s">
        <v>60</v>
      </c>
      <c r="M19" s="115"/>
    </row>
    <row r="20" spans="1:13" ht="150.75" thickBot="1" x14ac:dyDescent="0.3">
      <c r="A20" s="273"/>
      <c r="B20" s="275"/>
      <c r="C20" s="288"/>
      <c r="D20" s="123">
        <v>1.03</v>
      </c>
      <c r="E20" s="125" t="s">
        <v>55</v>
      </c>
      <c r="F20" s="130" t="s">
        <v>63</v>
      </c>
      <c r="G20" s="20" t="s">
        <v>64</v>
      </c>
      <c r="H20" s="26" t="s">
        <v>65</v>
      </c>
      <c r="I20" s="20" t="str">
        <f>IF($C$4&lt;=4,Sheet1!$E$6,IF(AND($C$4&gt;4,$C$4&lt;=8),Sheet1!$E$7,IF($C$4&gt;8,Sheet1!$E$8)))</f>
        <v>5 Points  (+1 point for each additional lane) across full width of carriageway at 10m frequency
Edge of Seals, Centre of each Lane, Centreline, Centre of each Lane, Edge of Seal</v>
      </c>
      <c r="J20" s="131" t="s">
        <v>66</v>
      </c>
      <c r="K20" s="141" t="s">
        <v>67</v>
      </c>
      <c r="L20" s="138" t="s">
        <v>60</v>
      </c>
      <c r="M20" s="115"/>
    </row>
    <row r="21" spans="1:13" ht="132" thickBot="1" x14ac:dyDescent="0.3">
      <c r="A21" s="273"/>
      <c r="B21" s="275"/>
      <c r="C21" s="289"/>
      <c r="D21" s="165">
        <v>1.04</v>
      </c>
      <c r="E21" s="160" t="s">
        <v>55</v>
      </c>
      <c r="F21" s="130" t="s">
        <v>303</v>
      </c>
      <c r="G21" s="130" t="s">
        <v>304</v>
      </c>
      <c r="H21" s="130" t="s">
        <v>70</v>
      </c>
      <c r="I21" s="130" t="s">
        <v>71</v>
      </c>
      <c r="J21" s="244" t="s">
        <v>72</v>
      </c>
      <c r="K21" s="245" t="s">
        <v>73</v>
      </c>
      <c r="L21" s="137" t="s">
        <v>298</v>
      </c>
      <c r="M21" s="115"/>
    </row>
    <row r="22" spans="1:13" ht="132" thickBot="1" x14ac:dyDescent="0.3">
      <c r="A22" s="262"/>
      <c r="B22" s="276"/>
      <c r="C22" s="154" t="s">
        <v>74</v>
      </c>
      <c r="D22" s="171">
        <v>1.05</v>
      </c>
      <c r="E22" s="155" t="s">
        <v>36</v>
      </c>
      <c r="F22" s="162" t="s">
        <v>75</v>
      </c>
      <c r="G22" s="157" t="s">
        <v>76</v>
      </c>
      <c r="H22" s="157" t="s">
        <v>76</v>
      </c>
      <c r="I22" s="163" t="s">
        <v>77</v>
      </c>
      <c r="J22" s="164" t="s">
        <v>78</v>
      </c>
      <c r="K22" s="159" t="s">
        <v>79</v>
      </c>
      <c r="L22" s="159" t="s">
        <v>80</v>
      </c>
      <c r="M22" s="115"/>
    </row>
    <row r="23" spans="1:13" ht="63" customHeight="1" thickBot="1" x14ac:dyDescent="0.3">
      <c r="A23" s="261">
        <v>2</v>
      </c>
      <c r="B23" s="274" t="s">
        <v>81</v>
      </c>
      <c r="C23" s="154" t="s">
        <v>74</v>
      </c>
      <c r="D23" s="171">
        <v>2.0099999999999998</v>
      </c>
      <c r="E23" s="155" t="s">
        <v>36</v>
      </c>
      <c r="F23" s="156" t="s">
        <v>82</v>
      </c>
      <c r="G23" s="157" t="s">
        <v>83</v>
      </c>
      <c r="H23" s="157" t="s">
        <v>76</v>
      </c>
      <c r="I23" s="157" t="s">
        <v>84</v>
      </c>
      <c r="J23" s="158" t="s">
        <v>85</v>
      </c>
      <c r="K23" s="199" t="s">
        <v>79</v>
      </c>
      <c r="L23" s="199" t="s">
        <v>80</v>
      </c>
      <c r="M23" s="115"/>
    </row>
    <row r="24" spans="1:13" ht="63" customHeight="1" x14ac:dyDescent="0.25">
      <c r="A24" s="273"/>
      <c r="B24" s="275"/>
      <c r="C24" s="287"/>
      <c r="D24" s="173">
        <v>2.02</v>
      </c>
      <c r="E24" s="152" t="s">
        <v>55</v>
      </c>
      <c r="F24" s="153" t="s">
        <v>86</v>
      </c>
      <c r="G24" s="21" t="s">
        <v>87</v>
      </c>
      <c r="H24" s="21" t="s">
        <v>87</v>
      </c>
      <c r="I24" s="21" t="str">
        <f>IF(C9="No","Minimum of 1 test per to determine obtainable MDD target for Compliance NDM testing
Target to be approved by Engineer","1 test per site")</f>
        <v>Minimum of 1 test per to determine obtainable MDD target for Compliance NDM testing
Target to be approved by Engineer</v>
      </c>
      <c r="J24" s="133" t="s">
        <v>88</v>
      </c>
      <c r="K24" s="137" t="str">
        <f>IF(C9="No"," Hold Point
Test Record","Test Record")</f>
        <v xml:space="preserve"> Hold Point
Test Record</v>
      </c>
      <c r="L24" s="137" t="s">
        <v>80</v>
      </c>
      <c r="M24" s="115"/>
    </row>
    <row r="25" spans="1:13" ht="187.5" x14ac:dyDescent="0.25">
      <c r="A25" s="273"/>
      <c r="B25" s="275"/>
      <c r="C25" s="288"/>
      <c r="D25" s="123">
        <v>2.0299999999999998</v>
      </c>
      <c r="E25" s="125" t="s">
        <v>55</v>
      </c>
      <c r="F25" s="130" t="s">
        <v>89</v>
      </c>
      <c r="G25" s="20" t="s">
        <v>61</v>
      </c>
      <c r="H25" s="26" t="s">
        <v>62</v>
      </c>
      <c r="I25" s="20" t="str">
        <f>IF($C$4&lt;=4,Sheet1!$D$6,IF(AND($C$4&gt;4,$C$4&lt;=8),Sheet1!$D$7,IF($C$4&gt;8,Sheet1!$D$8)))</f>
        <v>Scattered across carriageway width, at 20m spacing (no greater than 40m between tests, no closer than 10m)
Minimum of 5 tests and/or at a frequency of 1 test per 200m², whichever qty is greater</v>
      </c>
      <c r="J25" s="131" t="s">
        <v>308</v>
      </c>
      <c r="K25" s="140" t="s">
        <v>59</v>
      </c>
      <c r="L25" s="138" t="s">
        <v>60</v>
      </c>
      <c r="M25" s="115"/>
    </row>
    <row r="26" spans="1:13" ht="188.25" thickBot="1" x14ac:dyDescent="0.3">
      <c r="A26" s="273"/>
      <c r="B26" s="275"/>
      <c r="C26" s="288"/>
      <c r="D26" s="123">
        <v>2.04</v>
      </c>
      <c r="E26" s="125" t="s">
        <v>55</v>
      </c>
      <c r="F26" s="130" t="s">
        <v>90</v>
      </c>
      <c r="G26" s="20" t="s">
        <v>91</v>
      </c>
      <c r="H26" s="26" t="s">
        <v>92</v>
      </c>
      <c r="I26" s="20" t="str">
        <f>IF($C$4&lt;=4,Sheet1!$D$6,IF(AND($C$4&gt;4,$C$4&lt;=8),Sheet1!$D$7,IF($C$4&gt;8,Sheet1!$D$8)))</f>
        <v>Scattered across carriageway width, at 20m spacing (no greater than 40m between tests, no closer than 10m)
Minimum of 5 tests and/or at a frequency of 1 test per 200m², whichever qty is greater</v>
      </c>
      <c r="J26" s="131" t="s">
        <v>93</v>
      </c>
      <c r="K26" s="140" t="s">
        <v>59</v>
      </c>
      <c r="L26" s="138" t="s">
        <v>60</v>
      </c>
      <c r="M26" s="115"/>
    </row>
    <row r="27" spans="1:13" ht="187.5" x14ac:dyDescent="0.25">
      <c r="A27" s="273"/>
      <c r="B27" s="275"/>
      <c r="C27" s="288"/>
      <c r="D27" s="123">
        <v>2.0499999999999998</v>
      </c>
      <c r="E27" s="125" t="s">
        <v>138</v>
      </c>
      <c r="F27" s="130" t="s">
        <v>295</v>
      </c>
      <c r="G27" s="20" t="s">
        <v>296</v>
      </c>
      <c r="H27" s="26" t="s">
        <v>297</v>
      </c>
      <c r="I27" s="20" t="str">
        <f>IF($C$4&lt;=4,[1]Sheet1!$C$6,IF(AND($C$4&gt;4,$C$4&lt;=8),[1]Sheet1!$C$7,IF($C$4&gt;8,[1]Sheet1!$C$8)))</f>
        <v>1m inside of edge of seal and along centerline, staggered across lanes, at 10m spacing (no greater than 20m between tests)
Minimum of 10 tests and/or at a frequency of 1 test per 10m chainage, whichever qty is greater</v>
      </c>
      <c r="J27" s="134" t="s">
        <v>309</v>
      </c>
      <c r="K27" s="140" t="s">
        <v>59</v>
      </c>
      <c r="L27" s="137" t="s">
        <v>298</v>
      </c>
      <c r="M27" s="115"/>
    </row>
    <row r="28" spans="1:13" ht="150.75" thickBot="1" x14ac:dyDescent="0.3">
      <c r="A28" s="273"/>
      <c r="B28" s="275"/>
      <c r="C28" s="289"/>
      <c r="D28" s="165">
        <v>2.06</v>
      </c>
      <c r="E28" s="160" t="s">
        <v>55</v>
      </c>
      <c r="F28" s="135" t="s">
        <v>63</v>
      </c>
      <c r="G28" s="59" t="s">
        <v>64</v>
      </c>
      <c r="H28" s="45" t="s">
        <v>65</v>
      </c>
      <c r="I28" s="59" t="str">
        <f>IF($C$4&lt;=4,Sheet1!$E$6,IF(AND($C$4&gt;4,$C$4&lt;=8),Sheet1!$E$7,IF($C$4&gt;8,Sheet1!$E$8)))</f>
        <v>5 Points  (+1 point for each additional lane) across full width of carriageway at 10m frequency
Edge of Seals, Centre of each Lane, Centreline, Centre of each Lane, Edge of Seal</v>
      </c>
      <c r="J28" s="161" t="s">
        <v>94</v>
      </c>
      <c r="K28" s="146" t="s">
        <v>67</v>
      </c>
      <c r="L28" s="139" t="s">
        <v>60</v>
      </c>
      <c r="M28" s="115"/>
    </row>
    <row r="29" spans="1:13" ht="132" thickBot="1" x14ac:dyDescent="0.3">
      <c r="A29" s="262"/>
      <c r="B29" s="276"/>
      <c r="C29" s="154" t="s">
        <v>74</v>
      </c>
      <c r="D29" s="171">
        <v>2.0699999999999998</v>
      </c>
      <c r="E29" s="155" t="s">
        <v>36</v>
      </c>
      <c r="F29" s="162" t="s">
        <v>75</v>
      </c>
      <c r="G29" s="157" t="s">
        <v>76</v>
      </c>
      <c r="H29" s="157" t="s">
        <v>76</v>
      </c>
      <c r="I29" s="163" t="s">
        <v>77</v>
      </c>
      <c r="J29" s="164" t="s">
        <v>78</v>
      </c>
      <c r="K29" s="159" t="s">
        <v>79</v>
      </c>
      <c r="L29" s="159" t="s">
        <v>80</v>
      </c>
      <c r="M29" s="115"/>
    </row>
    <row r="30" spans="1:13" ht="72" customHeight="1" x14ac:dyDescent="0.25">
      <c r="A30" s="252">
        <v>3</v>
      </c>
      <c r="B30" s="255" t="s">
        <v>300</v>
      </c>
      <c r="C30" s="205" t="s">
        <v>74</v>
      </c>
      <c r="D30" s="206">
        <v>3.01</v>
      </c>
      <c r="E30" s="207" t="s">
        <v>36</v>
      </c>
      <c r="F30" s="208" t="s">
        <v>82</v>
      </c>
      <c r="G30" s="209" t="s">
        <v>133</v>
      </c>
      <c r="H30" s="210" t="s">
        <v>134</v>
      </c>
      <c r="I30" s="210" t="s">
        <v>135</v>
      </c>
      <c r="J30" s="211" t="s">
        <v>136</v>
      </c>
      <c r="K30" s="212"/>
      <c r="L30" s="213" t="s">
        <v>80</v>
      </c>
      <c r="M30" s="214"/>
    </row>
    <row r="31" spans="1:13" ht="42" customHeight="1" thickBot="1" x14ac:dyDescent="0.3">
      <c r="A31" s="253"/>
      <c r="B31" s="256"/>
      <c r="C31" s="258" t="s">
        <v>137</v>
      </c>
      <c r="D31" s="215">
        <v>3.02</v>
      </c>
      <c r="E31" s="216" t="s">
        <v>138</v>
      </c>
      <c r="F31" s="217" t="s">
        <v>139</v>
      </c>
      <c r="G31" s="218" t="s">
        <v>140</v>
      </c>
      <c r="H31" s="219" t="s">
        <v>141</v>
      </c>
      <c r="I31" s="250" t="s">
        <v>142</v>
      </c>
      <c r="J31" s="220" t="s">
        <v>143</v>
      </c>
      <c r="K31" s="221" t="s">
        <v>79</v>
      </c>
      <c r="L31" s="215" t="s">
        <v>80</v>
      </c>
      <c r="M31" s="222"/>
    </row>
    <row r="32" spans="1:13" ht="81.75" customHeight="1" x14ac:dyDescent="0.25">
      <c r="A32" s="253"/>
      <c r="B32" s="256"/>
      <c r="C32" s="259"/>
      <c r="D32" s="206">
        <v>3.03</v>
      </c>
      <c r="E32" s="216" t="s">
        <v>138</v>
      </c>
      <c r="F32" s="217" t="s">
        <v>144</v>
      </c>
      <c r="G32" s="251" t="s">
        <v>145</v>
      </c>
      <c r="H32" s="224" t="s">
        <v>146</v>
      </c>
      <c r="I32" s="250" t="s">
        <v>142</v>
      </c>
      <c r="J32" s="225" t="s">
        <v>147</v>
      </c>
      <c r="K32" s="246" t="s">
        <v>148</v>
      </c>
      <c r="L32" s="215" t="s">
        <v>80</v>
      </c>
      <c r="M32" s="222"/>
    </row>
    <row r="33" spans="1:13" ht="81.75" customHeight="1" thickBot="1" x14ac:dyDescent="0.3">
      <c r="A33" s="253"/>
      <c r="B33" s="256"/>
      <c r="C33" s="259"/>
      <c r="D33" s="215">
        <v>3.04</v>
      </c>
      <c r="E33" s="216" t="s">
        <v>138</v>
      </c>
      <c r="F33" s="217" t="s">
        <v>149</v>
      </c>
      <c r="G33" s="251" t="s">
        <v>145</v>
      </c>
      <c r="H33" s="224" t="s">
        <v>150</v>
      </c>
      <c r="I33" s="250" t="s">
        <v>142</v>
      </c>
      <c r="J33" s="225" t="s">
        <v>151</v>
      </c>
      <c r="K33" s="246" t="s">
        <v>148</v>
      </c>
      <c r="L33" s="215" t="s">
        <v>80</v>
      </c>
      <c r="M33" s="222"/>
    </row>
    <row r="34" spans="1:13" ht="42" customHeight="1" x14ac:dyDescent="0.25">
      <c r="A34" s="253"/>
      <c r="B34" s="256"/>
      <c r="C34" s="259"/>
      <c r="D34" s="206">
        <v>3.05</v>
      </c>
      <c r="E34" s="216" t="s">
        <v>138</v>
      </c>
      <c r="F34" s="217" t="s">
        <v>152</v>
      </c>
      <c r="G34" s="251" t="s">
        <v>145</v>
      </c>
      <c r="H34" s="224" t="s">
        <v>153</v>
      </c>
      <c r="I34" s="250" t="s">
        <v>142</v>
      </c>
      <c r="J34" s="225" t="s">
        <v>154</v>
      </c>
      <c r="K34" s="246" t="s">
        <v>148</v>
      </c>
      <c r="L34" s="215" t="s">
        <v>80</v>
      </c>
      <c r="M34" s="222"/>
    </row>
    <row r="35" spans="1:13" ht="42" customHeight="1" thickBot="1" x14ac:dyDescent="0.3">
      <c r="A35" s="253"/>
      <c r="B35" s="256"/>
      <c r="C35" s="260"/>
      <c r="D35" s="215">
        <v>3.06</v>
      </c>
      <c r="E35" s="216" t="s">
        <v>138</v>
      </c>
      <c r="F35" s="217" t="s">
        <v>155</v>
      </c>
      <c r="G35" s="251" t="s">
        <v>145</v>
      </c>
      <c r="H35" s="224" t="s">
        <v>156</v>
      </c>
      <c r="I35" s="250" t="s">
        <v>142</v>
      </c>
      <c r="J35" s="225" t="s">
        <v>157</v>
      </c>
      <c r="K35" s="246" t="s">
        <v>148</v>
      </c>
      <c r="L35" s="215" t="s">
        <v>80</v>
      </c>
      <c r="M35" s="222"/>
    </row>
    <row r="36" spans="1:13" ht="261" customHeight="1" x14ac:dyDescent="0.25">
      <c r="A36" s="253"/>
      <c r="B36" s="256"/>
      <c r="C36" s="258"/>
      <c r="D36" s="206">
        <v>3.07</v>
      </c>
      <c r="E36" s="216" t="s">
        <v>55</v>
      </c>
      <c r="F36" s="217" t="s">
        <v>158</v>
      </c>
      <c r="G36" s="227" t="s">
        <v>159</v>
      </c>
      <c r="H36" s="224" t="s">
        <v>160</v>
      </c>
      <c r="I36" s="224" t="s">
        <v>161</v>
      </c>
      <c r="J36" s="225" t="s">
        <v>162</v>
      </c>
      <c r="K36" s="221" t="s">
        <v>163</v>
      </c>
      <c r="L36" s="215" t="s">
        <v>60</v>
      </c>
      <c r="M36" s="222"/>
    </row>
    <row r="37" spans="1:13" ht="53.25" customHeight="1" thickBot="1" x14ac:dyDescent="0.3">
      <c r="A37" s="253"/>
      <c r="B37" s="256"/>
      <c r="C37" s="259"/>
      <c r="D37" s="215">
        <v>3.08</v>
      </c>
      <c r="E37" s="216" t="s">
        <v>55</v>
      </c>
      <c r="F37" s="217" t="s">
        <v>164</v>
      </c>
      <c r="G37" s="218" t="s">
        <v>165</v>
      </c>
      <c r="H37" s="228" t="s">
        <v>166</v>
      </c>
      <c r="I37" s="229" t="s">
        <v>167</v>
      </c>
      <c r="J37" s="225" t="s">
        <v>168</v>
      </c>
      <c r="K37" s="221" t="s">
        <v>148</v>
      </c>
      <c r="L37" s="215" t="s">
        <v>60</v>
      </c>
      <c r="M37" s="222"/>
    </row>
    <row r="38" spans="1:13" ht="75" customHeight="1" x14ac:dyDescent="0.25">
      <c r="A38" s="253"/>
      <c r="B38" s="256"/>
      <c r="C38" s="259"/>
      <c r="D38" s="206">
        <v>3.09</v>
      </c>
      <c r="E38" s="231" t="s">
        <v>55</v>
      </c>
      <c r="F38" s="232" t="s">
        <v>169</v>
      </c>
      <c r="G38" s="223" t="s">
        <v>170</v>
      </c>
      <c r="H38" s="233" t="s">
        <v>171</v>
      </c>
      <c r="I38" s="224" t="str">
        <f>IF($C$4&lt;=4,Sheet1!$E$6,IF(AND($C$4&gt;4,$C$4&lt;=8),Sheet1!$E$7,IF($C$4&gt;8,Sheet1!$E$8)))</f>
        <v>5 Points  (+1 point for each additional lane) across full width of carriageway at 10m frequency
Edge of Seals, Centre of each Lane, Centreline, Centre of each Lane, Edge of Seal</v>
      </c>
      <c r="J38" s="225" t="str">
        <f>IF(C17="Chipseal",IF(C18="Yes","+10mm/-0mm from design or nominated level
No more than 12mm deviation from a 3m straight edge","+15mm/-5mm from design or nominated level
No more than 12mm deviaton from a 3m straight edge"),IF(C18="Yes","+10mm/-0mm from design or nominated level
No more than 8mm deviation from a 3m straight edge","+15mm/-5mm from design or nominated level
No more than 8mm deviaton from a 3m straight edge"))</f>
        <v>+15mm/-5mm from design or nominated level
No more than 8mm deviaton from a 3m straight edge</v>
      </c>
      <c r="K38" s="226" t="s">
        <v>67</v>
      </c>
      <c r="L38" s="230" t="s">
        <v>60</v>
      </c>
      <c r="M38" s="222"/>
    </row>
    <row r="39" spans="1:13" ht="123" customHeight="1" thickBot="1" x14ac:dyDescent="0.3">
      <c r="A39" s="254"/>
      <c r="B39" s="257"/>
      <c r="C39" s="281"/>
      <c r="D39" s="243">
        <v>3.1</v>
      </c>
      <c r="E39" s="234" t="s">
        <v>55</v>
      </c>
      <c r="F39" s="235" t="s">
        <v>172</v>
      </c>
      <c r="G39" s="236" t="s">
        <v>173</v>
      </c>
      <c r="H39" s="237" t="s">
        <v>174</v>
      </c>
      <c r="I39" s="238" t="s">
        <v>175</v>
      </c>
      <c r="J39" s="239" t="s">
        <v>176</v>
      </c>
      <c r="K39" s="240" t="s">
        <v>67</v>
      </c>
      <c r="L39" s="241" t="s">
        <v>60</v>
      </c>
      <c r="M39" s="222"/>
    </row>
    <row r="40" spans="1:13" ht="123" customHeight="1" x14ac:dyDescent="0.25">
      <c r="A40" s="252">
        <v>4</v>
      </c>
      <c r="B40" s="255" t="s">
        <v>299</v>
      </c>
      <c r="C40" s="205" t="s">
        <v>74</v>
      </c>
      <c r="D40" s="206">
        <v>4.01</v>
      </c>
      <c r="E40" s="207" t="s">
        <v>36</v>
      </c>
      <c r="F40" s="208" t="s">
        <v>82</v>
      </c>
      <c r="G40" s="209" t="s">
        <v>133</v>
      </c>
      <c r="H40" s="210" t="s">
        <v>134</v>
      </c>
      <c r="I40" s="210" t="s">
        <v>135</v>
      </c>
      <c r="J40" s="211" t="s">
        <v>136</v>
      </c>
      <c r="K40" s="212"/>
      <c r="L40" s="213" t="s">
        <v>80</v>
      </c>
      <c r="M40" s="51"/>
    </row>
    <row r="41" spans="1:13" ht="123" customHeight="1" x14ac:dyDescent="0.25">
      <c r="A41" s="253"/>
      <c r="B41" s="256"/>
      <c r="C41" s="258" t="s">
        <v>137</v>
      </c>
      <c r="D41" s="215">
        <v>4.0199999999999996</v>
      </c>
      <c r="E41" s="216" t="s">
        <v>138</v>
      </c>
      <c r="F41" s="217" t="s">
        <v>139</v>
      </c>
      <c r="G41" s="218" t="s">
        <v>140</v>
      </c>
      <c r="H41" s="219" t="s">
        <v>141</v>
      </c>
      <c r="I41" s="250" t="s">
        <v>142</v>
      </c>
      <c r="J41" s="220" t="s">
        <v>143</v>
      </c>
      <c r="K41" s="221" t="s">
        <v>79</v>
      </c>
      <c r="L41" s="215" t="s">
        <v>80</v>
      </c>
      <c r="M41" s="51"/>
    </row>
    <row r="42" spans="1:13" ht="123" customHeight="1" x14ac:dyDescent="0.25">
      <c r="A42" s="253"/>
      <c r="B42" s="256"/>
      <c r="C42" s="259"/>
      <c r="D42" s="215">
        <v>4.03</v>
      </c>
      <c r="E42" s="216" t="s">
        <v>138</v>
      </c>
      <c r="F42" s="217" t="s">
        <v>144</v>
      </c>
      <c r="G42" s="251" t="s">
        <v>145</v>
      </c>
      <c r="H42" s="224" t="s">
        <v>146</v>
      </c>
      <c r="I42" s="250" t="s">
        <v>142</v>
      </c>
      <c r="J42" s="225" t="s">
        <v>147</v>
      </c>
      <c r="K42" s="246" t="s">
        <v>148</v>
      </c>
      <c r="L42" s="215" t="s">
        <v>80</v>
      </c>
      <c r="M42" s="51"/>
    </row>
    <row r="43" spans="1:13" ht="123" customHeight="1" x14ac:dyDescent="0.25">
      <c r="A43" s="253"/>
      <c r="B43" s="256"/>
      <c r="C43" s="259"/>
      <c r="D43" s="215">
        <v>4.04</v>
      </c>
      <c r="E43" s="216" t="s">
        <v>138</v>
      </c>
      <c r="F43" s="217" t="s">
        <v>149</v>
      </c>
      <c r="G43" s="251" t="s">
        <v>145</v>
      </c>
      <c r="H43" s="224" t="s">
        <v>150</v>
      </c>
      <c r="I43" s="250" t="s">
        <v>142</v>
      </c>
      <c r="J43" s="225" t="s">
        <v>151</v>
      </c>
      <c r="K43" s="246" t="s">
        <v>148</v>
      </c>
      <c r="L43" s="215" t="s">
        <v>80</v>
      </c>
      <c r="M43" s="51"/>
    </row>
    <row r="44" spans="1:13" ht="123" customHeight="1" x14ac:dyDescent="0.25">
      <c r="A44" s="253"/>
      <c r="B44" s="256"/>
      <c r="C44" s="259"/>
      <c r="D44" s="215">
        <v>4.05</v>
      </c>
      <c r="E44" s="216" t="s">
        <v>138</v>
      </c>
      <c r="F44" s="217" t="s">
        <v>152</v>
      </c>
      <c r="G44" s="251" t="s">
        <v>145</v>
      </c>
      <c r="H44" s="224" t="s">
        <v>153</v>
      </c>
      <c r="I44" s="250" t="s">
        <v>142</v>
      </c>
      <c r="J44" s="225" t="s">
        <v>154</v>
      </c>
      <c r="K44" s="246" t="s">
        <v>148</v>
      </c>
      <c r="L44" s="215" t="s">
        <v>80</v>
      </c>
      <c r="M44" s="51"/>
    </row>
    <row r="45" spans="1:13" ht="123" customHeight="1" x14ac:dyDescent="0.25">
      <c r="A45" s="253"/>
      <c r="B45" s="256"/>
      <c r="C45" s="260"/>
      <c r="D45" s="215">
        <v>4.0599999999999996</v>
      </c>
      <c r="E45" s="216" t="s">
        <v>138</v>
      </c>
      <c r="F45" s="217" t="s">
        <v>155</v>
      </c>
      <c r="G45" s="251" t="s">
        <v>145</v>
      </c>
      <c r="H45" s="224" t="s">
        <v>156</v>
      </c>
      <c r="I45" s="250" t="s">
        <v>142</v>
      </c>
      <c r="J45" s="225" t="s">
        <v>157</v>
      </c>
      <c r="K45" s="246" t="s">
        <v>148</v>
      </c>
      <c r="L45" s="215" t="s">
        <v>80</v>
      </c>
      <c r="M45" s="51"/>
    </row>
    <row r="46" spans="1:13" ht="123" customHeight="1" x14ac:dyDescent="0.25">
      <c r="A46" s="253"/>
      <c r="B46" s="256"/>
      <c r="C46" s="258"/>
      <c r="D46" s="215">
        <v>4.07</v>
      </c>
      <c r="E46" s="216" t="s">
        <v>55</v>
      </c>
      <c r="F46" s="217" t="s">
        <v>158</v>
      </c>
      <c r="G46" s="227" t="s">
        <v>159</v>
      </c>
      <c r="H46" s="224" t="s">
        <v>160</v>
      </c>
      <c r="I46" s="224" t="s">
        <v>161</v>
      </c>
      <c r="J46" s="225" t="s">
        <v>162</v>
      </c>
      <c r="K46" s="221" t="s">
        <v>163</v>
      </c>
      <c r="L46" s="215" t="s">
        <v>60</v>
      </c>
      <c r="M46" s="51"/>
    </row>
    <row r="47" spans="1:13" ht="123" customHeight="1" x14ac:dyDescent="0.25">
      <c r="A47" s="253"/>
      <c r="B47" s="256"/>
      <c r="C47" s="259"/>
      <c r="D47" s="215">
        <v>4.08</v>
      </c>
      <c r="E47" s="216" t="s">
        <v>55</v>
      </c>
      <c r="F47" s="217" t="s">
        <v>164</v>
      </c>
      <c r="G47" s="218" t="s">
        <v>165</v>
      </c>
      <c r="H47" s="228" t="s">
        <v>166</v>
      </c>
      <c r="I47" s="229" t="s">
        <v>167</v>
      </c>
      <c r="J47" s="225" t="s">
        <v>168</v>
      </c>
      <c r="K47" s="221" t="s">
        <v>148</v>
      </c>
      <c r="L47" s="215" t="s">
        <v>60</v>
      </c>
      <c r="M47" s="51"/>
    </row>
    <row r="48" spans="1:13" ht="123" customHeight="1" x14ac:dyDescent="0.25">
      <c r="A48" s="253"/>
      <c r="B48" s="256"/>
      <c r="C48" s="259"/>
      <c r="D48" s="230">
        <v>4.09</v>
      </c>
      <c r="E48" s="231" t="s">
        <v>55</v>
      </c>
      <c r="F48" s="232" t="s">
        <v>169</v>
      </c>
      <c r="G48" s="223" t="s">
        <v>170</v>
      </c>
      <c r="H48" s="233" t="s">
        <v>171</v>
      </c>
      <c r="I48" s="224" t="str">
        <f>IF($C$4&lt;=4,Sheet1!$E$6,IF(AND($C$4&gt;4,$C$4&lt;=8),Sheet1!$E$7,IF($C$4&gt;8,Sheet1!$E$8)))</f>
        <v>5 Points  (+1 point for each additional lane) across full width of carriageway at 10m frequency
Edge of Seals, Centre of each Lane, Centreline, Centre of each Lane, Edge of Seal</v>
      </c>
      <c r="J48" s="225" t="str">
        <f>IF(C28="Chipseal",IF(C29="Yes","+10mm/-0mm from design or nominated level
No more than 12mm deviation from a 3m straight edge","+15mm/-5mm from design or nominated level
No more than 12mm deviaton from a 3m straight edge"),IF(C29="Yes","+10mm/-0mm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8" s="226" t="s">
        <v>67</v>
      </c>
      <c r="L48" s="230" t="s">
        <v>60</v>
      </c>
      <c r="M48" s="51"/>
    </row>
    <row r="49" spans="1:13" ht="123" customHeight="1" thickBot="1" x14ac:dyDescent="0.3">
      <c r="A49" s="254"/>
      <c r="B49" s="257"/>
      <c r="C49" s="281"/>
      <c r="D49" s="242">
        <v>4.0999999999999996</v>
      </c>
      <c r="E49" s="234" t="s">
        <v>55</v>
      </c>
      <c r="F49" s="235" t="s">
        <v>172</v>
      </c>
      <c r="G49" s="236" t="s">
        <v>173</v>
      </c>
      <c r="H49" s="237" t="s">
        <v>174</v>
      </c>
      <c r="I49" s="238" t="s">
        <v>175</v>
      </c>
      <c r="J49" s="239" t="s">
        <v>176</v>
      </c>
      <c r="K49" s="240" t="s">
        <v>67</v>
      </c>
      <c r="L49" s="241" t="s">
        <v>60</v>
      </c>
      <c r="M49" s="51"/>
    </row>
    <row r="50" spans="1:13" ht="93.75" x14ac:dyDescent="0.25">
      <c r="A50" s="261">
        <v>5</v>
      </c>
      <c r="B50" s="255" t="s">
        <v>177</v>
      </c>
      <c r="C50" s="167" t="s">
        <v>74</v>
      </c>
      <c r="D50" s="174">
        <v>5.01</v>
      </c>
      <c r="E50" s="145" t="s">
        <v>36</v>
      </c>
      <c r="F50" s="148" t="s">
        <v>178</v>
      </c>
      <c r="G50" s="149" t="s">
        <v>179</v>
      </c>
      <c r="H50" s="149" t="s">
        <v>180</v>
      </c>
      <c r="I50" s="149" t="s">
        <v>181</v>
      </c>
      <c r="J50" s="150" t="s">
        <v>182</v>
      </c>
      <c r="K50" s="147" t="s">
        <v>183</v>
      </c>
      <c r="L50" s="137" t="s">
        <v>184</v>
      </c>
      <c r="M50" s="115"/>
    </row>
    <row r="51" spans="1:13" ht="207" thickBot="1" x14ac:dyDescent="0.3">
      <c r="A51" s="262"/>
      <c r="B51" s="257"/>
      <c r="C51" s="151" t="s">
        <v>74</v>
      </c>
      <c r="D51" s="170">
        <v>5.0199999999999996</v>
      </c>
      <c r="E51" s="126" t="s">
        <v>138</v>
      </c>
      <c r="F51" s="132" t="s">
        <v>185</v>
      </c>
      <c r="G51" s="120" t="s">
        <v>186</v>
      </c>
      <c r="H51" s="120" t="s">
        <v>187</v>
      </c>
      <c r="I51" s="120" t="s">
        <v>188</v>
      </c>
      <c r="J51" s="136" t="s">
        <v>189</v>
      </c>
      <c r="K51" s="240" t="s">
        <v>59</v>
      </c>
      <c r="L51" s="139" t="s">
        <v>184</v>
      </c>
      <c r="M51" s="115"/>
    </row>
    <row r="52" spans="1:13" x14ac:dyDescent="0.25">
      <c r="A52" s="122"/>
      <c r="B52" s="121"/>
      <c r="C52" s="168"/>
      <c r="D52" s="122"/>
      <c r="E52" s="122"/>
      <c r="F52" s="122"/>
      <c r="G52" s="122"/>
      <c r="H52" s="122"/>
      <c r="I52" s="127"/>
      <c r="J52" s="116"/>
      <c r="K52" s="116"/>
      <c r="L52" s="116"/>
      <c r="M52" s="117"/>
    </row>
  </sheetData>
  <mergeCells count="35">
    <mergeCell ref="B10:B11"/>
    <mergeCell ref="C10:D11"/>
    <mergeCell ref="K2:L2"/>
    <mergeCell ref="C2:I2"/>
    <mergeCell ref="C18:C21"/>
    <mergeCell ref="C24:C28"/>
    <mergeCell ref="C4:D4"/>
    <mergeCell ref="C5:D5"/>
    <mergeCell ref="C6:D6"/>
    <mergeCell ref="C7:D7"/>
    <mergeCell ref="C9:D9"/>
    <mergeCell ref="C8:D8"/>
    <mergeCell ref="A23:A29"/>
    <mergeCell ref="B23:B29"/>
    <mergeCell ref="L16:L17"/>
    <mergeCell ref="C36:C39"/>
    <mergeCell ref="C46:C49"/>
    <mergeCell ref="A40:A49"/>
    <mergeCell ref="B40:B49"/>
    <mergeCell ref="C41:C45"/>
    <mergeCell ref="A16:A17"/>
    <mergeCell ref="B16:B17"/>
    <mergeCell ref="A15:L15"/>
    <mergeCell ref="F16:J16"/>
    <mergeCell ref="A18:A22"/>
    <mergeCell ref="B18:B22"/>
    <mergeCell ref="C16:C17"/>
    <mergeCell ref="D16:D17"/>
    <mergeCell ref="E16:E17"/>
    <mergeCell ref="K16:K17"/>
    <mergeCell ref="A30:A39"/>
    <mergeCell ref="B30:B39"/>
    <mergeCell ref="C31:C35"/>
    <mergeCell ref="A50:A51"/>
    <mergeCell ref="B50:B51"/>
  </mergeCells>
  <phoneticPr fontId="9" type="noConversion"/>
  <conditionalFormatting sqref="E18:E51">
    <cfRule type="containsText" dxfId="36" priority="1" operator="containsText" text="Lab">
      <formula>NOT(ISERROR(SEARCH("Lab",E18)))</formula>
    </cfRule>
    <cfRule type="containsText" dxfId="35" priority="2" operator="containsText" text="PQE">
      <formula>NOT(ISERROR(SEARCH("PQE",E18)))</formula>
    </cfRule>
    <cfRule type="containsText" dxfId="34" priority="3" operator="containsText" text="Field">
      <formula>NOT(ISERROR(SEARCH("Field",E18)))</formula>
    </cfRule>
  </conditionalFormatting>
  <conditionalFormatting sqref="E52:E1048576">
    <cfRule type="containsText" dxfId="33" priority="82" operator="containsText" text="Other">
      <formula>NOT(ISERROR(SEARCH("Other",E52)))</formula>
    </cfRule>
    <cfRule type="containsText" dxfId="32" priority="83" operator="containsText" text="&quot;&quot;">
      <formula>NOT(ISERROR(SEARCH("""""",E52)))</formula>
    </cfRule>
    <cfRule type="containsText" dxfId="31" priority="84" operator="containsText" text="Field">
      <formula>NOT(ISERROR(SEARCH("Field",E52)))</formula>
    </cfRule>
    <cfRule type="containsText" dxfId="30" priority="85" operator="containsText" text="Off Site Lab">
      <formula>NOT(ISERROR(SEARCH("Off Site Lab",E52)))</formula>
    </cfRule>
    <cfRule type="containsText" dxfId="29" priority="86" operator="containsText" text="Onsite Lab">
      <formula>NOT(ISERROR(SEARCH("Onsite Lab",E52)))</formula>
    </cfRule>
  </conditionalFormatting>
  <conditionalFormatting sqref="K18:K21">
    <cfRule type="containsText" dxfId="28" priority="5" operator="containsText" text="Hold Point">
      <formula>NOT(ISERROR(SEARCH("Hold Point",K18)))</formula>
    </cfRule>
    <cfRule type="containsText" dxfId="27" priority="6" operator="containsText" text="Test Record">
      <formula>NOT(ISERROR(SEARCH("Test Record",K18)))</formula>
    </cfRule>
    <cfRule type="containsText" dxfId="26" priority="7" operator="containsText" text="Site Record">
      <formula>NOT(ISERROR(SEARCH("Site Record",K18)))</formula>
    </cfRule>
    <cfRule type="containsText" dxfId="25" priority="8" operator="containsText" text="Survey Record">
      <formula>NOT(ISERROR(SEARCH("Survey Record",K18)))</formula>
    </cfRule>
  </conditionalFormatting>
  <conditionalFormatting sqref="K18:K51">
    <cfRule type="containsText" dxfId="24" priority="4" operator="containsText" text="sheet">
      <formula>NOT(ISERROR(SEARCH("sheet",K18)))</formula>
    </cfRule>
  </conditionalFormatting>
  <conditionalFormatting sqref="K22:K26">
    <cfRule type="containsText" dxfId="23" priority="70" operator="containsText" text="Hold Point">
      <formula>NOT(ISERROR(SEARCH("Hold Point",K22)))</formula>
    </cfRule>
    <cfRule type="containsText" dxfId="22" priority="71" operator="containsText" text="Test Record">
      <formula>NOT(ISERROR(SEARCH("Test Record",K22)))</formula>
    </cfRule>
  </conditionalFormatting>
  <conditionalFormatting sqref="K22:K27">
    <cfRule type="containsText" dxfId="21" priority="17" operator="containsText" text="Site Record">
      <formula>NOT(ISERROR(SEARCH("Site Record",K22)))</formula>
    </cfRule>
    <cfRule type="containsText" dxfId="20" priority="18" operator="containsText" text="Survey Record">
      <formula>NOT(ISERROR(SEARCH("Survey Record",K22)))</formula>
    </cfRule>
  </conditionalFormatting>
  <conditionalFormatting sqref="K22:K51">
    <cfRule type="containsText" dxfId="19" priority="15" operator="containsText" text="Hold Point">
      <formula>NOT(ISERROR(SEARCH("Hold Point",K22)))</formula>
    </cfRule>
    <cfRule type="containsText" dxfId="18" priority="16" operator="containsText" text="Test Record">
      <formula>NOT(ISERROR(SEARCH("Test Record",K22)))</formula>
    </cfRule>
  </conditionalFormatting>
  <conditionalFormatting sqref="K27">
    <cfRule type="containsText" dxfId="17" priority="13" operator="containsText" text="Hold Point">
      <formula>NOT(ISERROR(SEARCH("Hold Point",K27)))</formula>
    </cfRule>
    <cfRule type="containsText" dxfId="16" priority="14" operator="containsText" text="Test Record">
      <formula>NOT(ISERROR(SEARCH("Test Record",K27)))</formula>
    </cfRule>
  </conditionalFormatting>
  <conditionalFormatting sqref="K28:K35">
    <cfRule type="containsText" dxfId="15" priority="68" operator="containsText" text="Site Record">
      <formula>NOT(ISERROR(SEARCH("Site Record",K28)))</formula>
    </cfRule>
    <cfRule type="containsText" dxfId="14" priority="69" operator="containsText" text="Survey Record">
      <formula>NOT(ISERROR(SEARCH("Survey Record",K28)))</formula>
    </cfRule>
  </conditionalFormatting>
  <conditionalFormatting sqref="K29">
    <cfRule type="containsText" dxfId="13" priority="48" operator="containsText" text="Hold Point">
      <formula>NOT(ISERROR(SEARCH("Hold Point",K29)))</formula>
    </cfRule>
    <cfRule type="containsText" dxfId="12" priority="49" operator="containsText" text="Test Record">
      <formula>NOT(ISERROR(SEARCH("Test Record",K29)))</formula>
    </cfRule>
  </conditionalFormatting>
  <conditionalFormatting sqref="K36:K51">
    <cfRule type="containsText" dxfId="11" priority="22" operator="containsText" text="Site Record">
      <formula>NOT(ISERROR(SEARCH("Site Record",K36)))</formula>
    </cfRule>
    <cfRule type="containsText" dxfId="10" priority="23" operator="containsText" text="Survey Record">
      <formula>NOT(ISERROR(SEARCH("Survey Record",K36)))</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16"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298" t="s">
        <v>190</v>
      </c>
      <c r="D1" s="299"/>
      <c r="E1" s="299"/>
      <c r="F1" s="299"/>
      <c r="G1" s="299"/>
      <c r="H1" s="299"/>
      <c r="I1" s="299"/>
      <c r="J1" s="299"/>
      <c r="K1" s="299"/>
      <c r="L1" s="299"/>
      <c r="M1" s="300"/>
      <c r="N1" s="15"/>
    </row>
    <row r="2" spans="1:14" ht="28.15" customHeight="1" x14ac:dyDescent="0.25">
      <c r="A2" s="301" t="s">
        <v>40</v>
      </c>
      <c r="B2" s="303" t="s">
        <v>41</v>
      </c>
      <c r="C2" s="305" t="s">
        <v>42</v>
      </c>
      <c r="D2" s="305" t="s">
        <v>43</v>
      </c>
      <c r="E2" s="305" t="s">
        <v>191</v>
      </c>
      <c r="F2" s="307" t="s">
        <v>45</v>
      </c>
      <c r="G2" s="308"/>
      <c r="H2" s="308"/>
      <c r="I2" s="308"/>
      <c r="J2" s="309"/>
      <c r="K2" s="11"/>
      <c r="L2" s="310"/>
      <c r="M2" s="311"/>
      <c r="N2" s="296" t="s">
        <v>192</v>
      </c>
    </row>
    <row r="3" spans="1:14" ht="52.15" customHeight="1" thickBot="1" x14ac:dyDescent="0.3">
      <c r="A3" s="302"/>
      <c r="B3" s="304"/>
      <c r="C3" s="306"/>
      <c r="D3" s="306"/>
      <c r="E3" s="306"/>
      <c r="F3" s="14" t="s">
        <v>49</v>
      </c>
      <c r="G3" s="7" t="s">
        <v>50</v>
      </c>
      <c r="H3" s="8" t="s">
        <v>51</v>
      </c>
      <c r="I3" s="8" t="s">
        <v>52</v>
      </c>
      <c r="J3" s="6" t="s">
        <v>53</v>
      </c>
      <c r="K3" s="12" t="s">
        <v>46</v>
      </c>
      <c r="L3" s="10" t="s">
        <v>47</v>
      </c>
      <c r="M3" s="9" t="s">
        <v>48</v>
      </c>
      <c r="N3" s="297"/>
    </row>
    <row r="4" spans="1:14" ht="62.45" customHeight="1" x14ac:dyDescent="0.25">
      <c r="A4" s="48">
        <v>1</v>
      </c>
      <c r="B4" s="18" t="s">
        <v>193</v>
      </c>
      <c r="C4" s="18" t="s">
        <v>194</v>
      </c>
      <c r="D4" s="18">
        <v>1.01</v>
      </c>
      <c r="E4" s="19" t="s">
        <v>55</v>
      </c>
      <c r="F4" s="20" t="s">
        <v>195</v>
      </c>
      <c r="G4" s="21" t="s">
        <v>196</v>
      </c>
      <c r="H4" s="51" t="s">
        <v>58</v>
      </c>
      <c r="I4" s="21" t="s">
        <v>197</v>
      </c>
      <c r="J4" s="22" t="s">
        <v>198</v>
      </c>
      <c r="K4" s="23"/>
      <c r="L4" s="23" t="s">
        <v>67</v>
      </c>
      <c r="M4" s="23" t="s">
        <v>184</v>
      </c>
      <c r="N4" s="24"/>
    </row>
    <row r="5" spans="1:14" ht="62.45" customHeight="1" thickBot="1" x14ac:dyDescent="0.3">
      <c r="A5" s="56"/>
      <c r="B5" s="57"/>
      <c r="C5" s="57"/>
      <c r="D5" s="57">
        <v>1.02</v>
      </c>
      <c r="E5" s="58" t="s">
        <v>55</v>
      </c>
      <c r="F5" s="59" t="s">
        <v>63</v>
      </c>
      <c r="G5" s="59" t="s">
        <v>64</v>
      </c>
      <c r="H5" s="51" t="s">
        <v>65</v>
      </c>
      <c r="I5" s="59" t="s">
        <v>199</v>
      </c>
      <c r="J5" s="60" t="s">
        <v>200</v>
      </c>
      <c r="K5" s="45"/>
      <c r="L5" s="45" t="s">
        <v>67</v>
      </c>
      <c r="M5" s="61" t="s">
        <v>184</v>
      </c>
      <c r="N5" s="62"/>
    </row>
    <row r="6" spans="1:14" ht="117" customHeight="1" thickBot="1" x14ac:dyDescent="0.3">
      <c r="A6" s="65"/>
      <c r="B6" s="66"/>
      <c r="C6" s="66"/>
      <c r="D6" s="66">
        <v>1.03</v>
      </c>
      <c r="E6" s="67" t="s">
        <v>55</v>
      </c>
      <c r="F6" s="68" t="s">
        <v>68</v>
      </c>
      <c r="G6" s="69" t="s">
        <v>69</v>
      </c>
      <c r="H6" s="69" t="s">
        <v>201</v>
      </c>
      <c r="I6" s="68" t="s">
        <v>202</v>
      </c>
      <c r="J6" s="70"/>
      <c r="K6" s="71"/>
      <c r="L6" s="71"/>
      <c r="M6" s="71" t="s">
        <v>184</v>
      </c>
      <c r="N6" s="72"/>
    </row>
    <row r="7" spans="1:14" ht="107.25" customHeight="1" x14ac:dyDescent="0.25">
      <c r="A7" s="48">
        <v>2</v>
      </c>
      <c r="B7" s="63" t="s">
        <v>203</v>
      </c>
      <c r="C7" s="63" t="s">
        <v>74</v>
      </c>
      <c r="D7" s="63">
        <v>2.0099999999999998</v>
      </c>
      <c r="E7" s="64" t="s">
        <v>36</v>
      </c>
      <c r="F7" s="40" t="s">
        <v>82</v>
      </c>
      <c r="G7" s="40" t="s">
        <v>83</v>
      </c>
      <c r="H7" s="40" t="s">
        <v>76</v>
      </c>
      <c r="I7" s="40" t="s">
        <v>84</v>
      </c>
      <c r="J7" s="40" t="s">
        <v>85</v>
      </c>
      <c r="K7" s="23"/>
      <c r="L7" s="23" t="s">
        <v>79</v>
      </c>
      <c r="M7" s="23" t="s">
        <v>184</v>
      </c>
      <c r="N7" s="24"/>
    </row>
    <row r="8" spans="1:14" ht="75" customHeight="1" x14ac:dyDescent="0.25">
      <c r="A8" s="32"/>
      <c r="B8" s="18"/>
      <c r="C8" s="18" t="s">
        <v>194</v>
      </c>
      <c r="D8" s="18">
        <v>2.02</v>
      </c>
      <c r="E8" s="30" t="s">
        <v>204</v>
      </c>
      <c r="F8" s="20" t="s">
        <v>86</v>
      </c>
      <c r="G8" s="20" t="s">
        <v>87</v>
      </c>
      <c r="H8" s="20" t="s">
        <v>87</v>
      </c>
      <c r="I8" s="20" t="s">
        <v>205</v>
      </c>
      <c r="J8" s="29" t="s">
        <v>88</v>
      </c>
      <c r="K8" s="26"/>
      <c r="L8" s="26" t="s">
        <v>148</v>
      </c>
      <c r="M8" s="23" t="s">
        <v>184</v>
      </c>
      <c r="N8" s="27"/>
    </row>
    <row r="9" spans="1:14" ht="87.6" customHeight="1" x14ac:dyDescent="0.25">
      <c r="A9" s="32"/>
      <c r="B9" s="18"/>
      <c r="C9" s="18"/>
      <c r="D9" s="18">
        <v>2.0299999999999998</v>
      </c>
      <c r="E9" s="19" t="s">
        <v>55</v>
      </c>
      <c r="F9" s="20" t="s">
        <v>63</v>
      </c>
      <c r="G9" s="20" t="s">
        <v>64</v>
      </c>
      <c r="H9" s="20" t="s">
        <v>206</v>
      </c>
      <c r="I9" s="20" t="s">
        <v>207</v>
      </c>
      <c r="J9" s="29" t="s">
        <v>208</v>
      </c>
      <c r="K9" s="26"/>
      <c r="L9" s="26" t="s">
        <v>67</v>
      </c>
      <c r="M9" s="23" t="s">
        <v>184</v>
      </c>
      <c r="N9" s="27"/>
    </row>
    <row r="10" spans="1:14" ht="102" customHeight="1" x14ac:dyDescent="0.25">
      <c r="A10" s="32">
        <v>3</v>
      </c>
      <c r="B10" s="44" t="s">
        <v>209</v>
      </c>
      <c r="C10" s="18" t="s">
        <v>74</v>
      </c>
      <c r="D10" s="18">
        <v>3.01</v>
      </c>
      <c r="E10" s="28" t="s">
        <v>36</v>
      </c>
      <c r="F10" s="29" t="s">
        <v>82</v>
      </c>
      <c r="G10" s="29" t="s">
        <v>76</v>
      </c>
      <c r="H10" s="29" t="s">
        <v>76</v>
      </c>
      <c r="I10" s="29" t="s">
        <v>84</v>
      </c>
      <c r="J10" s="29" t="s">
        <v>85</v>
      </c>
      <c r="K10" s="26"/>
      <c r="L10" s="26" t="s">
        <v>148</v>
      </c>
      <c r="M10" s="23" t="s">
        <v>184</v>
      </c>
      <c r="N10" s="27"/>
    </row>
    <row r="11" spans="1:14" ht="162" customHeight="1" x14ac:dyDescent="0.25">
      <c r="A11" s="32">
        <v>4</v>
      </c>
      <c r="B11" s="44" t="s">
        <v>210</v>
      </c>
      <c r="C11" s="18" t="s">
        <v>194</v>
      </c>
      <c r="D11" s="31">
        <v>4.01</v>
      </c>
      <c r="E11" s="19" t="s">
        <v>55</v>
      </c>
      <c r="F11" s="20" t="s">
        <v>211</v>
      </c>
      <c r="G11" s="29" t="s">
        <v>76</v>
      </c>
      <c r="H11" s="29" t="s">
        <v>76</v>
      </c>
      <c r="I11" s="20" t="s">
        <v>77</v>
      </c>
      <c r="J11" s="25" t="s">
        <v>212</v>
      </c>
      <c r="K11" s="26"/>
      <c r="L11" s="26" t="s">
        <v>79</v>
      </c>
      <c r="M11" s="23" t="s">
        <v>184</v>
      </c>
      <c r="N11" s="27"/>
    </row>
    <row r="12" spans="1:14" ht="144" customHeight="1" x14ac:dyDescent="0.25">
      <c r="A12" s="32"/>
      <c r="B12" s="44"/>
      <c r="C12" s="18"/>
      <c r="D12" s="31">
        <v>4.0199999999999996</v>
      </c>
      <c r="E12" s="19" t="s">
        <v>55</v>
      </c>
      <c r="F12" s="20" t="s">
        <v>213</v>
      </c>
      <c r="G12" s="20" t="s">
        <v>214</v>
      </c>
      <c r="H12" s="29" t="s">
        <v>76</v>
      </c>
      <c r="I12" s="20" t="s">
        <v>197</v>
      </c>
      <c r="J12" s="25" t="s">
        <v>215</v>
      </c>
      <c r="K12" s="26"/>
      <c r="L12" s="26"/>
      <c r="M12" s="23" t="s">
        <v>184</v>
      </c>
      <c r="N12" s="27"/>
    </row>
    <row r="13" spans="1:14" ht="144" customHeight="1" x14ac:dyDescent="0.25">
      <c r="A13" s="32"/>
      <c r="B13" s="44"/>
      <c r="C13" s="18"/>
      <c r="D13" s="31">
        <v>4.03</v>
      </c>
      <c r="E13" s="19" t="s">
        <v>55</v>
      </c>
      <c r="F13" s="20" t="s">
        <v>216</v>
      </c>
      <c r="G13" s="20" t="s">
        <v>217</v>
      </c>
      <c r="H13" s="20" t="s">
        <v>218</v>
      </c>
      <c r="I13" s="20" t="s">
        <v>219</v>
      </c>
      <c r="J13" s="54" t="s">
        <v>88</v>
      </c>
      <c r="K13" s="26"/>
      <c r="L13" s="26"/>
      <c r="M13" s="23" t="s">
        <v>184</v>
      </c>
      <c r="N13" s="27"/>
    </row>
    <row r="14" spans="1:14" ht="144" customHeight="1" x14ac:dyDescent="0.25">
      <c r="A14" s="32"/>
      <c r="B14" s="44"/>
      <c r="C14" s="18"/>
      <c r="D14" s="31">
        <v>4.04</v>
      </c>
      <c r="E14" s="19" t="s">
        <v>55</v>
      </c>
      <c r="F14" s="20" t="s">
        <v>89</v>
      </c>
      <c r="G14" s="20" t="s">
        <v>220</v>
      </c>
      <c r="H14" s="53" t="s">
        <v>221</v>
      </c>
      <c r="I14" s="20" t="s">
        <v>222</v>
      </c>
      <c r="J14" s="25" t="s">
        <v>223</v>
      </c>
      <c r="K14" s="26"/>
      <c r="L14" s="26"/>
      <c r="M14" s="23" t="s">
        <v>184</v>
      </c>
      <c r="N14" s="27"/>
    </row>
    <row r="15" spans="1:14" ht="144" customHeight="1" x14ac:dyDescent="0.25">
      <c r="A15" s="32"/>
      <c r="B15" s="44"/>
      <c r="C15" s="18"/>
      <c r="D15" s="31">
        <v>4.05</v>
      </c>
      <c r="E15" s="19" t="s">
        <v>55</v>
      </c>
      <c r="F15" s="20" t="s">
        <v>224</v>
      </c>
      <c r="G15" s="20" t="s">
        <v>225</v>
      </c>
      <c r="H15" s="52" t="s">
        <v>226</v>
      </c>
      <c r="I15" s="20" t="s">
        <v>222</v>
      </c>
      <c r="J15" s="25" t="s">
        <v>227</v>
      </c>
      <c r="K15" s="26"/>
      <c r="L15" s="26"/>
      <c r="M15" s="23" t="s">
        <v>184</v>
      </c>
      <c r="N15" s="27"/>
    </row>
    <row r="16" spans="1:14" ht="144" customHeight="1" x14ac:dyDescent="0.25">
      <c r="A16" s="32"/>
      <c r="B16" s="44"/>
      <c r="C16" s="18"/>
      <c r="D16" s="31">
        <v>4.0599999999999996</v>
      </c>
      <c r="E16" s="19" t="s">
        <v>55</v>
      </c>
      <c r="F16" s="20" t="s">
        <v>228</v>
      </c>
      <c r="G16" s="20" t="s">
        <v>229</v>
      </c>
      <c r="H16" s="51" t="s">
        <v>230</v>
      </c>
      <c r="I16" s="20" t="s">
        <v>222</v>
      </c>
      <c r="J16" s="25" t="s">
        <v>231</v>
      </c>
      <c r="K16" s="26"/>
      <c r="L16" s="26"/>
      <c r="M16" s="23" t="s">
        <v>184</v>
      </c>
      <c r="N16" s="27"/>
    </row>
    <row r="17" spans="1:14" ht="87.75" customHeight="1" x14ac:dyDescent="0.25">
      <c r="A17" s="32">
        <v>5</v>
      </c>
      <c r="B17" s="18" t="s">
        <v>232</v>
      </c>
      <c r="C17" s="18" t="s">
        <v>194</v>
      </c>
      <c r="D17" s="18">
        <v>5.01</v>
      </c>
      <c r="E17" s="19" t="s">
        <v>55</v>
      </c>
      <c r="F17" s="20" t="s">
        <v>233</v>
      </c>
      <c r="G17" s="20" t="s">
        <v>234</v>
      </c>
      <c r="H17" s="20" t="s">
        <v>234</v>
      </c>
      <c r="I17" s="20" t="s">
        <v>235</v>
      </c>
      <c r="J17" s="20" t="s">
        <v>236</v>
      </c>
      <c r="K17" s="26"/>
      <c r="L17" s="26" t="s">
        <v>237</v>
      </c>
      <c r="M17" s="23" t="s">
        <v>184</v>
      </c>
      <c r="N17" s="27"/>
    </row>
    <row r="18" spans="1:14" ht="91.7" customHeight="1" x14ac:dyDescent="0.25">
      <c r="A18" s="32"/>
      <c r="B18" s="18"/>
      <c r="C18" s="18"/>
      <c r="D18" s="31">
        <v>5.0199999999999996</v>
      </c>
      <c r="E18" s="19" t="s">
        <v>55</v>
      </c>
      <c r="F18" s="20" t="s">
        <v>238</v>
      </c>
      <c r="G18" s="20" t="s">
        <v>234</v>
      </c>
      <c r="H18" s="20" t="s">
        <v>234</v>
      </c>
      <c r="I18" s="20" t="s">
        <v>239</v>
      </c>
      <c r="J18" s="20" t="s">
        <v>240</v>
      </c>
      <c r="K18" s="26"/>
      <c r="L18" s="26" t="s">
        <v>237</v>
      </c>
      <c r="M18" s="23" t="s">
        <v>184</v>
      </c>
      <c r="N18" s="27"/>
    </row>
    <row r="19" spans="1:14" ht="72" customHeight="1" x14ac:dyDescent="0.25">
      <c r="A19" s="32"/>
      <c r="B19" s="18"/>
      <c r="C19" s="18"/>
      <c r="D19" s="31">
        <v>5.03</v>
      </c>
      <c r="E19" s="19" t="s">
        <v>55</v>
      </c>
      <c r="F19" s="20" t="s">
        <v>241</v>
      </c>
      <c r="G19" s="20" t="s">
        <v>242</v>
      </c>
      <c r="H19" s="20" t="s">
        <v>234</v>
      </c>
      <c r="I19" s="20" t="s">
        <v>243</v>
      </c>
      <c r="J19" s="54" t="s">
        <v>244</v>
      </c>
      <c r="K19" s="26"/>
      <c r="L19" s="26" t="s">
        <v>67</v>
      </c>
      <c r="M19" s="23" t="s">
        <v>184</v>
      </c>
      <c r="N19" s="27"/>
    </row>
    <row r="20" spans="1:14" ht="95.45" customHeight="1" x14ac:dyDescent="0.25">
      <c r="A20" s="32">
        <v>6</v>
      </c>
      <c r="B20" s="18" t="s">
        <v>245</v>
      </c>
      <c r="C20" s="20" t="s">
        <v>74</v>
      </c>
      <c r="D20" s="31">
        <v>6.01</v>
      </c>
      <c r="E20" s="33" t="s">
        <v>36</v>
      </c>
      <c r="F20" s="20" t="s">
        <v>246</v>
      </c>
      <c r="G20" s="20" t="s">
        <v>247</v>
      </c>
      <c r="H20" s="51" t="s">
        <v>248</v>
      </c>
      <c r="I20" s="20" t="s">
        <v>249</v>
      </c>
      <c r="J20" s="20" t="s">
        <v>250</v>
      </c>
      <c r="K20" s="29"/>
      <c r="L20" s="29" t="s">
        <v>79</v>
      </c>
      <c r="M20" s="23" t="s">
        <v>184</v>
      </c>
      <c r="N20" s="27"/>
    </row>
    <row r="21" spans="1:14" ht="95.45" customHeight="1" x14ac:dyDescent="0.25">
      <c r="A21" s="32"/>
      <c r="B21" s="18"/>
      <c r="C21" s="20"/>
      <c r="D21" s="31">
        <v>6.02</v>
      </c>
      <c r="E21" s="33" t="s">
        <v>36</v>
      </c>
      <c r="F21" s="20" t="s">
        <v>251</v>
      </c>
      <c r="G21" s="55" t="s">
        <v>252</v>
      </c>
      <c r="H21" s="55" t="s">
        <v>253</v>
      </c>
      <c r="I21" s="55" t="s">
        <v>254</v>
      </c>
      <c r="J21" s="55" t="s">
        <v>255</v>
      </c>
      <c r="K21" s="53"/>
      <c r="L21" s="53"/>
      <c r="M21" s="23" t="s">
        <v>184</v>
      </c>
      <c r="N21" s="27"/>
    </row>
    <row r="22" spans="1:14" ht="95.45" customHeight="1" x14ac:dyDescent="0.25">
      <c r="A22" s="32"/>
      <c r="B22" s="18"/>
      <c r="C22" s="20"/>
      <c r="D22" s="31">
        <v>6.03</v>
      </c>
      <c r="E22" s="33" t="s">
        <v>36</v>
      </c>
      <c r="F22" s="20" t="s">
        <v>256</v>
      </c>
      <c r="G22" s="55" t="s">
        <v>257</v>
      </c>
      <c r="H22" s="55" t="s">
        <v>258</v>
      </c>
      <c r="I22" s="55" t="s">
        <v>254</v>
      </c>
      <c r="J22" s="55"/>
      <c r="K22" s="53"/>
      <c r="L22" s="53"/>
      <c r="M22" s="23" t="s">
        <v>184</v>
      </c>
      <c r="N22" s="27"/>
    </row>
    <row r="23" spans="1:14" ht="95.45" customHeight="1" x14ac:dyDescent="0.25">
      <c r="A23" s="32"/>
      <c r="B23" s="18"/>
      <c r="C23" s="20"/>
      <c r="D23" s="31">
        <v>6.04</v>
      </c>
      <c r="E23" s="29"/>
      <c r="F23" s="20" t="s">
        <v>259</v>
      </c>
      <c r="G23" s="55"/>
      <c r="H23" s="55" t="s">
        <v>260</v>
      </c>
      <c r="I23" s="55"/>
      <c r="J23" s="55"/>
      <c r="K23" s="53"/>
      <c r="L23" s="53"/>
      <c r="M23" s="23" t="s">
        <v>184</v>
      </c>
      <c r="N23" s="27"/>
    </row>
    <row r="24" spans="1:14" ht="57" customHeight="1" x14ac:dyDescent="0.25">
      <c r="A24" s="49">
        <v>7</v>
      </c>
      <c r="B24" s="20" t="s">
        <v>261</v>
      </c>
      <c r="C24" s="18" t="s">
        <v>262</v>
      </c>
      <c r="D24" s="34">
        <v>7.01</v>
      </c>
      <c r="E24" s="28" t="s">
        <v>36</v>
      </c>
      <c r="F24" s="26" t="s">
        <v>95</v>
      </c>
      <c r="G24" s="35" t="s">
        <v>96</v>
      </c>
      <c r="H24" s="26" t="s">
        <v>97</v>
      </c>
      <c r="I24" s="26" t="s">
        <v>98</v>
      </c>
      <c r="J24" s="26" t="s">
        <v>99</v>
      </c>
      <c r="K24" s="36"/>
      <c r="L24" s="26" t="s">
        <v>79</v>
      </c>
      <c r="M24" s="23" t="s">
        <v>184</v>
      </c>
      <c r="N24" s="27"/>
    </row>
    <row r="25" spans="1:14" ht="76.5" customHeight="1" thickBot="1" x14ac:dyDescent="0.3">
      <c r="A25" s="49"/>
      <c r="B25" s="20"/>
      <c r="C25" s="18"/>
      <c r="D25" s="34">
        <v>7.02</v>
      </c>
      <c r="E25" s="28" t="s">
        <v>36</v>
      </c>
      <c r="F25" s="26" t="s">
        <v>82</v>
      </c>
      <c r="G25" s="35" t="s">
        <v>100</v>
      </c>
      <c r="H25" s="26" t="s">
        <v>76</v>
      </c>
      <c r="I25" s="26" t="s">
        <v>84</v>
      </c>
      <c r="J25" s="45" t="s">
        <v>85</v>
      </c>
      <c r="K25" s="36"/>
      <c r="L25" s="26" t="s">
        <v>79</v>
      </c>
      <c r="M25" s="23" t="s">
        <v>184</v>
      </c>
      <c r="N25" s="27"/>
    </row>
    <row r="26" spans="1:14" ht="75" customHeight="1" thickBot="1" x14ac:dyDescent="0.3">
      <c r="A26" s="49"/>
      <c r="B26" s="20"/>
      <c r="C26" s="18"/>
      <c r="D26" s="34">
        <v>7.03</v>
      </c>
      <c r="E26" s="46"/>
      <c r="F26" s="26" t="s">
        <v>101</v>
      </c>
      <c r="G26" s="35" t="s">
        <v>102</v>
      </c>
      <c r="H26" s="26"/>
      <c r="I26" s="37" t="s">
        <v>103</v>
      </c>
      <c r="J26" s="38" t="s">
        <v>104</v>
      </c>
      <c r="K26" s="39"/>
      <c r="L26" s="26"/>
      <c r="M26" s="23" t="s">
        <v>184</v>
      </c>
      <c r="N26" s="27"/>
    </row>
    <row r="27" spans="1:14" ht="60" customHeight="1" x14ac:dyDescent="0.25">
      <c r="A27" s="49"/>
      <c r="B27" s="20"/>
      <c r="C27" s="18" t="s">
        <v>263</v>
      </c>
      <c r="D27" s="34">
        <v>7.04</v>
      </c>
      <c r="E27" s="46" t="s">
        <v>55</v>
      </c>
      <c r="F27" s="29" t="s">
        <v>105</v>
      </c>
      <c r="G27" s="20" t="s">
        <v>106</v>
      </c>
      <c r="H27" s="29" t="s">
        <v>107</v>
      </c>
      <c r="I27" s="29" t="s">
        <v>108</v>
      </c>
      <c r="J27" s="40" t="s">
        <v>109</v>
      </c>
      <c r="K27" s="41"/>
      <c r="L27" s="26" t="s">
        <v>115</v>
      </c>
      <c r="M27" s="23" t="s">
        <v>184</v>
      </c>
      <c r="N27" s="27"/>
    </row>
    <row r="28" spans="1:14" ht="95.25" customHeight="1" x14ac:dyDescent="0.25">
      <c r="A28" s="49"/>
      <c r="B28" s="20"/>
      <c r="C28" s="18"/>
      <c r="D28" s="20">
        <v>7.05</v>
      </c>
      <c r="E28" s="46" t="s">
        <v>55</v>
      </c>
      <c r="F28" s="29" t="s">
        <v>110</v>
      </c>
      <c r="G28" s="20" t="s">
        <v>111</v>
      </c>
      <c r="H28" s="29" t="s">
        <v>112</v>
      </c>
      <c r="I28" s="29" t="s">
        <v>113</v>
      </c>
      <c r="J28" s="29" t="s">
        <v>114</v>
      </c>
      <c r="K28" s="41"/>
      <c r="L28" s="26" t="s">
        <v>115</v>
      </c>
      <c r="M28" s="23" t="s">
        <v>184</v>
      </c>
      <c r="N28" s="27"/>
    </row>
    <row r="29" spans="1:14" ht="73.5" customHeight="1" x14ac:dyDescent="0.25">
      <c r="A29" s="49"/>
      <c r="B29" s="20"/>
      <c r="C29" s="18"/>
      <c r="D29" s="20">
        <v>7.06</v>
      </c>
      <c r="E29" s="46" t="s">
        <v>55</v>
      </c>
      <c r="F29" s="29" t="s">
        <v>116</v>
      </c>
      <c r="G29" s="20" t="s">
        <v>117</v>
      </c>
      <c r="H29" s="29" t="s">
        <v>118</v>
      </c>
      <c r="I29" s="29" t="s">
        <v>119</v>
      </c>
      <c r="J29" s="29" t="s">
        <v>120</v>
      </c>
      <c r="K29" s="41"/>
      <c r="L29" s="26" t="s">
        <v>121</v>
      </c>
      <c r="M29" s="23" t="s">
        <v>184</v>
      </c>
      <c r="N29" s="27"/>
    </row>
    <row r="30" spans="1:14" ht="69.75" customHeight="1" x14ac:dyDescent="0.25">
      <c r="A30" s="49"/>
      <c r="B30" s="20"/>
      <c r="C30" s="18"/>
      <c r="D30" s="20">
        <v>7.07</v>
      </c>
      <c r="E30" s="46" t="s">
        <v>55</v>
      </c>
      <c r="F30" s="20" t="s">
        <v>122</v>
      </c>
      <c r="G30" s="20" t="s">
        <v>123</v>
      </c>
      <c r="H30" s="29" t="s">
        <v>124</v>
      </c>
      <c r="I30" s="20" t="s">
        <v>125</v>
      </c>
      <c r="J30" s="20" t="s">
        <v>126</v>
      </c>
      <c r="K30" s="20"/>
      <c r="L30" s="26" t="s">
        <v>121</v>
      </c>
      <c r="M30" s="23" t="s">
        <v>184</v>
      </c>
      <c r="N30" s="27"/>
    </row>
    <row r="31" spans="1:14" ht="51.75" customHeight="1" x14ac:dyDescent="0.25">
      <c r="A31" s="49"/>
      <c r="B31" s="20"/>
      <c r="C31" s="18"/>
      <c r="D31" s="20">
        <v>7.08</v>
      </c>
      <c r="E31" s="46" t="s">
        <v>55</v>
      </c>
      <c r="F31" s="20" t="s">
        <v>127</v>
      </c>
      <c r="G31" s="20" t="s">
        <v>128</v>
      </c>
      <c r="H31" s="20" t="s">
        <v>129</v>
      </c>
      <c r="I31" s="20" t="s">
        <v>130</v>
      </c>
      <c r="J31" s="20" t="s">
        <v>131</v>
      </c>
      <c r="K31" s="20"/>
      <c r="L31" s="26" t="s">
        <v>132</v>
      </c>
      <c r="M31" s="23" t="s">
        <v>184</v>
      </c>
      <c r="N31" s="27"/>
    </row>
    <row r="32" spans="1:14" ht="161.25" customHeight="1" thickBot="1" x14ac:dyDescent="0.3">
      <c r="A32" s="50"/>
      <c r="B32" s="20"/>
      <c r="C32" s="18"/>
      <c r="D32" s="20">
        <v>7.09</v>
      </c>
      <c r="E32" s="26"/>
      <c r="F32" s="20" t="s">
        <v>185</v>
      </c>
      <c r="G32" s="42" t="s">
        <v>186</v>
      </c>
      <c r="H32" s="42" t="s">
        <v>187</v>
      </c>
      <c r="I32" s="42" t="s">
        <v>188</v>
      </c>
      <c r="J32" s="42" t="s">
        <v>189</v>
      </c>
      <c r="K32" s="42"/>
      <c r="L32" s="43" t="s">
        <v>59</v>
      </c>
      <c r="M32" s="23" t="s">
        <v>184</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zoomScale="70" zoomScaleNormal="70" workbookViewId="0">
      <selection activeCell="B2" sqref="B2:B3"/>
    </sheetView>
  </sheetViews>
  <sheetFormatPr defaultRowHeight="15" x14ac:dyDescent="0.25"/>
  <cols>
    <col min="1" max="1" width="20.140625" style="74" customWidth="1"/>
    <col min="2" max="2" width="45.85546875" customWidth="1"/>
    <col min="3" max="5" width="53.85546875" customWidth="1"/>
  </cols>
  <sheetData>
    <row r="1" spans="2:5" ht="15.75" thickBot="1" x14ac:dyDescent="0.3"/>
    <row r="2" spans="2:5" ht="26.25" x14ac:dyDescent="0.4">
      <c r="B2" s="202" t="s">
        <v>13</v>
      </c>
    </row>
    <row r="3" spans="2:5" ht="27" thickBot="1" x14ac:dyDescent="0.45">
      <c r="B3" s="203" t="s">
        <v>26</v>
      </c>
    </row>
    <row r="4" spans="2:5" ht="15.75" thickBot="1" x14ac:dyDescent="0.3">
      <c r="B4" s="312" t="s">
        <v>264</v>
      </c>
      <c r="C4" s="312"/>
      <c r="D4" s="312"/>
    </row>
    <row r="5" spans="2:5" x14ac:dyDescent="0.25">
      <c r="B5" s="100"/>
      <c r="C5" s="101" t="s">
        <v>265</v>
      </c>
      <c r="D5" s="101" t="s">
        <v>266</v>
      </c>
      <c r="E5" s="102" t="s">
        <v>63</v>
      </c>
    </row>
    <row r="6" spans="2:5" ht="75" x14ac:dyDescent="0.25">
      <c r="B6" s="103" t="s">
        <v>267</v>
      </c>
      <c r="C6" s="99" t="s">
        <v>268</v>
      </c>
      <c r="D6" s="99" t="s">
        <v>269</v>
      </c>
      <c r="E6" s="104" t="s">
        <v>270</v>
      </c>
    </row>
    <row r="7" spans="2:5" ht="75" x14ac:dyDescent="0.25">
      <c r="B7" s="103" t="s">
        <v>271</v>
      </c>
      <c r="C7" s="99" t="s">
        <v>272</v>
      </c>
      <c r="D7" s="99" t="s">
        <v>273</v>
      </c>
      <c r="E7" s="104" t="s">
        <v>274</v>
      </c>
    </row>
    <row r="8" spans="2:5" ht="90.75" thickBot="1" x14ac:dyDescent="0.3">
      <c r="B8" s="105" t="s">
        <v>275</v>
      </c>
      <c r="C8" s="106" t="s">
        <v>276</v>
      </c>
      <c r="D8" s="106" t="s">
        <v>273</v>
      </c>
      <c r="E8" s="107" t="s">
        <v>277</v>
      </c>
    </row>
    <row r="9" spans="2:5" ht="15.75" thickBot="1" x14ac:dyDescent="0.3">
      <c r="B9" s="74"/>
    </row>
    <row r="10" spans="2:5" x14ac:dyDescent="0.25">
      <c r="B10" s="100"/>
      <c r="C10" s="108" t="s">
        <v>8</v>
      </c>
      <c r="D10" s="109" t="s">
        <v>278</v>
      </c>
    </row>
    <row r="11" spans="2:5" ht="45" x14ac:dyDescent="0.25">
      <c r="B11" s="110" t="s">
        <v>279</v>
      </c>
      <c r="C11" s="99" t="s">
        <v>280</v>
      </c>
      <c r="D11" s="104" t="s">
        <v>281</v>
      </c>
    </row>
    <row r="12" spans="2:5" ht="45" x14ac:dyDescent="0.25">
      <c r="B12" s="110" t="s">
        <v>282</v>
      </c>
      <c r="C12" s="99" t="s">
        <v>283</v>
      </c>
      <c r="D12" s="104" t="s">
        <v>284</v>
      </c>
    </row>
    <row r="13" spans="2:5" ht="45.75" thickBot="1" x14ac:dyDescent="0.3">
      <c r="B13" s="111" t="s">
        <v>285</v>
      </c>
      <c r="C13" s="106" t="s">
        <v>286</v>
      </c>
      <c r="D13" s="107" t="s">
        <v>286</v>
      </c>
    </row>
    <row r="16" spans="2:5" ht="15.75" thickBot="1" x14ac:dyDescent="0.3"/>
    <row r="17" spans="1:5" ht="15.75" thickBot="1" x14ac:dyDescent="0.3">
      <c r="B17" s="313" t="s">
        <v>287</v>
      </c>
      <c r="C17" s="314"/>
      <c r="D17" s="315"/>
      <c r="E17" s="82" t="s">
        <v>288</v>
      </c>
    </row>
    <row r="18" spans="1:5" ht="15.75" thickBot="1" x14ac:dyDescent="0.3">
      <c r="A18" s="75" t="s">
        <v>289</v>
      </c>
      <c r="B18" s="76" t="s">
        <v>290</v>
      </c>
      <c r="C18" s="88" t="s">
        <v>291</v>
      </c>
      <c r="D18" s="89" t="s">
        <v>292</v>
      </c>
      <c r="E18" s="87" t="s">
        <v>293</v>
      </c>
    </row>
    <row r="19" spans="1:5" x14ac:dyDescent="0.25">
      <c r="A19" s="96">
        <v>1</v>
      </c>
      <c r="B19" s="85">
        <v>109.5</v>
      </c>
      <c r="C19" s="90" t="s">
        <v>294</v>
      </c>
      <c r="D19" s="86">
        <f t="shared" ref="D19:D27" si="0">ROUNDUP(300/B19,0)</f>
        <v>3</v>
      </c>
      <c r="E19" s="94" t="s">
        <v>294</v>
      </c>
    </row>
    <row r="20" spans="1:5" x14ac:dyDescent="0.25">
      <c r="A20" s="97">
        <v>2</v>
      </c>
      <c r="B20" s="78">
        <v>65</v>
      </c>
      <c r="C20" s="91" t="s">
        <v>294</v>
      </c>
      <c r="D20" s="79">
        <f t="shared" si="0"/>
        <v>5</v>
      </c>
      <c r="E20" s="95" t="s">
        <v>294</v>
      </c>
    </row>
    <row r="21" spans="1:5" x14ac:dyDescent="0.25">
      <c r="A21" s="97">
        <v>3</v>
      </c>
      <c r="B21" s="78">
        <v>47.2</v>
      </c>
      <c r="C21" s="91" t="s">
        <v>294</v>
      </c>
      <c r="D21" s="79">
        <f t="shared" si="0"/>
        <v>7</v>
      </c>
      <c r="E21" s="95" t="s">
        <v>294</v>
      </c>
    </row>
    <row r="22" spans="1:5" x14ac:dyDescent="0.25">
      <c r="A22" s="97">
        <v>4</v>
      </c>
      <c r="B22" s="78">
        <v>36</v>
      </c>
      <c r="C22" s="91" t="s">
        <v>294</v>
      </c>
      <c r="D22" s="79">
        <f t="shared" si="0"/>
        <v>9</v>
      </c>
      <c r="E22" s="95" t="s">
        <v>294</v>
      </c>
    </row>
    <row r="23" spans="1:5" x14ac:dyDescent="0.25">
      <c r="A23" s="97">
        <v>5</v>
      </c>
      <c r="B23" s="78">
        <v>30.5</v>
      </c>
      <c r="C23" s="91" t="s">
        <v>294</v>
      </c>
      <c r="D23" s="79">
        <f t="shared" si="0"/>
        <v>10</v>
      </c>
      <c r="E23" s="95" t="s">
        <v>294</v>
      </c>
    </row>
    <row r="24" spans="1:5" x14ac:dyDescent="0.25">
      <c r="A24" s="97">
        <v>6</v>
      </c>
      <c r="B24" s="78">
        <v>27.5</v>
      </c>
      <c r="C24" s="91" t="s">
        <v>294</v>
      </c>
      <c r="D24" s="79">
        <f t="shared" si="0"/>
        <v>11</v>
      </c>
      <c r="E24" s="95" t="s">
        <v>294</v>
      </c>
    </row>
    <row r="25" spans="1:5" x14ac:dyDescent="0.25">
      <c r="A25" s="97">
        <v>7</v>
      </c>
      <c r="B25" s="78">
        <v>24.6</v>
      </c>
      <c r="C25" s="91" t="s">
        <v>294</v>
      </c>
      <c r="D25" s="79">
        <f t="shared" si="0"/>
        <v>13</v>
      </c>
      <c r="E25" s="95" t="s">
        <v>294</v>
      </c>
    </row>
    <row r="26" spans="1:5" x14ac:dyDescent="0.25">
      <c r="A26" s="97">
        <v>8</v>
      </c>
      <c r="B26" s="78">
        <v>22</v>
      </c>
      <c r="C26" s="91" t="s">
        <v>294</v>
      </c>
      <c r="D26" s="79">
        <f t="shared" si="0"/>
        <v>14</v>
      </c>
      <c r="E26" s="95" t="s">
        <v>294</v>
      </c>
    </row>
    <row r="27" spans="1:5" x14ac:dyDescent="0.25">
      <c r="A27" s="97">
        <v>9</v>
      </c>
      <c r="B27" s="78">
        <v>20</v>
      </c>
      <c r="C27" s="91" t="s">
        <v>294</v>
      </c>
      <c r="D27" s="79">
        <f t="shared" si="0"/>
        <v>15</v>
      </c>
      <c r="E27" s="95" t="s">
        <v>294</v>
      </c>
    </row>
    <row r="28" spans="1:5" x14ac:dyDescent="0.25">
      <c r="A28" s="97">
        <v>10</v>
      </c>
      <c r="B28" s="78">
        <v>18.7</v>
      </c>
      <c r="C28" s="77">
        <f t="shared" ref="C28:C37" si="1">ROUNDUP(100/B28,0)</f>
        <v>6</v>
      </c>
      <c r="D28" s="92" t="s">
        <v>294</v>
      </c>
      <c r="E28" s="95" t="s">
        <v>294</v>
      </c>
    </row>
    <row r="29" spans="1:5" x14ac:dyDescent="0.25">
      <c r="A29" s="97">
        <v>11</v>
      </c>
      <c r="B29" s="78">
        <v>17</v>
      </c>
      <c r="C29" s="77">
        <f t="shared" si="1"/>
        <v>6</v>
      </c>
      <c r="D29" s="92" t="s">
        <v>294</v>
      </c>
      <c r="E29" s="95" t="s">
        <v>294</v>
      </c>
    </row>
    <row r="30" spans="1:5" x14ac:dyDescent="0.25">
      <c r="A30" s="97">
        <v>12</v>
      </c>
      <c r="B30" s="78">
        <v>17.5</v>
      </c>
      <c r="C30" s="77">
        <f t="shared" si="1"/>
        <v>6</v>
      </c>
      <c r="D30" s="92" t="s">
        <v>294</v>
      </c>
      <c r="E30" s="95" t="s">
        <v>294</v>
      </c>
    </row>
    <row r="31" spans="1:5" x14ac:dyDescent="0.25">
      <c r="A31" s="97">
        <v>13</v>
      </c>
      <c r="B31" s="78">
        <v>16.7</v>
      </c>
      <c r="C31" s="77">
        <f t="shared" si="1"/>
        <v>6</v>
      </c>
      <c r="D31" s="92" t="s">
        <v>294</v>
      </c>
      <c r="E31" s="95" t="s">
        <v>294</v>
      </c>
    </row>
    <row r="32" spans="1:5" x14ac:dyDescent="0.25">
      <c r="A32" s="97">
        <v>14</v>
      </c>
      <c r="B32" s="78">
        <v>15.5</v>
      </c>
      <c r="C32" s="77">
        <f t="shared" si="1"/>
        <v>7</v>
      </c>
      <c r="D32" s="92" t="s">
        <v>294</v>
      </c>
      <c r="E32" s="95" t="s">
        <v>294</v>
      </c>
    </row>
    <row r="33" spans="1:5" x14ac:dyDescent="0.25">
      <c r="A33" s="97">
        <v>15</v>
      </c>
      <c r="B33" s="78">
        <v>13.7</v>
      </c>
      <c r="C33" s="77">
        <f t="shared" si="1"/>
        <v>8</v>
      </c>
      <c r="D33" s="92" t="s">
        <v>294</v>
      </c>
      <c r="E33" s="83">
        <f>ROUNDDOWN(0.07*(A33^2),0)</f>
        <v>15</v>
      </c>
    </row>
    <row r="34" spans="1:5" x14ac:dyDescent="0.25">
      <c r="A34" s="97">
        <v>20</v>
      </c>
      <c r="B34" s="78">
        <v>11</v>
      </c>
      <c r="C34" s="77">
        <f t="shared" si="1"/>
        <v>10</v>
      </c>
      <c r="D34" s="92" t="s">
        <v>294</v>
      </c>
      <c r="E34" s="83">
        <f>ROUNDDOWN(0.07*(A34^2),0)</f>
        <v>28</v>
      </c>
    </row>
    <row r="35" spans="1:5" x14ac:dyDescent="0.25">
      <c r="A35" s="97">
        <v>30</v>
      </c>
      <c r="B35" s="78">
        <v>8.5</v>
      </c>
      <c r="C35" s="77">
        <f t="shared" si="1"/>
        <v>12</v>
      </c>
      <c r="D35" s="92" t="s">
        <v>294</v>
      </c>
      <c r="E35" s="83">
        <f>ROUNDDOWN(0.07*(A35^2),0)</f>
        <v>63</v>
      </c>
    </row>
    <row r="36" spans="1:5" x14ac:dyDescent="0.25">
      <c r="A36" s="97">
        <v>40</v>
      </c>
      <c r="B36" s="78">
        <v>7</v>
      </c>
      <c r="C36" s="77">
        <f t="shared" si="1"/>
        <v>15</v>
      </c>
      <c r="D36" s="92" t="s">
        <v>294</v>
      </c>
      <c r="E36" s="83">
        <f>ROUNDDOWN(0.07*(A36^2),0)</f>
        <v>112</v>
      </c>
    </row>
    <row r="37" spans="1:5" ht="15.75" thickBot="1" x14ac:dyDescent="0.3">
      <c r="A37" s="98">
        <v>50</v>
      </c>
      <c r="B37" s="80">
        <v>5.5</v>
      </c>
      <c r="C37" s="81">
        <f t="shared" si="1"/>
        <v>19</v>
      </c>
      <c r="D37" s="93" t="s">
        <v>294</v>
      </c>
      <c r="E37" s="84">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6ECD7F5-EA2A-4340-AB5B-52B5EA3348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3246EF-575C-4421-9971-DFF662B2BF64}">
  <ds:schemaRefs>
    <ds:schemaRef ds:uri="http://schemas.microsoft.com/sharepoint/v3/contenttype/forms"/>
  </ds:schemaRefs>
</ds:datastoreItem>
</file>

<file path=customXml/itemProps3.xml><?xml version="1.0" encoding="utf-8"?>
<ds:datastoreItem xmlns:ds="http://schemas.openxmlformats.org/officeDocument/2006/customXml" ds:itemID="{97114D34-8670-4312-AD35-C6AD68EED279}">
  <ds:schemaRefs>
    <ds:schemaRef ds:uri="http://purl.org/dc/terms/"/>
    <ds:schemaRef ds:uri="http://purl.org/dc/elements/1.1/"/>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3190231f-cefe-469a-a858-ab3a5c6912cd"/>
    <ds:schemaRef ds:uri="db50d7e9-ed42-42fb-ade4-11fb6fb5c797"/>
    <ds:schemaRef ds:uri="37747b02-c7c7-423d-b345-1b01fab50e0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SAC Rehab ITP</vt:lpstr>
      <vt:lpstr>Full ITP</vt:lpstr>
      <vt:lpstr>Sheet1</vt:lpstr>
      <vt:lpstr>'Full ITP'!Print_Area</vt:lpstr>
      <vt:lpstr>'SAC Rehab ITP'!Print_Area</vt:lpstr>
      <vt:lpstr>'Full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William Tat</cp:lastModifiedBy>
  <cp:revision/>
  <dcterms:created xsi:type="dcterms:W3CDTF">2016-11-21T03:22:05Z</dcterms:created>
  <dcterms:modified xsi:type="dcterms:W3CDTF">2025-03-13T05:13:25Z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0x010100AD1FCE28F1E99B48A9EE3B8D75F80564</vt:lpwstr>
  </property>
  <property fmtid="{D5CDD505-2E9C-101B-9397-08002B2CF9AE}" pid="3" name="_dlc_DocIdItemGuid">
    <vt:lpwstr>67a3e330-9980-4980-8d81-9c1af915f887</vt:lpwstr>
  </property>
  <property fmtid="{D5CDD505-2E9C-101B-9397-08002B2CF9AE}" pid="4" name="MediaServiceImageTags">
    <vt:lpwstr/>
  </property>
</Properties>
</file>