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ighClassSystems\Projects\KazATU\Velvet\Hardware_fabrication\Velvet ADC v1.0 30.06.2022\"/>
    </mc:Choice>
  </mc:AlternateContent>
  <bookViews>
    <workbookView xWindow="-120" yWindow="-120" windowWidth="29040" windowHeight="15990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P19" i="1" s="1"/>
  <c r="A19" i="1"/>
  <c r="M18" i="1"/>
  <c r="P18" i="1" s="1"/>
  <c r="A18" i="1"/>
  <c r="M17" i="1"/>
  <c r="P17" i="1" s="1"/>
  <c r="A17" i="1"/>
  <c r="M16" i="1"/>
  <c r="P16" i="1" s="1"/>
  <c r="A16" i="1"/>
  <c r="M15" i="1"/>
  <c r="P15" i="1" s="1"/>
  <c r="A15" i="1"/>
  <c r="M14" i="1"/>
  <c r="P14" i="1" s="1"/>
  <c r="A14" i="1"/>
  <c r="M13" i="1"/>
  <c r="P13" i="1" s="1"/>
  <c r="A13" i="1"/>
  <c r="M12" i="1"/>
  <c r="P12" i="1" s="1"/>
  <c r="A12" i="1"/>
  <c r="M11" i="1"/>
  <c r="P11" i="1" s="1"/>
  <c r="A11" i="1"/>
  <c r="M10" i="1"/>
  <c r="P10" i="1" s="1"/>
  <c r="A10" i="1"/>
  <c r="M9" i="1"/>
  <c r="P9" i="1" s="1"/>
  <c r="A9" i="1"/>
  <c r="M8" i="1"/>
  <c r="P8" i="1" s="1"/>
  <c r="A8" i="1"/>
  <c r="M7" i="1"/>
  <c r="P7" i="1" s="1"/>
  <c r="A7" i="1"/>
  <c r="M6" i="1" l="1"/>
  <c r="P6" i="1" s="1"/>
  <c r="M5" i="1"/>
  <c r="P5" i="1" s="1"/>
  <c r="P20" i="1" l="1"/>
  <c r="A5" i="1"/>
  <c r="A6" i="1"/>
</calcChain>
</file>

<file path=xl/sharedStrings.xml><?xml version="1.0" encoding="utf-8"?>
<sst xmlns="http://schemas.openxmlformats.org/spreadsheetml/2006/main" count="136" uniqueCount="108">
  <si>
    <t>#</t>
  </si>
  <si>
    <t>Set:</t>
  </si>
  <si>
    <t>Total Quantity</t>
  </si>
  <si>
    <t>Total Price</t>
  </si>
  <si>
    <t>Velvet ADC module.PrjPcb</t>
  </si>
  <si>
    <t>Designator</t>
  </si>
  <si>
    <t>C4, C12</t>
  </si>
  <si>
    <t>L1</t>
  </si>
  <si>
    <t>R5</t>
  </si>
  <si>
    <t>R3</t>
  </si>
  <si>
    <t>X1, X3, X5, X6, X8</t>
  </si>
  <si>
    <t>C1, C2, C9</t>
  </si>
  <si>
    <t>VD1, VD2, VD3, VD4</t>
  </si>
  <si>
    <t>R1, R2, R4, R6</t>
  </si>
  <si>
    <t>R7, R8</t>
  </si>
  <si>
    <t>DA1</t>
  </si>
  <si>
    <t>VT1</t>
  </si>
  <si>
    <t>C3, C6</t>
  </si>
  <si>
    <t>U1</t>
  </si>
  <si>
    <t>U2</t>
  </si>
  <si>
    <t>C5, C7, C8, C10, C11</t>
  </si>
  <si>
    <t>Description</t>
  </si>
  <si>
    <t>4.7 µF ±10% 50V Ceramic Capacitor X5R 0805 (2012 Metric)</t>
  </si>
  <si>
    <t>7.5V (Typ) Clamp 5A (8/20µs) Ipp Tvs Diode Surface Mount SOD-882</t>
  </si>
  <si>
    <t>50 Ohms 0.5W, 1/2W PC Pins Through Hole Trimmer Potentiometer Cermet 25.0 Turn Top Adjustment</t>
  </si>
  <si>
    <t>100 Ohms ±1% 0.1W, 1/10W Chip Resistor 0603 (1608 Metric) Moisture Resistant Thick Film</t>
  </si>
  <si>
    <t>ADC for Weigh Scales</t>
  </si>
  <si>
    <t>Bipolar</t>
  </si>
  <si>
    <t>Cap Ceramic 10uF 16V X7R 20% SMD 1206 125°C Embossed T/R</t>
  </si>
  <si>
    <t>Isolated Module DC DC Converter 1 Output 9V - - - 111mA 10.8V - 13.2V Input</t>
  </si>
  <si>
    <t>Linear Voltage Regulator IC Positive Fixed 1 Output 150mA SOT-25-5</t>
  </si>
  <si>
    <t>Surface Mount Ceramic Multilayer Capacitor 0.1uF 5% X7R 16V 0805 Paper T/R</t>
  </si>
  <si>
    <t>Name</t>
  </si>
  <si>
    <t>2.2uF</t>
  </si>
  <si>
    <t>6.8uH</t>
  </si>
  <si>
    <t>8.2K</t>
  </si>
  <si>
    <t>20K</t>
  </si>
  <si>
    <t>796690-5</t>
  </si>
  <si>
    <t>4.7uF</t>
  </si>
  <si>
    <t>SP3031-01ETG</t>
  </si>
  <si>
    <t>50R</t>
  </si>
  <si>
    <t>100R</t>
  </si>
  <si>
    <t>HX711</t>
  </si>
  <si>
    <t>MMSS8550-L-TP</t>
  </si>
  <si>
    <t>10uF</t>
  </si>
  <si>
    <t>PDS1-S12-S9-M-TR</t>
  </si>
  <si>
    <t>XC6204B502MR-G</t>
  </si>
  <si>
    <t>0.1uF</t>
  </si>
  <si>
    <t>Footprint</t>
  </si>
  <si>
    <t>CH1206C</t>
  </si>
  <si>
    <t>CH0603L</t>
  </si>
  <si>
    <t>CH0603R</t>
  </si>
  <si>
    <t>CON: 796690-5</t>
  </si>
  <si>
    <t>CH0805C</t>
  </si>
  <si>
    <t>SOD-882</t>
  </si>
  <si>
    <t>RES: 3296W</t>
  </si>
  <si>
    <t>16-SOP</t>
  </si>
  <si>
    <t>SOT23_132</t>
  </si>
  <si>
    <t>B1205XT-1WR3-TR</t>
  </si>
  <si>
    <t>SOT23-5</t>
  </si>
  <si>
    <t>Supplier 1</t>
  </si>
  <si>
    <t>Digi-Key</t>
  </si>
  <si>
    <t>AliExpress</t>
  </si>
  <si>
    <t>Supplier Part Number 1</t>
  </si>
  <si>
    <t>1276-1264-1-ND</t>
  </si>
  <si>
    <t>445-MLZ1608M6R8WT000CT-ND</t>
  </si>
  <si>
    <t>311-8.20KHRCT-ND</t>
  </si>
  <si>
    <t>311-20.0KHRCT-ND</t>
  </si>
  <si>
    <t>A98263-ND</t>
  </si>
  <si>
    <t>445-5980-1-ND</t>
  </si>
  <si>
    <t>F5769CT-ND</t>
  </si>
  <si>
    <t>3296W-500LF-ND</t>
  </si>
  <si>
    <t>311-100HRCT-ND</t>
  </si>
  <si>
    <t>https://aliexpress.ru/item/1005002044866368.html?spm=a2g2w.productlist.i0.2.7785407buzs8MK&amp;sku_id=12000018535124718</t>
  </si>
  <si>
    <t>MMSS8550-L-TPMSCT-ND</t>
  </si>
  <si>
    <t>1276-6641-1-ND</t>
  </si>
  <si>
    <t>102-2970-1-ND</t>
  </si>
  <si>
    <t>893-1065-1-ND</t>
  </si>
  <si>
    <t>311-4266-1-ND</t>
  </si>
  <si>
    <t>Manufacturer Part Number 1</t>
  </si>
  <si>
    <t>CL31B225KOHNNNE</t>
  </si>
  <si>
    <t>MLZ1608M6R8WT000</t>
  </si>
  <si>
    <t>RC0603FR-078K2L</t>
  </si>
  <si>
    <t>RC0603FR-0720KL</t>
  </si>
  <si>
    <t>C2012X5R1H475K125AB</t>
  </si>
  <si>
    <t>3296W-1-500LF</t>
  </si>
  <si>
    <t>RC0603FR-07100RL</t>
  </si>
  <si>
    <t>CL31B106MOHNNNE</t>
  </si>
  <si>
    <t>CC0805JRX7R7BB104</t>
  </si>
  <si>
    <t>Manufacturer 1</t>
  </si>
  <si>
    <t>Samsung</t>
  </si>
  <si>
    <t>TDK</t>
  </si>
  <si>
    <t>Yageo</t>
  </si>
  <si>
    <t>TE Connectivity</t>
  </si>
  <si>
    <t>Littelfuse</t>
  </si>
  <si>
    <t>Bourns</t>
  </si>
  <si>
    <t>MCC</t>
  </si>
  <si>
    <t>CUI</t>
  </si>
  <si>
    <t>Torex</t>
  </si>
  <si>
    <t>Quantity</t>
  </si>
  <si>
    <t>Supplier Stock 1</t>
  </si>
  <si>
    <t>Supplier Unit Price 1</t>
  </si>
  <si>
    <t>Manufacturer Part Number 2</t>
  </si>
  <si>
    <t>Manufacturer 2</t>
  </si>
  <si>
    <t>PV36W500C01B00</t>
  </si>
  <si>
    <t>Bourns Inc.</t>
  </si>
  <si>
    <t>MCP1802T-5002I/OT</t>
  </si>
  <si>
    <t>Microchip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</si>
</sst>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0" xfId="0" applyFill="1"/>
  </cellXfs>
  <cellStyles count="1">
    <cellStyle name="Обычный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E25" sqref="E25"/>
    </sheetView>
  </sheetViews>
  <sheetFormatPr defaultRowHeight="15" x14ac:dyDescent="0.25"/>
  <cols>
    <col min="1" max="1" width="3.85546875" customWidth="1"/>
    <col min="2" max="2" width="15.7109375" customWidth="1"/>
    <col min="3" max="3" width="26.140625" customWidth="1"/>
    <col min="4" max="4" width="26.5703125" customWidth="1"/>
    <col min="5" max="5" width="27.85546875" customWidth="1"/>
    <col min="6" max="6" width="23.140625" customWidth="1"/>
    <col min="7" max="7" width="22.85546875" customWidth="1"/>
    <col min="8" max="9" width="24.7109375" customWidth="1"/>
    <col min="10" max="11" width="31.7109375" customWidth="1"/>
    <col min="12" max="12" width="8.5703125" customWidth="1"/>
    <col min="13" max="13" width="12.5703125" bestFit="1" customWidth="1"/>
    <col min="14" max="14" width="14.85546875" customWidth="1"/>
    <col min="15" max="15" width="18.28515625" customWidth="1"/>
    <col min="16" max="16" width="10" customWidth="1"/>
  </cols>
  <sheetData>
    <row r="1" spans="1:16" x14ac:dyDescent="0.25">
      <c r="B1" s="17" t="s">
        <v>4</v>
      </c>
      <c r="C1" s="18"/>
      <c r="D1" s="1"/>
      <c r="E1" s="1"/>
      <c r="F1" s="1"/>
      <c r="G1" s="1"/>
      <c r="H1" s="1"/>
      <c r="I1" s="1"/>
      <c r="J1" s="1"/>
      <c r="K1" s="1"/>
      <c r="L1" s="1"/>
    </row>
    <row r="2" spans="1:16" x14ac:dyDescent="0.25">
      <c r="A2" s="1"/>
      <c r="B2" s="1" t="s">
        <v>1</v>
      </c>
      <c r="C2" s="1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1:1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  <c r="O3" s="2"/>
      <c r="P3" s="2"/>
    </row>
    <row r="4" spans="1:16" ht="15.75" thickBot="1" x14ac:dyDescent="0.3">
      <c r="A4" s="15" t="s">
        <v>0</v>
      </c>
      <c r="B4" s="3" t="s">
        <v>5</v>
      </c>
      <c r="C4" s="3" t="s">
        <v>21</v>
      </c>
      <c r="D4" s="3" t="s">
        <v>32</v>
      </c>
      <c r="E4" s="3" t="s">
        <v>48</v>
      </c>
      <c r="F4" s="3" t="s">
        <v>60</v>
      </c>
      <c r="G4" s="3" t="s">
        <v>63</v>
      </c>
      <c r="H4" s="3" t="s">
        <v>79</v>
      </c>
      <c r="I4" s="3" t="s">
        <v>102</v>
      </c>
      <c r="J4" s="3" t="s">
        <v>89</v>
      </c>
      <c r="K4" s="3" t="s">
        <v>103</v>
      </c>
      <c r="L4" s="3" t="s">
        <v>99</v>
      </c>
      <c r="M4" s="3" t="s">
        <v>2</v>
      </c>
      <c r="N4" s="3" t="s">
        <v>100</v>
      </c>
      <c r="O4" s="3" t="s">
        <v>101</v>
      </c>
      <c r="P4" s="4" t="s">
        <v>3</v>
      </c>
    </row>
    <row r="5" spans="1:16" x14ac:dyDescent="0.25">
      <c r="A5" s="14">
        <f>ROW(A5) - ROW($A$4)</f>
        <v>1</v>
      </c>
      <c r="B5" s="11" t="s">
        <v>6</v>
      </c>
      <c r="C5" s="11"/>
      <c r="D5" s="11" t="s">
        <v>33</v>
      </c>
      <c r="E5" s="11" t="s">
        <v>49</v>
      </c>
      <c r="F5" s="11" t="s">
        <v>61</v>
      </c>
      <c r="G5" s="11" t="s">
        <v>64</v>
      </c>
      <c r="H5" s="11" t="s">
        <v>80</v>
      </c>
      <c r="I5" s="11"/>
      <c r="J5" s="11" t="s">
        <v>90</v>
      </c>
      <c r="K5" s="11"/>
      <c r="L5" s="11">
        <v>2</v>
      </c>
      <c r="M5" s="12">
        <f>L5*$C$2</f>
        <v>2</v>
      </c>
      <c r="N5" s="12">
        <v>389345</v>
      </c>
      <c r="O5" s="12">
        <v>0.19</v>
      </c>
      <c r="P5" s="10">
        <f>M5*O5</f>
        <v>0.38</v>
      </c>
    </row>
    <row r="6" spans="1:16" x14ac:dyDescent="0.25">
      <c r="A6" s="13">
        <f t="shared" ref="A6:A18" si="0">ROW(A6) - ROW($A$4)</f>
        <v>2</v>
      </c>
      <c r="B6" s="5" t="s">
        <v>7</v>
      </c>
      <c r="C6" s="5"/>
      <c r="D6" s="5" t="s">
        <v>34</v>
      </c>
      <c r="E6" s="5" t="s">
        <v>50</v>
      </c>
      <c r="F6" s="5" t="s">
        <v>61</v>
      </c>
      <c r="G6" s="5" t="s">
        <v>65</v>
      </c>
      <c r="H6" s="5" t="s">
        <v>81</v>
      </c>
      <c r="I6" s="5"/>
      <c r="J6" s="5" t="s">
        <v>91</v>
      </c>
      <c r="K6" s="5"/>
      <c r="L6" s="5">
        <v>1</v>
      </c>
      <c r="M6" s="6">
        <f t="shared" ref="M6" si="1">L6*$C$2</f>
        <v>1</v>
      </c>
      <c r="N6" s="6">
        <v>15672</v>
      </c>
      <c r="O6" s="6">
        <v>0.15</v>
      </c>
      <c r="P6" s="9">
        <f t="shared" ref="P6" si="2">M6*O6</f>
        <v>0.15</v>
      </c>
    </row>
    <row r="7" spans="1:16" x14ac:dyDescent="0.25">
      <c r="A7" s="14">
        <f>ROW(A7) - ROW($A$4)</f>
        <v>3</v>
      </c>
      <c r="B7" s="11" t="s">
        <v>8</v>
      </c>
      <c r="C7" s="11"/>
      <c r="D7" s="11" t="s">
        <v>35</v>
      </c>
      <c r="E7" s="11" t="s">
        <v>51</v>
      </c>
      <c r="F7" s="11" t="s">
        <v>61</v>
      </c>
      <c r="G7" s="11" t="s">
        <v>66</v>
      </c>
      <c r="H7" s="11" t="s">
        <v>82</v>
      </c>
      <c r="I7" s="11"/>
      <c r="J7" s="11" t="s">
        <v>92</v>
      </c>
      <c r="K7" s="11"/>
      <c r="L7" s="11">
        <v>1</v>
      </c>
      <c r="M7" s="12">
        <f>L7*$C$2</f>
        <v>1</v>
      </c>
      <c r="N7" s="12">
        <v>1268974</v>
      </c>
      <c r="O7" s="12">
        <v>0.1</v>
      </c>
      <c r="P7" s="10">
        <f>M7*O7</f>
        <v>0.1</v>
      </c>
    </row>
    <row r="8" spans="1:16" x14ac:dyDescent="0.25">
      <c r="A8" s="13">
        <f t="shared" si="0"/>
        <v>4</v>
      </c>
      <c r="B8" s="5" t="s">
        <v>9</v>
      </c>
      <c r="C8" s="5"/>
      <c r="D8" s="5" t="s">
        <v>36</v>
      </c>
      <c r="E8" s="5" t="s">
        <v>51</v>
      </c>
      <c r="F8" s="5" t="s">
        <v>61</v>
      </c>
      <c r="G8" s="5" t="s">
        <v>67</v>
      </c>
      <c r="H8" s="5" t="s">
        <v>83</v>
      </c>
      <c r="I8" s="5"/>
      <c r="J8" s="5" t="s">
        <v>92</v>
      </c>
      <c r="K8" s="5"/>
      <c r="L8" s="5">
        <v>1</v>
      </c>
      <c r="M8" s="6">
        <f t="shared" ref="M8" si="3">L8*$C$2</f>
        <v>1</v>
      </c>
      <c r="N8" s="6">
        <v>8819195</v>
      </c>
      <c r="O8" s="6">
        <v>0.1</v>
      </c>
      <c r="P8" s="9">
        <f t="shared" ref="P8" si="4">M8*O8</f>
        <v>0.1</v>
      </c>
    </row>
    <row r="9" spans="1:16" x14ac:dyDescent="0.25">
      <c r="A9" s="14">
        <f>ROW(A9) - ROW($A$4)</f>
        <v>5</v>
      </c>
      <c r="B9" s="11" t="s">
        <v>10</v>
      </c>
      <c r="C9" s="11"/>
      <c r="D9" s="11" t="s">
        <v>37</v>
      </c>
      <c r="E9" s="11" t="s">
        <v>52</v>
      </c>
      <c r="F9" s="11" t="s">
        <v>61</v>
      </c>
      <c r="G9" s="11" t="s">
        <v>68</v>
      </c>
      <c r="H9" s="11" t="s">
        <v>37</v>
      </c>
      <c r="I9" s="11"/>
      <c r="J9" s="11" t="s">
        <v>93</v>
      </c>
      <c r="K9" s="11"/>
      <c r="L9" s="11">
        <v>5</v>
      </c>
      <c r="M9" s="12">
        <f>L9*$C$2</f>
        <v>5</v>
      </c>
      <c r="N9" s="12">
        <v>1139</v>
      </c>
      <c r="O9" s="12">
        <v>3.28</v>
      </c>
      <c r="P9" s="10">
        <f>M9*O9</f>
        <v>16.399999999999999</v>
      </c>
    </row>
    <row r="10" spans="1:16" x14ac:dyDescent="0.25">
      <c r="A10" s="13">
        <f t="shared" si="0"/>
        <v>6</v>
      </c>
      <c r="B10" s="5" t="s">
        <v>11</v>
      </c>
      <c r="C10" s="5" t="s">
        <v>22</v>
      </c>
      <c r="D10" s="5" t="s">
        <v>38</v>
      </c>
      <c r="E10" s="5" t="s">
        <v>53</v>
      </c>
      <c r="F10" s="5" t="s">
        <v>61</v>
      </c>
      <c r="G10" s="5" t="s">
        <v>69</v>
      </c>
      <c r="H10" s="5" t="s">
        <v>84</v>
      </c>
      <c r="I10" s="5"/>
      <c r="J10" s="5" t="s">
        <v>91</v>
      </c>
      <c r="K10" s="5"/>
      <c r="L10" s="5">
        <v>3</v>
      </c>
      <c r="M10" s="6">
        <f t="shared" ref="M10" si="5">L10*$C$2</f>
        <v>3</v>
      </c>
      <c r="N10" s="6">
        <v>479904</v>
      </c>
      <c r="O10" s="6">
        <v>0.47</v>
      </c>
      <c r="P10" s="9">
        <f t="shared" ref="P10" si="6">M10*O10</f>
        <v>1.41</v>
      </c>
    </row>
    <row r="11" spans="1:16" x14ac:dyDescent="0.25">
      <c r="A11" s="14">
        <f>ROW(A11) - ROW($A$4)</f>
        <v>7</v>
      </c>
      <c r="B11" s="11" t="s">
        <v>12</v>
      </c>
      <c r="C11" s="11" t="s">
        <v>23</v>
      </c>
      <c r="D11" s="11" t="s">
        <v>39</v>
      </c>
      <c r="E11" s="11" t="s">
        <v>54</v>
      </c>
      <c r="F11" s="11" t="s">
        <v>61</v>
      </c>
      <c r="G11" s="11" t="s">
        <v>70</v>
      </c>
      <c r="H11" s="11" t="s">
        <v>39</v>
      </c>
      <c r="I11" s="11"/>
      <c r="J11" s="11" t="s">
        <v>94</v>
      </c>
      <c r="K11" s="11"/>
      <c r="L11" s="11">
        <v>4</v>
      </c>
      <c r="M11" s="12">
        <f>L11*$C$2</f>
        <v>4</v>
      </c>
      <c r="N11" s="12">
        <v>851401</v>
      </c>
      <c r="O11" s="12">
        <v>0.37</v>
      </c>
      <c r="P11" s="10">
        <f>M11*O11</f>
        <v>1.48</v>
      </c>
    </row>
    <row r="12" spans="1:16" s="23" customFormat="1" x14ac:dyDescent="0.25">
      <c r="A12" s="19">
        <f t="shared" si="0"/>
        <v>8</v>
      </c>
      <c r="B12" s="20" t="s">
        <v>13</v>
      </c>
      <c r="C12" s="20" t="s">
        <v>24</v>
      </c>
      <c r="D12" s="20" t="s">
        <v>40</v>
      </c>
      <c r="E12" s="20" t="s">
        <v>55</v>
      </c>
      <c r="F12" s="20" t="s">
        <v>61</v>
      </c>
      <c r="G12" s="20" t="s">
        <v>71</v>
      </c>
      <c r="H12" s="20" t="s">
        <v>85</v>
      </c>
      <c r="I12" s="20" t="s">
        <v>104</v>
      </c>
      <c r="J12" s="20" t="s">
        <v>95</v>
      </c>
      <c r="K12" s="20" t="s">
        <v>105</v>
      </c>
      <c r="L12" s="20">
        <v>4</v>
      </c>
      <c r="M12" s="21">
        <f t="shared" ref="M12" si="7">L12*$C$2</f>
        <v>4</v>
      </c>
      <c r="N12" s="21">
        <v>444</v>
      </c>
      <c r="O12" s="21"/>
      <c r="P12" s="22">
        <f t="shared" ref="P12" si="8">M12*O12</f>
        <v>0</v>
      </c>
    </row>
    <row r="13" spans="1:16" x14ac:dyDescent="0.25">
      <c r="A13" s="14">
        <f>ROW(A13) - ROW($A$4)</f>
        <v>9</v>
      </c>
      <c r="B13" s="11" t="s">
        <v>14</v>
      </c>
      <c r="C13" s="11" t="s">
        <v>25</v>
      </c>
      <c r="D13" s="11" t="s">
        <v>41</v>
      </c>
      <c r="E13" s="11" t="s">
        <v>51</v>
      </c>
      <c r="F13" s="11" t="s">
        <v>61</v>
      </c>
      <c r="G13" s="11" t="s">
        <v>72</v>
      </c>
      <c r="H13" s="11" t="s">
        <v>86</v>
      </c>
      <c r="I13" s="11"/>
      <c r="J13" s="11" t="s">
        <v>92</v>
      </c>
      <c r="K13" s="11"/>
      <c r="L13" s="11">
        <v>2</v>
      </c>
      <c r="M13" s="12">
        <f>L13*$C$2</f>
        <v>2</v>
      </c>
      <c r="N13" s="12">
        <v>12459544</v>
      </c>
      <c r="O13" s="12">
        <v>0.1</v>
      </c>
      <c r="P13" s="10">
        <f>M13*O13</f>
        <v>0.2</v>
      </c>
    </row>
    <row r="14" spans="1:16" x14ac:dyDescent="0.25">
      <c r="A14" s="13">
        <f t="shared" si="0"/>
        <v>10</v>
      </c>
      <c r="B14" s="5" t="s">
        <v>15</v>
      </c>
      <c r="C14" s="5" t="s">
        <v>26</v>
      </c>
      <c r="D14" s="5" t="s">
        <v>42</v>
      </c>
      <c r="E14" s="5" t="s">
        <v>56</v>
      </c>
      <c r="F14" s="5" t="s">
        <v>62</v>
      </c>
      <c r="G14" s="5" t="s">
        <v>73</v>
      </c>
      <c r="H14" s="5" t="s">
        <v>42</v>
      </c>
      <c r="I14" s="5"/>
      <c r="J14" s="5"/>
      <c r="K14" s="5"/>
      <c r="L14" s="5">
        <v>1</v>
      </c>
      <c r="M14" s="6">
        <f t="shared" ref="M14" si="9">L14*$C$2</f>
        <v>1</v>
      </c>
      <c r="N14" s="6"/>
      <c r="O14" s="6"/>
      <c r="P14" s="9">
        <f t="shared" ref="P14" si="10">M14*O14</f>
        <v>0</v>
      </c>
    </row>
    <row r="15" spans="1:16" x14ac:dyDescent="0.25">
      <c r="A15" s="14">
        <f>ROW(A15) - ROW($A$4)</f>
        <v>11</v>
      </c>
      <c r="B15" s="11" t="s">
        <v>16</v>
      </c>
      <c r="C15" s="11" t="s">
        <v>27</v>
      </c>
      <c r="D15" s="11" t="s">
        <v>43</v>
      </c>
      <c r="E15" s="11" t="s">
        <v>57</v>
      </c>
      <c r="F15" s="11" t="s">
        <v>61</v>
      </c>
      <c r="G15" s="11" t="s">
        <v>74</v>
      </c>
      <c r="H15" s="11" t="s">
        <v>43</v>
      </c>
      <c r="I15" s="11"/>
      <c r="J15" s="11" t="s">
        <v>96</v>
      </c>
      <c r="K15" s="11"/>
      <c r="L15" s="11">
        <v>1</v>
      </c>
      <c r="M15" s="12">
        <f>L15*$C$2</f>
        <v>1</v>
      </c>
      <c r="N15" s="12">
        <v>28878</v>
      </c>
      <c r="O15" s="12">
        <v>0.21</v>
      </c>
      <c r="P15" s="10">
        <f>M15*O15</f>
        <v>0.21</v>
      </c>
    </row>
    <row r="16" spans="1:16" x14ac:dyDescent="0.25">
      <c r="A16" s="13">
        <f t="shared" si="0"/>
        <v>12</v>
      </c>
      <c r="B16" s="5" t="s">
        <v>17</v>
      </c>
      <c r="C16" s="5" t="s">
        <v>28</v>
      </c>
      <c r="D16" s="5" t="s">
        <v>44</v>
      </c>
      <c r="E16" s="5" t="s">
        <v>49</v>
      </c>
      <c r="F16" s="5" t="s">
        <v>61</v>
      </c>
      <c r="G16" s="5" t="s">
        <v>75</v>
      </c>
      <c r="H16" s="5" t="s">
        <v>87</v>
      </c>
      <c r="I16" s="5"/>
      <c r="J16" s="5" t="s">
        <v>90</v>
      </c>
      <c r="K16" s="5"/>
      <c r="L16" s="5">
        <v>2</v>
      </c>
      <c r="M16" s="6">
        <f t="shared" ref="M16" si="11">L16*$C$2</f>
        <v>2</v>
      </c>
      <c r="N16" s="6">
        <v>618947</v>
      </c>
      <c r="O16" s="6">
        <v>0.22</v>
      </c>
      <c r="P16" s="9">
        <f t="shared" ref="P16" si="12">M16*O16</f>
        <v>0.44</v>
      </c>
    </row>
    <row r="17" spans="1:16" x14ac:dyDescent="0.25">
      <c r="A17" s="14">
        <f>ROW(A17) - ROW($A$4)</f>
        <v>13</v>
      </c>
      <c r="B17" s="11" t="s">
        <v>18</v>
      </c>
      <c r="C17" s="11" t="s">
        <v>29</v>
      </c>
      <c r="D17" s="11" t="s">
        <v>45</v>
      </c>
      <c r="E17" s="11" t="s">
        <v>58</v>
      </c>
      <c r="F17" s="11" t="s">
        <v>61</v>
      </c>
      <c r="G17" s="11" t="s">
        <v>76</v>
      </c>
      <c r="H17" s="11" t="s">
        <v>45</v>
      </c>
      <c r="I17" s="11"/>
      <c r="J17" s="11" t="s">
        <v>97</v>
      </c>
      <c r="K17" s="11"/>
      <c r="L17" s="11">
        <v>1</v>
      </c>
      <c r="M17" s="12">
        <f>L17*$C$2</f>
        <v>1</v>
      </c>
      <c r="N17" s="12">
        <v>814</v>
      </c>
      <c r="O17" s="12">
        <v>4.5</v>
      </c>
      <c r="P17" s="10">
        <f>M17*O17</f>
        <v>4.5</v>
      </c>
    </row>
    <row r="18" spans="1:16" s="23" customFormat="1" x14ac:dyDescent="0.25">
      <c r="A18" s="19">
        <f t="shared" si="0"/>
        <v>14</v>
      </c>
      <c r="B18" s="20" t="s">
        <v>19</v>
      </c>
      <c r="C18" s="20" t="s">
        <v>30</v>
      </c>
      <c r="D18" s="20" t="s">
        <v>46</v>
      </c>
      <c r="E18" s="20" t="s">
        <v>59</v>
      </c>
      <c r="F18" s="20" t="s">
        <v>61</v>
      </c>
      <c r="G18" s="20" t="s">
        <v>77</v>
      </c>
      <c r="H18" s="20" t="s">
        <v>46</v>
      </c>
      <c r="I18" s="20" t="s">
        <v>106</v>
      </c>
      <c r="J18" s="20" t="s">
        <v>98</v>
      </c>
      <c r="K18" s="20" t="s">
        <v>107</v>
      </c>
      <c r="L18" s="20">
        <v>1</v>
      </c>
      <c r="M18" s="21">
        <f t="shared" ref="M18" si="13">L18*$C$2</f>
        <v>1</v>
      </c>
      <c r="N18" s="21">
        <v>1550</v>
      </c>
      <c r="O18" s="21">
        <v>0.71</v>
      </c>
      <c r="P18" s="22">
        <f t="shared" ref="P18" si="14">M18*O18</f>
        <v>0.71</v>
      </c>
    </row>
    <row r="19" spans="1:16" ht="15.75" thickBot="1" x14ac:dyDescent="0.3">
      <c r="A19" s="14">
        <f>ROW(A19) - ROW($A$4)</f>
        <v>15</v>
      </c>
      <c r="B19" s="11" t="s">
        <v>20</v>
      </c>
      <c r="C19" s="11" t="s">
        <v>31</v>
      </c>
      <c r="D19" s="11" t="s">
        <v>47</v>
      </c>
      <c r="E19" s="11" t="s">
        <v>53</v>
      </c>
      <c r="F19" s="11" t="s">
        <v>61</v>
      </c>
      <c r="G19" s="11" t="s">
        <v>78</v>
      </c>
      <c r="H19" s="11" t="s">
        <v>88</v>
      </c>
      <c r="I19" s="11"/>
      <c r="J19" s="11" t="s">
        <v>92</v>
      </c>
      <c r="K19" s="11"/>
      <c r="L19" s="11">
        <v>5</v>
      </c>
      <c r="M19" s="12">
        <f>L19*$C$2</f>
        <v>5</v>
      </c>
      <c r="N19" s="12">
        <v>3650</v>
      </c>
      <c r="O19" s="12">
        <v>0.12</v>
      </c>
      <c r="P19" s="10">
        <f>M19*O19</f>
        <v>0.6</v>
      </c>
    </row>
    <row r="20" spans="1:16" ht="16.5" thickTop="1" thickBo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8"/>
      <c r="O20" s="8"/>
      <c r="P20" s="16">
        <f>SUM(P5:P19)</f>
        <v>26.680000000000003</v>
      </c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</sheetData>
  <mergeCells count="1">
    <mergeCell ref="B1:C1"/>
  </mergeCells>
  <conditionalFormatting sqref="N5">
    <cfRule type="cellIs" dxfId="14" priority="16" operator="lessThanOrEqual">
      <formula>$M5</formula>
    </cfRule>
  </conditionalFormatting>
  <conditionalFormatting sqref="N6">
    <cfRule type="cellIs" dxfId="13" priority="15" operator="lessThanOrEqual">
      <formula>$M6</formula>
    </cfRule>
  </conditionalFormatting>
  <conditionalFormatting sqref="N7">
    <cfRule type="cellIs" dxfId="12" priority="13" operator="lessThanOrEqual">
      <formula>$M7</formula>
    </cfRule>
  </conditionalFormatting>
  <conditionalFormatting sqref="N8">
    <cfRule type="cellIs" dxfId="11" priority="12" operator="lessThanOrEqual">
      <formula>$M8</formula>
    </cfRule>
  </conditionalFormatting>
  <conditionalFormatting sqref="N9">
    <cfRule type="cellIs" dxfId="10" priority="11" operator="lessThanOrEqual">
      <formula>$M9</formula>
    </cfRule>
  </conditionalFormatting>
  <conditionalFormatting sqref="N10">
    <cfRule type="cellIs" dxfId="9" priority="10" operator="lessThanOrEqual">
      <formula>$M10</formula>
    </cfRule>
  </conditionalFormatting>
  <conditionalFormatting sqref="N11">
    <cfRule type="cellIs" dxfId="8" priority="9" operator="lessThanOrEqual">
      <formula>$M11</formula>
    </cfRule>
  </conditionalFormatting>
  <conditionalFormatting sqref="N12">
    <cfRule type="cellIs" dxfId="7" priority="8" operator="lessThanOrEqual">
      <formula>$M12</formula>
    </cfRule>
  </conditionalFormatting>
  <conditionalFormatting sqref="N13">
    <cfRule type="cellIs" dxfId="6" priority="7" operator="lessThanOrEqual">
      <formula>$M13</formula>
    </cfRule>
  </conditionalFormatting>
  <conditionalFormatting sqref="N14">
    <cfRule type="cellIs" dxfId="5" priority="6" operator="lessThanOrEqual">
      <formula>$M14</formula>
    </cfRule>
  </conditionalFormatting>
  <conditionalFormatting sqref="N15">
    <cfRule type="cellIs" dxfId="4" priority="5" operator="lessThanOrEqual">
      <formula>$M15</formula>
    </cfRule>
  </conditionalFormatting>
  <conditionalFormatting sqref="N16">
    <cfRule type="cellIs" dxfId="3" priority="4" operator="lessThanOrEqual">
      <formula>$M16</formula>
    </cfRule>
  </conditionalFormatting>
  <conditionalFormatting sqref="N17">
    <cfRule type="cellIs" dxfId="2" priority="3" operator="lessThanOrEqual">
      <formula>$M17</formula>
    </cfRule>
  </conditionalFormatting>
  <conditionalFormatting sqref="N18">
    <cfRule type="cellIs" dxfId="1" priority="2" operator="lessThanOrEqual">
      <formula>$M18</formula>
    </cfRule>
  </conditionalFormatting>
  <conditionalFormatting sqref="N19">
    <cfRule type="cellIs" dxfId="0" priority="1" operator="lessThanOrEqual">
      <formula>$M19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Завгородний</dc:creator>
  <cp:lastModifiedBy>Damir Zhamalatdinov</cp:lastModifiedBy>
  <dcterms:created xsi:type="dcterms:W3CDTF">2015-05-15T08:59:12Z</dcterms:created>
  <dcterms:modified xsi:type="dcterms:W3CDTF">2022-08-30T12:29:14Z</dcterms:modified>
</cp:coreProperties>
</file>