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hidePivotFieldList="1"/>
  <mc:AlternateContent xmlns:mc="http://schemas.openxmlformats.org/markup-compatibility/2006">
    <mc:Choice Requires="x15">
      <x15ac:absPath xmlns:x15ac="http://schemas.microsoft.com/office/spreadsheetml/2010/11/ac" url="D:\2. 그린탄소연구센터\2. CO2전환 관련\2nd year (2023-2024)\2. Experiments (continued)\4. Bipolar Membrane Electrodialysis\2. Lactic acid\Converted Data\"/>
    </mc:Choice>
  </mc:AlternateContent>
  <xr:revisionPtr revIDLastSave="0" documentId="13_ncr:1_{69B2D78E-77CA-4E32-AA31-CF3013CFC20B}" xr6:coauthVersionLast="36" xr6:coauthVersionMax="36" xr10:uidLastSave="{00000000-0000-0000-0000-000000000000}"/>
  <bookViews>
    <workbookView xWindow="0" yWindow="0" windowWidth="38400" windowHeight="17660" activeTab="1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definedNames>
    <definedName name="_xlnm._FilterDatabase" localSheetId="6" hidden="1">'Auto save'!$M$1:$M$2705</definedName>
  </definedNames>
  <calcPr calcId="191029"/>
  <pivotCaches>
    <pivotCache cacheId="1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J30" i="1"/>
  <c r="AJ29" i="1"/>
  <c r="AI32" i="1" l="1"/>
  <c r="Y17" i="3" l="1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16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3" i="3"/>
  <c r="N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3" i="3"/>
  <c r="A2" i="3"/>
  <c r="Z47" i="3" l="1"/>
  <c r="Z48" i="3"/>
  <c r="Z49" i="3"/>
  <c r="Z50" i="3"/>
  <c r="Z51" i="3"/>
  <c r="Z52" i="3"/>
  <c r="Z16" i="3" l="1"/>
  <c r="Z17" i="3"/>
  <c r="Z18" i="3"/>
  <c r="Z19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8" i="1"/>
  <c r="Z53" i="1"/>
  <c r="Z43" i="1"/>
  <c r="Z44" i="1"/>
  <c r="Z45" i="1"/>
  <c r="Z46" i="1"/>
  <c r="Z42" i="1"/>
  <c r="Z31" i="1"/>
  <c r="Z32" i="1"/>
  <c r="Z33" i="1"/>
  <c r="Z34" i="1"/>
  <c r="Z30" i="1"/>
  <c r="Z68" i="1"/>
  <c r="AA68" i="1" s="1"/>
  <c r="Z67" i="1"/>
  <c r="AA67" i="1" s="1"/>
  <c r="Z66" i="1"/>
  <c r="AA66" i="1" s="1"/>
  <c r="Z65" i="1"/>
  <c r="AA65" i="1" s="1"/>
  <c r="Z64" i="1"/>
  <c r="AA66" i="8"/>
  <c r="AB66" i="8" s="1"/>
  <c r="AA67" i="8"/>
  <c r="AB67" i="8" s="1"/>
  <c r="AA68" i="8"/>
  <c r="AA65" i="8"/>
  <c r="AC65" i="8" s="1"/>
  <c r="Z65" i="8"/>
  <c r="Z66" i="8"/>
  <c r="Z67" i="8"/>
  <c r="Z68" i="8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O42" i="11" l="1"/>
  <c r="AN42" i="11"/>
  <c r="AA42" i="1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AL42" i="11" s="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N46" i="11"/>
  <c r="AB30" i="11"/>
  <c r="AB42" i="11" s="1"/>
  <c r="AO45" i="11"/>
  <c r="AE34" i="11"/>
  <c r="AN45" i="11"/>
  <c r="AO46" i="11"/>
  <c r="AE33" i="11"/>
  <c r="AN44" i="11"/>
  <c r="AF32" i="11"/>
  <c r="AL46" i="11"/>
  <c r="AD34" i="11"/>
  <c r="AM30" i="11"/>
  <c r="AP30" i="11" s="1"/>
  <c r="AA31" i="11"/>
  <c r="AA43" i="11" s="1"/>
  <c r="AD33" i="11"/>
  <c r="AC34" i="11"/>
  <c r="AF34" i="11"/>
  <c r="AN43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M45" i="10"/>
  <c r="AO43" i="10"/>
  <c r="AO46" i="10"/>
  <c r="AM46" i="10"/>
  <c r="AO44" i="10"/>
  <c r="AO45" i="10"/>
  <c r="AM44" i="10"/>
  <c r="AM43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P46" i="10"/>
  <c r="AN46" i="10"/>
  <c r="AP45" i="10"/>
  <c r="AL45" i="10"/>
  <c r="AN44" i="10"/>
  <c r="AL46" i="10"/>
  <c r="AN45" i="10"/>
  <c r="AL44" i="10"/>
  <c r="AN43" i="10"/>
  <c r="AP44" i="10"/>
  <c r="AL43" i="10"/>
  <c r="AP43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Z27" i="3"/>
  <c r="Z28" i="3"/>
  <c r="Z32" i="3"/>
  <c r="Z33" i="3"/>
  <c r="Z34" i="3"/>
  <c r="Z35" i="3"/>
  <c r="Z37" i="3"/>
  <c r="Z38" i="3"/>
  <c r="Z39" i="3"/>
  <c r="Z41" i="3"/>
  <c r="Z42" i="3"/>
  <c r="Z43" i="3"/>
  <c r="Z44" i="3"/>
  <c r="Z45" i="3"/>
  <c r="Z46" i="3"/>
  <c r="Z20" i="3"/>
  <c r="Z21" i="3"/>
  <c r="Z22" i="3"/>
  <c r="Z23" i="3"/>
  <c r="Z24" i="3"/>
  <c r="Z25" i="3"/>
  <c r="Z26" i="3"/>
  <c r="Z29" i="3"/>
  <c r="Z30" i="3"/>
  <c r="Z31" i="3"/>
  <c r="Z36" i="3"/>
  <c r="Z40" i="3"/>
  <c r="AA16" i="3" l="1"/>
  <c r="AB16" i="3" s="1"/>
  <c r="E27" i="4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AD17" i="1"/>
  <c r="AD18" i="1"/>
  <c r="AD19" i="1"/>
  <c r="AD16" i="1"/>
  <c r="AD15" i="1"/>
  <c r="AC17" i="1"/>
  <c r="AC18" i="1"/>
  <c r="AC19" i="1"/>
  <c r="AC16" i="1"/>
  <c r="AC15" i="1"/>
  <c r="AB17" i="1"/>
  <c r="AB18" i="1"/>
  <c r="AB19" i="1"/>
  <c r="AB16" i="1"/>
  <c r="AB15" i="1"/>
  <c r="P17" i="1"/>
  <c r="Q17" i="1"/>
  <c r="R17" i="1"/>
  <c r="P18" i="1"/>
  <c r="Q18" i="1"/>
  <c r="R18" i="1"/>
  <c r="P19" i="1"/>
  <c r="Q19" i="1"/>
  <c r="R19" i="1"/>
  <c r="P16" i="1"/>
  <c r="Q16" i="1"/>
  <c r="R16" i="1"/>
  <c r="R15" i="1"/>
  <c r="Q15" i="1"/>
  <c r="P15" i="1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M44" i="11"/>
  <c r="AI33" i="11"/>
  <c r="AI45" i="11" s="1"/>
  <c r="AM45" i="11"/>
  <c r="AH34" i="11"/>
  <c r="AH46" i="11" s="1"/>
  <c r="AP46" i="11"/>
  <c r="AI31" i="11"/>
  <c r="AI43" i="11" s="1"/>
  <c r="AM43" i="11"/>
  <c r="AH32" i="11"/>
  <c r="AH44" i="11" s="1"/>
  <c r="AP44" i="11"/>
  <c r="AH31" i="11"/>
  <c r="AH43" i="11" s="1"/>
  <c r="AP43" i="11"/>
  <c r="AG33" i="11"/>
  <c r="AG45" i="11" s="1"/>
  <c r="AH33" i="11"/>
  <c r="AH45" i="11" s="1"/>
  <c r="AP45" i="11"/>
  <c r="AH30" i="11"/>
  <c r="AP42" i="11"/>
  <c r="AI34" i="11"/>
  <c r="AI46" i="11" s="1"/>
  <c r="AM46" i="11"/>
  <c r="AI30" i="11"/>
  <c r="AI42" i="11" s="1"/>
  <c r="AM42" i="1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8" i="1" l="1"/>
  <c r="AB65" i="1"/>
  <c r="AB67" i="1"/>
  <c r="AB66" i="1"/>
  <c r="AC68" i="1"/>
  <c r="AA58" i="1"/>
  <c r="AB58" i="1" s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4" i="1"/>
  <c r="AE34" i="1"/>
  <c r="AB34" i="1"/>
  <c r="AL30" i="1"/>
  <c r="AF34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0" i="1" l="1"/>
  <c r="AF30" i="1" l="1"/>
  <c r="AD30" i="1"/>
  <c r="AE30" i="1"/>
  <c r="AB30" i="1"/>
  <c r="AC30" i="1"/>
  <c r="AB31" i="1"/>
  <c r="AC31" i="1"/>
  <c r="AA31" i="1"/>
  <c r="AD44" i="1" l="1"/>
  <c r="AD46" i="1"/>
  <c r="AE46" i="1"/>
  <c r="AF45" i="1"/>
  <c r="AE44" i="1"/>
  <c r="AF44" i="1"/>
  <c r="AE45" i="1"/>
  <c r="AD45" i="1"/>
  <c r="AF46" i="1"/>
  <c r="AF43" i="1"/>
  <c r="AE43" i="1"/>
  <c r="AD43" i="1"/>
  <c r="AM29" i="1"/>
  <c r="AA30" i="1"/>
  <c r="AD42" i="1"/>
  <c r="AB46" i="1" l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L29" i="1" l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<sst xmlns="http://schemas.openxmlformats.org/spreadsheetml/2006/main" count="877" uniqueCount="195">
  <si>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</si>
  <si>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</si>
  <si>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</si>
  <si>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</si>
  <si>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</si>
  <si>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</si>
  <si>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</si>
  <si>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</si>
  <si>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</si>
  <si>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</si>
  <si>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</si>
  <si>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</si>
  <si>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</si>
  <si>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</si>
  <si>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</si>
  <si>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</si>
  <si>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</si>
  <si>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</si>
  <si>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</si>
  <si>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</si>
  <si>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</si>
  <si>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</si>
  <si>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</si>
  <si>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</si>
  <si>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</si>
  <si>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</si>
  <si>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</si>
  <si>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</si>
  <si>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</si>
  <si>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</si>
  <si>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</si>
  <si>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</si>
  <si>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</si>
  <si>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</si>
  <si>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</si>
  <si>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</si>
  <si>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</si>
  <si>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</si>
  <si>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</si>
  <si>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</si>
  <si>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</si>
  <si>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</si>
  <si>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</si>
  <si>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</si>
  <si>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</si>
  <si>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</si>
  <si>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</si>
  <si>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</si>
  <si>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</si>
  <si>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</si>
  <si>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</si>
  <si>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</si>
  <si>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</si>
  <si>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</si>
  <si>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</si>
  <si>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</si>
  <si>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</si>
  <si>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</si>
  <si>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</si>
  <si>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</si>
  <si>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</si>
  <si>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</si>
  <si>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</si>
  <si>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</si>
  <si>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</si>
  <si>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</si>
  <si>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</si>
  <si>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</si>
  <si>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</si>
  <si>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</si>
  <si>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</si>
  <si>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</si>
  <si>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</si>
  <si>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</si>
  <si>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</si>
  <si>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</si>
  <si>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</si>
  <si>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</si>
  <si>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</si>
  <si>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</si>
  <si>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</si>
  <si>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</si>
  <si>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</si>
  <si>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</si>
  <si>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</si>
  <si>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</si>
  <si>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</si>
  <si>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</si>
  <si>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</si>
  <si>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</si>
  <si>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</si>
  <si>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</si>
  <si>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</si>
  <si>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</si>
  <si>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</si>
  <si>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</si>
  <si>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</si>
  <si>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</t>
    <phoneticPr fontId="1" type="noConversion"/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</si>
  <si>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</si>
  <si>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</si>
  <si>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</si>
  <si>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</si>
  <si>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</si>
  <si>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</si>
  <si>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</si>
  <si>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</si>
  <si>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</si>
  <si>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</si>
  <si>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</si>
  <si>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</si>
  <si>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</si>
  <si>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</si>
  <si>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</si>
  <si>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</si>
  <si>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</si>
  <si>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</si>
  <si>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</si>
  <si>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</si>
  <si>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</si>
  <si>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</si>
  <si>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</si>
  <si>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</si>
  <si>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</si>
  <si>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</si>
  <si>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</si>
  <si>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</si>
  <si>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</si>
  <si>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</si>
  <si>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</si>
  <si>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</si>
  <si>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</si>
  <si>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</si>
  <si>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</si>
  <si>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</si>
  <si>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</si>
  <si>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</si>
  <si>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</si>
  <si>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(비어 있음)</t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</si>
  <si>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</si>
  <si>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</si>
  <si>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</si>
  <si>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</si>
  <si>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</si>
  <si>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</si>
  <si>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</si>
  <si>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</si>
  <si>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</si>
  <si>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</si>
  <si>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</si>
  <si>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</si>
  <si>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</si>
  <si>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</si>
  <si>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</si>
  <si>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</si>
  <si>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</si>
  <si>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</si>
  <si>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</si>
  <si>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</si>
  <si>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</si>
  <si>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</si>
  <si>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</si>
  <si>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</si>
  <si>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</si>
  <si>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</si>
  <si>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</si>
  <si>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</si>
  <si>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</si>
  <si>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</si>
  <si>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</si>
  <si>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</si>
  <si>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</si>
  <si>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</si>
  <si>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</si>
  <si>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</si>
  <si>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</si>
  <si>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</si>
  <si>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</si>
  <si>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</si>
  <si>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</si>
  <si>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</si>
  <si>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</si>
  <si>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</si>
  <si>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</si>
  <si>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</si>
  <si>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</si>
  <si>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</si>
  <si>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</si>
  <si>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</si>
  <si>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</si>
  <si>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</si>
  <si>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0.5M Lactic acid + 1.0M potassium oxide (= 0.5M potassium lactate + 0.5M potassium oxide)</t>
  </si>
  <si>
    <t>deionized water</t>
  </si>
  <si>
    <t>Electrolyte</t>
  </si>
  <si>
    <t>0.25M potassium oxide</t>
  </si>
  <si>
    <t>BMED exp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</si>
</sst>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h:mm;@"/>
    <numFmt numFmtId="178" formatCode="0.00_ "/>
    <numFmt numFmtId="179" formatCode="mm&quot;월&quot;\ dd&quot;일&quot;"/>
    <numFmt numFmtId="180" formatCode="0.000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14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applyBorder="1">
      <alignment vertic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2" fontId="12" fillId="0" borderId="0" xfId="0" applyNumberFormat="1" applyFont="1" applyBorder="1">
      <alignment vertical="center"/>
    </xf>
    <xf numFmtId="2" fontId="4" fillId="0" borderId="0" xfId="0" applyNumberFormat="1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5" fontId="0" fillId="2" borderId="1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7" xfId="0" applyBorder="1">
      <alignment vertical="center"/>
    </xf>
    <xf numFmtId="20" fontId="0" fillId="0" borderId="13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6" xfId="0" applyNumberFormat="1" applyFont="1" applyBorder="1" applyAlignment="1">
      <alignment horizontal="right" vertical="center"/>
    </xf>
    <xf numFmtId="177" fontId="0" fillId="0" borderId="13" xfId="0" applyNumberFormat="1" applyBorder="1">
      <alignment vertical="center"/>
    </xf>
    <xf numFmtId="176" fontId="0" fillId="0" borderId="0" xfId="0" quotePrefix="1" applyNumberFormat="1" applyFont="1" applyBorder="1" applyAlignment="1">
      <alignment horizontal="right" vertic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176" fontId="0" fillId="0" borderId="6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Font="1" applyBorder="1">
      <alignment vertical="center"/>
    </xf>
    <xf numFmtId="0" fontId="0" fillId="0" borderId="7" xfId="0" applyFont="1" applyBorder="1">
      <alignment vertical="center"/>
    </xf>
    <xf numFmtId="2" fontId="0" fillId="0" borderId="0" xfId="0" applyNumberFormat="1" applyFont="1" applyFill="1" applyBorder="1">
      <alignment vertical="center"/>
    </xf>
    <xf numFmtId="2" fontId="0" fillId="0" borderId="0" xfId="0" applyNumberFormat="1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1.0902780999999999</c:v>
                </c:pt>
                <c:pt idx="1">
                  <c:v>1.0712556</c:v>
                </c:pt>
                <c:pt idx="2">
                  <c:v>0.7466796</c:v>
                </c:pt>
                <c:pt idx="3">
                  <c:v>0.38843980900000002</c:v>
                </c:pt>
                <c:pt idx="4">
                  <c:v>7.5715351200000003E-3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3.7650499999999998E-3</c:v>
                </c:pt>
                <c:pt idx="1">
                  <c:v>6.1337203200000001E-3</c:v>
                </c:pt>
                <c:pt idx="2">
                  <c:v>9.1618419200000002E-3</c:v>
                </c:pt>
                <c:pt idx="3">
                  <c:v>1.4169240080000001E-2</c:v>
                </c:pt>
                <c:pt idx="4">
                  <c:v>1.8550922000000001E-2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1.3965133750000001E-2</c:v>
                </c:pt>
                <c:pt idx="1">
                  <c:v>0.63039560119999993</c:v>
                </c:pt>
                <c:pt idx="2">
                  <c:v>0.82238394269999993</c:v>
                </c:pt>
                <c:pt idx="3">
                  <c:v>1.05373907</c:v>
                </c:pt>
                <c:pt idx="4">
                  <c:v>1.25005068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LA!$P$15:$P$25</c:f>
              <c:numCache>
                <c:formatCode>0.00</c:formatCode>
                <c:ptCount val="11"/>
                <c:pt idx="0">
                  <c:v>0.48327375000000006</c:v>
                </c:pt>
                <c:pt idx="1">
                  <c:v>0.466157345</c:v>
                </c:pt>
                <c:pt idx="2">
                  <c:v>0.43300812500000008</c:v>
                </c:pt>
                <c:pt idx="3">
                  <c:v>0.32358773500000004</c:v>
                </c:pt>
                <c:pt idx="4">
                  <c:v>7.0818500000000015E-3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LA!$Q$15:$Q$25</c:f>
              <c:numCache>
                <c:formatCode>0.00</c:formatCode>
                <c:ptCount val="11"/>
                <c:pt idx="0">
                  <c:v>-5.7668649999999995E-3</c:v>
                </c:pt>
                <c:pt idx="1">
                  <c:v>2.378260000000001E-3</c:v>
                </c:pt>
                <c:pt idx="2">
                  <c:v>4.0998190000000004E-2</c:v>
                </c:pt>
                <c:pt idx="3">
                  <c:v>0.168370135</c:v>
                </c:pt>
                <c:pt idx="4">
                  <c:v>0.433770235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LA!$R$15:$R$25</c:f>
              <c:numCache>
                <c:formatCode>0.00</c:formatCode>
                <c:ptCount val="11"/>
                <c:pt idx="0">
                  <c:v>-5.9682899999999994E-3</c:v>
                </c:pt>
                <c:pt idx="1">
                  <c:v>-3.5567599999999995E-3</c:v>
                </c:pt>
                <c:pt idx="2">
                  <c:v>-6.0568999999999901E-4</c:v>
                </c:pt>
                <c:pt idx="3">
                  <c:v>3.7209000000000027E-4</c:v>
                </c:pt>
                <c:pt idx="4">
                  <c:v>4.4619950000000007E-3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13.57</c:v>
                </c:pt>
                <c:pt idx="1">
                  <c:v>13.56</c:v>
                </c:pt>
                <c:pt idx="2">
                  <c:v>13.33</c:v>
                </c:pt>
                <c:pt idx="3">
                  <c:v>12.15</c:v>
                </c:pt>
                <c:pt idx="4">
                  <c:v>10.73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5.26</c:v>
                </c:pt>
                <c:pt idx="1">
                  <c:v>3.74</c:v>
                </c:pt>
                <c:pt idx="2">
                  <c:v>3.08</c:v>
                </c:pt>
                <c:pt idx="3">
                  <c:v>2.63</c:v>
                </c:pt>
                <c:pt idx="4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11.54</c:v>
                </c:pt>
                <c:pt idx="1">
                  <c:v>12.98</c:v>
                </c:pt>
                <c:pt idx="2">
                  <c:v>13.36</c:v>
                </c:pt>
                <c:pt idx="3">
                  <c:v>13.63</c:v>
                </c:pt>
                <c:pt idx="4">
                  <c:v>13.74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137.5</c:v>
                </c:pt>
                <c:pt idx="1">
                  <c:v>137.5</c:v>
                </c:pt>
                <c:pt idx="2">
                  <c:v>138.19999999999999</c:v>
                </c:pt>
                <c:pt idx="3">
                  <c:v>138.19999999999999</c:v>
                </c:pt>
                <c:pt idx="4">
                  <c:v>138.9</c:v>
                </c:pt>
                <c:pt idx="5">
                  <c:v>138.9</c:v>
                </c:pt>
                <c:pt idx="6">
                  <c:v>138.19999999999999</c:v>
                </c:pt>
                <c:pt idx="7">
                  <c:v>138.9</c:v>
                </c:pt>
                <c:pt idx="8">
                  <c:v>138.9</c:v>
                </c:pt>
                <c:pt idx="9">
                  <c:v>138.9</c:v>
                </c:pt>
                <c:pt idx="10">
                  <c:v>138.9</c:v>
                </c:pt>
                <c:pt idx="11">
                  <c:v>138.9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138.9</c:v>
                </c:pt>
                <c:pt idx="15">
                  <c:v>138.19999999999999</c:v>
                </c:pt>
                <c:pt idx="16">
                  <c:v>138.9</c:v>
                </c:pt>
                <c:pt idx="17">
                  <c:v>138.19999999999999</c:v>
                </c:pt>
                <c:pt idx="18">
                  <c:v>138.19999999999999</c:v>
                </c:pt>
                <c:pt idx="19">
                  <c:v>138.19999999999999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138.19999999999999</c:v>
                </c:pt>
                <c:pt idx="24">
                  <c:v>138.19999999999999</c:v>
                </c:pt>
                <c:pt idx="25">
                  <c:v>137.5</c:v>
                </c:pt>
                <c:pt idx="26">
                  <c:v>137.5</c:v>
                </c:pt>
                <c:pt idx="27">
                  <c:v>137.5</c:v>
                </c:pt>
                <c:pt idx="28">
                  <c:v>137.5</c:v>
                </c:pt>
                <c:pt idx="29">
                  <c:v>137.5</c:v>
                </c:pt>
                <c:pt idx="30">
                  <c:v>137.5</c:v>
                </c:pt>
                <c:pt idx="31">
                  <c:v>136.80000000000001</c:v>
                </c:pt>
                <c:pt idx="32">
                  <c:v>136.80000000000001</c:v>
                </c:pt>
                <c:pt idx="33">
                  <c:v>137.5</c:v>
                </c:pt>
                <c:pt idx="34">
                  <c:v>137.5</c:v>
                </c:pt>
                <c:pt idx="35">
                  <c:v>137.5</c:v>
                </c:pt>
                <c:pt idx="36">
                  <c:v>136.80000000000001</c:v>
                </c:pt>
                <c:pt idx="37">
                  <c:v>136.80000000000001</c:v>
                </c:pt>
                <c:pt idx="38">
                  <c:v>136.80000000000001</c:v>
                </c:pt>
                <c:pt idx="39">
                  <c:v>136.80000000000001</c:v>
                </c:pt>
                <c:pt idx="40">
                  <c:v>136.19999999999999</c:v>
                </c:pt>
                <c:pt idx="41">
                  <c:v>136.19999999999999</c:v>
                </c:pt>
                <c:pt idx="42">
                  <c:v>136.80000000000001</c:v>
                </c:pt>
                <c:pt idx="43">
                  <c:v>136.19999999999999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135.5</c:v>
                </c:pt>
                <c:pt idx="49">
                  <c:v>135.5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134.80000000000001</c:v>
                </c:pt>
                <c:pt idx="57">
                  <c:v>134.80000000000001</c:v>
                </c:pt>
                <c:pt idx="58">
                  <c:v>134.80000000000001</c:v>
                </c:pt>
                <c:pt idx="59">
                  <c:v>134.80000000000001</c:v>
                </c:pt>
                <c:pt idx="60">
                  <c:v>134.1</c:v>
                </c:pt>
                <c:pt idx="61">
                  <c:v>134.1</c:v>
                </c:pt>
                <c:pt idx="62">
                  <c:v>134.1</c:v>
                </c:pt>
                <c:pt idx="63">
                  <c:v>134.1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132.80000000000001</c:v>
                </c:pt>
                <c:pt idx="73">
                  <c:v>132.80000000000001</c:v>
                </c:pt>
                <c:pt idx="74">
                  <c:v>132.80000000000001</c:v>
                </c:pt>
                <c:pt idx="75">
                  <c:v>132.1</c:v>
                </c:pt>
                <c:pt idx="76">
                  <c:v>132.1</c:v>
                </c:pt>
                <c:pt idx="77">
                  <c:v>132.1</c:v>
                </c:pt>
                <c:pt idx="78">
                  <c:v>132.1</c:v>
                </c:pt>
                <c:pt idx="79">
                  <c:v>131.4</c:v>
                </c:pt>
                <c:pt idx="80">
                  <c:v>131.4</c:v>
                </c:pt>
                <c:pt idx="81">
                  <c:v>131.4</c:v>
                </c:pt>
                <c:pt idx="82">
                  <c:v>131.4</c:v>
                </c:pt>
                <c:pt idx="83">
                  <c:v>131.4</c:v>
                </c:pt>
                <c:pt idx="84">
                  <c:v>130.80000000000001</c:v>
                </c:pt>
                <c:pt idx="85">
                  <c:v>130.80000000000001</c:v>
                </c:pt>
                <c:pt idx="86">
                  <c:v>130.80000000000001</c:v>
                </c:pt>
                <c:pt idx="87">
                  <c:v>130.80000000000001</c:v>
                </c:pt>
                <c:pt idx="88">
                  <c:v>130.1</c:v>
                </c:pt>
                <c:pt idx="89">
                  <c:v>130.1</c:v>
                </c:pt>
                <c:pt idx="90">
                  <c:v>130.1</c:v>
                </c:pt>
                <c:pt idx="91">
                  <c:v>130.1</c:v>
                </c:pt>
                <c:pt idx="92">
                  <c:v>130.1</c:v>
                </c:pt>
                <c:pt idx="93">
                  <c:v>129.4</c:v>
                </c:pt>
                <c:pt idx="94">
                  <c:v>129.4</c:v>
                </c:pt>
                <c:pt idx="95">
                  <c:v>129.4</c:v>
                </c:pt>
                <c:pt idx="96">
                  <c:v>128.69999999999999</c:v>
                </c:pt>
                <c:pt idx="97">
                  <c:v>128.69999999999999</c:v>
                </c:pt>
                <c:pt idx="98">
                  <c:v>128.69999999999999</c:v>
                </c:pt>
                <c:pt idx="99">
                  <c:v>128.69999999999999</c:v>
                </c:pt>
                <c:pt idx="100">
                  <c:v>128.1</c:v>
                </c:pt>
                <c:pt idx="101">
                  <c:v>128.1</c:v>
                </c:pt>
                <c:pt idx="102">
                  <c:v>128.1</c:v>
                </c:pt>
                <c:pt idx="103">
                  <c:v>128.1</c:v>
                </c:pt>
                <c:pt idx="104">
                  <c:v>127.4</c:v>
                </c:pt>
                <c:pt idx="105">
                  <c:v>127.4</c:v>
                </c:pt>
                <c:pt idx="106">
                  <c:v>127.4</c:v>
                </c:pt>
                <c:pt idx="107">
                  <c:v>127.4</c:v>
                </c:pt>
                <c:pt idx="108">
                  <c:v>126.7</c:v>
                </c:pt>
                <c:pt idx="109">
                  <c:v>126.7</c:v>
                </c:pt>
                <c:pt idx="110">
                  <c:v>126.7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125.4</c:v>
                </c:pt>
                <c:pt idx="115">
                  <c:v>125.4</c:v>
                </c:pt>
                <c:pt idx="116">
                  <c:v>125.4</c:v>
                </c:pt>
                <c:pt idx="117">
                  <c:v>125.4</c:v>
                </c:pt>
                <c:pt idx="118">
                  <c:v>124.7</c:v>
                </c:pt>
                <c:pt idx="119">
                  <c:v>124.7</c:v>
                </c:pt>
                <c:pt idx="120">
                  <c:v>124.7</c:v>
                </c:pt>
                <c:pt idx="121">
                  <c:v>124</c:v>
                </c:pt>
                <c:pt idx="122">
                  <c:v>124</c:v>
                </c:pt>
                <c:pt idx="123">
                  <c:v>123.3</c:v>
                </c:pt>
                <c:pt idx="124">
                  <c:v>123.3</c:v>
                </c:pt>
                <c:pt idx="125">
                  <c:v>123.3</c:v>
                </c:pt>
                <c:pt idx="126">
                  <c:v>123.3</c:v>
                </c:pt>
                <c:pt idx="127">
                  <c:v>122.6</c:v>
                </c:pt>
                <c:pt idx="128">
                  <c:v>122.6</c:v>
                </c:pt>
                <c:pt idx="129">
                  <c:v>122.6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121.3</c:v>
                </c:pt>
                <c:pt idx="134">
                  <c:v>121.3</c:v>
                </c:pt>
                <c:pt idx="135">
                  <c:v>120.6</c:v>
                </c:pt>
                <c:pt idx="136">
                  <c:v>120.6</c:v>
                </c:pt>
                <c:pt idx="137">
                  <c:v>120.6</c:v>
                </c:pt>
                <c:pt idx="138">
                  <c:v>120.6</c:v>
                </c:pt>
                <c:pt idx="139">
                  <c:v>119.9</c:v>
                </c:pt>
                <c:pt idx="140">
                  <c:v>119.9</c:v>
                </c:pt>
                <c:pt idx="141">
                  <c:v>119.3</c:v>
                </c:pt>
                <c:pt idx="142">
                  <c:v>119.3</c:v>
                </c:pt>
                <c:pt idx="143">
                  <c:v>118.6</c:v>
                </c:pt>
                <c:pt idx="144">
                  <c:v>118.6</c:v>
                </c:pt>
                <c:pt idx="145">
                  <c:v>118.6</c:v>
                </c:pt>
                <c:pt idx="146">
                  <c:v>118.6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117.2</c:v>
                </c:pt>
                <c:pt idx="151">
                  <c:v>117.2</c:v>
                </c:pt>
                <c:pt idx="152">
                  <c:v>116.6</c:v>
                </c:pt>
                <c:pt idx="153">
                  <c:v>116.6</c:v>
                </c:pt>
                <c:pt idx="154">
                  <c:v>115.9</c:v>
                </c:pt>
                <c:pt idx="155">
                  <c:v>115.9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114.5</c:v>
                </c:pt>
                <c:pt idx="161">
                  <c:v>114.5</c:v>
                </c:pt>
                <c:pt idx="162">
                  <c:v>113.9</c:v>
                </c:pt>
                <c:pt idx="163">
                  <c:v>113.9</c:v>
                </c:pt>
                <c:pt idx="164">
                  <c:v>113.2</c:v>
                </c:pt>
                <c:pt idx="165">
                  <c:v>113.2</c:v>
                </c:pt>
                <c:pt idx="166">
                  <c:v>112.5</c:v>
                </c:pt>
                <c:pt idx="167">
                  <c:v>112.5</c:v>
                </c:pt>
                <c:pt idx="168">
                  <c:v>112.5</c:v>
                </c:pt>
                <c:pt idx="169">
                  <c:v>111.8</c:v>
                </c:pt>
                <c:pt idx="170">
                  <c:v>111.8</c:v>
                </c:pt>
                <c:pt idx="171">
                  <c:v>111.2</c:v>
                </c:pt>
                <c:pt idx="172">
                  <c:v>111.2</c:v>
                </c:pt>
                <c:pt idx="173">
                  <c:v>111.2</c:v>
                </c:pt>
                <c:pt idx="174">
                  <c:v>110.5</c:v>
                </c:pt>
                <c:pt idx="175">
                  <c:v>110.5</c:v>
                </c:pt>
                <c:pt idx="176">
                  <c:v>109.8</c:v>
                </c:pt>
                <c:pt idx="177">
                  <c:v>109.8</c:v>
                </c:pt>
                <c:pt idx="178">
                  <c:v>109.1</c:v>
                </c:pt>
                <c:pt idx="179">
                  <c:v>109.1</c:v>
                </c:pt>
                <c:pt idx="180">
                  <c:v>109.1</c:v>
                </c:pt>
                <c:pt idx="181">
                  <c:v>108.5</c:v>
                </c:pt>
                <c:pt idx="182">
                  <c:v>108.5</c:v>
                </c:pt>
                <c:pt idx="183">
                  <c:v>107.8</c:v>
                </c:pt>
                <c:pt idx="184">
                  <c:v>107.8</c:v>
                </c:pt>
                <c:pt idx="185">
                  <c:v>107.1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105.8</c:v>
                </c:pt>
                <c:pt idx="190">
                  <c:v>105.8</c:v>
                </c:pt>
                <c:pt idx="191">
                  <c:v>105.8</c:v>
                </c:pt>
                <c:pt idx="192">
                  <c:v>105.1</c:v>
                </c:pt>
                <c:pt idx="193">
                  <c:v>104.4</c:v>
                </c:pt>
                <c:pt idx="194">
                  <c:v>104.4</c:v>
                </c:pt>
                <c:pt idx="195">
                  <c:v>103.7</c:v>
                </c:pt>
                <c:pt idx="196">
                  <c:v>103.7</c:v>
                </c:pt>
                <c:pt idx="197">
                  <c:v>103.1</c:v>
                </c:pt>
                <c:pt idx="198">
                  <c:v>103.1</c:v>
                </c:pt>
                <c:pt idx="199">
                  <c:v>103.1</c:v>
                </c:pt>
                <c:pt idx="200">
                  <c:v>102.4</c:v>
                </c:pt>
                <c:pt idx="201">
                  <c:v>101.7</c:v>
                </c:pt>
                <c:pt idx="202">
                  <c:v>101.7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100.4</c:v>
                </c:pt>
                <c:pt idx="207">
                  <c:v>100.4</c:v>
                </c:pt>
                <c:pt idx="208">
                  <c:v>99.7</c:v>
                </c:pt>
                <c:pt idx="209">
                  <c:v>99.7</c:v>
                </c:pt>
                <c:pt idx="210">
                  <c:v>99</c:v>
                </c:pt>
                <c:pt idx="211">
                  <c:v>99</c:v>
                </c:pt>
                <c:pt idx="212">
                  <c:v>98.3</c:v>
                </c:pt>
                <c:pt idx="213">
                  <c:v>98.3</c:v>
                </c:pt>
                <c:pt idx="214">
                  <c:v>97.6</c:v>
                </c:pt>
                <c:pt idx="215">
                  <c:v>97.6</c:v>
                </c:pt>
                <c:pt idx="216">
                  <c:v>97</c:v>
                </c:pt>
                <c:pt idx="217">
                  <c:v>97</c:v>
                </c:pt>
                <c:pt idx="218">
                  <c:v>96.3</c:v>
                </c:pt>
                <c:pt idx="219">
                  <c:v>96.3</c:v>
                </c:pt>
                <c:pt idx="220">
                  <c:v>95.6</c:v>
                </c:pt>
                <c:pt idx="221">
                  <c:v>95.6</c:v>
                </c:pt>
                <c:pt idx="222">
                  <c:v>94.9</c:v>
                </c:pt>
                <c:pt idx="223">
                  <c:v>94.3</c:v>
                </c:pt>
                <c:pt idx="224">
                  <c:v>94.3</c:v>
                </c:pt>
                <c:pt idx="225">
                  <c:v>94.3</c:v>
                </c:pt>
                <c:pt idx="226">
                  <c:v>93.6</c:v>
                </c:pt>
                <c:pt idx="227">
                  <c:v>92.9</c:v>
                </c:pt>
                <c:pt idx="228">
                  <c:v>92.9</c:v>
                </c:pt>
                <c:pt idx="229">
                  <c:v>92.2</c:v>
                </c:pt>
                <c:pt idx="230">
                  <c:v>91.6</c:v>
                </c:pt>
                <c:pt idx="231">
                  <c:v>91.6</c:v>
                </c:pt>
                <c:pt idx="232">
                  <c:v>91.6</c:v>
                </c:pt>
                <c:pt idx="233">
                  <c:v>90.9</c:v>
                </c:pt>
                <c:pt idx="234">
                  <c:v>90.2</c:v>
                </c:pt>
                <c:pt idx="235">
                  <c:v>90.2</c:v>
                </c:pt>
                <c:pt idx="236">
                  <c:v>89.5</c:v>
                </c:pt>
                <c:pt idx="237">
                  <c:v>89.5</c:v>
                </c:pt>
                <c:pt idx="238">
                  <c:v>88.9</c:v>
                </c:pt>
                <c:pt idx="239">
                  <c:v>88.2</c:v>
                </c:pt>
                <c:pt idx="240">
                  <c:v>88.2</c:v>
                </c:pt>
                <c:pt idx="241">
                  <c:v>88.2</c:v>
                </c:pt>
                <c:pt idx="242">
                  <c:v>87.5</c:v>
                </c:pt>
                <c:pt idx="243">
                  <c:v>86.8</c:v>
                </c:pt>
                <c:pt idx="244">
                  <c:v>86.8</c:v>
                </c:pt>
                <c:pt idx="245">
                  <c:v>86.2</c:v>
                </c:pt>
                <c:pt idx="246">
                  <c:v>85.5</c:v>
                </c:pt>
                <c:pt idx="247">
                  <c:v>85.5</c:v>
                </c:pt>
                <c:pt idx="248">
                  <c:v>84.8</c:v>
                </c:pt>
                <c:pt idx="249">
                  <c:v>84.8</c:v>
                </c:pt>
                <c:pt idx="250">
                  <c:v>84.1</c:v>
                </c:pt>
                <c:pt idx="251">
                  <c:v>84.1</c:v>
                </c:pt>
                <c:pt idx="252">
                  <c:v>83.5</c:v>
                </c:pt>
                <c:pt idx="253">
                  <c:v>83.5</c:v>
                </c:pt>
                <c:pt idx="254">
                  <c:v>82.8</c:v>
                </c:pt>
                <c:pt idx="255">
                  <c:v>82.1</c:v>
                </c:pt>
                <c:pt idx="256">
                  <c:v>82.1</c:v>
                </c:pt>
                <c:pt idx="257">
                  <c:v>81.400000000000006</c:v>
                </c:pt>
                <c:pt idx="258">
                  <c:v>80.8</c:v>
                </c:pt>
                <c:pt idx="259">
                  <c:v>80.8</c:v>
                </c:pt>
                <c:pt idx="260">
                  <c:v>80.8</c:v>
                </c:pt>
                <c:pt idx="261">
                  <c:v>80.099999999999994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78.7</c:v>
                </c:pt>
                <c:pt idx="265">
                  <c:v>78.099999999999994</c:v>
                </c:pt>
                <c:pt idx="266">
                  <c:v>78.099999999999994</c:v>
                </c:pt>
                <c:pt idx="267">
                  <c:v>77.400000000000006</c:v>
                </c:pt>
                <c:pt idx="268">
                  <c:v>76.7</c:v>
                </c:pt>
                <c:pt idx="269">
                  <c:v>76.7</c:v>
                </c:pt>
                <c:pt idx="270">
                  <c:v>76</c:v>
                </c:pt>
                <c:pt idx="271">
                  <c:v>75.400000000000006</c:v>
                </c:pt>
                <c:pt idx="272">
                  <c:v>75.400000000000006</c:v>
                </c:pt>
                <c:pt idx="273">
                  <c:v>74.7</c:v>
                </c:pt>
                <c:pt idx="274">
                  <c:v>74.7</c:v>
                </c:pt>
                <c:pt idx="275">
                  <c:v>74</c:v>
                </c:pt>
                <c:pt idx="276">
                  <c:v>73.3</c:v>
                </c:pt>
                <c:pt idx="277">
                  <c:v>73.3</c:v>
                </c:pt>
                <c:pt idx="278">
                  <c:v>72.599999999999994</c:v>
                </c:pt>
                <c:pt idx="279">
                  <c:v>72.599999999999994</c:v>
                </c:pt>
                <c:pt idx="280">
                  <c:v>72</c:v>
                </c:pt>
                <c:pt idx="281">
                  <c:v>71.3</c:v>
                </c:pt>
                <c:pt idx="282">
                  <c:v>71.3</c:v>
                </c:pt>
                <c:pt idx="283">
                  <c:v>70.599999999999994</c:v>
                </c:pt>
                <c:pt idx="284">
                  <c:v>69.900000000000006</c:v>
                </c:pt>
                <c:pt idx="285">
                  <c:v>69.3</c:v>
                </c:pt>
                <c:pt idx="286">
                  <c:v>69.3</c:v>
                </c:pt>
                <c:pt idx="287">
                  <c:v>68.599999999999994</c:v>
                </c:pt>
                <c:pt idx="288">
                  <c:v>68.599999999999994</c:v>
                </c:pt>
                <c:pt idx="289">
                  <c:v>67.900000000000006</c:v>
                </c:pt>
                <c:pt idx="290">
                  <c:v>67.2</c:v>
                </c:pt>
                <c:pt idx="291">
                  <c:v>67.2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65.900000000000006</c:v>
                </c:pt>
                <c:pt idx="295">
                  <c:v>65.2</c:v>
                </c:pt>
                <c:pt idx="296">
                  <c:v>64.5</c:v>
                </c:pt>
                <c:pt idx="297">
                  <c:v>64.5</c:v>
                </c:pt>
                <c:pt idx="298">
                  <c:v>63.9</c:v>
                </c:pt>
                <c:pt idx="299">
                  <c:v>63.9</c:v>
                </c:pt>
                <c:pt idx="300">
                  <c:v>63.2</c:v>
                </c:pt>
                <c:pt idx="301">
                  <c:v>62.5</c:v>
                </c:pt>
                <c:pt idx="302">
                  <c:v>62.5</c:v>
                </c:pt>
                <c:pt idx="303">
                  <c:v>61.8</c:v>
                </c:pt>
                <c:pt idx="304">
                  <c:v>61.2</c:v>
                </c:pt>
                <c:pt idx="305">
                  <c:v>60.5</c:v>
                </c:pt>
                <c:pt idx="306">
                  <c:v>60.5</c:v>
                </c:pt>
                <c:pt idx="307">
                  <c:v>59.8</c:v>
                </c:pt>
                <c:pt idx="308">
                  <c:v>59.1</c:v>
                </c:pt>
                <c:pt idx="309">
                  <c:v>59.1</c:v>
                </c:pt>
                <c:pt idx="310">
                  <c:v>58.5</c:v>
                </c:pt>
                <c:pt idx="311">
                  <c:v>57.8</c:v>
                </c:pt>
                <c:pt idx="312">
                  <c:v>57.8</c:v>
                </c:pt>
                <c:pt idx="313">
                  <c:v>57.1</c:v>
                </c:pt>
                <c:pt idx="314">
                  <c:v>57.1</c:v>
                </c:pt>
                <c:pt idx="315">
                  <c:v>56.4</c:v>
                </c:pt>
                <c:pt idx="316">
                  <c:v>55.8</c:v>
                </c:pt>
                <c:pt idx="317">
                  <c:v>55.1</c:v>
                </c:pt>
                <c:pt idx="318">
                  <c:v>55.1</c:v>
                </c:pt>
                <c:pt idx="319">
                  <c:v>54.4</c:v>
                </c:pt>
                <c:pt idx="320">
                  <c:v>53.7</c:v>
                </c:pt>
                <c:pt idx="321">
                  <c:v>53.7</c:v>
                </c:pt>
                <c:pt idx="322">
                  <c:v>53.1</c:v>
                </c:pt>
                <c:pt idx="323">
                  <c:v>52.4</c:v>
                </c:pt>
                <c:pt idx="324">
                  <c:v>52.4</c:v>
                </c:pt>
                <c:pt idx="325">
                  <c:v>51.7</c:v>
                </c:pt>
                <c:pt idx="326">
                  <c:v>51</c:v>
                </c:pt>
                <c:pt idx="327">
                  <c:v>51</c:v>
                </c:pt>
                <c:pt idx="328">
                  <c:v>50.4</c:v>
                </c:pt>
                <c:pt idx="329">
                  <c:v>49.7</c:v>
                </c:pt>
                <c:pt idx="330">
                  <c:v>49</c:v>
                </c:pt>
                <c:pt idx="331">
                  <c:v>49</c:v>
                </c:pt>
                <c:pt idx="332">
                  <c:v>48.3</c:v>
                </c:pt>
                <c:pt idx="333">
                  <c:v>48.3</c:v>
                </c:pt>
                <c:pt idx="334">
                  <c:v>47.6</c:v>
                </c:pt>
                <c:pt idx="335">
                  <c:v>47</c:v>
                </c:pt>
                <c:pt idx="336">
                  <c:v>47</c:v>
                </c:pt>
                <c:pt idx="337">
                  <c:v>46.3</c:v>
                </c:pt>
                <c:pt idx="338">
                  <c:v>45.6</c:v>
                </c:pt>
                <c:pt idx="339">
                  <c:v>45.6</c:v>
                </c:pt>
                <c:pt idx="340">
                  <c:v>44.9</c:v>
                </c:pt>
                <c:pt idx="341">
                  <c:v>44.3</c:v>
                </c:pt>
                <c:pt idx="342">
                  <c:v>44.3</c:v>
                </c:pt>
                <c:pt idx="343">
                  <c:v>43.6</c:v>
                </c:pt>
                <c:pt idx="344">
                  <c:v>42.9</c:v>
                </c:pt>
                <c:pt idx="345">
                  <c:v>42.9</c:v>
                </c:pt>
                <c:pt idx="346">
                  <c:v>42.2</c:v>
                </c:pt>
                <c:pt idx="347">
                  <c:v>41.6</c:v>
                </c:pt>
                <c:pt idx="348">
                  <c:v>41.6</c:v>
                </c:pt>
                <c:pt idx="349">
                  <c:v>40.9</c:v>
                </c:pt>
                <c:pt idx="350">
                  <c:v>40.9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39.5</c:v>
                </c:pt>
                <c:pt idx="354">
                  <c:v>38.9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37.5</c:v>
                </c:pt>
                <c:pt idx="358">
                  <c:v>37.5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35.5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34.1</c:v>
                </c:pt>
                <c:pt idx="367">
                  <c:v>34.1</c:v>
                </c:pt>
                <c:pt idx="368">
                  <c:v>33.5</c:v>
                </c:pt>
                <c:pt idx="369">
                  <c:v>33.5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31.4</c:v>
                </c:pt>
                <c:pt idx="376">
                  <c:v>30.8</c:v>
                </c:pt>
                <c:pt idx="377">
                  <c:v>30.8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29.4</c:v>
                </c:pt>
                <c:pt idx="382">
                  <c:v>29.4</c:v>
                </c:pt>
                <c:pt idx="383">
                  <c:v>28.7</c:v>
                </c:pt>
                <c:pt idx="384">
                  <c:v>28.7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27.4</c:v>
                </c:pt>
                <c:pt idx="390">
                  <c:v>27.4</c:v>
                </c:pt>
                <c:pt idx="391">
                  <c:v>26.7</c:v>
                </c:pt>
                <c:pt idx="392">
                  <c:v>26.7</c:v>
                </c:pt>
                <c:pt idx="393">
                  <c:v>26.7</c:v>
                </c:pt>
                <c:pt idx="394">
                  <c:v>26</c:v>
                </c:pt>
                <c:pt idx="395">
                  <c:v>26</c:v>
                </c:pt>
                <c:pt idx="396">
                  <c:v>25.4</c:v>
                </c:pt>
                <c:pt idx="397">
                  <c:v>25.4</c:v>
                </c:pt>
                <c:pt idx="398">
                  <c:v>25.4</c:v>
                </c:pt>
                <c:pt idx="399">
                  <c:v>24.7</c:v>
                </c:pt>
                <c:pt idx="400">
                  <c:v>24.7</c:v>
                </c:pt>
                <c:pt idx="401">
                  <c:v>24.7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23.3</c:v>
                </c:pt>
                <c:pt idx="406">
                  <c:v>23.3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19.3</c:v>
                </c:pt>
                <c:pt idx="422">
                  <c:v>19.3</c:v>
                </c:pt>
                <c:pt idx="423">
                  <c:v>19.3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17.2</c:v>
                </c:pt>
                <c:pt idx="430">
                  <c:v>17.2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15.9</c:v>
                </c:pt>
                <c:pt idx="436">
                  <c:v>15.9</c:v>
                </c:pt>
                <c:pt idx="437">
                  <c:v>15.2</c:v>
                </c:pt>
                <c:pt idx="438">
                  <c:v>15.2</c:v>
                </c:pt>
                <c:pt idx="439">
                  <c:v>15.2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13.9</c:v>
                </c:pt>
                <c:pt idx="444">
                  <c:v>13.9</c:v>
                </c:pt>
                <c:pt idx="445">
                  <c:v>13.2</c:v>
                </c:pt>
                <c:pt idx="446">
                  <c:v>13.2</c:v>
                </c:pt>
                <c:pt idx="447">
                  <c:v>13.2</c:v>
                </c:pt>
                <c:pt idx="448">
                  <c:v>12.5</c:v>
                </c:pt>
                <c:pt idx="449">
                  <c:v>12.5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11.2</c:v>
                </c:pt>
                <c:pt idx="454">
                  <c:v>11.2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9.1</c:v>
                </c:pt>
                <c:pt idx="462">
                  <c:v>9.1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5.8</c:v>
                </c:pt>
                <c:pt idx="477">
                  <c:v>5.8</c:v>
                </c:pt>
                <c:pt idx="478">
                  <c:v>5.8</c:v>
                </c:pt>
                <c:pt idx="479">
                  <c:v>5.8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3.6</c:v>
                </c:pt>
                <c:pt idx="1">
                  <c:v>3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3.6</c:v>
                </c:pt>
                <c:pt idx="9">
                  <c:v>3.6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3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4.2</c:v>
                </c:pt>
                <c:pt idx="110">
                  <c:v>3.6</c:v>
                </c:pt>
                <c:pt idx="111">
                  <c:v>3.6</c:v>
                </c:pt>
                <c:pt idx="112">
                  <c:v>4.2</c:v>
                </c:pt>
                <c:pt idx="113">
                  <c:v>4.2</c:v>
                </c:pt>
                <c:pt idx="114">
                  <c:v>3.6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4.2</c:v>
                </c:pt>
                <c:pt idx="130">
                  <c:v>3.6</c:v>
                </c:pt>
                <c:pt idx="131">
                  <c:v>3.6</c:v>
                </c:pt>
                <c:pt idx="132">
                  <c:v>4.2</c:v>
                </c:pt>
                <c:pt idx="133">
                  <c:v>4.2</c:v>
                </c:pt>
                <c:pt idx="134">
                  <c:v>3.6</c:v>
                </c:pt>
                <c:pt idx="135">
                  <c:v>3.6</c:v>
                </c:pt>
                <c:pt idx="136">
                  <c:v>4.2</c:v>
                </c:pt>
                <c:pt idx="137">
                  <c:v>4.2</c:v>
                </c:pt>
                <c:pt idx="138">
                  <c:v>3.6</c:v>
                </c:pt>
                <c:pt idx="139">
                  <c:v>3.6</c:v>
                </c:pt>
                <c:pt idx="140">
                  <c:v>4.2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3.6</c:v>
                </c:pt>
                <c:pt idx="149">
                  <c:v>4.2</c:v>
                </c:pt>
                <c:pt idx="150">
                  <c:v>3.6</c:v>
                </c:pt>
                <c:pt idx="151">
                  <c:v>3.6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3.6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3.6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3.6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4.8</c:v>
                </c:pt>
                <c:pt idx="258">
                  <c:v>4.2</c:v>
                </c:pt>
                <c:pt idx="259">
                  <c:v>4.8</c:v>
                </c:pt>
                <c:pt idx="260">
                  <c:v>4.2</c:v>
                </c:pt>
                <c:pt idx="261">
                  <c:v>4.2</c:v>
                </c:pt>
                <c:pt idx="262">
                  <c:v>4.8</c:v>
                </c:pt>
                <c:pt idx="263">
                  <c:v>4.8</c:v>
                </c:pt>
                <c:pt idx="264">
                  <c:v>4.2</c:v>
                </c:pt>
                <c:pt idx="265">
                  <c:v>4.8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4.8</c:v>
                </c:pt>
                <c:pt idx="273">
                  <c:v>4.8</c:v>
                </c:pt>
                <c:pt idx="274">
                  <c:v>4.2</c:v>
                </c:pt>
                <c:pt idx="275">
                  <c:v>4.8</c:v>
                </c:pt>
                <c:pt idx="276">
                  <c:v>4.2</c:v>
                </c:pt>
                <c:pt idx="277">
                  <c:v>4.8</c:v>
                </c:pt>
                <c:pt idx="278">
                  <c:v>4.8</c:v>
                </c:pt>
                <c:pt idx="279">
                  <c:v>4.2</c:v>
                </c:pt>
                <c:pt idx="280">
                  <c:v>4.8</c:v>
                </c:pt>
                <c:pt idx="281">
                  <c:v>4.2</c:v>
                </c:pt>
                <c:pt idx="282">
                  <c:v>4.2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4.2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5.4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5.4</c:v>
                </c:pt>
                <c:pt idx="368">
                  <c:v>4.8</c:v>
                </c:pt>
                <c:pt idx="369">
                  <c:v>4.8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6</c:v>
                </c:pt>
                <c:pt idx="423">
                  <c:v>5.4</c:v>
                </c:pt>
                <c:pt idx="424">
                  <c:v>5.4</c:v>
                </c:pt>
                <c:pt idx="425">
                  <c:v>6</c:v>
                </c:pt>
                <c:pt idx="426">
                  <c:v>5.4</c:v>
                </c:pt>
                <c:pt idx="427">
                  <c:v>6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6</c:v>
                </c:pt>
                <c:pt idx="433">
                  <c:v>5.4</c:v>
                </c:pt>
                <c:pt idx="434">
                  <c:v>6</c:v>
                </c:pt>
                <c:pt idx="435">
                  <c:v>6</c:v>
                </c:pt>
                <c:pt idx="436">
                  <c:v>5.4</c:v>
                </c:pt>
                <c:pt idx="437">
                  <c:v>6</c:v>
                </c:pt>
                <c:pt idx="438">
                  <c:v>6</c:v>
                </c:pt>
                <c:pt idx="439">
                  <c:v>5.4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5.4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5.4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5.4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12.1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13.4</c:v>
                </c:pt>
                <c:pt idx="80">
                  <c:v>13.4</c:v>
                </c:pt>
                <c:pt idx="81">
                  <c:v>13.4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14.7</c:v>
                </c:pt>
                <c:pt idx="86">
                  <c:v>14.7</c:v>
                </c:pt>
                <c:pt idx="87">
                  <c:v>14.7</c:v>
                </c:pt>
                <c:pt idx="88">
                  <c:v>15.3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17.2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18.5</c:v>
                </c:pt>
                <c:pt idx="102">
                  <c:v>18.5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19.7</c:v>
                </c:pt>
                <c:pt idx="107">
                  <c:v>19.7</c:v>
                </c:pt>
                <c:pt idx="108">
                  <c:v>20.399999999999999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21</c:v>
                </c:pt>
                <c:pt idx="112">
                  <c:v>21</c:v>
                </c:pt>
                <c:pt idx="113">
                  <c:v>21.6</c:v>
                </c:pt>
                <c:pt idx="114">
                  <c:v>21.6</c:v>
                </c:pt>
                <c:pt idx="115">
                  <c:v>22.3</c:v>
                </c:pt>
                <c:pt idx="116">
                  <c:v>22.3</c:v>
                </c:pt>
                <c:pt idx="117">
                  <c:v>22.3</c:v>
                </c:pt>
                <c:pt idx="118">
                  <c:v>22.9</c:v>
                </c:pt>
                <c:pt idx="119">
                  <c:v>23.5</c:v>
                </c:pt>
                <c:pt idx="120">
                  <c:v>23.5</c:v>
                </c:pt>
                <c:pt idx="121">
                  <c:v>23.5</c:v>
                </c:pt>
                <c:pt idx="122">
                  <c:v>24.2</c:v>
                </c:pt>
                <c:pt idx="123">
                  <c:v>24.2</c:v>
                </c:pt>
                <c:pt idx="124">
                  <c:v>24.8</c:v>
                </c:pt>
                <c:pt idx="125">
                  <c:v>24.8</c:v>
                </c:pt>
                <c:pt idx="126">
                  <c:v>25.5</c:v>
                </c:pt>
                <c:pt idx="127">
                  <c:v>25.5</c:v>
                </c:pt>
                <c:pt idx="128">
                  <c:v>26.1</c:v>
                </c:pt>
                <c:pt idx="129">
                  <c:v>26.1</c:v>
                </c:pt>
                <c:pt idx="130">
                  <c:v>26.7</c:v>
                </c:pt>
                <c:pt idx="131">
                  <c:v>26.7</c:v>
                </c:pt>
                <c:pt idx="132">
                  <c:v>27.4</c:v>
                </c:pt>
                <c:pt idx="133">
                  <c:v>27.4</c:v>
                </c:pt>
                <c:pt idx="134">
                  <c:v>28</c:v>
                </c:pt>
                <c:pt idx="135">
                  <c:v>28</c:v>
                </c:pt>
                <c:pt idx="136">
                  <c:v>28.6</c:v>
                </c:pt>
                <c:pt idx="137">
                  <c:v>28.6</c:v>
                </c:pt>
                <c:pt idx="138">
                  <c:v>29.3</c:v>
                </c:pt>
                <c:pt idx="139">
                  <c:v>29.3</c:v>
                </c:pt>
                <c:pt idx="140">
                  <c:v>29.9</c:v>
                </c:pt>
                <c:pt idx="141">
                  <c:v>29.9</c:v>
                </c:pt>
                <c:pt idx="142">
                  <c:v>30.5</c:v>
                </c:pt>
                <c:pt idx="143">
                  <c:v>30.5</c:v>
                </c:pt>
                <c:pt idx="144">
                  <c:v>31.2</c:v>
                </c:pt>
                <c:pt idx="145">
                  <c:v>31.2</c:v>
                </c:pt>
                <c:pt idx="146">
                  <c:v>31.8</c:v>
                </c:pt>
                <c:pt idx="147">
                  <c:v>32.4</c:v>
                </c:pt>
                <c:pt idx="148">
                  <c:v>32.4</c:v>
                </c:pt>
                <c:pt idx="149">
                  <c:v>33.1</c:v>
                </c:pt>
                <c:pt idx="150">
                  <c:v>33.1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35</c:v>
                </c:pt>
                <c:pt idx="156">
                  <c:v>35.6</c:v>
                </c:pt>
                <c:pt idx="157">
                  <c:v>35.6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36.9</c:v>
                </c:pt>
                <c:pt idx="161">
                  <c:v>36.9</c:v>
                </c:pt>
                <c:pt idx="162">
                  <c:v>37.5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39.4</c:v>
                </c:pt>
                <c:pt idx="168">
                  <c:v>40.1</c:v>
                </c:pt>
                <c:pt idx="169">
                  <c:v>40.1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42</c:v>
                </c:pt>
                <c:pt idx="174">
                  <c:v>42</c:v>
                </c:pt>
                <c:pt idx="175">
                  <c:v>42.6</c:v>
                </c:pt>
                <c:pt idx="176">
                  <c:v>43.2</c:v>
                </c:pt>
                <c:pt idx="177">
                  <c:v>43.2</c:v>
                </c:pt>
                <c:pt idx="178">
                  <c:v>43.9</c:v>
                </c:pt>
                <c:pt idx="179">
                  <c:v>44.5</c:v>
                </c:pt>
                <c:pt idx="180">
                  <c:v>44.5</c:v>
                </c:pt>
                <c:pt idx="181">
                  <c:v>45.1</c:v>
                </c:pt>
                <c:pt idx="182">
                  <c:v>45.1</c:v>
                </c:pt>
                <c:pt idx="183">
                  <c:v>45.8</c:v>
                </c:pt>
                <c:pt idx="184">
                  <c:v>46.4</c:v>
                </c:pt>
                <c:pt idx="185">
                  <c:v>46.4</c:v>
                </c:pt>
                <c:pt idx="186">
                  <c:v>47</c:v>
                </c:pt>
                <c:pt idx="187">
                  <c:v>47.7</c:v>
                </c:pt>
                <c:pt idx="188">
                  <c:v>47.7</c:v>
                </c:pt>
                <c:pt idx="189">
                  <c:v>48.3</c:v>
                </c:pt>
                <c:pt idx="190">
                  <c:v>48.9</c:v>
                </c:pt>
                <c:pt idx="191">
                  <c:v>48.9</c:v>
                </c:pt>
                <c:pt idx="192">
                  <c:v>49.6</c:v>
                </c:pt>
                <c:pt idx="193">
                  <c:v>50.2</c:v>
                </c:pt>
                <c:pt idx="194">
                  <c:v>50.2</c:v>
                </c:pt>
                <c:pt idx="195">
                  <c:v>50.8</c:v>
                </c:pt>
                <c:pt idx="196">
                  <c:v>51.5</c:v>
                </c:pt>
                <c:pt idx="197">
                  <c:v>52.1</c:v>
                </c:pt>
                <c:pt idx="198">
                  <c:v>52.1</c:v>
                </c:pt>
                <c:pt idx="199">
                  <c:v>52.8</c:v>
                </c:pt>
                <c:pt idx="200">
                  <c:v>53.4</c:v>
                </c:pt>
                <c:pt idx="201">
                  <c:v>53.4</c:v>
                </c:pt>
                <c:pt idx="202">
                  <c:v>54</c:v>
                </c:pt>
                <c:pt idx="203">
                  <c:v>54.7</c:v>
                </c:pt>
                <c:pt idx="204">
                  <c:v>55.3</c:v>
                </c:pt>
                <c:pt idx="205">
                  <c:v>55.3</c:v>
                </c:pt>
                <c:pt idx="206">
                  <c:v>55.9</c:v>
                </c:pt>
                <c:pt idx="207">
                  <c:v>56.6</c:v>
                </c:pt>
                <c:pt idx="208">
                  <c:v>56.6</c:v>
                </c:pt>
                <c:pt idx="209">
                  <c:v>57.2</c:v>
                </c:pt>
                <c:pt idx="210">
                  <c:v>57.8</c:v>
                </c:pt>
                <c:pt idx="211">
                  <c:v>57.8</c:v>
                </c:pt>
                <c:pt idx="212">
                  <c:v>58.5</c:v>
                </c:pt>
                <c:pt idx="213">
                  <c:v>59.1</c:v>
                </c:pt>
                <c:pt idx="214">
                  <c:v>59.7</c:v>
                </c:pt>
                <c:pt idx="215">
                  <c:v>60.4</c:v>
                </c:pt>
                <c:pt idx="216">
                  <c:v>60.4</c:v>
                </c:pt>
                <c:pt idx="217">
                  <c:v>61</c:v>
                </c:pt>
                <c:pt idx="218">
                  <c:v>61.6</c:v>
                </c:pt>
                <c:pt idx="219">
                  <c:v>61.6</c:v>
                </c:pt>
                <c:pt idx="220">
                  <c:v>62.3</c:v>
                </c:pt>
                <c:pt idx="221">
                  <c:v>62.9</c:v>
                </c:pt>
                <c:pt idx="222">
                  <c:v>63.5</c:v>
                </c:pt>
                <c:pt idx="223">
                  <c:v>63.5</c:v>
                </c:pt>
                <c:pt idx="224">
                  <c:v>64.2</c:v>
                </c:pt>
                <c:pt idx="225">
                  <c:v>64.8</c:v>
                </c:pt>
                <c:pt idx="226">
                  <c:v>65.5</c:v>
                </c:pt>
                <c:pt idx="227">
                  <c:v>65.5</c:v>
                </c:pt>
                <c:pt idx="228">
                  <c:v>66.099999999999994</c:v>
                </c:pt>
                <c:pt idx="229">
                  <c:v>66.7</c:v>
                </c:pt>
                <c:pt idx="230">
                  <c:v>67.400000000000006</c:v>
                </c:pt>
                <c:pt idx="231">
                  <c:v>67.400000000000006</c:v>
                </c:pt>
                <c:pt idx="232">
                  <c:v>68</c:v>
                </c:pt>
                <c:pt idx="233">
                  <c:v>68.599999999999994</c:v>
                </c:pt>
                <c:pt idx="234">
                  <c:v>69.3</c:v>
                </c:pt>
                <c:pt idx="235">
                  <c:v>69.900000000000006</c:v>
                </c:pt>
                <c:pt idx="236">
                  <c:v>69.900000000000006</c:v>
                </c:pt>
                <c:pt idx="237">
                  <c:v>70.5</c:v>
                </c:pt>
                <c:pt idx="238">
                  <c:v>71.2</c:v>
                </c:pt>
                <c:pt idx="239">
                  <c:v>71.8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73.099999999999994</c:v>
                </c:pt>
                <c:pt idx="243">
                  <c:v>73.7</c:v>
                </c:pt>
                <c:pt idx="244">
                  <c:v>74.3</c:v>
                </c:pt>
                <c:pt idx="245">
                  <c:v>75</c:v>
                </c:pt>
                <c:pt idx="246">
                  <c:v>75</c:v>
                </c:pt>
                <c:pt idx="247">
                  <c:v>75.599999999999994</c:v>
                </c:pt>
                <c:pt idx="248">
                  <c:v>76.2</c:v>
                </c:pt>
                <c:pt idx="249">
                  <c:v>76.900000000000006</c:v>
                </c:pt>
                <c:pt idx="250">
                  <c:v>77.5</c:v>
                </c:pt>
                <c:pt idx="251">
                  <c:v>78.2</c:v>
                </c:pt>
                <c:pt idx="252">
                  <c:v>78.2</c:v>
                </c:pt>
                <c:pt idx="253">
                  <c:v>78.8</c:v>
                </c:pt>
                <c:pt idx="254">
                  <c:v>79.400000000000006</c:v>
                </c:pt>
                <c:pt idx="255">
                  <c:v>80.099999999999994</c:v>
                </c:pt>
                <c:pt idx="256">
                  <c:v>80.7</c:v>
                </c:pt>
                <c:pt idx="257">
                  <c:v>81.3</c:v>
                </c:pt>
                <c:pt idx="258">
                  <c:v>81.3</c:v>
                </c:pt>
                <c:pt idx="259">
                  <c:v>82.6</c:v>
                </c:pt>
                <c:pt idx="260">
                  <c:v>82.6</c:v>
                </c:pt>
                <c:pt idx="261">
                  <c:v>83.2</c:v>
                </c:pt>
                <c:pt idx="262">
                  <c:v>83.9</c:v>
                </c:pt>
                <c:pt idx="263">
                  <c:v>84.5</c:v>
                </c:pt>
                <c:pt idx="264">
                  <c:v>85.1</c:v>
                </c:pt>
                <c:pt idx="265">
                  <c:v>85.8</c:v>
                </c:pt>
                <c:pt idx="266">
                  <c:v>86.4</c:v>
                </c:pt>
                <c:pt idx="267">
                  <c:v>87</c:v>
                </c:pt>
                <c:pt idx="268">
                  <c:v>87.7</c:v>
                </c:pt>
                <c:pt idx="269">
                  <c:v>87.7</c:v>
                </c:pt>
                <c:pt idx="270">
                  <c:v>88.3</c:v>
                </c:pt>
                <c:pt idx="271">
                  <c:v>88.9</c:v>
                </c:pt>
                <c:pt idx="272">
                  <c:v>89.6</c:v>
                </c:pt>
                <c:pt idx="273">
                  <c:v>90.2</c:v>
                </c:pt>
                <c:pt idx="274">
                  <c:v>90.8</c:v>
                </c:pt>
                <c:pt idx="275">
                  <c:v>91.5</c:v>
                </c:pt>
                <c:pt idx="276">
                  <c:v>92.1</c:v>
                </c:pt>
                <c:pt idx="277">
                  <c:v>92.1</c:v>
                </c:pt>
                <c:pt idx="278">
                  <c:v>92.8</c:v>
                </c:pt>
                <c:pt idx="279">
                  <c:v>93.4</c:v>
                </c:pt>
                <c:pt idx="280">
                  <c:v>94</c:v>
                </c:pt>
                <c:pt idx="281">
                  <c:v>94.7</c:v>
                </c:pt>
                <c:pt idx="282">
                  <c:v>95.3</c:v>
                </c:pt>
                <c:pt idx="283">
                  <c:v>95.9</c:v>
                </c:pt>
                <c:pt idx="284">
                  <c:v>96.6</c:v>
                </c:pt>
                <c:pt idx="285">
                  <c:v>97.2</c:v>
                </c:pt>
                <c:pt idx="286">
                  <c:v>97.8</c:v>
                </c:pt>
                <c:pt idx="287">
                  <c:v>97.8</c:v>
                </c:pt>
                <c:pt idx="288">
                  <c:v>98.5</c:v>
                </c:pt>
                <c:pt idx="289">
                  <c:v>99.1</c:v>
                </c:pt>
                <c:pt idx="290">
                  <c:v>99.7</c:v>
                </c:pt>
                <c:pt idx="291">
                  <c:v>100.4</c:v>
                </c:pt>
                <c:pt idx="292">
                  <c:v>101</c:v>
                </c:pt>
                <c:pt idx="293">
                  <c:v>101.6</c:v>
                </c:pt>
                <c:pt idx="294">
                  <c:v>102.3</c:v>
                </c:pt>
                <c:pt idx="295">
                  <c:v>102.9</c:v>
                </c:pt>
                <c:pt idx="296">
                  <c:v>103.5</c:v>
                </c:pt>
                <c:pt idx="297">
                  <c:v>104.2</c:v>
                </c:pt>
                <c:pt idx="298">
                  <c:v>104.8</c:v>
                </c:pt>
                <c:pt idx="299">
                  <c:v>105.5</c:v>
                </c:pt>
                <c:pt idx="300">
                  <c:v>106.1</c:v>
                </c:pt>
                <c:pt idx="301">
                  <c:v>106.7</c:v>
                </c:pt>
                <c:pt idx="302">
                  <c:v>106.7</c:v>
                </c:pt>
                <c:pt idx="303">
                  <c:v>107.4</c:v>
                </c:pt>
                <c:pt idx="304">
                  <c:v>108.6</c:v>
                </c:pt>
                <c:pt idx="305">
                  <c:v>108.6</c:v>
                </c:pt>
                <c:pt idx="306">
                  <c:v>109.3</c:v>
                </c:pt>
                <c:pt idx="307">
                  <c:v>109.9</c:v>
                </c:pt>
                <c:pt idx="308">
                  <c:v>110.5</c:v>
                </c:pt>
                <c:pt idx="309">
                  <c:v>111.2</c:v>
                </c:pt>
                <c:pt idx="310">
                  <c:v>111.8</c:v>
                </c:pt>
                <c:pt idx="311">
                  <c:v>112.4</c:v>
                </c:pt>
                <c:pt idx="312">
                  <c:v>113.1</c:v>
                </c:pt>
                <c:pt idx="313">
                  <c:v>113.7</c:v>
                </c:pt>
                <c:pt idx="314">
                  <c:v>114.3</c:v>
                </c:pt>
                <c:pt idx="315">
                  <c:v>115</c:v>
                </c:pt>
                <c:pt idx="316">
                  <c:v>115.6</c:v>
                </c:pt>
                <c:pt idx="317">
                  <c:v>115.6</c:v>
                </c:pt>
                <c:pt idx="318">
                  <c:v>116.9</c:v>
                </c:pt>
                <c:pt idx="319">
                  <c:v>117.5</c:v>
                </c:pt>
                <c:pt idx="320">
                  <c:v>118.2</c:v>
                </c:pt>
                <c:pt idx="321">
                  <c:v>118.2</c:v>
                </c:pt>
                <c:pt idx="322">
                  <c:v>118.8</c:v>
                </c:pt>
                <c:pt idx="323">
                  <c:v>119.4</c:v>
                </c:pt>
                <c:pt idx="324">
                  <c:v>120.1</c:v>
                </c:pt>
                <c:pt idx="325">
                  <c:v>120.7</c:v>
                </c:pt>
                <c:pt idx="326">
                  <c:v>121.3</c:v>
                </c:pt>
                <c:pt idx="327">
                  <c:v>122</c:v>
                </c:pt>
                <c:pt idx="328">
                  <c:v>122.6</c:v>
                </c:pt>
                <c:pt idx="329">
                  <c:v>123.2</c:v>
                </c:pt>
                <c:pt idx="330">
                  <c:v>123.9</c:v>
                </c:pt>
                <c:pt idx="331">
                  <c:v>124.5</c:v>
                </c:pt>
                <c:pt idx="332">
                  <c:v>125.1</c:v>
                </c:pt>
                <c:pt idx="333">
                  <c:v>125.8</c:v>
                </c:pt>
                <c:pt idx="334">
                  <c:v>126.4</c:v>
                </c:pt>
                <c:pt idx="335">
                  <c:v>127</c:v>
                </c:pt>
                <c:pt idx="336">
                  <c:v>127.7</c:v>
                </c:pt>
                <c:pt idx="337">
                  <c:v>128.30000000000001</c:v>
                </c:pt>
                <c:pt idx="338">
                  <c:v>128.9</c:v>
                </c:pt>
                <c:pt idx="339">
                  <c:v>129.6</c:v>
                </c:pt>
                <c:pt idx="340">
                  <c:v>130.19999999999999</c:v>
                </c:pt>
                <c:pt idx="341">
                  <c:v>130.80000000000001</c:v>
                </c:pt>
                <c:pt idx="342">
                  <c:v>131.5</c:v>
                </c:pt>
                <c:pt idx="343">
                  <c:v>132.1</c:v>
                </c:pt>
                <c:pt idx="344">
                  <c:v>132.80000000000001</c:v>
                </c:pt>
                <c:pt idx="345">
                  <c:v>133.4</c:v>
                </c:pt>
                <c:pt idx="346">
                  <c:v>134</c:v>
                </c:pt>
                <c:pt idx="347">
                  <c:v>134.69999999999999</c:v>
                </c:pt>
                <c:pt idx="348">
                  <c:v>135.30000000000001</c:v>
                </c:pt>
                <c:pt idx="349">
                  <c:v>135.30000000000001</c:v>
                </c:pt>
                <c:pt idx="350">
                  <c:v>136.6</c:v>
                </c:pt>
                <c:pt idx="351">
                  <c:v>137.19999999999999</c:v>
                </c:pt>
                <c:pt idx="352">
                  <c:v>137.19999999999999</c:v>
                </c:pt>
                <c:pt idx="353">
                  <c:v>137.80000000000001</c:v>
                </c:pt>
                <c:pt idx="354">
                  <c:v>138.5</c:v>
                </c:pt>
                <c:pt idx="355">
                  <c:v>139.1</c:v>
                </c:pt>
                <c:pt idx="356">
                  <c:v>139.69999999999999</c:v>
                </c:pt>
                <c:pt idx="357">
                  <c:v>140.4</c:v>
                </c:pt>
                <c:pt idx="358">
                  <c:v>141</c:v>
                </c:pt>
                <c:pt idx="359">
                  <c:v>141.6</c:v>
                </c:pt>
                <c:pt idx="360">
                  <c:v>142.30000000000001</c:v>
                </c:pt>
                <c:pt idx="361">
                  <c:v>142.9</c:v>
                </c:pt>
                <c:pt idx="362">
                  <c:v>143.5</c:v>
                </c:pt>
                <c:pt idx="363">
                  <c:v>143.5</c:v>
                </c:pt>
                <c:pt idx="364">
                  <c:v>144.80000000000001</c:v>
                </c:pt>
                <c:pt idx="365">
                  <c:v>144.80000000000001</c:v>
                </c:pt>
                <c:pt idx="366">
                  <c:v>145.5</c:v>
                </c:pt>
                <c:pt idx="367">
                  <c:v>146.1</c:v>
                </c:pt>
                <c:pt idx="368">
                  <c:v>146.69999999999999</c:v>
                </c:pt>
                <c:pt idx="369">
                  <c:v>146.1</c:v>
                </c:pt>
                <c:pt idx="370">
                  <c:v>146.69999999999999</c:v>
                </c:pt>
                <c:pt idx="371">
                  <c:v>146.69999999999999</c:v>
                </c:pt>
                <c:pt idx="372">
                  <c:v>146.69999999999999</c:v>
                </c:pt>
                <c:pt idx="373">
                  <c:v>146.69999999999999</c:v>
                </c:pt>
                <c:pt idx="374">
                  <c:v>147.4</c:v>
                </c:pt>
                <c:pt idx="375">
                  <c:v>148</c:v>
                </c:pt>
                <c:pt idx="376">
                  <c:v>148.6</c:v>
                </c:pt>
                <c:pt idx="377">
                  <c:v>149.30000000000001</c:v>
                </c:pt>
                <c:pt idx="378">
                  <c:v>149.30000000000001</c:v>
                </c:pt>
                <c:pt idx="379">
                  <c:v>149.9</c:v>
                </c:pt>
                <c:pt idx="380">
                  <c:v>150.5</c:v>
                </c:pt>
                <c:pt idx="381">
                  <c:v>151.19999999999999</c:v>
                </c:pt>
                <c:pt idx="382">
                  <c:v>151.80000000000001</c:v>
                </c:pt>
                <c:pt idx="383">
                  <c:v>151.80000000000001</c:v>
                </c:pt>
                <c:pt idx="384">
                  <c:v>152.4</c:v>
                </c:pt>
                <c:pt idx="385">
                  <c:v>153.69999999999999</c:v>
                </c:pt>
                <c:pt idx="386">
                  <c:v>153.69999999999999</c:v>
                </c:pt>
                <c:pt idx="387">
                  <c:v>154.30000000000001</c:v>
                </c:pt>
                <c:pt idx="388">
                  <c:v>155</c:v>
                </c:pt>
                <c:pt idx="389">
                  <c:v>155.6</c:v>
                </c:pt>
                <c:pt idx="390">
                  <c:v>156.19999999999999</c:v>
                </c:pt>
                <c:pt idx="391">
                  <c:v>156.19999999999999</c:v>
                </c:pt>
                <c:pt idx="392">
                  <c:v>156.9</c:v>
                </c:pt>
                <c:pt idx="393">
                  <c:v>157.5</c:v>
                </c:pt>
                <c:pt idx="394">
                  <c:v>158.19999999999999</c:v>
                </c:pt>
                <c:pt idx="395">
                  <c:v>158.80000000000001</c:v>
                </c:pt>
                <c:pt idx="396">
                  <c:v>159.4</c:v>
                </c:pt>
                <c:pt idx="397">
                  <c:v>160.1</c:v>
                </c:pt>
                <c:pt idx="398">
                  <c:v>160.1</c:v>
                </c:pt>
                <c:pt idx="399">
                  <c:v>160.69999999999999</c:v>
                </c:pt>
                <c:pt idx="400">
                  <c:v>161.30000000000001</c:v>
                </c:pt>
                <c:pt idx="401">
                  <c:v>162</c:v>
                </c:pt>
                <c:pt idx="402">
                  <c:v>162.6</c:v>
                </c:pt>
                <c:pt idx="403">
                  <c:v>162.6</c:v>
                </c:pt>
                <c:pt idx="404">
                  <c:v>163.19999999999999</c:v>
                </c:pt>
                <c:pt idx="405">
                  <c:v>163.9</c:v>
                </c:pt>
                <c:pt idx="406">
                  <c:v>164.5</c:v>
                </c:pt>
                <c:pt idx="407">
                  <c:v>165.1</c:v>
                </c:pt>
                <c:pt idx="408">
                  <c:v>165.1</c:v>
                </c:pt>
                <c:pt idx="409">
                  <c:v>165.8</c:v>
                </c:pt>
                <c:pt idx="410">
                  <c:v>166.4</c:v>
                </c:pt>
                <c:pt idx="411">
                  <c:v>167</c:v>
                </c:pt>
                <c:pt idx="412">
                  <c:v>167.7</c:v>
                </c:pt>
                <c:pt idx="413">
                  <c:v>168.3</c:v>
                </c:pt>
                <c:pt idx="414">
                  <c:v>168.3</c:v>
                </c:pt>
                <c:pt idx="415">
                  <c:v>168.9</c:v>
                </c:pt>
                <c:pt idx="416">
                  <c:v>169.6</c:v>
                </c:pt>
                <c:pt idx="417">
                  <c:v>170.2</c:v>
                </c:pt>
                <c:pt idx="418">
                  <c:v>170.8</c:v>
                </c:pt>
                <c:pt idx="419">
                  <c:v>170.8</c:v>
                </c:pt>
                <c:pt idx="420">
                  <c:v>171.5</c:v>
                </c:pt>
                <c:pt idx="421">
                  <c:v>172.1</c:v>
                </c:pt>
                <c:pt idx="422">
                  <c:v>172.8</c:v>
                </c:pt>
                <c:pt idx="423">
                  <c:v>173.4</c:v>
                </c:pt>
                <c:pt idx="424">
                  <c:v>173.4</c:v>
                </c:pt>
                <c:pt idx="425">
                  <c:v>174</c:v>
                </c:pt>
                <c:pt idx="426">
                  <c:v>174.7</c:v>
                </c:pt>
                <c:pt idx="427">
                  <c:v>175.3</c:v>
                </c:pt>
                <c:pt idx="428">
                  <c:v>175.3</c:v>
                </c:pt>
                <c:pt idx="429">
                  <c:v>175.9</c:v>
                </c:pt>
                <c:pt idx="430">
                  <c:v>176.6</c:v>
                </c:pt>
                <c:pt idx="431">
                  <c:v>177.2</c:v>
                </c:pt>
                <c:pt idx="432">
                  <c:v>177.2</c:v>
                </c:pt>
                <c:pt idx="433">
                  <c:v>177.8</c:v>
                </c:pt>
                <c:pt idx="434">
                  <c:v>178.5</c:v>
                </c:pt>
                <c:pt idx="435">
                  <c:v>179.1</c:v>
                </c:pt>
                <c:pt idx="436">
                  <c:v>179.1</c:v>
                </c:pt>
                <c:pt idx="437">
                  <c:v>179.7</c:v>
                </c:pt>
                <c:pt idx="438">
                  <c:v>180.4</c:v>
                </c:pt>
                <c:pt idx="439">
                  <c:v>181</c:v>
                </c:pt>
                <c:pt idx="440">
                  <c:v>181</c:v>
                </c:pt>
                <c:pt idx="441">
                  <c:v>181.6</c:v>
                </c:pt>
                <c:pt idx="442">
                  <c:v>181.6</c:v>
                </c:pt>
                <c:pt idx="443">
                  <c:v>182.3</c:v>
                </c:pt>
                <c:pt idx="444">
                  <c:v>182.9</c:v>
                </c:pt>
                <c:pt idx="445">
                  <c:v>183.5</c:v>
                </c:pt>
                <c:pt idx="446">
                  <c:v>183.5</c:v>
                </c:pt>
                <c:pt idx="447">
                  <c:v>184.2</c:v>
                </c:pt>
                <c:pt idx="448">
                  <c:v>184.8</c:v>
                </c:pt>
                <c:pt idx="449">
                  <c:v>184.8</c:v>
                </c:pt>
                <c:pt idx="450">
                  <c:v>185.5</c:v>
                </c:pt>
                <c:pt idx="451">
                  <c:v>186.1</c:v>
                </c:pt>
                <c:pt idx="452">
                  <c:v>186.1</c:v>
                </c:pt>
                <c:pt idx="453">
                  <c:v>186.7</c:v>
                </c:pt>
                <c:pt idx="454">
                  <c:v>186.7</c:v>
                </c:pt>
                <c:pt idx="455">
                  <c:v>187.4</c:v>
                </c:pt>
                <c:pt idx="456">
                  <c:v>188</c:v>
                </c:pt>
                <c:pt idx="457">
                  <c:v>188</c:v>
                </c:pt>
                <c:pt idx="458">
                  <c:v>188.6</c:v>
                </c:pt>
                <c:pt idx="459">
                  <c:v>189.3</c:v>
                </c:pt>
                <c:pt idx="460">
                  <c:v>189.3</c:v>
                </c:pt>
                <c:pt idx="461">
                  <c:v>189.3</c:v>
                </c:pt>
                <c:pt idx="462">
                  <c:v>189.9</c:v>
                </c:pt>
                <c:pt idx="463">
                  <c:v>189.9</c:v>
                </c:pt>
                <c:pt idx="464">
                  <c:v>190.5</c:v>
                </c:pt>
                <c:pt idx="465">
                  <c:v>191.2</c:v>
                </c:pt>
                <c:pt idx="466">
                  <c:v>191.2</c:v>
                </c:pt>
                <c:pt idx="467">
                  <c:v>191.2</c:v>
                </c:pt>
                <c:pt idx="468">
                  <c:v>191.8</c:v>
                </c:pt>
                <c:pt idx="469">
                  <c:v>191.8</c:v>
                </c:pt>
                <c:pt idx="470">
                  <c:v>192.4</c:v>
                </c:pt>
                <c:pt idx="471">
                  <c:v>192.4</c:v>
                </c:pt>
                <c:pt idx="472">
                  <c:v>192.4</c:v>
                </c:pt>
                <c:pt idx="473">
                  <c:v>193.1</c:v>
                </c:pt>
                <c:pt idx="474">
                  <c:v>193.1</c:v>
                </c:pt>
                <c:pt idx="475">
                  <c:v>193.1</c:v>
                </c:pt>
                <c:pt idx="476">
                  <c:v>193.7</c:v>
                </c:pt>
                <c:pt idx="477">
                  <c:v>193.7</c:v>
                </c:pt>
                <c:pt idx="478">
                  <c:v>194.3</c:v>
                </c:pt>
                <c:pt idx="479">
                  <c:v>194.3</c:v>
                </c:pt>
                <c:pt idx="480">
                  <c:v>194.3</c:v>
                </c:pt>
                <c:pt idx="481">
                  <c:v>194.3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195.6</c:v>
                </c:pt>
                <c:pt idx="488">
                  <c:v>195</c:v>
                </c:pt>
                <c:pt idx="489">
                  <c:v>195</c:v>
                </c:pt>
                <c:pt idx="490">
                  <c:v>195</c:v>
                </c:pt>
                <c:pt idx="491">
                  <c:v>195</c:v>
                </c:pt>
                <c:pt idx="492">
                  <c:v>194.3</c:v>
                </c:pt>
                <c:pt idx="493">
                  <c:v>194.3</c:v>
                </c:pt>
                <c:pt idx="494">
                  <c:v>193.7</c:v>
                </c:pt>
                <c:pt idx="495">
                  <c:v>193.7</c:v>
                </c:pt>
                <c:pt idx="496">
                  <c:v>193.7</c:v>
                </c:pt>
                <c:pt idx="497">
                  <c:v>193.7</c:v>
                </c:pt>
                <c:pt idx="498">
                  <c:v>193.7</c:v>
                </c:pt>
                <c:pt idx="499">
                  <c:v>193.7</c:v>
                </c:pt>
                <c:pt idx="500">
                  <c:v>193.7</c:v>
                </c:pt>
                <c:pt idx="501">
                  <c:v>193.7</c:v>
                </c:pt>
                <c:pt idx="502">
                  <c:v>193.7</c:v>
                </c:pt>
                <c:pt idx="503">
                  <c:v>193.7</c:v>
                </c:pt>
                <c:pt idx="504">
                  <c:v>193.7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8-49CD-9139-C52DDC7523C6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0.73899999999999999</c:v>
                </c:pt>
                <c:pt idx="1">
                  <c:v>0.73899999999999999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0.74099999999999999</c:v>
                </c:pt>
                <c:pt idx="9">
                  <c:v>0.74099999999999999</c:v>
                </c:pt>
                <c:pt idx="10">
                  <c:v>0.74099999999999999</c:v>
                </c:pt>
                <c:pt idx="11">
                  <c:v>0.74099999999999999</c:v>
                </c:pt>
                <c:pt idx="12">
                  <c:v>0.74099999999999999</c:v>
                </c:pt>
                <c:pt idx="13">
                  <c:v>0.74099999999999999</c:v>
                </c:pt>
                <c:pt idx="14">
                  <c:v>0.74199999999999999</c:v>
                </c:pt>
                <c:pt idx="15">
                  <c:v>0.74199999999999999</c:v>
                </c:pt>
                <c:pt idx="16">
                  <c:v>0.74199999999999999</c:v>
                </c:pt>
                <c:pt idx="17">
                  <c:v>0.74199999999999999</c:v>
                </c:pt>
                <c:pt idx="18">
                  <c:v>0.74199999999999999</c:v>
                </c:pt>
                <c:pt idx="19">
                  <c:v>0.74199999999999999</c:v>
                </c:pt>
                <c:pt idx="20">
                  <c:v>0.74299999999999999</c:v>
                </c:pt>
                <c:pt idx="21">
                  <c:v>0.74299999999999999</c:v>
                </c:pt>
                <c:pt idx="22">
                  <c:v>0.74299999999999999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0.74299999999999999</c:v>
                </c:pt>
                <c:pt idx="26">
                  <c:v>0.74399999999999999</c:v>
                </c:pt>
                <c:pt idx="27">
                  <c:v>0.74399999999999999</c:v>
                </c:pt>
                <c:pt idx="28">
                  <c:v>0.74399999999999999</c:v>
                </c:pt>
                <c:pt idx="29">
                  <c:v>0.745</c:v>
                </c:pt>
                <c:pt idx="30">
                  <c:v>0.745</c:v>
                </c:pt>
                <c:pt idx="31">
                  <c:v>0.745</c:v>
                </c:pt>
                <c:pt idx="32">
                  <c:v>0.745</c:v>
                </c:pt>
                <c:pt idx="33">
                  <c:v>0.745</c:v>
                </c:pt>
                <c:pt idx="34">
                  <c:v>0.746</c:v>
                </c:pt>
                <c:pt idx="35">
                  <c:v>0.746</c:v>
                </c:pt>
                <c:pt idx="36">
                  <c:v>0.746</c:v>
                </c:pt>
                <c:pt idx="37">
                  <c:v>0.746</c:v>
                </c:pt>
                <c:pt idx="38">
                  <c:v>0.747</c:v>
                </c:pt>
                <c:pt idx="39">
                  <c:v>0.747</c:v>
                </c:pt>
                <c:pt idx="40">
                  <c:v>0.747</c:v>
                </c:pt>
                <c:pt idx="41">
                  <c:v>0.747</c:v>
                </c:pt>
                <c:pt idx="42">
                  <c:v>0.748</c:v>
                </c:pt>
                <c:pt idx="43">
                  <c:v>0.748</c:v>
                </c:pt>
                <c:pt idx="44">
                  <c:v>0.748</c:v>
                </c:pt>
                <c:pt idx="45">
                  <c:v>0.748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0.751</c:v>
                </c:pt>
                <c:pt idx="54">
                  <c:v>0.751</c:v>
                </c:pt>
                <c:pt idx="55">
                  <c:v>0.751</c:v>
                </c:pt>
                <c:pt idx="56">
                  <c:v>0.752</c:v>
                </c:pt>
                <c:pt idx="57">
                  <c:v>0.752</c:v>
                </c:pt>
                <c:pt idx="58">
                  <c:v>0.752</c:v>
                </c:pt>
                <c:pt idx="59">
                  <c:v>0.753</c:v>
                </c:pt>
                <c:pt idx="60">
                  <c:v>0.753</c:v>
                </c:pt>
                <c:pt idx="61">
                  <c:v>0.753</c:v>
                </c:pt>
                <c:pt idx="62">
                  <c:v>0.754</c:v>
                </c:pt>
                <c:pt idx="63">
                  <c:v>0.754</c:v>
                </c:pt>
                <c:pt idx="64">
                  <c:v>0.754</c:v>
                </c:pt>
                <c:pt idx="65">
                  <c:v>0.755</c:v>
                </c:pt>
                <c:pt idx="66">
                  <c:v>0.755</c:v>
                </c:pt>
                <c:pt idx="67">
                  <c:v>0.755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0.75600000000000001</c:v>
                </c:pt>
                <c:pt idx="71">
                  <c:v>0.75700000000000001</c:v>
                </c:pt>
                <c:pt idx="72">
                  <c:v>0.75700000000000001</c:v>
                </c:pt>
                <c:pt idx="73">
                  <c:v>0.75800000000000001</c:v>
                </c:pt>
                <c:pt idx="74">
                  <c:v>0.75800000000000001</c:v>
                </c:pt>
                <c:pt idx="75">
                  <c:v>0.75800000000000001</c:v>
                </c:pt>
                <c:pt idx="76">
                  <c:v>0.75800000000000001</c:v>
                </c:pt>
                <c:pt idx="77">
                  <c:v>0.75900000000000001</c:v>
                </c:pt>
                <c:pt idx="78">
                  <c:v>0.75900000000000001</c:v>
                </c:pt>
                <c:pt idx="79">
                  <c:v>0.75900000000000001</c:v>
                </c:pt>
                <c:pt idx="80">
                  <c:v>0.76</c:v>
                </c:pt>
                <c:pt idx="81">
                  <c:v>0.76</c:v>
                </c:pt>
                <c:pt idx="82">
                  <c:v>0.76100000000000001</c:v>
                </c:pt>
                <c:pt idx="83">
                  <c:v>0.76100000000000001</c:v>
                </c:pt>
                <c:pt idx="84">
                  <c:v>0.76100000000000001</c:v>
                </c:pt>
                <c:pt idx="85">
                  <c:v>0.76200000000000001</c:v>
                </c:pt>
                <c:pt idx="86">
                  <c:v>0.76200000000000001</c:v>
                </c:pt>
                <c:pt idx="87">
                  <c:v>0.76300000000000001</c:v>
                </c:pt>
                <c:pt idx="88">
                  <c:v>0.76300000000000001</c:v>
                </c:pt>
                <c:pt idx="89">
                  <c:v>0.76400000000000001</c:v>
                </c:pt>
                <c:pt idx="90">
                  <c:v>0.76400000000000001</c:v>
                </c:pt>
                <c:pt idx="91">
                  <c:v>0.76400000000000001</c:v>
                </c:pt>
                <c:pt idx="92">
                  <c:v>0.76500000000000001</c:v>
                </c:pt>
                <c:pt idx="93">
                  <c:v>0.76500000000000001</c:v>
                </c:pt>
                <c:pt idx="94">
                  <c:v>0.76600000000000001</c:v>
                </c:pt>
                <c:pt idx="95">
                  <c:v>0.76600000000000001</c:v>
                </c:pt>
                <c:pt idx="96">
                  <c:v>0.76600000000000001</c:v>
                </c:pt>
                <c:pt idx="97">
                  <c:v>0.76700000000000002</c:v>
                </c:pt>
                <c:pt idx="98">
                  <c:v>0.76700000000000002</c:v>
                </c:pt>
                <c:pt idx="99">
                  <c:v>0.76800000000000002</c:v>
                </c:pt>
                <c:pt idx="100">
                  <c:v>0.76800000000000002</c:v>
                </c:pt>
                <c:pt idx="101">
                  <c:v>0.76900000000000002</c:v>
                </c:pt>
                <c:pt idx="102">
                  <c:v>0.76900000000000002</c:v>
                </c:pt>
                <c:pt idx="103">
                  <c:v>0.76900000000000002</c:v>
                </c:pt>
                <c:pt idx="104">
                  <c:v>0.77</c:v>
                </c:pt>
                <c:pt idx="105">
                  <c:v>0.77</c:v>
                </c:pt>
                <c:pt idx="106">
                  <c:v>0.77100000000000002</c:v>
                </c:pt>
                <c:pt idx="107">
                  <c:v>0.77100000000000002</c:v>
                </c:pt>
                <c:pt idx="108">
                  <c:v>0.77200000000000002</c:v>
                </c:pt>
                <c:pt idx="109">
                  <c:v>0.77200000000000002</c:v>
                </c:pt>
                <c:pt idx="110">
                  <c:v>0.77300000000000002</c:v>
                </c:pt>
                <c:pt idx="111">
                  <c:v>0.77300000000000002</c:v>
                </c:pt>
                <c:pt idx="112">
                  <c:v>0.77400000000000002</c:v>
                </c:pt>
                <c:pt idx="113">
                  <c:v>0.77400000000000002</c:v>
                </c:pt>
                <c:pt idx="114">
                  <c:v>0.77500000000000002</c:v>
                </c:pt>
                <c:pt idx="115">
                  <c:v>0.77500000000000002</c:v>
                </c:pt>
                <c:pt idx="116">
                  <c:v>0.77600000000000002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0.77700000000000002</c:v>
                </c:pt>
                <c:pt idx="120">
                  <c:v>0.77800000000000002</c:v>
                </c:pt>
                <c:pt idx="121">
                  <c:v>0.77800000000000002</c:v>
                </c:pt>
                <c:pt idx="122">
                  <c:v>0.77900000000000003</c:v>
                </c:pt>
                <c:pt idx="123">
                  <c:v>0.77900000000000003</c:v>
                </c:pt>
                <c:pt idx="124">
                  <c:v>0.78</c:v>
                </c:pt>
                <c:pt idx="125">
                  <c:v>0.78</c:v>
                </c:pt>
                <c:pt idx="126">
                  <c:v>0.78100000000000003</c:v>
                </c:pt>
                <c:pt idx="127">
                  <c:v>0.78100000000000003</c:v>
                </c:pt>
                <c:pt idx="128">
                  <c:v>0.78200000000000003</c:v>
                </c:pt>
                <c:pt idx="129">
                  <c:v>0.78200000000000003</c:v>
                </c:pt>
                <c:pt idx="130">
                  <c:v>0.78300000000000003</c:v>
                </c:pt>
                <c:pt idx="131">
                  <c:v>0.78300000000000003</c:v>
                </c:pt>
                <c:pt idx="132">
                  <c:v>0.78400000000000003</c:v>
                </c:pt>
                <c:pt idx="133">
                  <c:v>0.78400000000000003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0.78700000000000003</c:v>
                </c:pt>
                <c:pt idx="139">
                  <c:v>0.78800000000000003</c:v>
                </c:pt>
                <c:pt idx="140">
                  <c:v>0.78800000000000003</c:v>
                </c:pt>
                <c:pt idx="141">
                  <c:v>0.78900000000000003</c:v>
                </c:pt>
                <c:pt idx="142">
                  <c:v>0.78900000000000003</c:v>
                </c:pt>
                <c:pt idx="143">
                  <c:v>0.79</c:v>
                </c:pt>
                <c:pt idx="144">
                  <c:v>0.79</c:v>
                </c:pt>
                <c:pt idx="145">
                  <c:v>0.79100000000000004</c:v>
                </c:pt>
                <c:pt idx="146">
                  <c:v>0.79200000000000004</c:v>
                </c:pt>
                <c:pt idx="147">
                  <c:v>0.79200000000000004</c:v>
                </c:pt>
                <c:pt idx="148">
                  <c:v>0.79300000000000004</c:v>
                </c:pt>
                <c:pt idx="149">
                  <c:v>0.79300000000000004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0.79500000000000004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0.79700000000000004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0.79900000000000004</c:v>
                </c:pt>
                <c:pt idx="159">
                  <c:v>0.79900000000000004</c:v>
                </c:pt>
                <c:pt idx="160">
                  <c:v>0.8</c:v>
                </c:pt>
                <c:pt idx="161">
                  <c:v>0.8</c:v>
                </c:pt>
                <c:pt idx="162">
                  <c:v>0.80100000000000005</c:v>
                </c:pt>
                <c:pt idx="163">
                  <c:v>0.80200000000000005</c:v>
                </c:pt>
                <c:pt idx="164">
                  <c:v>0.80200000000000005</c:v>
                </c:pt>
                <c:pt idx="165">
                  <c:v>0.80300000000000005</c:v>
                </c:pt>
                <c:pt idx="166">
                  <c:v>0.80400000000000005</c:v>
                </c:pt>
                <c:pt idx="167">
                  <c:v>0.80400000000000005</c:v>
                </c:pt>
                <c:pt idx="168">
                  <c:v>0.80500000000000005</c:v>
                </c:pt>
                <c:pt idx="169">
                  <c:v>0.80600000000000005</c:v>
                </c:pt>
                <c:pt idx="170">
                  <c:v>0.80600000000000005</c:v>
                </c:pt>
                <c:pt idx="171">
                  <c:v>0.80700000000000005</c:v>
                </c:pt>
                <c:pt idx="172">
                  <c:v>0.80800000000000005</c:v>
                </c:pt>
                <c:pt idx="173">
                  <c:v>0.80800000000000005</c:v>
                </c:pt>
                <c:pt idx="174">
                  <c:v>0.80900000000000005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0.81100000000000005</c:v>
                </c:pt>
                <c:pt idx="178">
                  <c:v>0.81200000000000006</c:v>
                </c:pt>
                <c:pt idx="179">
                  <c:v>0.81200000000000006</c:v>
                </c:pt>
                <c:pt idx="180">
                  <c:v>0.81299999999999994</c:v>
                </c:pt>
                <c:pt idx="181">
                  <c:v>0.81399999999999995</c:v>
                </c:pt>
                <c:pt idx="182">
                  <c:v>0.81399999999999995</c:v>
                </c:pt>
                <c:pt idx="183">
                  <c:v>0.81499999999999995</c:v>
                </c:pt>
                <c:pt idx="184">
                  <c:v>0.81599999999999995</c:v>
                </c:pt>
                <c:pt idx="185">
                  <c:v>0.81699999999999995</c:v>
                </c:pt>
                <c:pt idx="186">
                  <c:v>0.81699999999999995</c:v>
                </c:pt>
                <c:pt idx="187">
                  <c:v>0.81799999999999995</c:v>
                </c:pt>
                <c:pt idx="188">
                  <c:v>0.81899999999999995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0.82099999999999995</c:v>
                </c:pt>
                <c:pt idx="192">
                  <c:v>0.82099999999999995</c:v>
                </c:pt>
                <c:pt idx="193">
                  <c:v>0.82199999999999995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0.82499999999999996</c:v>
                </c:pt>
                <c:pt idx="198">
                  <c:v>0.82599999999999996</c:v>
                </c:pt>
                <c:pt idx="199">
                  <c:v>0.82699999999999996</c:v>
                </c:pt>
                <c:pt idx="200">
                  <c:v>0.82699999999999996</c:v>
                </c:pt>
                <c:pt idx="201">
                  <c:v>0.82799999999999996</c:v>
                </c:pt>
                <c:pt idx="202">
                  <c:v>0.82899999999999996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0.83099999999999996</c:v>
                </c:pt>
                <c:pt idx="206">
                  <c:v>0.83199999999999996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0.83399999999999996</c:v>
                </c:pt>
                <c:pt idx="210">
                  <c:v>0.83499999999999996</c:v>
                </c:pt>
                <c:pt idx="211">
                  <c:v>0.83599999999999997</c:v>
                </c:pt>
                <c:pt idx="212">
                  <c:v>0.83599999999999997</c:v>
                </c:pt>
                <c:pt idx="213">
                  <c:v>0.83699999999999997</c:v>
                </c:pt>
                <c:pt idx="214">
                  <c:v>0.83799999999999997</c:v>
                </c:pt>
                <c:pt idx="215">
                  <c:v>0.83899999999999997</c:v>
                </c:pt>
                <c:pt idx="216">
                  <c:v>0.84</c:v>
                </c:pt>
                <c:pt idx="217">
                  <c:v>0.84099999999999997</c:v>
                </c:pt>
                <c:pt idx="218">
                  <c:v>0.84099999999999997</c:v>
                </c:pt>
                <c:pt idx="219">
                  <c:v>0.84199999999999997</c:v>
                </c:pt>
                <c:pt idx="220">
                  <c:v>0.84299999999999997</c:v>
                </c:pt>
                <c:pt idx="221">
                  <c:v>0.84399999999999997</c:v>
                </c:pt>
                <c:pt idx="222">
                  <c:v>0.84499999999999997</c:v>
                </c:pt>
                <c:pt idx="223">
                  <c:v>0.84599999999999997</c:v>
                </c:pt>
                <c:pt idx="224">
                  <c:v>0.84599999999999997</c:v>
                </c:pt>
                <c:pt idx="225">
                  <c:v>0.84699999999999998</c:v>
                </c:pt>
                <c:pt idx="226">
                  <c:v>0.84799999999999998</c:v>
                </c:pt>
                <c:pt idx="227">
                  <c:v>0.84899999999999998</c:v>
                </c:pt>
                <c:pt idx="228">
                  <c:v>0.85</c:v>
                </c:pt>
                <c:pt idx="229">
                  <c:v>0.85099999999999998</c:v>
                </c:pt>
                <c:pt idx="230">
                  <c:v>0.85099999999999998</c:v>
                </c:pt>
                <c:pt idx="231">
                  <c:v>0.85199999999999998</c:v>
                </c:pt>
                <c:pt idx="232">
                  <c:v>0.85299999999999998</c:v>
                </c:pt>
                <c:pt idx="233">
                  <c:v>0.85399999999999998</c:v>
                </c:pt>
                <c:pt idx="234">
                  <c:v>0.85499999999999998</c:v>
                </c:pt>
                <c:pt idx="235">
                  <c:v>0.85599999999999998</c:v>
                </c:pt>
                <c:pt idx="236">
                  <c:v>0.85599999999999998</c:v>
                </c:pt>
                <c:pt idx="237">
                  <c:v>0.85699999999999998</c:v>
                </c:pt>
                <c:pt idx="238">
                  <c:v>0.85799999999999998</c:v>
                </c:pt>
                <c:pt idx="239">
                  <c:v>0.85899999999999999</c:v>
                </c:pt>
                <c:pt idx="240">
                  <c:v>0.86</c:v>
                </c:pt>
                <c:pt idx="241">
                  <c:v>0.86099999999999999</c:v>
                </c:pt>
                <c:pt idx="242">
                  <c:v>0.86199999999999999</c:v>
                </c:pt>
                <c:pt idx="243">
                  <c:v>0.86299999999999999</c:v>
                </c:pt>
                <c:pt idx="244">
                  <c:v>0.86299999999999999</c:v>
                </c:pt>
                <c:pt idx="245">
                  <c:v>0.86399999999999999</c:v>
                </c:pt>
                <c:pt idx="246">
                  <c:v>0.86499999999999999</c:v>
                </c:pt>
                <c:pt idx="247">
                  <c:v>0.86599999999999999</c:v>
                </c:pt>
                <c:pt idx="248">
                  <c:v>0.86699999999999999</c:v>
                </c:pt>
                <c:pt idx="249">
                  <c:v>0.86799999999999999</c:v>
                </c:pt>
                <c:pt idx="250">
                  <c:v>0.86899999999999999</c:v>
                </c:pt>
                <c:pt idx="251">
                  <c:v>0.87</c:v>
                </c:pt>
                <c:pt idx="252">
                  <c:v>0.871</c:v>
                </c:pt>
                <c:pt idx="253">
                  <c:v>0.872</c:v>
                </c:pt>
                <c:pt idx="254">
                  <c:v>0.873</c:v>
                </c:pt>
                <c:pt idx="255">
                  <c:v>0.874</c:v>
                </c:pt>
                <c:pt idx="256">
                  <c:v>0.874</c:v>
                </c:pt>
                <c:pt idx="257">
                  <c:v>0.875</c:v>
                </c:pt>
                <c:pt idx="258">
                  <c:v>0.876</c:v>
                </c:pt>
                <c:pt idx="259">
                  <c:v>0.877</c:v>
                </c:pt>
                <c:pt idx="260">
                  <c:v>0.878</c:v>
                </c:pt>
                <c:pt idx="261">
                  <c:v>0.879</c:v>
                </c:pt>
                <c:pt idx="262">
                  <c:v>0.88</c:v>
                </c:pt>
                <c:pt idx="263">
                  <c:v>0.88100000000000001</c:v>
                </c:pt>
                <c:pt idx="264">
                  <c:v>0.88200000000000001</c:v>
                </c:pt>
                <c:pt idx="265">
                  <c:v>0.88300000000000001</c:v>
                </c:pt>
                <c:pt idx="266">
                  <c:v>0.88400000000000001</c:v>
                </c:pt>
                <c:pt idx="267">
                  <c:v>0.88500000000000001</c:v>
                </c:pt>
                <c:pt idx="268">
                  <c:v>0.88600000000000001</c:v>
                </c:pt>
                <c:pt idx="269">
                  <c:v>0.88700000000000001</c:v>
                </c:pt>
                <c:pt idx="270">
                  <c:v>0.88800000000000001</c:v>
                </c:pt>
                <c:pt idx="271">
                  <c:v>0.88900000000000001</c:v>
                </c:pt>
                <c:pt idx="272">
                  <c:v>0.89</c:v>
                </c:pt>
                <c:pt idx="273">
                  <c:v>0.89100000000000001</c:v>
                </c:pt>
                <c:pt idx="274">
                  <c:v>0.89200000000000002</c:v>
                </c:pt>
                <c:pt idx="275">
                  <c:v>0.89300000000000002</c:v>
                </c:pt>
                <c:pt idx="276">
                  <c:v>0.89400000000000002</c:v>
                </c:pt>
                <c:pt idx="277">
                  <c:v>0.89500000000000002</c:v>
                </c:pt>
                <c:pt idx="278">
                  <c:v>0.89600000000000002</c:v>
                </c:pt>
                <c:pt idx="279">
                  <c:v>0.89700000000000002</c:v>
                </c:pt>
                <c:pt idx="280">
                  <c:v>0.89800000000000002</c:v>
                </c:pt>
                <c:pt idx="281">
                  <c:v>0.89900000000000002</c:v>
                </c:pt>
                <c:pt idx="282">
                  <c:v>0.9</c:v>
                </c:pt>
                <c:pt idx="283">
                  <c:v>0.90100000000000002</c:v>
                </c:pt>
                <c:pt idx="284">
                  <c:v>0.90200000000000002</c:v>
                </c:pt>
                <c:pt idx="285">
                  <c:v>0.90300000000000002</c:v>
                </c:pt>
                <c:pt idx="286">
                  <c:v>0.90400000000000003</c:v>
                </c:pt>
                <c:pt idx="287">
                  <c:v>0.90500000000000003</c:v>
                </c:pt>
                <c:pt idx="288">
                  <c:v>0.90600000000000003</c:v>
                </c:pt>
                <c:pt idx="289">
                  <c:v>0.90700000000000003</c:v>
                </c:pt>
                <c:pt idx="290">
                  <c:v>0.90800000000000003</c:v>
                </c:pt>
                <c:pt idx="291">
                  <c:v>0.90900000000000003</c:v>
                </c:pt>
                <c:pt idx="292">
                  <c:v>0.91</c:v>
                </c:pt>
                <c:pt idx="293">
                  <c:v>0.91100000000000003</c:v>
                </c:pt>
                <c:pt idx="294">
                  <c:v>0.91200000000000003</c:v>
                </c:pt>
                <c:pt idx="295">
                  <c:v>0.91300000000000003</c:v>
                </c:pt>
                <c:pt idx="296">
                  <c:v>0.91400000000000003</c:v>
                </c:pt>
                <c:pt idx="297">
                  <c:v>0.91500000000000004</c:v>
                </c:pt>
                <c:pt idx="298">
                  <c:v>0.91600000000000004</c:v>
                </c:pt>
                <c:pt idx="299">
                  <c:v>0.91700000000000004</c:v>
                </c:pt>
                <c:pt idx="300">
                  <c:v>0.91800000000000004</c:v>
                </c:pt>
                <c:pt idx="301">
                  <c:v>0.91900000000000004</c:v>
                </c:pt>
                <c:pt idx="302">
                  <c:v>0.92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0.92300000000000004</c:v>
                </c:pt>
                <c:pt idx="306">
                  <c:v>0.92500000000000004</c:v>
                </c:pt>
                <c:pt idx="307">
                  <c:v>0.92600000000000005</c:v>
                </c:pt>
                <c:pt idx="308">
                  <c:v>0.92700000000000005</c:v>
                </c:pt>
                <c:pt idx="309">
                  <c:v>0.92800000000000005</c:v>
                </c:pt>
                <c:pt idx="310">
                  <c:v>0.92900000000000005</c:v>
                </c:pt>
                <c:pt idx="311">
                  <c:v>0.93</c:v>
                </c:pt>
                <c:pt idx="312">
                  <c:v>0.93100000000000005</c:v>
                </c:pt>
                <c:pt idx="313">
                  <c:v>0.93200000000000005</c:v>
                </c:pt>
                <c:pt idx="314">
                  <c:v>0.93300000000000005</c:v>
                </c:pt>
                <c:pt idx="315">
                  <c:v>0.93400000000000005</c:v>
                </c:pt>
                <c:pt idx="316">
                  <c:v>0.93500000000000005</c:v>
                </c:pt>
                <c:pt idx="317">
                  <c:v>0.93600000000000005</c:v>
                </c:pt>
                <c:pt idx="318">
                  <c:v>0.93799999999999994</c:v>
                </c:pt>
                <c:pt idx="319">
                  <c:v>0.93899999999999995</c:v>
                </c:pt>
                <c:pt idx="320">
                  <c:v>0.94</c:v>
                </c:pt>
                <c:pt idx="321">
                  <c:v>0.94099999999999995</c:v>
                </c:pt>
                <c:pt idx="322">
                  <c:v>0.94199999999999995</c:v>
                </c:pt>
                <c:pt idx="323">
                  <c:v>0.94299999999999995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0.94599999999999995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0.94899999999999995</c:v>
                </c:pt>
                <c:pt idx="330">
                  <c:v>0.95099999999999996</c:v>
                </c:pt>
                <c:pt idx="331">
                  <c:v>0.95199999999999996</c:v>
                </c:pt>
                <c:pt idx="332">
                  <c:v>0.95299999999999996</c:v>
                </c:pt>
                <c:pt idx="333">
                  <c:v>0.95399999999999996</c:v>
                </c:pt>
                <c:pt idx="334">
                  <c:v>0.95499999999999996</c:v>
                </c:pt>
                <c:pt idx="335">
                  <c:v>0.95599999999999996</c:v>
                </c:pt>
                <c:pt idx="336">
                  <c:v>0.95799999999999996</c:v>
                </c:pt>
                <c:pt idx="337">
                  <c:v>0.95899999999999996</c:v>
                </c:pt>
                <c:pt idx="338">
                  <c:v>0.96</c:v>
                </c:pt>
                <c:pt idx="339">
                  <c:v>0.96099999999999997</c:v>
                </c:pt>
                <c:pt idx="340">
                  <c:v>0.96199999999999997</c:v>
                </c:pt>
                <c:pt idx="341">
                  <c:v>0.96299999999999997</c:v>
                </c:pt>
                <c:pt idx="342">
                  <c:v>0.96499999999999997</c:v>
                </c:pt>
                <c:pt idx="343">
                  <c:v>0.96599999999999997</c:v>
                </c:pt>
                <c:pt idx="344">
                  <c:v>0.96699999999999997</c:v>
                </c:pt>
                <c:pt idx="345">
                  <c:v>0.96799999999999997</c:v>
                </c:pt>
                <c:pt idx="346">
                  <c:v>0.96899999999999997</c:v>
                </c:pt>
                <c:pt idx="347">
                  <c:v>0.97</c:v>
                </c:pt>
                <c:pt idx="348">
                  <c:v>0.97199999999999998</c:v>
                </c:pt>
                <c:pt idx="349">
                  <c:v>0.97299999999999998</c:v>
                </c:pt>
                <c:pt idx="350">
                  <c:v>0.97399999999999998</c:v>
                </c:pt>
                <c:pt idx="351">
                  <c:v>0.97499999999999998</c:v>
                </c:pt>
                <c:pt idx="352">
                  <c:v>0.97599999999999998</c:v>
                </c:pt>
                <c:pt idx="353">
                  <c:v>0.97699999999999998</c:v>
                </c:pt>
                <c:pt idx="354">
                  <c:v>0.97899999999999998</c:v>
                </c:pt>
                <c:pt idx="355">
                  <c:v>0.98</c:v>
                </c:pt>
                <c:pt idx="356">
                  <c:v>0.98099999999999998</c:v>
                </c:pt>
                <c:pt idx="357">
                  <c:v>0.98199999999999998</c:v>
                </c:pt>
                <c:pt idx="358">
                  <c:v>0.98299999999999998</c:v>
                </c:pt>
                <c:pt idx="359">
                  <c:v>0.98399999999999999</c:v>
                </c:pt>
                <c:pt idx="360">
                  <c:v>0.98599999999999999</c:v>
                </c:pt>
                <c:pt idx="361">
                  <c:v>0.98699999999999999</c:v>
                </c:pt>
                <c:pt idx="362">
                  <c:v>0.98799999999999999</c:v>
                </c:pt>
                <c:pt idx="363">
                  <c:v>0.98899999999999999</c:v>
                </c:pt>
                <c:pt idx="364">
                  <c:v>0.99</c:v>
                </c:pt>
                <c:pt idx="365">
                  <c:v>0.99099999999999999</c:v>
                </c:pt>
                <c:pt idx="366">
                  <c:v>0.99299999999999999</c:v>
                </c:pt>
                <c:pt idx="367">
                  <c:v>0.99399999999999999</c:v>
                </c:pt>
                <c:pt idx="368">
                  <c:v>0.995</c:v>
                </c:pt>
                <c:pt idx="369">
                  <c:v>0.996</c:v>
                </c:pt>
                <c:pt idx="370">
                  <c:v>0.997</c:v>
                </c:pt>
                <c:pt idx="371">
                  <c:v>0.998</c:v>
                </c:pt>
                <c:pt idx="372">
                  <c:v>1</c:v>
                </c:pt>
                <c:pt idx="373">
                  <c:v>1.0009999999999999</c:v>
                </c:pt>
                <c:pt idx="374">
                  <c:v>1.002</c:v>
                </c:pt>
                <c:pt idx="375">
                  <c:v>1.0029999999999999</c:v>
                </c:pt>
                <c:pt idx="376">
                  <c:v>1.004</c:v>
                </c:pt>
                <c:pt idx="377">
                  <c:v>1.0049999999999999</c:v>
                </c:pt>
                <c:pt idx="378">
                  <c:v>1.0069999999999999</c:v>
                </c:pt>
                <c:pt idx="379">
                  <c:v>1.008</c:v>
                </c:pt>
                <c:pt idx="380">
                  <c:v>1.0089999999999999</c:v>
                </c:pt>
                <c:pt idx="381">
                  <c:v>1.01</c:v>
                </c:pt>
                <c:pt idx="382">
                  <c:v>1.0109999999999999</c:v>
                </c:pt>
                <c:pt idx="383">
                  <c:v>1.012</c:v>
                </c:pt>
                <c:pt idx="384">
                  <c:v>1.014</c:v>
                </c:pt>
                <c:pt idx="385">
                  <c:v>1.0149999999999999</c:v>
                </c:pt>
                <c:pt idx="386">
                  <c:v>1.016</c:v>
                </c:pt>
                <c:pt idx="387">
                  <c:v>1.0169999999999999</c:v>
                </c:pt>
                <c:pt idx="388">
                  <c:v>1.018</c:v>
                </c:pt>
                <c:pt idx="389">
                  <c:v>1.0189999999999999</c:v>
                </c:pt>
                <c:pt idx="390">
                  <c:v>1.0209999999999999</c:v>
                </c:pt>
                <c:pt idx="391">
                  <c:v>1.022</c:v>
                </c:pt>
                <c:pt idx="392">
                  <c:v>1.0229999999999999</c:v>
                </c:pt>
                <c:pt idx="393">
                  <c:v>1.024</c:v>
                </c:pt>
                <c:pt idx="394">
                  <c:v>1.0249999999999999</c:v>
                </c:pt>
                <c:pt idx="395">
                  <c:v>1.026</c:v>
                </c:pt>
                <c:pt idx="396">
                  <c:v>1.028</c:v>
                </c:pt>
                <c:pt idx="397">
                  <c:v>1.0289999999999999</c:v>
                </c:pt>
                <c:pt idx="398">
                  <c:v>1.03</c:v>
                </c:pt>
                <c:pt idx="399">
                  <c:v>1.0309999999999999</c:v>
                </c:pt>
                <c:pt idx="400">
                  <c:v>1.032</c:v>
                </c:pt>
                <c:pt idx="401">
                  <c:v>1.0329999999999999</c:v>
                </c:pt>
                <c:pt idx="402">
                  <c:v>1.0349999999999999</c:v>
                </c:pt>
                <c:pt idx="403">
                  <c:v>1.036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1.0389999999999999</c:v>
                </c:pt>
                <c:pt idx="407">
                  <c:v>1.04</c:v>
                </c:pt>
                <c:pt idx="408">
                  <c:v>1.042</c:v>
                </c:pt>
                <c:pt idx="409">
                  <c:v>1.0429999999999999</c:v>
                </c:pt>
                <c:pt idx="410">
                  <c:v>1.044</c:v>
                </c:pt>
                <c:pt idx="411">
                  <c:v>1.0449999999999999</c:v>
                </c:pt>
                <c:pt idx="412">
                  <c:v>1.046</c:v>
                </c:pt>
                <c:pt idx="413">
                  <c:v>1.0469999999999999</c:v>
                </c:pt>
                <c:pt idx="414">
                  <c:v>1.0489999999999999</c:v>
                </c:pt>
                <c:pt idx="415">
                  <c:v>1.05</c:v>
                </c:pt>
                <c:pt idx="416">
                  <c:v>1.0509999999999999</c:v>
                </c:pt>
                <c:pt idx="417">
                  <c:v>1.052</c:v>
                </c:pt>
                <c:pt idx="418">
                  <c:v>1.0529999999999999</c:v>
                </c:pt>
                <c:pt idx="419">
                  <c:v>1.054</c:v>
                </c:pt>
                <c:pt idx="420">
                  <c:v>1.056</c:v>
                </c:pt>
                <c:pt idx="421">
                  <c:v>1.0569999999999999</c:v>
                </c:pt>
                <c:pt idx="422">
                  <c:v>1.0580000000000001</c:v>
                </c:pt>
                <c:pt idx="423">
                  <c:v>1.0589999999999999</c:v>
                </c:pt>
                <c:pt idx="424">
                  <c:v>1.06</c:v>
                </c:pt>
                <c:pt idx="425">
                  <c:v>1.0609999999999999</c:v>
                </c:pt>
                <c:pt idx="426">
                  <c:v>1.0629999999999999</c:v>
                </c:pt>
                <c:pt idx="427">
                  <c:v>1.0640000000000001</c:v>
                </c:pt>
                <c:pt idx="428">
                  <c:v>1.0649999999999999</c:v>
                </c:pt>
                <c:pt idx="429">
                  <c:v>1.0660000000000001</c:v>
                </c:pt>
                <c:pt idx="430">
                  <c:v>1.0669999999999999</c:v>
                </c:pt>
                <c:pt idx="431">
                  <c:v>1.0680000000000001</c:v>
                </c:pt>
                <c:pt idx="432">
                  <c:v>1.069</c:v>
                </c:pt>
                <c:pt idx="433">
                  <c:v>1.07</c:v>
                </c:pt>
                <c:pt idx="434">
                  <c:v>1.071</c:v>
                </c:pt>
                <c:pt idx="435">
                  <c:v>1.0720000000000001</c:v>
                </c:pt>
                <c:pt idx="436">
                  <c:v>1.073</c:v>
                </c:pt>
                <c:pt idx="437">
                  <c:v>1.075</c:v>
                </c:pt>
                <c:pt idx="438">
                  <c:v>1.0760000000000001</c:v>
                </c:pt>
                <c:pt idx="439">
                  <c:v>1.077</c:v>
                </c:pt>
                <c:pt idx="440">
                  <c:v>1.0780000000000001</c:v>
                </c:pt>
                <c:pt idx="441">
                  <c:v>1.079</c:v>
                </c:pt>
                <c:pt idx="442">
                  <c:v>1.08</c:v>
                </c:pt>
                <c:pt idx="443">
                  <c:v>1.081</c:v>
                </c:pt>
                <c:pt idx="444">
                  <c:v>1.0820000000000001</c:v>
                </c:pt>
                <c:pt idx="445">
                  <c:v>1.083</c:v>
                </c:pt>
                <c:pt idx="446">
                  <c:v>1.0840000000000001</c:v>
                </c:pt>
                <c:pt idx="447">
                  <c:v>1.085</c:v>
                </c:pt>
                <c:pt idx="448">
                  <c:v>1.0860000000000001</c:v>
                </c:pt>
                <c:pt idx="449">
                  <c:v>1.0880000000000001</c:v>
                </c:pt>
                <c:pt idx="450">
                  <c:v>1.089</c:v>
                </c:pt>
                <c:pt idx="451">
                  <c:v>1.0900000000000001</c:v>
                </c:pt>
                <c:pt idx="452">
                  <c:v>1.091</c:v>
                </c:pt>
                <c:pt idx="453">
                  <c:v>1.0920000000000001</c:v>
                </c:pt>
                <c:pt idx="454">
                  <c:v>1.093</c:v>
                </c:pt>
                <c:pt idx="455">
                  <c:v>1.0940000000000001</c:v>
                </c:pt>
                <c:pt idx="456">
                  <c:v>1.095</c:v>
                </c:pt>
                <c:pt idx="457">
                  <c:v>1.0960000000000001</c:v>
                </c:pt>
                <c:pt idx="458">
                  <c:v>1.097</c:v>
                </c:pt>
                <c:pt idx="459">
                  <c:v>1.0980000000000001</c:v>
                </c:pt>
                <c:pt idx="460">
                  <c:v>1.099</c:v>
                </c:pt>
                <c:pt idx="461">
                  <c:v>1.099</c:v>
                </c:pt>
                <c:pt idx="462">
                  <c:v>1.1000000000000001</c:v>
                </c:pt>
                <c:pt idx="463">
                  <c:v>1.101</c:v>
                </c:pt>
                <c:pt idx="464">
                  <c:v>1.1020000000000001</c:v>
                </c:pt>
                <c:pt idx="465">
                  <c:v>1.103</c:v>
                </c:pt>
                <c:pt idx="466">
                  <c:v>1.1040000000000001</c:v>
                </c:pt>
                <c:pt idx="467">
                  <c:v>1.105</c:v>
                </c:pt>
                <c:pt idx="468">
                  <c:v>1.1060000000000001</c:v>
                </c:pt>
                <c:pt idx="469">
                  <c:v>1.107</c:v>
                </c:pt>
                <c:pt idx="470">
                  <c:v>1.107</c:v>
                </c:pt>
                <c:pt idx="471">
                  <c:v>1.1080000000000001</c:v>
                </c:pt>
                <c:pt idx="472">
                  <c:v>1.109</c:v>
                </c:pt>
                <c:pt idx="473">
                  <c:v>1.1100000000000001</c:v>
                </c:pt>
                <c:pt idx="474">
                  <c:v>1.111</c:v>
                </c:pt>
                <c:pt idx="475">
                  <c:v>1.111</c:v>
                </c:pt>
                <c:pt idx="476">
                  <c:v>1.1120000000000001</c:v>
                </c:pt>
                <c:pt idx="477">
                  <c:v>1.113</c:v>
                </c:pt>
                <c:pt idx="478">
                  <c:v>1.113</c:v>
                </c:pt>
                <c:pt idx="479">
                  <c:v>1.1140000000000001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1.1160000000000001</c:v>
                </c:pt>
                <c:pt idx="483">
                  <c:v>1.1160000000000001</c:v>
                </c:pt>
                <c:pt idx="484">
                  <c:v>1.117</c:v>
                </c:pt>
                <c:pt idx="485">
                  <c:v>1.117</c:v>
                </c:pt>
                <c:pt idx="486">
                  <c:v>1.1180000000000001</c:v>
                </c:pt>
                <c:pt idx="487">
                  <c:v>1.1180000000000001</c:v>
                </c:pt>
                <c:pt idx="488">
                  <c:v>1.119</c:v>
                </c:pt>
                <c:pt idx="489">
                  <c:v>1.119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1.121</c:v>
                </c:pt>
                <c:pt idx="493">
                  <c:v>1.121</c:v>
                </c:pt>
                <c:pt idx="494">
                  <c:v>1.121</c:v>
                </c:pt>
                <c:pt idx="495">
                  <c:v>1.1220000000000001</c:v>
                </c:pt>
                <c:pt idx="496">
                  <c:v>1.1220000000000001</c:v>
                </c:pt>
                <c:pt idx="497">
                  <c:v>1.1220000000000001</c:v>
                </c:pt>
                <c:pt idx="498">
                  <c:v>1.123</c:v>
                </c:pt>
                <c:pt idx="499">
                  <c:v>1.123</c:v>
                </c:pt>
                <c:pt idx="500">
                  <c:v>1.123</c:v>
                </c:pt>
                <c:pt idx="501">
                  <c:v>1.1240000000000001</c:v>
                </c:pt>
                <c:pt idx="502">
                  <c:v>1.1240000000000001</c:v>
                </c:pt>
                <c:pt idx="503">
                  <c:v>1.1240000000000001</c:v>
                </c:pt>
                <c:pt idx="504">
                  <c:v>1.1240000000000001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91424"/>
        <c:axId val="1215366048"/>
      </c:scatterChart>
      <c:valAx>
        <c:axId val="11440538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6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91424"/>
        <c:crosses val="max"/>
        <c:crossBetween val="midCat"/>
      </c:valAx>
      <c:valAx>
        <c:axId val="12153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23.1</c:v>
                </c:pt>
                <c:pt idx="1">
                  <c:v>22.7</c:v>
                </c:pt>
                <c:pt idx="2">
                  <c:v>22.4</c:v>
                </c:pt>
                <c:pt idx="3">
                  <c:v>22.3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21.6</c:v>
                </c:pt>
                <c:pt idx="15">
                  <c:v>21.5</c:v>
                </c:pt>
                <c:pt idx="16">
                  <c:v>21.5</c:v>
                </c:pt>
                <c:pt idx="17">
                  <c:v>21.6</c:v>
                </c:pt>
                <c:pt idx="18">
                  <c:v>21.5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21.3</c:v>
                </c:pt>
                <c:pt idx="23">
                  <c:v>21.3</c:v>
                </c:pt>
                <c:pt idx="24">
                  <c:v>21.4</c:v>
                </c:pt>
                <c:pt idx="25">
                  <c:v>21.4</c:v>
                </c:pt>
                <c:pt idx="26">
                  <c:v>21.3</c:v>
                </c:pt>
                <c:pt idx="27">
                  <c:v>21.3</c:v>
                </c:pt>
                <c:pt idx="28">
                  <c:v>21.4</c:v>
                </c:pt>
                <c:pt idx="29">
                  <c:v>21.3</c:v>
                </c:pt>
                <c:pt idx="30">
                  <c:v>21.2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20.7</c:v>
                </c:pt>
                <c:pt idx="45">
                  <c:v>20.8</c:v>
                </c:pt>
                <c:pt idx="46">
                  <c:v>20.7</c:v>
                </c:pt>
                <c:pt idx="47">
                  <c:v>20.6</c:v>
                </c:pt>
                <c:pt idx="48">
                  <c:v>20.7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20.5</c:v>
                </c:pt>
                <c:pt idx="55">
                  <c:v>20.5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20.2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</c:v>
                </c:pt>
                <c:pt idx="62">
                  <c:v>20.3</c:v>
                </c:pt>
                <c:pt idx="63">
                  <c:v>20.3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20.100000000000001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</c:v>
                </c:pt>
                <c:pt idx="81">
                  <c:v>19.8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19.899999999999999</c:v>
                </c:pt>
                <c:pt idx="89">
                  <c:v>19.8</c:v>
                </c:pt>
                <c:pt idx="90">
                  <c:v>19.8</c:v>
                </c:pt>
                <c:pt idx="91">
                  <c:v>19.899999999999999</c:v>
                </c:pt>
                <c:pt idx="92">
                  <c:v>19.8</c:v>
                </c:pt>
                <c:pt idx="93">
                  <c:v>19.7</c:v>
                </c:pt>
                <c:pt idx="94">
                  <c:v>19.7</c:v>
                </c:pt>
                <c:pt idx="95">
                  <c:v>19.7</c:v>
                </c:pt>
                <c:pt idx="96">
                  <c:v>19.7</c:v>
                </c:pt>
                <c:pt idx="97">
                  <c:v>19.600000000000001</c:v>
                </c:pt>
                <c:pt idx="98">
                  <c:v>19.7</c:v>
                </c:pt>
                <c:pt idx="99">
                  <c:v>19.8</c:v>
                </c:pt>
                <c:pt idx="100">
                  <c:v>19.7</c:v>
                </c:pt>
                <c:pt idx="101">
                  <c:v>19.600000000000001</c:v>
                </c:pt>
                <c:pt idx="102">
                  <c:v>19.7</c:v>
                </c:pt>
                <c:pt idx="103">
                  <c:v>19.7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19.5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  <c:pt idx="129">
                  <c:v>19.5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19.600000000000001</c:v>
                </c:pt>
                <c:pt idx="135">
                  <c:v>19.5</c:v>
                </c:pt>
                <c:pt idx="136">
                  <c:v>19.5</c:v>
                </c:pt>
                <c:pt idx="137">
                  <c:v>19.600000000000001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19.600000000000001</c:v>
                </c:pt>
                <c:pt idx="152">
                  <c:v>19.5</c:v>
                </c:pt>
                <c:pt idx="153">
                  <c:v>19.5</c:v>
                </c:pt>
                <c:pt idx="154">
                  <c:v>19.5</c:v>
                </c:pt>
                <c:pt idx="155">
                  <c:v>19.600000000000001</c:v>
                </c:pt>
                <c:pt idx="156">
                  <c:v>19.5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19.5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19.7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19.8</c:v>
                </c:pt>
                <c:pt idx="174">
                  <c:v>19.7</c:v>
                </c:pt>
                <c:pt idx="175">
                  <c:v>19.7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19.8</c:v>
                </c:pt>
                <c:pt idx="186">
                  <c:v>19.7</c:v>
                </c:pt>
                <c:pt idx="187">
                  <c:v>19.8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</c:v>
                </c:pt>
                <c:pt idx="192">
                  <c:v>19.7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</c:v>
                </c:pt>
                <c:pt idx="208">
                  <c:v>20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20.100000000000001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20.100000000000001</c:v>
                </c:pt>
                <c:pt idx="246">
                  <c:v>20.100000000000001</c:v>
                </c:pt>
                <c:pt idx="247">
                  <c:v>20.2</c:v>
                </c:pt>
                <c:pt idx="248">
                  <c:v>20.3</c:v>
                </c:pt>
                <c:pt idx="249">
                  <c:v>20.3</c:v>
                </c:pt>
                <c:pt idx="250">
                  <c:v>20.3</c:v>
                </c:pt>
                <c:pt idx="251">
                  <c:v>20.2</c:v>
                </c:pt>
                <c:pt idx="252">
                  <c:v>20.3</c:v>
                </c:pt>
                <c:pt idx="253">
                  <c:v>20.3</c:v>
                </c:pt>
                <c:pt idx="254">
                  <c:v>20.3</c:v>
                </c:pt>
                <c:pt idx="255">
                  <c:v>20.3</c:v>
                </c:pt>
                <c:pt idx="256">
                  <c:v>20.3</c:v>
                </c:pt>
                <c:pt idx="257">
                  <c:v>20.3</c:v>
                </c:pt>
                <c:pt idx="258">
                  <c:v>20.2</c:v>
                </c:pt>
                <c:pt idx="259">
                  <c:v>20.2</c:v>
                </c:pt>
                <c:pt idx="260">
                  <c:v>20.3</c:v>
                </c:pt>
                <c:pt idx="261">
                  <c:v>20.2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20.399999999999999</c:v>
                </c:pt>
                <c:pt idx="271">
                  <c:v>20.399999999999999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20.3</c:v>
                </c:pt>
                <c:pt idx="275">
                  <c:v>20.5</c:v>
                </c:pt>
                <c:pt idx="276">
                  <c:v>20.6</c:v>
                </c:pt>
                <c:pt idx="277">
                  <c:v>20.5</c:v>
                </c:pt>
                <c:pt idx="278">
                  <c:v>20.5</c:v>
                </c:pt>
                <c:pt idx="279">
                  <c:v>20.6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20.7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20.7</c:v>
                </c:pt>
                <c:pt idx="293">
                  <c:v>20.6</c:v>
                </c:pt>
                <c:pt idx="294">
                  <c:v>20.7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20.8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20.8</c:v>
                </c:pt>
                <c:pt idx="308">
                  <c:v>20.7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21</c:v>
                </c:pt>
                <c:pt idx="328">
                  <c:v>21</c:v>
                </c:pt>
                <c:pt idx="329">
                  <c:v>20.9</c:v>
                </c:pt>
                <c:pt idx="330">
                  <c:v>21.1</c:v>
                </c:pt>
                <c:pt idx="331">
                  <c:v>21.1</c:v>
                </c:pt>
                <c:pt idx="332">
                  <c:v>20.9</c:v>
                </c:pt>
                <c:pt idx="333">
                  <c:v>21</c:v>
                </c:pt>
                <c:pt idx="334">
                  <c:v>21.1</c:v>
                </c:pt>
                <c:pt idx="335">
                  <c:v>21</c:v>
                </c:pt>
                <c:pt idx="336">
                  <c:v>21</c:v>
                </c:pt>
                <c:pt idx="337">
                  <c:v>21.1</c:v>
                </c:pt>
                <c:pt idx="338">
                  <c:v>21.2</c:v>
                </c:pt>
                <c:pt idx="339">
                  <c:v>21.1</c:v>
                </c:pt>
                <c:pt idx="340">
                  <c:v>21</c:v>
                </c:pt>
                <c:pt idx="341">
                  <c:v>21.1</c:v>
                </c:pt>
                <c:pt idx="342">
                  <c:v>21.3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21.3</c:v>
                </c:pt>
                <c:pt idx="349">
                  <c:v>21.2</c:v>
                </c:pt>
                <c:pt idx="350">
                  <c:v>21.1</c:v>
                </c:pt>
                <c:pt idx="351">
                  <c:v>21.2</c:v>
                </c:pt>
                <c:pt idx="352">
                  <c:v>21.2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21.3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21.3</c:v>
                </c:pt>
                <c:pt idx="362">
                  <c:v>21.1</c:v>
                </c:pt>
                <c:pt idx="363">
                  <c:v>21.2</c:v>
                </c:pt>
                <c:pt idx="364">
                  <c:v>21.2</c:v>
                </c:pt>
                <c:pt idx="365">
                  <c:v>21.3</c:v>
                </c:pt>
                <c:pt idx="366">
                  <c:v>21.2</c:v>
                </c:pt>
                <c:pt idx="367">
                  <c:v>21.2</c:v>
                </c:pt>
                <c:pt idx="368">
                  <c:v>21.3</c:v>
                </c:pt>
                <c:pt idx="369">
                  <c:v>21.2</c:v>
                </c:pt>
                <c:pt idx="370">
                  <c:v>21.3</c:v>
                </c:pt>
                <c:pt idx="371">
                  <c:v>21.2</c:v>
                </c:pt>
                <c:pt idx="372">
                  <c:v>21.3</c:v>
                </c:pt>
                <c:pt idx="373">
                  <c:v>21.2</c:v>
                </c:pt>
                <c:pt idx="374">
                  <c:v>21.3</c:v>
                </c:pt>
                <c:pt idx="375">
                  <c:v>21.3</c:v>
                </c:pt>
                <c:pt idx="376">
                  <c:v>21.1</c:v>
                </c:pt>
                <c:pt idx="377">
                  <c:v>21.2</c:v>
                </c:pt>
                <c:pt idx="378">
                  <c:v>21.1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21.2</c:v>
                </c:pt>
                <c:pt idx="388">
                  <c:v>21.3</c:v>
                </c:pt>
                <c:pt idx="389">
                  <c:v>21.2</c:v>
                </c:pt>
                <c:pt idx="390">
                  <c:v>21.2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21.3</c:v>
                </c:pt>
                <c:pt idx="401">
                  <c:v>21.3</c:v>
                </c:pt>
                <c:pt idx="402">
                  <c:v>21.2</c:v>
                </c:pt>
                <c:pt idx="403">
                  <c:v>21.3</c:v>
                </c:pt>
                <c:pt idx="404">
                  <c:v>21.3</c:v>
                </c:pt>
                <c:pt idx="405">
                  <c:v>21.2</c:v>
                </c:pt>
                <c:pt idx="406">
                  <c:v>21.2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21.3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21.3</c:v>
                </c:pt>
                <c:pt idx="427">
                  <c:v>21.4</c:v>
                </c:pt>
                <c:pt idx="428">
                  <c:v>21.5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21.2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21.4</c:v>
                </c:pt>
                <c:pt idx="443">
                  <c:v>21.3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21.3</c:v>
                </c:pt>
                <c:pt idx="449">
                  <c:v>21.3</c:v>
                </c:pt>
                <c:pt idx="450">
                  <c:v>21.4</c:v>
                </c:pt>
                <c:pt idx="451">
                  <c:v>21.3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21.4</c:v>
                </c:pt>
                <c:pt idx="460">
                  <c:v>21.3</c:v>
                </c:pt>
                <c:pt idx="461">
                  <c:v>21.3</c:v>
                </c:pt>
                <c:pt idx="462">
                  <c:v>21.3</c:v>
                </c:pt>
                <c:pt idx="463">
                  <c:v>21.4</c:v>
                </c:pt>
                <c:pt idx="464">
                  <c:v>21.3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21.2</c:v>
                </c:pt>
                <c:pt idx="469">
                  <c:v>21.1</c:v>
                </c:pt>
                <c:pt idx="470">
                  <c:v>21.3</c:v>
                </c:pt>
                <c:pt idx="471">
                  <c:v>21.3</c:v>
                </c:pt>
                <c:pt idx="472">
                  <c:v>21.2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21.3</c:v>
                </c:pt>
                <c:pt idx="478">
                  <c:v>21.1</c:v>
                </c:pt>
                <c:pt idx="479">
                  <c:v>21.2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20.9</c:v>
                </c:pt>
                <c:pt idx="492">
                  <c:v>20.9</c:v>
                </c:pt>
                <c:pt idx="493">
                  <c:v>20.8</c:v>
                </c:pt>
                <c:pt idx="494">
                  <c:v>20.9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20.5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20.6</c:v>
                </c:pt>
                <c:pt idx="502">
                  <c:v>20.5</c:v>
                </c:pt>
                <c:pt idx="503">
                  <c:v>20.6</c:v>
                </c:pt>
                <c:pt idx="504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22.4</c:v>
                </c:pt>
                <c:pt idx="2">
                  <c:v>22.2</c:v>
                </c:pt>
                <c:pt idx="3">
                  <c:v>22</c:v>
                </c:pt>
                <c:pt idx="4">
                  <c:v>22.2</c:v>
                </c:pt>
                <c:pt idx="5">
                  <c:v>22</c:v>
                </c:pt>
                <c:pt idx="6">
                  <c:v>21.9</c:v>
                </c:pt>
                <c:pt idx="7">
                  <c:v>22</c:v>
                </c:pt>
                <c:pt idx="8">
                  <c:v>21.9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21.6</c:v>
                </c:pt>
                <c:pt idx="15">
                  <c:v>21.7</c:v>
                </c:pt>
                <c:pt idx="16">
                  <c:v>21.7</c:v>
                </c:pt>
                <c:pt idx="17">
                  <c:v>21.7</c:v>
                </c:pt>
                <c:pt idx="18">
                  <c:v>21.6</c:v>
                </c:pt>
                <c:pt idx="19">
                  <c:v>21.4</c:v>
                </c:pt>
                <c:pt idx="20">
                  <c:v>21.6</c:v>
                </c:pt>
                <c:pt idx="21">
                  <c:v>21.4</c:v>
                </c:pt>
                <c:pt idx="22">
                  <c:v>21.4</c:v>
                </c:pt>
                <c:pt idx="23">
                  <c:v>21.5</c:v>
                </c:pt>
                <c:pt idx="24">
                  <c:v>21.4</c:v>
                </c:pt>
                <c:pt idx="25">
                  <c:v>21.3</c:v>
                </c:pt>
                <c:pt idx="26">
                  <c:v>21.4</c:v>
                </c:pt>
                <c:pt idx="27">
                  <c:v>21.2</c:v>
                </c:pt>
                <c:pt idx="28">
                  <c:v>21.3</c:v>
                </c:pt>
                <c:pt idx="29">
                  <c:v>21.3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21.1</c:v>
                </c:pt>
                <c:pt idx="35">
                  <c:v>21.1</c:v>
                </c:pt>
                <c:pt idx="36">
                  <c:v>21</c:v>
                </c:pt>
                <c:pt idx="37">
                  <c:v>20.9</c:v>
                </c:pt>
                <c:pt idx="38">
                  <c:v>21</c:v>
                </c:pt>
                <c:pt idx="39">
                  <c:v>20.9</c:v>
                </c:pt>
                <c:pt idx="40">
                  <c:v>20.9</c:v>
                </c:pt>
                <c:pt idx="41">
                  <c:v>20.7</c:v>
                </c:pt>
                <c:pt idx="42">
                  <c:v>20.9</c:v>
                </c:pt>
                <c:pt idx="43">
                  <c:v>20.8</c:v>
                </c:pt>
                <c:pt idx="44">
                  <c:v>20.8</c:v>
                </c:pt>
                <c:pt idx="45">
                  <c:v>20.7</c:v>
                </c:pt>
                <c:pt idx="46">
                  <c:v>20.8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20.5</c:v>
                </c:pt>
                <c:pt idx="53">
                  <c:v>20.5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20.2</c:v>
                </c:pt>
                <c:pt idx="61">
                  <c:v>20.3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20</c:v>
                </c:pt>
                <c:pt idx="85">
                  <c:v>20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</c:v>
                </c:pt>
                <c:pt idx="89">
                  <c:v>19.600000000000001</c:v>
                </c:pt>
                <c:pt idx="90">
                  <c:v>19.7</c:v>
                </c:pt>
                <c:pt idx="91">
                  <c:v>19.7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19.399999999999999</c:v>
                </c:pt>
                <c:pt idx="95">
                  <c:v>20</c:v>
                </c:pt>
                <c:pt idx="96">
                  <c:v>19.7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19.8</c:v>
                </c:pt>
                <c:pt idx="102">
                  <c:v>19.8</c:v>
                </c:pt>
                <c:pt idx="103">
                  <c:v>19.7</c:v>
                </c:pt>
                <c:pt idx="104">
                  <c:v>19.899999999999999</c:v>
                </c:pt>
                <c:pt idx="105">
                  <c:v>19.7</c:v>
                </c:pt>
                <c:pt idx="106">
                  <c:v>19.7</c:v>
                </c:pt>
                <c:pt idx="107">
                  <c:v>19.7</c:v>
                </c:pt>
                <c:pt idx="108">
                  <c:v>19.7</c:v>
                </c:pt>
                <c:pt idx="109">
                  <c:v>19.7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19.7</c:v>
                </c:pt>
                <c:pt idx="113">
                  <c:v>19.7</c:v>
                </c:pt>
                <c:pt idx="114">
                  <c:v>19.600000000000001</c:v>
                </c:pt>
                <c:pt idx="115">
                  <c:v>19.7</c:v>
                </c:pt>
                <c:pt idx="116">
                  <c:v>19.8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19.5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19.899999999999999</c:v>
                </c:pt>
                <c:pt idx="133">
                  <c:v>19.7</c:v>
                </c:pt>
                <c:pt idx="134">
                  <c:v>19.600000000000001</c:v>
                </c:pt>
                <c:pt idx="135">
                  <c:v>19.7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19.7</c:v>
                </c:pt>
                <c:pt idx="139">
                  <c:v>19.8</c:v>
                </c:pt>
                <c:pt idx="140">
                  <c:v>19.7</c:v>
                </c:pt>
                <c:pt idx="141">
                  <c:v>19.600000000000001</c:v>
                </c:pt>
                <c:pt idx="142">
                  <c:v>19.7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19.5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19.7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19.8</c:v>
                </c:pt>
                <c:pt idx="156">
                  <c:v>19.7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19.600000000000001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19.8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19.8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19.7</c:v>
                </c:pt>
                <c:pt idx="182">
                  <c:v>19.600000000000001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20</c:v>
                </c:pt>
                <c:pt idx="199">
                  <c:v>20</c:v>
                </c:pt>
                <c:pt idx="200">
                  <c:v>19.899999999999999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19.899999999999999</c:v>
                </c:pt>
                <c:pt idx="209">
                  <c:v>20.100000000000001</c:v>
                </c:pt>
                <c:pt idx="210">
                  <c:v>19.8</c:v>
                </c:pt>
                <c:pt idx="211">
                  <c:v>20</c:v>
                </c:pt>
                <c:pt idx="212">
                  <c:v>20.100000000000001</c:v>
                </c:pt>
                <c:pt idx="213">
                  <c:v>20</c:v>
                </c:pt>
                <c:pt idx="214">
                  <c:v>20.100000000000001</c:v>
                </c:pt>
                <c:pt idx="215">
                  <c:v>19.899999999999999</c:v>
                </c:pt>
                <c:pt idx="216">
                  <c:v>20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20.2</c:v>
                </c:pt>
                <c:pt idx="220">
                  <c:v>20.100000000000001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20.2</c:v>
                </c:pt>
                <c:pt idx="224">
                  <c:v>20</c:v>
                </c:pt>
                <c:pt idx="225">
                  <c:v>20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20.2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20.100000000000001</c:v>
                </c:pt>
                <c:pt idx="237">
                  <c:v>20.2</c:v>
                </c:pt>
                <c:pt idx="238">
                  <c:v>20.3</c:v>
                </c:pt>
                <c:pt idx="239">
                  <c:v>20.2</c:v>
                </c:pt>
                <c:pt idx="240">
                  <c:v>20.3</c:v>
                </c:pt>
                <c:pt idx="241">
                  <c:v>20.3</c:v>
                </c:pt>
                <c:pt idx="242">
                  <c:v>20.3</c:v>
                </c:pt>
                <c:pt idx="243">
                  <c:v>20.2</c:v>
                </c:pt>
                <c:pt idx="244">
                  <c:v>20.3</c:v>
                </c:pt>
                <c:pt idx="245">
                  <c:v>20.2</c:v>
                </c:pt>
                <c:pt idx="246">
                  <c:v>20.2</c:v>
                </c:pt>
                <c:pt idx="247">
                  <c:v>20.3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20.2</c:v>
                </c:pt>
                <c:pt idx="253">
                  <c:v>20.3</c:v>
                </c:pt>
                <c:pt idx="254">
                  <c:v>20.2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20.399999999999999</c:v>
                </c:pt>
                <c:pt idx="258">
                  <c:v>20.3</c:v>
                </c:pt>
                <c:pt idx="259">
                  <c:v>20.5</c:v>
                </c:pt>
                <c:pt idx="260">
                  <c:v>20.3</c:v>
                </c:pt>
                <c:pt idx="261">
                  <c:v>20.399999999999999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20.5</c:v>
                </c:pt>
                <c:pt idx="267">
                  <c:v>20.5</c:v>
                </c:pt>
                <c:pt idx="268">
                  <c:v>20.399999999999999</c:v>
                </c:pt>
                <c:pt idx="269">
                  <c:v>20.7</c:v>
                </c:pt>
                <c:pt idx="270">
                  <c:v>20.5</c:v>
                </c:pt>
                <c:pt idx="271">
                  <c:v>20.6</c:v>
                </c:pt>
                <c:pt idx="272">
                  <c:v>20.6</c:v>
                </c:pt>
                <c:pt idx="273">
                  <c:v>20.5</c:v>
                </c:pt>
                <c:pt idx="274">
                  <c:v>20.6</c:v>
                </c:pt>
                <c:pt idx="275">
                  <c:v>20.5</c:v>
                </c:pt>
                <c:pt idx="276">
                  <c:v>20.7</c:v>
                </c:pt>
                <c:pt idx="277">
                  <c:v>20.6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20.5</c:v>
                </c:pt>
                <c:pt idx="284">
                  <c:v>20.7</c:v>
                </c:pt>
                <c:pt idx="285">
                  <c:v>20.7</c:v>
                </c:pt>
                <c:pt idx="286">
                  <c:v>20.7</c:v>
                </c:pt>
                <c:pt idx="287">
                  <c:v>20.8</c:v>
                </c:pt>
                <c:pt idx="288">
                  <c:v>20.8</c:v>
                </c:pt>
                <c:pt idx="289">
                  <c:v>20.7</c:v>
                </c:pt>
                <c:pt idx="290">
                  <c:v>20.7</c:v>
                </c:pt>
                <c:pt idx="291">
                  <c:v>20.8</c:v>
                </c:pt>
                <c:pt idx="292">
                  <c:v>20.7</c:v>
                </c:pt>
                <c:pt idx="293">
                  <c:v>20.7</c:v>
                </c:pt>
                <c:pt idx="294">
                  <c:v>20.8</c:v>
                </c:pt>
                <c:pt idx="295">
                  <c:v>20.9</c:v>
                </c:pt>
                <c:pt idx="296">
                  <c:v>20.7</c:v>
                </c:pt>
                <c:pt idx="297">
                  <c:v>20.8</c:v>
                </c:pt>
                <c:pt idx="298">
                  <c:v>20.8</c:v>
                </c:pt>
                <c:pt idx="299">
                  <c:v>20.9</c:v>
                </c:pt>
                <c:pt idx="300">
                  <c:v>20.6</c:v>
                </c:pt>
                <c:pt idx="301">
                  <c:v>20.9</c:v>
                </c:pt>
                <c:pt idx="302">
                  <c:v>20.8</c:v>
                </c:pt>
                <c:pt idx="303">
                  <c:v>21</c:v>
                </c:pt>
                <c:pt idx="304">
                  <c:v>20.8</c:v>
                </c:pt>
                <c:pt idx="305">
                  <c:v>20.7</c:v>
                </c:pt>
                <c:pt idx="306">
                  <c:v>21</c:v>
                </c:pt>
                <c:pt idx="307">
                  <c:v>20.8</c:v>
                </c:pt>
                <c:pt idx="308">
                  <c:v>20.7</c:v>
                </c:pt>
                <c:pt idx="309">
                  <c:v>20.9</c:v>
                </c:pt>
                <c:pt idx="310">
                  <c:v>20.7</c:v>
                </c:pt>
                <c:pt idx="311">
                  <c:v>21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21.1</c:v>
                </c:pt>
                <c:pt idx="318">
                  <c:v>20.9</c:v>
                </c:pt>
                <c:pt idx="319">
                  <c:v>20.9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20.8</c:v>
                </c:pt>
                <c:pt idx="324">
                  <c:v>20.9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</c:v>
                </c:pt>
                <c:pt idx="329">
                  <c:v>21.2</c:v>
                </c:pt>
                <c:pt idx="330">
                  <c:v>21</c:v>
                </c:pt>
                <c:pt idx="331">
                  <c:v>21</c:v>
                </c:pt>
                <c:pt idx="332">
                  <c:v>21.2</c:v>
                </c:pt>
                <c:pt idx="333">
                  <c:v>21.1</c:v>
                </c:pt>
                <c:pt idx="334">
                  <c:v>21.2</c:v>
                </c:pt>
                <c:pt idx="335">
                  <c:v>21.1</c:v>
                </c:pt>
                <c:pt idx="336">
                  <c:v>21.1</c:v>
                </c:pt>
                <c:pt idx="337">
                  <c:v>21</c:v>
                </c:pt>
                <c:pt idx="338">
                  <c:v>21.2</c:v>
                </c:pt>
                <c:pt idx="339">
                  <c:v>21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21.2</c:v>
                </c:pt>
                <c:pt idx="344">
                  <c:v>21.1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21.2</c:v>
                </c:pt>
                <c:pt idx="349">
                  <c:v>21.2</c:v>
                </c:pt>
                <c:pt idx="350">
                  <c:v>21</c:v>
                </c:pt>
                <c:pt idx="351">
                  <c:v>21.2</c:v>
                </c:pt>
                <c:pt idx="352">
                  <c:v>21.3</c:v>
                </c:pt>
                <c:pt idx="353">
                  <c:v>21.2</c:v>
                </c:pt>
                <c:pt idx="354">
                  <c:v>21.4</c:v>
                </c:pt>
                <c:pt idx="355">
                  <c:v>21.3</c:v>
                </c:pt>
                <c:pt idx="356">
                  <c:v>21.1</c:v>
                </c:pt>
                <c:pt idx="357">
                  <c:v>21.3</c:v>
                </c:pt>
                <c:pt idx="358">
                  <c:v>21.2</c:v>
                </c:pt>
                <c:pt idx="359">
                  <c:v>21.3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21.3</c:v>
                </c:pt>
                <c:pt idx="367">
                  <c:v>21.2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21.2</c:v>
                </c:pt>
                <c:pt idx="373">
                  <c:v>21.2</c:v>
                </c:pt>
                <c:pt idx="374">
                  <c:v>21.2</c:v>
                </c:pt>
                <c:pt idx="375">
                  <c:v>21.3</c:v>
                </c:pt>
                <c:pt idx="376">
                  <c:v>21.2</c:v>
                </c:pt>
                <c:pt idx="377">
                  <c:v>21.2</c:v>
                </c:pt>
                <c:pt idx="378">
                  <c:v>21.2</c:v>
                </c:pt>
                <c:pt idx="379">
                  <c:v>21.2</c:v>
                </c:pt>
                <c:pt idx="380">
                  <c:v>21.2</c:v>
                </c:pt>
                <c:pt idx="381">
                  <c:v>21.2</c:v>
                </c:pt>
                <c:pt idx="382">
                  <c:v>21.2</c:v>
                </c:pt>
                <c:pt idx="383">
                  <c:v>21.3</c:v>
                </c:pt>
                <c:pt idx="384">
                  <c:v>21.3</c:v>
                </c:pt>
                <c:pt idx="385">
                  <c:v>21.2</c:v>
                </c:pt>
                <c:pt idx="386">
                  <c:v>21.2</c:v>
                </c:pt>
                <c:pt idx="387">
                  <c:v>21.1</c:v>
                </c:pt>
                <c:pt idx="388">
                  <c:v>21.2</c:v>
                </c:pt>
                <c:pt idx="389">
                  <c:v>21.3</c:v>
                </c:pt>
                <c:pt idx="390">
                  <c:v>21.5</c:v>
                </c:pt>
                <c:pt idx="391">
                  <c:v>21.2</c:v>
                </c:pt>
                <c:pt idx="392">
                  <c:v>21.2</c:v>
                </c:pt>
                <c:pt idx="393">
                  <c:v>21.4</c:v>
                </c:pt>
                <c:pt idx="394">
                  <c:v>21.2</c:v>
                </c:pt>
                <c:pt idx="395">
                  <c:v>21.2</c:v>
                </c:pt>
                <c:pt idx="396">
                  <c:v>21.2</c:v>
                </c:pt>
                <c:pt idx="397">
                  <c:v>21.3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21.3</c:v>
                </c:pt>
                <c:pt idx="403">
                  <c:v>21.3</c:v>
                </c:pt>
                <c:pt idx="404">
                  <c:v>21.2</c:v>
                </c:pt>
                <c:pt idx="405">
                  <c:v>21.3</c:v>
                </c:pt>
                <c:pt idx="406">
                  <c:v>21.4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21.4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21.2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21.4</c:v>
                </c:pt>
                <c:pt idx="419">
                  <c:v>21.2</c:v>
                </c:pt>
                <c:pt idx="420">
                  <c:v>21.1</c:v>
                </c:pt>
                <c:pt idx="421">
                  <c:v>21.4</c:v>
                </c:pt>
                <c:pt idx="422">
                  <c:v>21.2</c:v>
                </c:pt>
                <c:pt idx="423">
                  <c:v>21.3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21.3</c:v>
                </c:pt>
                <c:pt idx="428">
                  <c:v>21.4</c:v>
                </c:pt>
                <c:pt idx="429">
                  <c:v>21.3</c:v>
                </c:pt>
                <c:pt idx="430">
                  <c:v>21.2</c:v>
                </c:pt>
                <c:pt idx="431">
                  <c:v>21.3</c:v>
                </c:pt>
                <c:pt idx="432">
                  <c:v>21.2</c:v>
                </c:pt>
                <c:pt idx="433">
                  <c:v>21.2</c:v>
                </c:pt>
                <c:pt idx="434">
                  <c:v>21.2</c:v>
                </c:pt>
                <c:pt idx="435">
                  <c:v>21.3</c:v>
                </c:pt>
                <c:pt idx="436">
                  <c:v>21.5</c:v>
                </c:pt>
                <c:pt idx="437">
                  <c:v>21.3</c:v>
                </c:pt>
                <c:pt idx="438">
                  <c:v>21.2</c:v>
                </c:pt>
                <c:pt idx="439">
                  <c:v>21.4</c:v>
                </c:pt>
                <c:pt idx="440">
                  <c:v>21.3</c:v>
                </c:pt>
                <c:pt idx="441">
                  <c:v>21.3</c:v>
                </c:pt>
                <c:pt idx="442">
                  <c:v>21.2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21.1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</c:v>
                </c:pt>
                <c:pt idx="470">
                  <c:v>21.2</c:v>
                </c:pt>
                <c:pt idx="471">
                  <c:v>21.1</c:v>
                </c:pt>
                <c:pt idx="472">
                  <c:v>21.1</c:v>
                </c:pt>
                <c:pt idx="473">
                  <c:v>21.2</c:v>
                </c:pt>
                <c:pt idx="474">
                  <c:v>21.1</c:v>
                </c:pt>
                <c:pt idx="475">
                  <c:v>21.2</c:v>
                </c:pt>
                <c:pt idx="476">
                  <c:v>21.1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20.9</c:v>
                </c:pt>
                <c:pt idx="482">
                  <c:v>21</c:v>
                </c:pt>
                <c:pt idx="483">
                  <c:v>21.2</c:v>
                </c:pt>
                <c:pt idx="484">
                  <c:v>21</c:v>
                </c:pt>
                <c:pt idx="485">
                  <c:v>20.9</c:v>
                </c:pt>
                <c:pt idx="486">
                  <c:v>21</c:v>
                </c:pt>
                <c:pt idx="487">
                  <c:v>20.9</c:v>
                </c:pt>
                <c:pt idx="488">
                  <c:v>21</c:v>
                </c:pt>
                <c:pt idx="489">
                  <c:v>20.9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20.7</c:v>
                </c:pt>
                <c:pt idx="496">
                  <c:v>20.5</c:v>
                </c:pt>
                <c:pt idx="497">
                  <c:v>20.7</c:v>
                </c:pt>
                <c:pt idx="498">
                  <c:v>20.6</c:v>
                </c:pt>
                <c:pt idx="499">
                  <c:v>20.7</c:v>
                </c:pt>
                <c:pt idx="500">
                  <c:v>20.5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23.2</c:v>
                </c:pt>
                <c:pt idx="1">
                  <c:v>22.8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22.3</c:v>
                </c:pt>
                <c:pt idx="6">
                  <c:v>22.4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22.2</c:v>
                </c:pt>
                <c:pt idx="12">
                  <c:v>22.2</c:v>
                </c:pt>
                <c:pt idx="13">
                  <c:v>22.3</c:v>
                </c:pt>
                <c:pt idx="14">
                  <c:v>22.1</c:v>
                </c:pt>
                <c:pt idx="15">
                  <c:v>22.2</c:v>
                </c:pt>
                <c:pt idx="16">
                  <c:v>22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21.8</c:v>
                </c:pt>
                <c:pt idx="30">
                  <c:v>21.7</c:v>
                </c:pt>
                <c:pt idx="31">
                  <c:v>21.6</c:v>
                </c:pt>
                <c:pt idx="32">
                  <c:v>21.7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21.3</c:v>
                </c:pt>
                <c:pt idx="42">
                  <c:v>21.3</c:v>
                </c:pt>
                <c:pt idx="43">
                  <c:v>21.5</c:v>
                </c:pt>
                <c:pt idx="44">
                  <c:v>21.2</c:v>
                </c:pt>
                <c:pt idx="45">
                  <c:v>21.2</c:v>
                </c:pt>
                <c:pt idx="46">
                  <c:v>21.3</c:v>
                </c:pt>
                <c:pt idx="47">
                  <c:v>21.2</c:v>
                </c:pt>
                <c:pt idx="48">
                  <c:v>21.2</c:v>
                </c:pt>
                <c:pt idx="49">
                  <c:v>21.1</c:v>
                </c:pt>
                <c:pt idx="50">
                  <c:v>21.1</c:v>
                </c:pt>
                <c:pt idx="51">
                  <c:v>21.2</c:v>
                </c:pt>
                <c:pt idx="52">
                  <c:v>21</c:v>
                </c:pt>
                <c:pt idx="53">
                  <c:v>21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20.8</c:v>
                </c:pt>
                <c:pt idx="64">
                  <c:v>20.7</c:v>
                </c:pt>
                <c:pt idx="65">
                  <c:v>20.8</c:v>
                </c:pt>
                <c:pt idx="66">
                  <c:v>20.8</c:v>
                </c:pt>
                <c:pt idx="67">
                  <c:v>20.8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20.6</c:v>
                </c:pt>
                <c:pt idx="74">
                  <c:v>20.3</c:v>
                </c:pt>
                <c:pt idx="75">
                  <c:v>20.5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20.5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20.3</c:v>
                </c:pt>
                <c:pt idx="83">
                  <c:v>20.3</c:v>
                </c:pt>
                <c:pt idx="84">
                  <c:v>20.5</c:v>
                </c:pt>
                <c:pt idx="85">
                  <c:v>20.3</c:v>
                </c:pt>
                <c:pt idx="86">
                  <c:v>20.2</c:v>
                </c:pt>
                <c:pt idx="87">
                  <c:v>20.399999999999999</c:v>
                </c:pt>
                <c:pt idx="88">
                  <c:v>20.3</c:v>
                </c:pt>
                <c:pt idx="89">
                  <c:v>20.399999999999999</c:v>
                </c:pt>
                <c:pt idx="90">
                  <c:v>20.3</c:v>
                </c:pt>
                <c:pt idx="91">
                  <c:v>20.6</c:v>
                </c:pt>
                <c:pt idx="92">
                  <c:v>20.399999999999999</c:v>
                </c:pt>
                <c:pt idx="93">
                  <c:v>20.2</c:v>
                </c:pt>
                <c:pt idx="94">
                  <c:v>20.3</c:v>
                </c:pt>
                <c:pt idx="95">
                  <c:v>20.2</c:v>
                </c:pt>
                <c:pt idx="96">
                  <c:v>20.2</c:v>
                </c:pt>
                <c:pt idx="97">
                  <c:v>20</c:v>
                </c:pt>
                <c:pt idx="98">
                  <c:v>20</c:v>
                </c:pt>
                <c:pt idx="99">
                  <c:v>20.2</c:v>
                </c:pt>
                <c:pt idx="100">
                  <c:v>20.100000000000001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20.100000000000001</c:v>
                </c:pt>
                <c:pt idx="104">
                  <c:v>20.2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20.100000000000001</c:v>
                </c:pt>
                <c:pt idx="120">
                  <c:v>20.2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20.100000000000001</c:v>
                </c:pt>
                <c:pt idx="125">
                  <c:v>20.100000000000001</c:v>
                </c:pt>
                <c:pt idx="126">
                  <c:v>20</c:v>
                </c:pt>
                <c:pt idx="127">
                  <c:v>19.899999999999999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20.100000000000001</c:v>
                </c:pt>
                <c:pt idx="131">
                  <c:v>20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</c:v>
                </c:pt>
                <c:pt idx="140">
                  <c:v>20.2</c:v>
                </c:pt>
                <c:pt idx="141">
                  <c:v>20</c:v>
                </c:pt>
                <c:pt idx="142">
                  <c:v>20.100000000000001</c:v>
                </c:pt>
                <c:pt idx="143">
                  <c:v>20.2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</c:v>
                </c:pt>
                <c:pt idx="147">
                  <c:v>20.100000000000001</c:v>
                </c:pt>
                <c:pt idx="148">
                  <c:v>20.100000000000001</c:v>
                </c:pt>
                <c:pt idx="149">
                  <c:v>19.899999999999999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20</c:v>
                </c:pt>
                <c:pt idx="165">
                  <c:v>20.2</c:v>
                </c:pt>
                <c:pt idx="166">
                  <c:v>20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20.100000000000001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20.2</c:v>
                </c:pt>
                <c:pt idx="181">
                  <c:v>20.2</c:v>
                </c:pt>
                <c:pt idx="182">
                  <c:v>20.100000000000001</c:v>
                </c:pt>
                <c:pt idx="183">
                  <c:v>20.2</c:v>
                </c:pt>
                <c:pt idx="184">
                  <c:v>20.2</c:v>
                </c:pt>
                <c:pt idx="185">
                  <c:v>20.3</c:v>
                </c:pt>
                <c:pt idx="186">
                  <c:v>20.3</c:v>
                </c:pt>
                <c:pt idx="187">
                  <c:v>20.2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20.3</c:v>
                </c:pt>
                <c:pt idx="192">
                  <c:v>20.2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20.3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20.5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20.5</c:v>
                </c:pt>
                <c:pt idx="209">
                  <c:v>20.399999999999999</c:v>
                </c:pt>
                <c:pt idx="210">
                  <c:v>20.3</c:v>
                </c:pt>
                <c:pt idx="211">
                  <c:v>20.5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20.5</c:v>
                </c:pt>
                <c:pt idx="217">
                  <c:v>20.5</c:v>
                </c:pt>
                <c:pt idx="218">
                  <c:v>20.6</c:v>
                </c:pt>
                <c:pt idx="219">
                  <c:v>20.5</c:v>
                </c:pt>
                <c:pt idx="220">
                  <c:v>20.5</c:v>
                </c:pt>
                <c:pt idx="221">
                  <c:v>20.3</c:v>
                </c:pt>
                <c:pt idx="222">
                  <c:v>20.5</c:v>
                </c:pt>
                <c:pt idx="223">
                  <c:v>20.6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20.7</c:v>
                </c:pt>
                <c:pt idx="228">
                  <c:v>20.5</c:v>
                </c:pt>
                <c:pt idx="229">
                  <c:v>20.6</c:v>
                </c:pt>
                <c:pt idx="230">
                  <c:v>20.5</c:v>
                </c:pt>
                <c:pt idx="231">
                  <c:v>20.6</c:v>
                </c:pt>
                <c:pt idx="232">
                  <c:v>20.6</c:v>
                </c:pt>
                <c:pt idx="233">
                  <c:v>20.8</c:v>
                </c:pt>
                <c:pt idx="234">
                  <c:v>20.6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20.8</c:v>
                </c:pt>
                <c:pt idx="239">
                  <c:v>20.6</c:v>
                </c:pt>
                <c:pt idx="240">
                  <c:v>20.7</c:v>
                </c:pt>
                <c:pt idx="241">
                  <c:v>20.8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20.8</c:v>
                </c:pt>
                <c:pt idx="246">
                  <c:v>20.7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20.9</c:v>
                </c:pt>
                <c:pt idx="251">
                  <c:v>20.8</c:v>
                </c:pt>
                <c:pt idx="252">
                  <c:v>20.7</c:v>
                </c:pt>
                <c:pt idx="253">
                  <c:v>20.7</c:v>
                </c:pt>
                <c:pt idx="254">
                  <c:v>20.7</c:v>
                </c:pt>
                <c:pt idx="255">
                  <c:v>20.8</c:v>
                </c:pt>
                <c:pt idx="256">
                  <c:v>20.7</c:v>
                </c:pt>
                <c:pt idx="257">
                  <c:v>20.8</c:v>
                </c:pt>
                <c:pt idx="258">
                  <c:v>20.9</c:v>
                </c:pt>
                <c:pt idx="259">
                  <c:v>20.8</c:v>
                </c:pt>
                <c:pt idx="260">
                  <c:v>20.9</c:v>
                </c:pt>
                <c:pt idx="261">
                  <c:v>20.8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20.7</c:v>
                </c:pt>
                <c:pt idx="266">
                  <c:v>20.9</c:v>
                </c:pt>
                <c:pt idx="267">
                  <c:v>20.9</c:v>
                </c:pt>
                <c:pt idx="268">
                  <c:v>20.8</c:v>
                </c:pt>
                <c:pt idx="269">
                  <c:v>20.9</c:v>
                </c:pt>
                <c:pt idx="270">
                  <c:v>20.9</c:v>
                </c:pt>
                <c:pt idx="271">
                  <c:v>21</c:v>
                </c:pt>
                <c:pt idx="272">
                  <c:v>21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21.1</c:v>
                </c:pt>
                <c:pt idx="277">
                  <c:v>20.9</c:v>
                </c:pt>
                <c:pt idx="278">
                  <c:v>21.1</c:v>
                </c:pt>
                <c:pt idx="279">
                  <c:v>21</c:v>
                </c:pt>
                <c:pt idx="280">
                  <c:v>21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21.1</c:v>
                </c:pt>
                <c:pt idx="285">
                  <c:v>21.2</c:v>
                </c:pt>
                <c:pt idx="286">
                  <c:v>21.2</c:v>
                </c:pt>
                <c:pt idx="287">
                  <c:v>21.1</c:v>
                </c:pt>
                <c:pt idx="288">
                  <c:v>21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21.2</c:v>
                </c:pt>
                <c:pt idx="296">
                  <c:v>21.2</c:v>
                </c:pt>
                <c:pt idx="297">
                  <c:v>21.2</c:v>
                </c:pt>
                <c:pt idx="298">
                  <c:v>21.2</c:v>
                </c:pt>
                <c:pt idx="299">
                  <c:v>21.3</c:v>
                </c:pt>
                <c:pt idx="300">
                  <c:v>21.2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21.2</c:v>
                </c:pt>
                <c:pt idx="309">
                  <c:v>21.3</c:v>
                </c:pt>
                <c:pt idx="310">
                  <c:v>21.3</c:v>
                </c:pt>
                <c:pt idx="311">
                  <c:v>21.4</c:v>
                </c:pt>
                <c:pt idx="312">
                  <c:v>21.3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21.3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21.3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21.7</c:v>
                </c:pt>
                <c:pt idx="353">
                  <c:v>21.6</c:v>
                </c:pt>
                <c:pt idx="354">
                  <c:v>21.8</c:v>
                </c:pt>
                <c:pt idx="355">
                  <c:v>21.6</c:v>
                </c:pt>
                <c:pt idx="356">
                  <c:v>21.8</c:v>
                </c:pt>
                <c:pt idx="357">
                  <c:v>21.8</c:v>
                </c:pt>
                <c:pt idx="358">
                  <c:v>21.7</c:v>
                </c:pt>
                <c:pt idx="359">
                  <c:v>21.8</c:v>
                </c:pt>
                <c:pt idx="360">
                  <c:v>21.8</c:v>
                </c:pt>
                <c:pt idx="361">
                  <c:v>21.7</c:v>
                </c:pt>
                <c:pt idx="362">
                  <c:v>21.8</c:v>
                </c:pt>
                <c:pt idx="363">
                  <c:v>21.7</c:v>
                </c:pt>
                <c:pt idx="364">
                  <c:v>21.8</c:v>
                </c:pt>
                <c:pt idx="365">
                  <c:v>21.8</c:v>
                </c:pt>
                <c:pt idx="366">
                  <c:v>21.8</c:v>
                </c:pt>
                <c:pt idx="367">
                  <c:v>21.8</c:v>
                </c:pt>
                <c:pt idx="368">
                  <c:v>21.9</c:v>
                </c:pt>
                <c:pt idx="369">
                  <c:v>21.7</c:v>
                </c:pt>
                <c:pt idx="370">
                  <c:v>21.8</c:v>
                </c:pt>
                <c:pt idx="371">
                  <c:v>21.7</c:v>
                </c:pt>
                <c:pt idx="372">
                  <c:v>21.6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21.8</c:v>
                </c:pt>
                <c:pt idx="388">
                  <c:v>21.8</c:v>
                </c:pt>
                <c:pt idx="389">
                  <c:v>21.7</c:v>
                </c:pt>
                <c:pt idx="390">
                  <c:v>21.8</c:v>
                </c:pt>
                <c:pt idx="391">
                  <c:v>21.8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21.9</c:v>
                </c:pt>
                <c:pt idx="400">
                  <c:v>21.9</c:v>
                </c:pt>
                <c:pt idx="401">
                  <c:v>21.9</c:v>
                </c:pt>
                <c:pt idx="402">
                  <c:v>21.8</c:v>
                </c:pt>
                <c:pt idx="403">
                  <c:v>21.8</c:v>
                </c:pt>
                <c:pt idx="404">
                  <c:v>21.8</c:v>
                </c:pt>
                <c:pt idx="405">
                  <c:v>21.9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21.9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21.9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21.9</c:v>
                </c:pt>
                <c:pt idx="423">
                  <c:v>21.7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21.9</c:v>
                </c:pt>
                <c:pt idx="428">
                  <c:v>21.7</c:v>
                </c:pt>
                <c:pt idx="429">
                  <c:v>21.8</c:v>
                </c:pt>
                <c:pt idx="430">
                  <c:v>21.8</c:v>
                </c:pt>
                <c:pt idx="431">
                  <c:v>22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21.9</c:v>
                </c:pt>
                <c:pt idx="436">
                  <c:v>21.8</c:v>
                </c:pt>
                <c:pt idx="437">
                  <c:v>21.9</c:v>
                </c:pt>
                <c:pt idx="438">
                  <c:v>21.8</c:v>
                </c:pt>
                <c:pt idx="439">
                  <c:v>21.9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22</c:v>
                </c:pt>
                <c:pt idx="444">
                  <c:v>21.9</c:v>
                </c:pt>
                <c:pt idx="445">
                  <c:v>21.8</c:v>
                </c:pt>
                <c:pt idx="446">
                  <c:v>21.9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21.9</c:v>
                </c:pt>
                <c:pt idx="456">
                  <c:v>21.8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21.7</c:v>
                </c:pt>
                <c:pt idx="483">
                  <c:v>21.5</c:v>
                </c:pt>
                <c:pt idx="484">
                  <c:v>21.4</c:v>
                </c:pt>
                <c:pt idx="485">
                  <c:v>21.5</c:v>
                </c:pt>
                <c:pt idx="486">
                  <c:v>21.5</c:v>
                </c:pt>
                <c:pt idx="487">
                  <c:v>21.3</c:v>
                </c:pt>
                <c:pt idx="488">
                  <c:v>21.4</c:v>
                </c:pt>
                <c:pt idx="489">
                  <c:v>21.5</c:v>
                </c:pt>
                <c:pt idx="490">
                  <c:v>21.4</c:v>
                </c:pt>
                <c:pt idx="491">
                  <c:v>21.5</c:v>
                </c:pt>
                <c:pt idx="492">
                  <c:v>21.2</c:v>
                </c:pt>
                <c:pt idx="493">
                  <c:v>21.3</c:v>
                </c:pt>
                <c:pt idx="494">
                  <c:v>21.3</c:v>
                </c:pt>
                <c:pt idx="495">
                  <c:v>21.4</c:v>
                </c:pt>
                <c:pt idx="496">
                  <c:v>21.2</c:v>
                </c:pt>
                <c:pt idx="497">
                  <c:v>21.2</c:v>
                </c:pt>
                <c:pt idx="498">
                  <c:v>21.2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21.1</c:v>
                </c:pt>
                <c:pt idx="503">
                  <c:v>21.1</c:v>
                </c:pt>
                <c:pt idx="504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E995F5-ABA5-46A0-9DFB-A4FC48FC9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4.720929282405" createdVersion="6" refreshedVersion="6" minRefreshableVersion="3" recordCount="3147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10.000000000000073"/>
    </cacheField>
    <cacheField name="Date" numFmtId="0">
      <sharedItems containsNonDate="0" containsDate="1" containsString="0" containsBlank="1" minDate="2022-06-14T00:00:00" maxDate="2022-06-15T00:00:00"/>
    </cacheField>
    <cacheField name="Time" numFmtId="0">
      <sharedItems containsNonDate="0" containsDate="1" containsString="0" containsBlank="1" minDate="1899-12-30T13:31:01" maxDate="1899-12-30T17:43:24"/>
    </cacheField>
    <cacheField name="CON_SALT" numFmtId="0">
      <sharedItems containsString="0" containsBlank="1" containsNumber="1" minValue="3.7" maxValue="138.9"/>
    </cacheField>
    <cacheField name="CON_ACID" numFmtId="0">
      <sharedItems containsString="0" containsBlank="1" containsNumber="1" minValue="3" maxValue="6"/>
    </cacheField>
    <cacheField name="CON_BASE" numFmtId="0">
      <sharedItems containsString="0" containsBlank="1" containsNumber="1" minValue="3.2" maxValue="195.6"/>
    </cacheField>
    <cacheField name="TEMP_SALT" numFmtId="0">
      <sharedItems containsString="0" containsBlank="1" containsNumber="1" minValue="19.399999999999999" maxValue="23.1"/>
    </cacheField>
    <cacheField name="TEMP_ACID" numFmtId="0">
      <sharedItems containsString="0" containsBlank="1" containsNumber="1" minValue="19.399999999999999" maxValue="22.8"/>
    </cacheField>
    <cacheField name="TEMP_BASE" numFmtId="0">
      <sharedItems containsString="0" containsBlank="1" containsNumber="1" minValue="19.899999999999999" maxValue="23.2"/>
    </cacheField>
    <cacheField name="Voltage" numFmtId="0">
      <sharedItems containsString="0" containsBlank="1" containsNumber="1" containsInteger="1" minValue="30" maxValue="30"/>
    </cacheField>
    <cacheField name="Current" numFmtId="0">
      <sharedItems containsString="0" containsBlank="1" containsNumber="1" minValue="0.1" maxValue="1.4"/>
    </cacheField>
    <cacheField name="Ah" numFmtId="0">
      <sharedItems containsString="0" containsBlank="1" containsNumber="1" minValue="0.73899999999999999" maxValue="1.1240000000000001"/>
    </cacheField>
    <cacheField name="W" numFmtId="0">
      <sharedItems containsString="0" containsBlank="1" containsNumber="1" minValue="0" maxValue="126" count="49">
        <n v="3"/>
        <n v="6"/>
        <n v="9"/>
        <n v="12"/>
        <n v="15"/>
        <n v="18"/>
        <n v="21"/>
        <n v="24"/>
        <n v="27"/>
        <n v="30"/>
        <n v="33"/>
        <n v="36"/>
        <n v="39"/>
        <n v="42"/>
        <n v="0"/>
        <m/>
        <n v="14" u="1"/>
        <n v="63" u="1"/>
        <n v="122.5" u="1"/>
        <n v="24.5" u="1"/>
        <n v="52.5" u="1"/>
        <n v="112" u="1"/>
        <n v="101.5" u="1"/>
        <n v="91" u="1"/>
        <n v="80.5" u="1"/>
        <n v="70" u="1"/>
        <n v="7" u="1"/>
        <n v="31.5" u="1"/>
        <n v="56" u="1"/>
        <n v="119" u="1"/>
        <n v="108.5" u="1"/>
        <n v="45.5" u="1"/>
        <n v="98" u="1"/>
        <n v="87.5" u="1"/>
        <n v="35" u="1"/>
        <n v="77" u="1"/>
        <n v="66.5" u="1"/>
        <n v="28" u="1"/>
        <n v="59.5" u="1"/>
        <n v="126" u="1"/>
        <n v="115.5" u="1"/>
        <n v="10.5" u="1"/>
        <n v="49" u="1"/>
        <n v="105" u="1"/>
        <n v="94.5" u="1"/>
        <n v="17.5" u="1"/>
        <n v="38.5" u="1"/>
        <n v="84" u="1"/>
        <n v="73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7">
  <r>
    <n v="8.3333333333333332E-3"/>
    <d v="2022-06-14T00:00:00"/>
    <d v="1899-12-30T13:31:01"/>
    <n v="137.5"/>
    <n v="3.6"/>
    <n v="3.2"/>
    <n v="23.1"/>
    <n v="22.8"/>
    <n v="23.2"/>
    <n v="30"/>
    <n v="0.1"/>
    <n v="0.73899999999999999"/>
    <x v="0"/>
  </r>
  <r>
    <n v="1.6666666666666666E-2"/>
    <d v="2022-06-14T00:00:00"/>
    <d v="1899-12-30T13:31:31"/>
    <n v="137.5"/>
    <n v="3"/>
    <n v="3.2"/>
    <n v="22.7"/>
    <n v="22.4"/>
    <n v="22.8"/>
    <n v="30"/>
    <n v="0.2"/>
    <n v="0.73899999999999999"/>
    <x v="1"/>
  </r>
  <r>
    <n v="2.5000000000000001E-2"/>
    <d v="2022-06-14T00:00:00"/>
    <d v="1899-12-30T13:32:01"/>
    <n v="138.19999999999999"/>
    <n v="3.6"/>
    <n v="3.2"/>
    <n v="22.4"/>
    <n v="22.2"/>
    <n v="22.6"/>
    <n v="30"/>
    <n v="0.2"/>
    <n v="0.74"/>
    <x v="1"/>
  </r>
  <r>
    <n v="3.3333333333333333E-2"/>
    <d v="2022-06-14T00:00:00"/>
    <d v="1899-12-30T13:32:31"/>
    <n v="138.19999999999999"/>
    <n v="3"/>
    <n v="3.2"/>
    <n v="22.3"/>
    <n v="22"/>
    <n v="22.6"/>
    <n v="30"/>
    <n v="0.2"/>
    <n v="0.74"/>
    <x v="1"/>
  </r>
  <r>
    <n v="4.1666666666666664E-2"/>
    <d v="2022-06-14T00:00:00"/>
    <d v="1899-12-30T13:33:01"/>
    <n v="138.9"/>
    <n v="3.6"/>
    <n v="3.2"/>
    <n v="22.2"/>
    <n v="22.2"/>
    <n v="22.5"/>
    <n v="30"/>
    <n v="0.2"/>
    <n v="0.74"/>
    <x v="1"/>
  </r>
  <r>
    <n v="4.9999999999999996E-2"/>
    <d v="2022-06-14T00:00:00"/>
    <d v="1899-12-30T13:33:31"/>
    <n v="138.9"/>
    <n v="3"/>
    <n v="3.2"/>
    <n v="22.1"/>
    <n v="22"/>
    <n v="22.3"/>
    <n v="30"/>
    <n v="0.2"/>
    <n v="0.74"/>
    <x v="1"/>
  </r>
  <r>
    <n v="5.8333333333333327E-2"/>
    <d v="2022-06-14T00:00:00"/>
    <d v="1899-12-30T13:34:01"/>
    <n v="138.19999999999999"/>
    <n v="3"/>
    <n v="3.2"/>
    <n v="22"/>
    <n v="21.9"/>
    <n v="22.4"/>
    <n v="30"/>
    <n v="0.2"/>
    <n v="0.74"/>
    <x v="1"/>
  </r>
  <r>
    <n v="6.6666666666666666E-2"/>
    <d v="2022-06-14T00:00:00"/>
    <d v="1899-12-30T13:34:31"/>
    <n v="138.9"/>
    <n v="3"/>
    <n v="3.2"/>
    <n v="21.9"/>
    <n v="22"/>
    <n v="22.3"/>
    <n v="30"/>
    <n v="0.2"/>
    <n v="0.74"/>
    <x v="1"/>
  </r>
  <r>
    <n v="7.4999999999999997E-2"/>
    <d v="2022-06-14T00:00:00"/>
    <d v="1899-12-30T13:35:01"/>
    <n v="138.9"/>
    <n v="3.6"/>
    <n v="3.2"/>
    <n v="21.9"/>
    <n v="21.9"/>
    <n v="22.3"/>
    <n v="30"/>
    <n v="0.2"/>
    <n v="0.74099999999999999"/>
    <x v="1"/>
  </r>
  <r>
    <n v="8.3333333333333329E-2"/>
    <d v="2022-06-14T00:00:00"/>
    <d v="1899-12-30T13:35:31"/>
    <n v="138.9"/>
    <n v="3.6"/>
    <n v="3.2"/>
    <n v="21.8"/>
    <n v="21.8"/>
    <n v="22.3"/>
    <n v="30"/>
    <n v="0.2"/>
    <n v="0.74099999999999999"/>
    <x v="1"/>
  </r>
  <r>
    <n v="9.166666666666666E-2"/>
    <d v="2022-06-14T00:00:00"/>
    <d v="1899-12-30T13:36:01"/>
    <n v="138.9"/>
    <n v="3"/>
    <n v="3.2"/>
    <n v="21.7"/>
    <n v="21.7"/>
    <n v="22.4"/>
    <n v="30"/>
    <n v="0.2"/>
    <n v="0.74099999999999999"/>
    <x v="1"/>
  </r>
  <r>
    <n v="9.9999999999999992E-2"/>
    <d v="2022-06-14T00:00:00"/>
    <d v="1899-12-30T13:36:31"/>
    <n v="138.9"/>
    <n v="3"/>
    <n v="3.9"/>
    <n v="21.7"/>
    <n v="21.8"/>
    <n v="22.2"/>
    <n v="30"/>
    <n v="0.2"/>
    <n v="0.74099999999999999"/>
    <x v="1"/>
  </r>
  <r>
    <n v="0.10833333333333332"/>
    <d v="2022-06-14T00:00:00"/>
    <d v="1899-12-30T13:37:01"/>
    <n v="138.19999999999999"/>
    <n v="3"/>
    <n v="3.9"/>
    <n v="21.7"/>
    <n v="21.8"/>
    <n v="22.2"/>
    <n v="30"/>
    <n v="0.2"/>
    <n v="0.74099999999999999"/>
    <x v="1"/>
  </r>
  <r>
    <n v="0.11666666666666665"/>
    <d v="2022-06-14T00:00:00"/>
    <d v="1899-12-30T13:37:31"/>
    <n v="138.9"/>
    <n v="3"/>
    <n v="3.9"/>
    <n v="21.7"/>
    <n v="21.8"/>
    <n v="22.3"/>
    <n v="30"/>
    <n v="0.2"/>
    <n v="0.74099999999999999"/>
    <x v="1"/>
  </r>
  <r>
    <n v="0.12499999999999999"/>
    <d v="2022-06-14T00:00:00"/>
    <d v="1899-12-30T13:38:01"/>
    <n v="138.9"/>
    <n v="3.6"/>
    <n v="3.9"/>
    <n v="21.6"/>
    <n v="21.6"/>
    <n v="22.1"/>
    <n v="30"/>
    <n v="0.2"/>
    <n v="0.74199999999999999"/>
    <x v="1"/>
  </r>
  <r>
    <n v="0.13333333333333333"/>
    <d v="2022-06-14T00:00:00"/>
    <d v="1899-12-30T13:38:31"/>
    <n v="138.19999999999999"/>
    <n v="3.6"/>
    <n v="3.9"/>
    <n v="21.5"/>
    <n v="21.7"/>
    <n v="22.2"/>
    <n v="30"/>
    <n v="0.2"/>
    <n v="0.74199999999999999"/>
    <x v="1"/>
  </r>
  <r>
    <n v="0.14166666666666666"/>
    <d v="2022-06-14T00:00:00"/>
    <d v="1899-12-30T13:39:01"/>
    <n v="138.9"/>
    <n v="3"/>
    <n v="3.9"/>
    <n v="21.5"/>
    <n v="21.7"/>
    <n v="22"/>
    <n v="30"/>
    <n v="0.2"/>
    <n v="0.74199999999999999"/>
    <x v="1"/>
  </r>
  <r>
    <n v="0.15"/>
    <d v="2022-06-14T00:00:00"/>
    <d v="1899-12-30T13:39:32"/>
    <n v="138.19999999999999"/>
    <n v="3.6"/>
    <n v="3.9"/>
    <n v="21.6"/>
    <n v="21.7"/>
    <n v="22.1"/>
    <n v="30"/>
    <n v="0.2"/>
    <n v="0.74199999999999999"/>
    <x v="1"/>
  </r>
  <r>
    <n v="0.15833333333333333"/>
    <d v="2022-06-14T00:00:00"/>
    <d v="1899-12-30T13:40:02"/>
    <n v="138.19999999999999"/>
    <n v="3.6"/>
    <n v="3.9"/>
    <n v="21.5"/>
    <n v="21.6"/>
    <n v="22.1"/>
    <n v="30"/>
    <n v="0.2"/>
    <n v="0.74199999999999999"/>
    <x v="1"/>
  </r>
  <r>
    <n v="0.16666666666666666"/>
    <d v="2022-06-14T00:00:00"/>
    <d v="1899-12-30T13:40:32"/>
    <n v="138.19999999999999"/>
    <n v="3.6"/>
    <n v="3.9"/>
    <n v="21.5"/>
    <n v="21.4"/>
    <n v="22.1"/>
    <n v="30"/>
    <n v="0.2"/>
    <n v="0.74199999999999999"/>
    <x v="1"/>
  </r>
  <r>
    <n v="0.17499999999999999"/>
    <d v="2022-06-14T00:00:00"/>
    <d v="1899-12-30T13:41:02"/>
    <n v="138.19999999999999"/>
    <n v="3.6"/>
    <n v="3.9"/>
    <n v="21.4"/>
    <n v="21.6"/>
    <n v="22.1"/>
    <n v="30"/>
    <n v="0.2"/>
    <n v="0.74299999999999999"/>
    <x v="1"/>
  </r>
  <r>
    <n v="0.18333333333333332"/>
    <d v="2022-06-14T00:00:00"/>
    <d v="1899-12-30T13:41:32"/>
    <n v="138.19999999999999"/>
    <n v="3"/>
    <n v="4.5"/>
    <n v="21.4"/>
    <n v="21.4"/>
    <n v="22.1"/>
    <n v="30"/>
    <n v="0.2"/>
    <n v="0.74299999999999999"/>
    <x v="1"/>
  </r>
  <r>
    <n v="0.19166666666666665"/>
    <d v="2022-06-14T00:00:00"/>
    <d v="1899-12-30T13:42:02"/>
    <n v="138.19999999999999"/>
    <n v="3"/>
    <n v="4.5"/>
    <n v="21.3"/>
    <n v="21.4"/>
    <n v="22"/>
    <n v="30"/>
    <n v="0.2"/>
    <n v="0.74299999999999999"/>
    <x v="1"/>
  </r>
  <r>
    <n v="0.19999999999999998"/>
    <d v="2022-06-14T00:00:00"/>
    <d v="1899-12-30T13:42:32"/>
    <n v="138.19999999999999"/>
    <n v="3.6"/>
    <n v="4.5"/>
    <n v="21.3"/>
    <n v="21.5"/>
    <n v="21.9"/>
    <n v="30"/>
    <n v="0.2"/>
    <n v="0.74299999999999999"/>
    <x v="1"/>
  </r>
  <r>
    <n v="0.20833333333333331"/>
    <d v="2022-06-14T00:00:00"/>
    <d v="1899-12-30T13:43:02"/>
    <n v="138.19999999999999"/>
    <n v="3.6"/>
    <n v="4.5"/>
    <n v="21.4"/>
    <n v="21.4"/>
    <n v="21.9"/>
    <n v="30"/>
    <n v="0.3"/>
    <n v="0.74299999999999999"/>
    <x v="2"/>
  </r>
  <r>
    <n v="0.21666666666666665"/>
    <d v="2022-06-14T00:00:00"/>
    <d v="1899-12-30T13:43:32"/>
    <n v="137.5"/>
    <n v="3"/>
    <n v="4.5"/>
    <n v="21.4"/>
    <n v="21.3"/>
    <n v="21.8"/>
    <n v="30"/>
    <n v="0.3"/>
    <n v="0.74299999999999999"/>
    <x v="2"/>
  </r>
  <r>
    <n v="0.22499999999999998"/>
    <d v="2022-06-14T00:00:00"/>
    <d v="1899-12-30T13:44:02"/>
    <n v="137.5"/>
    <n v="3.6"/>
    <n v="4.5"/>
    <n v="21.3"/>
    <n v="21.4"/>
    <n v="21.8"/>
    <n v="30"/>
    <n v="0.3"/>
    <n v="0.74399999999999999"/>
    <x v="2"/>
  </r>
  <r>
    <n v="0.23333333333333331"/>
    <d v="2022-06-14T00:00:00"/>
    <d v="1899-12-30T13:44:32"/>
    <n v="137.5"/>
    <n v="3.6"/>
    <n v="5.0999999999999996"/>
    <n v="21.3"/>
    <n v="21.2"/>
    <n v="21.7"/>
    <n v="30"/>
    <n v="0.3"/>
    <n v="0.74399999999999999"/>
    <x v="2"/>
  </r>
  <r>
    <n v="0.24166666666666664"/>
    <d v="2022-06-14T00:00:00"/>
    <d v="1899-12-30T13:45:02"/>
    <n v="137.5"/>
    <n v="3.6"/>
    <n v="5.0999999999999996"/>
    <n v="21.4"/>
    <n v="21.3"/>
    <n v="22"/>
    <n v="30"/>
    <n v="0.3"/>
    <n v="0.74399999999999999"/>
    <x v="2"/>
  </r>
  <r>
    <n v="0.24999999999999997"/>
    <d v="2022-06-14T00:00:00"/>
    <d v="1899-12-30T13:45:32"/>
    <n v="137.5"/>
    <n v="3.6"/>
    <n v="5.0999999999999996"/>
    <n v="21.3"/>
    <n v="21.3"/>
    <n v="21.8"/>
    <n v="30"/>
    <n v="0.3"/>
    <n v="0.745"/>
    <x v="2"/>
  </r>
  <r>
    <n v="0.2583333333333333"/>
    <d v="2022-06-14T00:00:00"/>
    <d v="1899-12-30T13:46:02"/>
    <n v="137.5"/>
    <n v="3.6"/>
    <n v="5.0999999999999996"/>
    <n v="21.2"/>
    <n v="21.2"/>
    <n v="21.7"/>
    <n v="30"/>
    <n v="0.3"/>
    <n v="0.745"/>
    <x v="2"/>
  </r>
  <r>
    <n v="0.26666666666666666"/>
    <d v="2022-06-14T00:00:00"/>
    <d v="1899-12-30T13:46:32"/>
    <n v="136.80000000000001"/>
    <n v="3.6"/>
    <n v="5.0999999999999996"/>
    <n v="21.3"/>
    <n v="21.2"/>
    <n v="21.6"/>
    <n v="30"/>
    <n v="0.3"/>
    <n v="0.745"/>
    <x v="2"/>
  </r>
  <r>
    <n v="0.27500000000000002"/>
    <d v="2022-06-14T00:00:00"/>
    <d v="1899-12-30T13:47:02"/>
    <n v="136.80000000000001"/>
    <n v="3.6"/>
    <n v="5.8"/>
    <n v="21.2"/>
    <n v="21.2"/>
    <n v="21.7"/>
    <n v="30"/>
    <n v="0.3"/>
    <n v="0.745"/>
    <x v="2"/>
  </r>
  <r>
    <n v="0.28333333333333338"/>
    <d v="2022-06-14T00:00:00"/>
    <d v="1899-12-30T13:47:32"/>
    <n v="137.5"/>
    <n v="3.6"/>
    <n v="5.8"/>
    <n v="21.1"/>
    <n v="21.2"/>
    <n v="21.7"/>
    <n v="30"/>
    <n v="0.3"/>
    <n v="0.745"/>
    <x v="2"/>
  </r>
  <r>
    <n v="0.29166666666666674"/>
    <d v="2022-06-14T00:00:00"/>
    <d v="1899-12-30T13:48:03"/>
    <n v="137.5"/>
    <n v="3.6"/>
    <n v="5.8"/>
    <n v="21.1"/>
    <n v="21.1"/>
    <n v="21.6"/>
    <n v="30"/>
    <n v="0.3"/>
    <n v="0.746"/>
    <x v="2"/>
  </r>
  <r>
    <n v="0.3000000000000001"/>
    <d v="2022-06-14T00:00:00"/>
    <d v="1899-12-30T13:48:33"/>
    <n v="137.5"/>
    <n v="3.6"/>
    <n v="5.8"/>
    <n v="21"/>
    <n v="21.1"/>
    <n v="21.5"/>
    <n v="30"/>
    <n v="0.3"/>
    <n v="0.746"/>
    <x v="2"/>
  </r>
  <r>
    <n v="0.30833333333333346"/>
    <d v="2022-06-14T00:00:00"/>
    <d v="1899-12-30T13:49:03"/>
    <n v="136.80000000000001"/>
    <n v="3.6"/>
    <n v="5.8"/>
    <n v="21"/>
    <n v="21"/>
    <n v="21.4"/>
    <n v="30"/>
    <n v="0.3"/>
    <n v="0.746"/>
    <x v="2"/>
  </r>
  <r>
    <n v="0.31666666666666682"/>
    <d v="2022-06-14T00:00:00"/>
    <d v="1899-12-30T13:49:33"/>
    <n v="136.80000000000001"/>
    <n v="3.6"/>
    <n v="6.4"/>
    <n v="21"/>
    <n v="20.9"/>
    <n v="21.5"/>
    <n v="30"/>
    <n v="0.3"/>
    <n v="0.746"/>
    <x v="2"/>
  </r>
  <r>
    <n v="0.32500000000000018"/>
    <d v="2022-06-14T00:00:00"/>
    <d v="1899-12-30T13:50:03"/>
    <n v="136.80000000000001"/>
    <n v="3.6"/>
    <n v="6.4"/>
    <n v="20.9"/>
    <n v="21"/>
    <n v="21.4"/>
    <n v="30"/>
    <n v="0.3"/>
    <n v="0.747"/>
    <x v="2"/>
  </r>
  <r>
    <n v="0.33333333333333354"/>
    <d v="2022-06-14T00:00:00"/>
    <d v="1899-12-30T13:50:33"/>
    <n v="136.80000000000001"/>
    <n v="3.6"/>
    <n v="6.4"/>
    <n v="21"/>
    <n v="20.9"/>
    <n v="21.5"/>
    <n v="30"/>
    <n v="0.3"/>
    <n v="0.747"/>
    <x v="2"/>
  </r>
  <r>
    <n v="0.3416666666666669"/>
    <d v="2022-06-14T00:00:00"/>
    <d v="1899-12-30T13:51:03"/>
    <n v="136.19999999999999"/>
    <n v="3.6"/>
    <n v="6.4"/>
    <n v="20.9"/>
    <n v="20.9"/>
    <n v="21.4"/>
    <n v="30"/>
    <n v="0.3"/>
    <n v="0.747"/>
    <x v="2"/>
  </r>
  <r>
    <n v="0.35000000000000026"/>
    <d v="2022-06-14T00:00:00"/>
    <d v="1899-12-30T13:51:33"/>
    <n v="136.19999999999999"/>
    <n v="3.6"/>
    <n v="6.4"/>
    <n v="20.9"/>
    <n v="20.7"/>
    <n v="21.3"/>
    <n v="30"/>
    <n v="0.3"/>
    <n v="0.747"/>
    <x v="2"/>
  </r>
  <r>
    <n v="0.35833333333333361"/>
    <d v="2022-06-14T00:00:00"/>
    <d v="1899-12-30T13:52:03"/>
    <n v="136.80000000000001"/>
    <n v="3.6"/>
    <n v="7"/>
    <n v="20.8"/>
    <n v="20.9"/>
    <n v="21.3"/>
    <n v="30"/>
    <n v="0.3"/>
    <n v="0.748"/>
    <x v="2"/>
  </r>
  <r>
    <n v="0.36666666666666697"/>
    <d v="2022-06-14T00:00:00"/>
    <d v="1899-12-30T13:52:33"/>
    <n v="136.19999999999999"/>
    <n v="3.6"/>
    <n v="7"/>
    <n v="20.8"/>
    <n v="20.8"/>
    <n v="21.5"/>
    <n v="30"/>
    <n v="0.3"/>
    <n v="0.748"/>
    <x v="2"/>
  </r>
  <r>
    <n v="0.37500000000000033"/>
    <d v="2022-06-14T00:00:00"/>
    <d v="1899-12-30T13:53:03"/>
    <n v="136.19999999999999"/>
    <n v="3.6"/>
    <n v="7"/>
    <n v="20.7"/>
    <n v="20.8"/>
    <n v="21.2"/>
    <n v="30"/>
    <n v="0.3"/>
    <n v="0.748"/>
    <x v="2"/>
  </r>
  <r>
    <n v="0.38333333333333369"/>
    <d v="2022-06-14T00:00:00"/>
    <d v="1899-12-30T13:53:33"/>
    <n v="136.19999999999999"/>
    <n v="3.6"/>
    <n v="7"/>
    <n v="20.8"/>
    <n v="20.7"/>
    <n v="21.2"/>
    <n v="30"/>
    <n v="0.3"/>
    <n v="0.748"/>
    <x v="2"/>
  </r>
  <r>
    <n v="0.39166666666666705"/>
    <d v="2022-06-14T00:00:00"/>
    <d v="1899-12-30T13:54:03"/>
    <n v="136.19999999999999"/>
    <n v="3.6"/>
    <n v="7"/>
    <n v="20.7"/>
    <n v="20.8"/>
    <n v="21.3"/>
    <n v="30"/>
    <n v="0.3"/>
    <n v="0.749"/>
    <x v="2"/>
  </r>
  <r>
    <n v="0.40000000000000041"/>
    <d v="2022-06-14T00:00:00"/>
    <d v="1899-12-30T13:54:33"/>
    <n v="136.19999999999999"/>
    <n v="3.6"/>
    <n v="7.7"/>
    <n v="20.6"/>
    <n v="20.7"/>
    <n v="21.2"/>
    <n v="30"/>
    <n v="0.3"/>
    <n v="0.749"/>
    <x v="2"/>
  </r>
  <r>
    <n v="0.40833333333333377"/>
    <d v="2022-06-14T00:00:00"/>
    <d v="1899-12-30T13:55:03"/>
    <n v="135.5"/>
    <n v="3.6"/>
    <n v="7.7"/>
    <n v="20.7"/>
    <n v="20.7"/>
    <n v="21.2"/>
    <n v="30"/>
    <n v="0.3"/>
    <n v="0.749"/>
    <x v="2"/>
  </r>
  <r>
    <n v="0.41666666666666713"/>
    <d v="2022-06-14T00:00:00"/>
    <d v="1899-12-30T13:55:33"/>
    <n v="135.5"/>
    <n v="3.6"/>
    <n v="7.7"/>
    <n v="20.7"/>
    <n v="20.7"/>
    <n v="21.1"/>
    <n v="30"/>
    <n v="0.3"/>
    <n v="0.749"/>
    <x v="2"/>
  </r>
  <r>
    <n v="0.42500000000000049"/>
    <d v="2022-06-14T00:00:00"/>
    <d v="1899-12-30T13:56:03"/>
    <n v="135.5"/>
    <n v="3.6"/>
    <n v="8.3000000000000007"/>
    <n v="20.5"/>
    <n v="20.6"/>
    <n v="21.1"/>
    <n v="30"/>
    <n v="0.4"/>
    <n v="0.75"/>
    <x v="3"/>
  </r>
  <r>
    <n v="0.43333333333333385"/>
    <d v="2022-06-14T00:00:00"/>
    <d v="1899-12-30T13:56:34"/>
    <n v="135.5"/>
    <n v="3.6"/>
    <n v="8.3000000000000007"/>
    <n v="20.399999999999999"/>
    <n v="20.6"/>
    <n v="21.2"/>
    <n v="30"/>
    <n v="0.4"/>
    <n v="0.75"/>
    <x v="3"/>
  </r>
  <r>
    <n v="0.44166666666666721"/>
    <d v="2022-06-14T00:00:00"/>
    <d v="1899-12-30T13:57:04"/>
    <n v="135.5"/>
    <n v="3.6"/>
    <n v="8.3000000000000007"/>
    <n v="20.5"/>
    <n v="20.5"/>
    <n v="21"/>
    <n v="30"/>
    <n v="0.4"/>
    <n v="0.75"/>
    <x v="3"/>
  </r>
  <r>
    <n v="0.45000000000000057"/>
    <d v="2022-06-14T00:00:00"/>
    <d v="1899-12-30T13:57:34"/>
    <n v="135.5"/>
    <n v="3.6"/>
    <n v="8.3000000000000007"/>
    <n v="20.399999999999999"/>
    <n v="20.5"/>
    <n v="21"/>
    <n v="30"/>
    <n v="0.4"/>
    <n v="0.751"/>
    <x v="3"/>
  </r>
  <r>
    <n v="0.45833333333333393"/>
    <d v="2022-06-14T00:00:00"/>
    <d v="1899-12-30T13:58:04"/>
    <n v="134.80000000000001"/>
    <n v="3.6"/>
    <n v="8.9"/>
    <n v="20.5"/>
    <n v="20.6"/>
    <n v="20.9"/>
    <n v="30"/>
    <n v="0.4"/>
    <n v="0.751"/>
    <x v="3"/>
  </r>
  <r>
    <n v="0.46666666666666728"/>
    <d v="2022-06-14T00:00:00"/>
    <d v="1899-12-30T13:58:34"/>
    <n v="134.80000000000001"/>
    <n v="3.6"/>
    <n v="8.9"/>
    <n v="20.5"/>
    <n v="20.399999999999999"/>
    <n v="20.9"/>
    <n v="30"/>
    <n v="0.4"/>
    <n v="0.751"/>
    <x v="3"/>
  </r>
  <r>
    <n v="0.47500000000000064"/>
    <d v="2022-06-14T00:00:00"/>
    <d v="1899-12-30T13:59:04"/>
    <n v="134.80000000000001"/>
    <n v="3.6"/>
    <n v="8.9"/>
    <n v="20.399999999999999"/>
    <n v="20.6"/>
    <n v="20.9"/>
    <n v="30"/>
    <n v="0.4"/>
    <n v="0.752"/>
    <x v="3"/>
  </r>
  <r>
    <n v="0.483333333333334"/>
    <d v="2022-06-14T00:00:00"/>
    <d v="1899-12-30T13:59:34"/>
    <n v="134.80000000000001"/>
    <n v="3.6"/>
    <n v="8.9"/>
    <n v="20.399999999999999"/>
    <n v="20.399999999999999"/>
    <n v="20.7"/>
    <n v="30"/>
    <n v="0.4"/>
    <n v="0.752"/>
    <x v="3"/>
  </r>
  <r>
    <n v="0.49166666666666736"/>
    <d v="2022-06-14T00:00:00"/>
    <d v="1899-12-30T14:00:04"/>
    <n v="134.80000000000001"/>
    <n v="3.6"/>
    <n v="8.9"/>
    <n v="20.2"/>
    <n v="20.399999999999999"/>
    <n v="20.9"/>
    <n v="30"/>
    <n v="0.4"/>
    <n v="0.752"/>
    <x v="3"/>
  </r>
  <r>
    <n v="0.50000000000000067"/>
    <d v="2022-06-14T00:00:00"/>
    <d v="1899-12-30T14:00:34"/>
    <n v="134.80000000000001"/>
    <n v="3.6"/>
    <n v="9.6"/>
    <n v="20.399999999999999"/>
    <n v="20.5"/>
    <n v="20.9"/>
    <n v="30"/>
    <n v="0.4"/>
    <n v="0.753"/>
    <x v="3"/>
  </r>
  <r>
    <n v="0.50833333333333397"/>
    <d v="2022-06-14T00:00:00"/>
    <d v="1899-12-30T14:01:04"/>
    <n v="134.1"/>
    <n v="3.6"/>
    <n v="9.6"/>
    <n v="20.399999999999999"/>
    <n v="20.2"/>
    <n v="20.8"/>
    <n v="30"/>
    <n v="0.4"/>
    <n v="0.753"/>
    <x v="3"/>
  </r>
  <r>
    <n v="0.51666666666666727"/>
    <d v="2022-06-14T00:00:00"/>
    <d v="1899-12-30T14:01:34"/>
    <n v="134.1"/>
    <n v="3.6"/>
    <n v="9.6"/>
    <n v="20.3"/>
    <n v="20.3"/>
    <n v="20.8"/>
    <n v="30"/>
    <n v="0.4"/>
    <n v="0.753"/>
    <x v="3"/>
  </r>
  <r>
    <n v="0.52500000000000058"/>
    <d v="2022-06-14T00:00:00"/>
    <d v="1899-12-30T14:02:04"/>
    <n v="134.1"/>
    <n v="3.6"/>
    <n v="10.199999999999999"/>
    <n v="20.3"/>
    <n v="20.2"/>
    <n v="20.8"/>
    <n v="30"/>
    <n v="0.4"/>
    <n v="0.754"/>
    <x v="3"/>
  </r>
  <r>
    <n v="0.53333333333333388"/>
    <d v="2022-06-14T00:00:00"/>
    <d v="1899-12-30T14:02:34"/>
    <n v="134.1"/>
    <n v="3.6"/>
    <n v="10.199999999999999"/>
    <n v="20.3"/>
    <n v="20.2"/>
    <n v="20.8"/>
    <n v="30"/>
    <n v="0.4"/>
    <n v="0.754"/>
    <x v="3"/>
  </r>
  <r>
    <n v="0.54166666666666718"/>
    <d v="2022-06-14T00:00:00"/>
    <d v="1899-12-30T14:03:04"/>
    <n v="133.5"/>
    <n v="3.6"/>
    <n v="10.199999999999999"/>
    <n v="20.2"/>
    <n v="20.2"/>
    <n v="20.7"/>
    <n v="30"/>
    <n v="0.4"/>
    <n v="0.754"/>
    <x v="3"/>
  </r>
  <r>
    <n v="0.55000000000000049"/>
    <d v="2022-06-14T00:00:00"/>
    <d v="1899-12-30T14:03:34"/>
    <n v="133.5"/>
    <n v="3.6"/>
    <n v="10.199999999999999"/>
    <n v="20.100000000000001"/>
    <n v="20.100000000000001"/>
    <n v="20.8"/>
    <n v="30"/>
    <n v="0.4"/>
    <n v="0.755"/>
    <x v="3"/>
  </r>
  <r>
    <n v="0.55833333333333379"/>
    <d v="2022-06-14T00:00:00"/>
    <d v="1899-12-30T14:04:04"/>
    <n v="133.5"/>
    <n v="3.6"/>
    <n v="10.8"/>
    <n v="20.100000000000001"/>
    <n v="20.2"/>
    <n v="20.8"/>
    <n v="30"/>
    <n v="0.4"/>
    <n v="0.755"/>
    <x v="3"/>
  </r>
  <r>
    <n v="0.5666666666666671"/>
    <d v="2022-06-14T00:00:00"/>
    <d v="1899-12-30T14:04:34"/>
    <n v="133.5"/>
    <n v="3.6"/>
    <n v="10.8"/>
    <n v="20.100000000000001"/>
    <n v="20.2"/>
    <n v="20.8"/>
    <n v="30"/>
    <n v="0.4"/>
    <n v="0.755"/>
    <x v="3"/>
  </r>
  <r>
    <n v="0.5750000000000004"/>
    <d v="2022-06-14T00:00:00"/>
    <d v="1899-12-30T14:05:04"/>
    <n v="133.5"/>
    <n v="3.6"/>
    <n v="10.8"/>
    <n v="20.100000000000001"/>
    <n v="20.2"/>
    <n v="20.7"/>
    <n v="30"/>
    <n v="0.4"/>
    <n v="0.75600000000000001"/>
    <x v="3"/>
  </r>
  <r>
    <n v="0.5833333333333337"/>
    <d v="2022-06-14T00:00:00"/>
    <d v="1899-12-30T14:05:35"/>
    <n v="133.5"/>
    <n v="3.6"/>
    <n v="11.5"/>
    <n v="20.100000000000001"/>
    <n v="20.2"/>
    <n v="20.6"/>
    <n v="30"/>
    <n v="0.4"/>
    <n v="0.75600000000000001"/>
    <x v="3"/>
  </r>
  <r>
    <n v="0.59166666666666701"/>
    <d v="2022-06-14T00:00:00"/>
    <d v="1899-12-30T14:06:05"/>
    <n v="133.5"/>
    <n v="3.6"/>
    <n v="11.5"/>
    <n v="20"/>
    <n v="20.2"/>
    <n v="20.6"/>
    <n v="30"/>
    <n v="0.4"/>
    <n v="0.75600000000000001"/>
    <x v="3"/>
  </r>
  <r>
    <n v="0.60000000000000031"/>
    <d v="2022-06-14T00:00:00"/>
    <d v="1899-12-30T14:06:35"/>
    <n v="133.5"/>
    <n v="3.6"/>
    <n v="11.5"/>
    <n v="20"/>
    <n v="20.100000000000001"/>
    <n v="20.6"/>
    <n v="30"/>
    <n v="0.4"/>
    <n v="0.75700000000000001"/>
    <x v="3"/>
  </r>
  <r>
    <n v="0.60833333333333361"/>
    <d v="2022-06-14T00:00:00"/>
    <d v="1899-12-30T14:07:05"/>
    <n v="132.80000000000001"/>
    <n v="3.6"/>
    <n v="12.1"/>
    <n v="20"/>
    <n v="20.100000000000001"/>
    <n v="20.6"/>
    <n v="30"/>
    <n v="0.4"/>
    <n v="0.75700000000000001"/>
    <x v="3"/>
  </r>
  <r>
    <n v="0.61666666666666692"/>
    <d v="2022-06-14T00:00:00"/>
    <d v="1899-12-30T14:07:35"/>
    <n v="132.80000000000001"/>
    <n v="3.6"/>
    <n v="12.1"/>
    <n v="20.100000000000001"/>
    <n v="20.100000000000001"/>
    <n v="20.6"/>
    <n v="30"/>
    <n v="0.4"/>
    <n v="0.75800000000000001"/>
    <x v="3"/>
  </r>
  <r>
    <n v="0.62500000000000022"/>
    <d v="2022-06-14T00:00:00"/>
    <d v="1899-12-30T14:08:05"/>
    <n v="132.80000000000001"/>
    <n v="3.6"/>
    <n v="12.1"/>
    <n v="20"/>
    <n v="20.100000000000001"/>
    <n v="20.3"/>
    <n v="30"/>
    <n v="0.4"/>
    <n v="0.75800000000000001"/>
    <x v="3"/>
  </r>
  <r>
    <n v="0.63333333333333353"/>
    <d v="2022-06-14T00:00:00"/>
    <d v="1899-12-30T14:08:35"/>
    <n v="132.1"/>
    <n v="3.6"/>
    <n v="12.1"/>
    <n v="19.899999999999999"/>
    <n v="20.100000000000001"/>
    <n v="20.5"/>
    <n v="30"/>
    <n v="0.4"/>
    <n v="0.75800000000000001"/>
    <x v="3"/>
  </r>
  <r>
    <n v="0.64166666666666683"/>
    <d v="2022-06-14T00:00:00"/>
    <d v="1899-12-30T14:09:05"/>
    <n v="132.1"/>
    <n v="3.6"/>
    <n v="12.8"/>
    <n v="20"/>
    <n v="20.100000000000001"/>
    <n v="20.399999999999999"/>
    <n v="30"/>
    <n v="0.4"/>
    <n v="0.75800000000000001"/>
    <x v="3"/>
  </r>
  <r>
    <n v="0.65000000000000013"/>
    <d v="2022-06-14T00:00:00"/>
    <d v="1899-12-30T14:09:35"/>
    <n v="132.1"/>
    <n v="3.6"/>
    <n v="12.8"/>
    <n v="20"/>
    <n v="20"/>
    <n v="20.399999999999999"/>
    <n v="30"/>
    <n v="0.4"/>
    <n v="0.75900000000000001"/>
    <x v="3"/>
  </r>
  <r>
    <n v="0.65833333333333344"/>
    <d v="2022-06-14T00:00:00"/>
    <d v="1899-12-30T14:10:05"/>
    <n v="132.1"/>
    <n v="3.6"/>
    <n v="12.8"/>
    <n v="19.899999999999999"/>
    <n v="20"/>
    <n v="20.399999999999999"/>
    <n v="30"/>
    <n v="0.4"/>
    <n v="0.75900000000000001"/>
    <x v="3"/>
  </r>
  <r>
    <n v="0.66666666666666674"/>
    <d v="2022-06-14T00:00:00"/>
    <d v="1899-12-30T14:10:35"/>
    <n v="131.4"/>
    <n v="3.6"/>
    <n v="13.4"/>
    <n v="19.899999999999999"/>
    <n v="20.100000000000001"/>
    <n v="20.5"/>
    <n v="30"/>
    <n v="0.4"/>
    <n v="0.75900000000000001"/>
    <x v="3"/>
  </r>
  <r>
    <n v="0.67500000000000004"/>
    <d v="2022-06-14T00:00:00"/>
    <d v="1899-12-30T14:11:05"/>
    <n v="131.4"/>
    <n v="3.6"/>
    <n v="13.4"/>
    <n v="20"/>
    <n v="20.100000000000001"/>
    <n v="20.399999999999999"/>
    <n v="30"/>
    <n v="0.5"/>
    <n v="0.76"/>
    <x v="4"/>
  </r>
  <r>
    <n v="0.68333333333333335"/>
    <d v="2022-06-14T00:00:00"/>
    <d v="1899-12-30T14:11:35"/>
    <n v="131.4"/>
    <n v="3.6"/>
    <n v="13.4"/>
    <n v="19.8"/>
    <n v="20"/>
    <n v="20.5"/>
    <n v="30"/>
    <n v="0.5"/>
    <n v="0.76"/>
    <x v="4"/>
  </r>
  <r>
    <n v="0.69166666666666665"/>
    <d v="2022-06-14T00:00:00"/>
    <d v="1899-12-30T14:12:05"/>
    <n v="131.4"/>
    <n v="3.6"/>
    <n v="14"/>
    <n v="19.899999999999999"/>
    <n v="20"/>
    <n v="20.3"/>
    <n v="30"/>
    <n v="0.5"/>
    <n v="0.76100000000000001"/>
    <x v="4"/>
  </r>
  <r>
    <n v="0.7"/>
    <d v="2022-06-14T00:00:00"/>
    <d v="1899-12-30T14:12:35"/>
    <n v="131.4"/>
    <n v="3.6"/>
    <n v="14"/>
    <n v="19.899999999999999"/>
    <n v="20.100000000000001"/>
    <n v="20.3"/>
    <n v="30"/>
    <n v="0.5"/>
    <n v="0.76100000000000001"/>
    <x v="4"/>
  </r>
  <r>
    <n v="0.70833333333333326"/>
    <d v="2022-06-14T00:00:00"/>
    <d v="1899-12-30T14:13:05"/>
    <n v="130.80000000000001"/>
    <n v="3.6"/>
    <n v="14"/>
    <n v="19.8"/>
    <n v="20"/>
    <n v="20.5"/>
    <n v="30"/>
    <n v="0.5"/>
    <n v="0.76100000000000001"/>
    <x v="4"/>
  </r>
  <r>
    <n v="0.71666666666666656"/>
    <d v="2022-06-14T00:00:00"/>
    <d v="1899-12-30T14:13:35"/>
    <n v="130.80000000000001"/>
    <n v="3.6"/>
    <n v="14.7"/>
    <n v="19.899999999999999"/>
    <n v="20"/>
    <n v="20.3"/>
    <n v="30"/>
    <n v="0.5"/>
    <n v="0.76200000000000001"/>
    <x v="4"/>
  </r>
  <r>
    <n v="0.72499999999999987"/>
    <d v="2022-06-14T00:00:00"/>
    <d v="1899-12-30T14:14:06"/>
    <n v="130.80000000000001"/>
    <n v="3.6"/>
    <n v="14.7"/>
    <n v="19.899999999999999"/>
    <n v="19.899999999999999"/>
    <n v="20.2"/>
    <n v="30"/>
    <n v="0.5"/>
    <n v="0.76200000000000001"/>
    <x v="4"/>
  </r>
  <r>
    <n v="0.73333333333333317"/>
    <d v="2022-06-14T00:00:00"/>
    <d v="1899-12-30T14:14:36"/>
    <n v="130.80000000000001"/>
    <n v="3.6"/>
    <n v="14.7"/>
    <n v="19.8"/>
    <n v="19.899999999999999"/>
    <n v="20.399999999999999"/>
    <n v="30"/>
    <n v="0.5"/>
    <n v="0.76300000000000001"/>
    <x v="4"/>
  </r>
  <r>
    <n v="0.74166666666666647"/>
    <d v="2022-06-14T00:00:00"/>
    <d v="1899-12-30T14:15:06"/>
    <n v="130.1"/>
    <n v="3.6"/>
    <n v="15.3"/>
    <n v="19.899999999999999"/>
    <n v="19.8"/>
    <n v="20.3"/>
    <n v="30"/>
    <n v="0.5"/>
    <n v="0.76300000000000001"/>
    <x v="4"/>
  </r>
  <r>
    <n v="0.74999999999999978"/>
    <d v="2022-06-14T00:00:00"/>
    <d v="1899-12-30T14:15:36"/>
    <n v="130.1"/>
    <n v="3.6"/>
    <n v="15.3"/>
    <n v="19.8"/>
    <n v="19.600000000000001"/>
    <n v="20.399999999999999"/>
    <n v="30"/>
    <n v="0.5"/>
    <n v="0.76400000000000001"/>
    <x v="4"/>
  </r>
  <r>
    <n v="0.75833333333333308"/>
    <d v="2022-06-14T00:00:00"/>
    <d v="1899-12-30T14:16:06"/>
    <n v="130.1"/>
    <n v="3.6"/>
    <n v="15.9"/>
    <n v="19.8"/>
    <n v="19.7"/>
    <n v="20.3"/>
    <n v="30"/>
    <n v="0.5"/>
    <n v="0.76400000000000001"/>
    <x v="4"/>
  </r>
  <r>
    <n v="0.76666666666666639"/>
    <d v="2022-06-14T00:00:00"/>
    <d v="1899-12-30T14:16:36"/>
    <n v="130.1"/>
    <n v="3.6"/>
    <n v="15.9"/>
    <n v="19.899999999999999"/>
    <n v="19.7"/>
    <n v="20.6"/>
    <n v="30"/>
    <n v="0.5"/>
    <n v="0.76400000000000001"/>
    <x v="4"/>
  </r>
  <r>
    <n v="0.77499999999999969"/>
    <d v="2022-06-14T00:00:00"/>
    <d v="1899-12-30T14:17:06"/>
    <n v="130.1"/>
    <n v="3.6"/>
    <n v="15.9"/>
    <n v="19.8"/>
    <n v="19.899999999999999"/>
    <n v="20.399999999999999"/>
    <n v="30"/>
    <n v="0.5"/>
    <n v="0.76500000000000001"/>
    <x v="4"/>
  </r>
  <r>
    <n v="0.78333333333333299"/>
    <d v="2022-06-14T00:00:00"/>
    <d v="1899-12-30T14:17:36"/>
    <n v="129.4"/>
    <n v="3.6"/>
    <n v="16.600000000000001"/>
    <n v="19.7"/>
    <n v="19.899999999999999"/>
    <n v="20.2"/>
    <n v="30"/>
    <n v="0.5"/>
    <n v="0.76500000000000001"/>
    <x v="4"/>
  </r>
  <r>
    <n v="0.7916666666666663"/>
    <d v="2022-06-14T00:00:00"/>
    <d v="1899-12-30T14:18:06"/>
    <n v="129.4"/>
    <n v="3.6"/>
    <n v="16.600000000000001"/>
    <n v="19.7"/>
    <n v="19.399999999999999"/>
    <n v="20.3"/>
    <n v="30"/>
    <n v="0.5"/>
    <n v="0.76600000000000001"/>
    <x v="4"/>
  </r>
  <r>
    <n v="0.7999999999999996"/>
    <d v="2022-06-14T00:00:00"/>
    <d v="1899-12-30T14:18:36"/>
    <n v="129.4"/>
    <n v="3.6"/>
    <n v="16.600000000000001"/>
    <n v="19.7"/>
    <n v="20"/>
    <n v="20.2"/>
    <n v="30"/>
    <n v="0.5"/>
    <n v="0.76600000000000001"/>
    <x v="4"/>
  </r>
  <r>
    <n v="0.8083333333333329"/>
    <d v="2022-06-14T00:00:00"/>
    <d v="1899-12-30T14:19:06"/>
    <n v="128.69999999999999"/>
    <n v="3.6"/>
    <n v="17.2"/>
    <n v="19.7"/>
    <n v="19.7"/>
    <n v="20.2"/>
    <n v="30"/>
    <n v="0.5"/>
    <n v="0.76600000000000001"/>
    <x v="4"/>
  </r>
  <r>
    <n v="0.81666666666666621"/>
    <d v="2022-06-14T00:00:00"/>
    <d v="1899-12-30T14:19:36"/>
    <n v="128.69999999999999"/>
    <n v="3.6"/>
    <n v="17.2"/>
    <n v="19.600000000000001"/>
    <n v="20"/>
    <n v="20"/>
    <n v="30"/>
    <n v="0.5"/>
    <n v="0.76700000000000002"/>
    <x v="4"/>
  </r>
  <r>
    <n v="0.82499999999999951"/>
    <d v="2022-06-14T00:00:00"/>
    <d v="1899-12-30T14:20:06"/>
    <n v="128.69999999999999"/>
    <n v="3.6"/>
    <n v="17.8"/>
    <n v="19.7"/>
    <n v="19.899999999999999"/>
    <n v="20"/>
    <n v="30"/>
    <n v="0.5"/>
    <n v="0.76700000000000002"/>
    <x v="4"/>
  </r>
  <r>
    <n v="0.83333333333333282"/>
    <d v="2022-06-14T00:00:00"/>
    <d v="1899-12-30T14:20:36"/>
    <n v="128.69999999999999"/>
    <n v="3.6"/>
    <n v="17.8"/>
    <n v="19.8"/>
    <n v="19.5"/>
    <n v="20.2"/>
    <n v="30"/>
    <n v="0.5"/>
    <n v="0.76800000000000002"/>
    <x v="4"/>
  </r>
  <r>
    <n v="0.84166666666666612"/>
    <d v="2022-06-14T00:00:00"/>
    <d v="1899-12-30T14:21:06"/>
    <n v="128.1"/>
    <n v="3.6"/>
    <n v="17.8"/>
    <n v="19.7"/>
    <n v="19.600000000000001"/>
    <n v="20.100000000000001"/>
    <n v="30"/>
    <n v="0.5"/>
    <n v="0.76800000000000002"/>
    <x v="4"/>
  </r>
  <r>
    <n v="0.84999999999999942"/>
    <d v="2022-06-14T00:00:00"/>
    <d v="1899-12-30T14:21:36"/>
    <n v="128.1"/>
    <n v="3.6"/>
    <n v="18.5"/>
    <n v="19.600000000000001"/>
    <n v="19.8"/>
    <n v="20.2"/>
    <n v="30"/>
    <n v="0.5"/>
    <n v="0.76900000000000002"/>
    <x v="4"/>
  </r>
  <r>
    <n v="0.85833333333333273"/>
    <d v="2022-06-14T00:00:00"/>
    <d v="1899-12-30T14:22:06"/>
    <n v="128.1"/>
    <n v="3.6"/>
    <n v="18.5"/>
    <n v="19.7"/>
    <n v="19.8"/>
    <n v="20.2"/>
    <n v="30"/>
    <n v="0.5"/>
    <n v="0.76900000000000002"/>
    <x v="4"/>
  </r>
  <r>
    <n v="0.86666666666666603"/>
    <d v="2022-06-14T00:00:00"/>
    <d v="1899-12-30T14:22:37"/>
    <n v="128.1"/>
    <n v="3.6"/>
    <n v="19.100000000000001"/>
    <n v="19.7"/>
    <n v="19.7"/>
    <n v="20.100000000000001"/>
    <n v="30"/>
    <n v="0.5"/>
    <n v="0.76900000000000002"/>
    <x v="4"/>
  </r>
  <r>
    <n v="0.87499999999999933"/>
    <d v="2022-06-14T00:00:00"/>
    <d v="1899-12-30T14:23:07"/>
    <n v="127.4"/>
    <n v="3.6"/>
    <n v="19.100000000000001"/>
    <n v="19.600000000000001"/>
    <n v="19.899999999999999"/>
    <n v="20.2"/>
    <n v="30"/>
    <n v="0.5"/>
    <n v="0.77"/>
    <x v="4"/>
  </r>
  <r>
    <n v="0.88333333333333264"/>
    <d v="2022-06-14T00:00:00"/>
    <d v="1899-12-30T14:23:37"/>
    <n v="127.4"/>
    <n v="3.6"/>
    <n v="19.100000000000001"/>
    <n v="19.600000000000001"/>
    <n v="19.7"/>
    <n v="20.100000000000001"/>
    <n v="30"/>
    <n v="0.5"/>
    <n v="0.77"/>
    <x v="4"/>
  </r>
  <r>
    <n v="0.89166666666666594"/>
    <d v="2022-06-14T00:00:00"/>
    <d v="1899-12-30T14:24:07"/>
    <n v="127.4"/>
    <n v="3.6"/>
    <n v="19.7"/>
    <n v="19.600000000000001"/>
    <n v="19.7"/>
    <n v="20.100000000000001"/>
    <n v="30"/>
    <n v="0.5"/>
    <n v="0.77100000000000002"/>
    <x v="4"/>
  </r>
  <r>
    <n v="0.89999999999999925"/>
    <d v="2022-06-14T00:00:00"/>
    <d v="1899-12-30T14:24:37"/>
    <n v="127.4"/>
    <n v="3.6"/>
    <n v="19.7"/>
    <n v="19.600000000000001"/>
    <n v="19.7"/>
    <n v="20.100000000000001"/>
    <n v="30"/>
    <n v="0.6"/>
    <n v="0.77100000000000002"/>
    <x v="5"/>
  </r>
  <r>
    <n v="0.90833333333333255"/>
    <d v="2022-06-14T00:00:00"/>
    <d v="1899-12-30T14:25:07"/>
    <n v="126.7"/>
    <n v="3.6"/>
    <n v="20.399999999999999"/>
    <n v="19.600000000000001"/>
    <n v="19.7"/>
    <n v="20.100000000000001"/>
    <n v="30"/>
    <n v="0.6"/>
    <n v="0.77200000000000002"/>
    <x v="5"/>
  </r>
  <r>
    <n v="0.91666666666666585"/>
    <d v="2022-06-14T00:00:00"/>
    <d v="1899-12-30T14:25:37"/>
    <n v="126.7"/>
    <n v="4.2"/>
    <n v="20.399999999999999"/>
    <n v="19.600000000000001"/>
    <n v="19.7"/>
    <n v="20.2"/>
    <n v="30"/>
    <n v="0.6"/>
    <n v="0.77200000000000002"/>
    <x v="5"/>
  </r>
  <r>
    <n v="0.92499999999999916"/>
    <d v="2022-06-14T00:00:00"/>
    <d v="1899-12-30T14:26:07"/>
    <n v="126.7"/>
    <n v="3.6"/>
    <n v="20.399999999999999"/>
    <n v="19.600000000000001"/>
    <n v="19.600000000000001"/>
    <n v="20.100000000000001"/>
    <n v="30"/>
    <n v="0.6"/>
    <n v="0.77300000000000002"/>
    <x v="5"/>
  </r>
  <r>
    <n v="0.93333333333333246"/>
    <d v="2022-06-14T00:00:00"/>
    <d v="1899-12-30T14:26:37"/>
    <n v="126"/>
    <n v="3.6"/>
    <n v="21"/>
    <n v="19.600000000000001"/>
    <n v="19.600000000000001"/>
    <n v="20.100000000000001"/>
    <n v="30"/>
    <n v="0.6"/>
    <n v="0.77300000000000002"/>
    <x v="5"/>
  </r>
  <r>
    <n v="0.94166666666666576"/>
    <d v="2022-06-14T00:00:00"/>
    <d v="1899-12-30T14:27:07"/>
    <n v="126"/>
    <n v="4.2"/>
    <n v="21"/>
    <n v="19.600000000000001"/>
    <n v="19.7"/>
    <n v="20.100000000000001"/>
    <n v="30"/>
    <n v="0.6"/>
    <n v="0.77400000000000002"/>
    <x v="5"/>
  </r>
  <r>
    <n v="0.94999999999999907"/>
    <d v="2022-06-14T00:00:00"/>
    <d v="1899-12-30T14:27:37"/>
    <n v="126"/>
    <n v="4.2"/>
    <n v="21.6"/>
    <n v="19.600000000000001"/>
    <n v="19.7"/>
    <n v="20.100000000000001"/>
    <n v="30"/>
    <n v="0.6"/>
    <n v="0.77400000000000002"/>
    <x v="5"/>
  </r>
  <r>
    <n v="0.95833333333333237"/>
    <d v="2022-06-14T00:00:00"/>
    <d v="1899-12-30T14:28:07"/>
    <n v="125.4"/>
    <n v="3.6"/>
    <n v="21.6"/>
    <n v="19.600000000000001"/>
    <n v="19.600000000000001"/>
    <n v="20.100000000000001"/>
    <n v="30"/>
    <n v="0.6"/>
    <n v="0.77500000000000002"/>
    <x v="5"/>
  </r>
  <r>
    <n v="0.96666666666666567"/>
    <d v="2022-06-14T00:00:00"/>
    <d v="1899-12-30T14:28:37"/>
    <n v="125.4"/>
    <n v="4.2"/>
    <n v="22.3"/>
    <n v="19.5"/>
    <n v="19.7"/>
    <n v="20.2"/>
    <n v="30"/>
    <n v="0.6"/>
    <n v="0.77500000000000002"/>
    <x v="5"/>
  </r>
  <r>
    <n v="0.97499999999999898"/>
    <d v="2022-06-14T00:00:00"/>
    <d v="1899-12-30T14:29:07"/>
    <n v="125.4"/>
    <n v="4.2"/>
    <n v="22.3"/>
    <n v="19.600000000000001"/>
    <n v="19.8"/>
    <n v="20.100000000000001"/>
    <n v="30"/>
    <n v="0.6"/>
    <n v="0.77600000000000002"/>
    <x v="5"/>
  </r>
  <r>
    <n v="0.98333333333333228"/>
    <d v="2022-06-14T00:00:00"/>
    <d v="1899-12-30T14:29:37"/>
    <n v="125.4"/>
    <n v="4.2"/>
    <n v="22.3"/>
    <n v="19.5"/>
    <n v="19.7"/>
    <n v="20.100000000000001"/>
    <n v="30"/>
    <n v="0.6"/>
    <n v="0.77600000000000002"/>
    <x v="5"/>
  </r>
  <r>
    <n v="0.99166666666666559"/>
    <d v="2022-06-14T00:00:00"/>
    <d v="1899-12-30T14:30:07"/>
    <n v="124.7"/>
    <n v="4.2"/>
    <n v="22.9"/>
    <n v="19.5"/>
    <n v="19.600000000000001"/>
    <n v="20.100000000000001"/>
    <n v="30"/>
    <n v="0.6"/>
    <n v="0.77700000000000002"/>
    <x v="5"/>
  </r>
  <r>
    <n v="0.99999999999999889"/>
    <d v="2022-06-14T00:00:00"/>
    <d v="1899-12-30T14:30:37"/>
    <n v="124.7"/>
    <n v="3.6"/>
    <n v="23.5"/>
    <n v="19.600000000000001"/>
    <n v="19.5"/>
    <n v="20.100000000000001"/>
    <n v="30"/>
    <n v="0.6"/>
    <n v="0.77700000000000002"/>
    <x v="5"/>
  </r>
  <r>
    <n v="1.0083333333333322"/>
    <d v="2022-06-14T00:00:00"/>
    <d v="1899-12-30T14:31:08"/>
    <n v="124.7"/>
    <n v="3.6"/>
    <n v="23.5"/>
    <n v="19.600000000000001"/>
    <n v="19.600000000000001"/>
    <n v="20.2"/>
    <n v="30"/>
    <n v="0.6"/>
    <n v="0.77800000000000002"/>
    <x v="5"/>
  </r>
  <r>
    <n v="1.0166666666666655"/>
    <d v="2022-06-14T00:00:00"/>
    <d v="1899-12-30T14:31:38"/>
    <n v="124"/>
    <n v="3.6"/>
    <n v="23.5"/>
    <n v="19.5"/>
    <n v="19.600000000000001"/>
    <n v="19.899999999999999"/>
    <n v="30"/>
    <n v="0.6"/>
    <n v="0.77800000000000002"/>
    <x v="5"/>
  </r>
  <r>
    <n v="1.0249999999999988"/>
    <d v="2022-06-14T00:00:00"/>
    <d v="1899-12-30T14:32:08"/>
    <n v="124"/>
    <n v="3.6"/>
    <n v="24.2"/>
    <n v="19.5"/>
    <n v="19.7"/>
    <n v="20.100000000000001"/>
    <n v="30"/>
    <n v="0.6"/>
    <n v="0.77900000000000003"/>
    <x v="5"/>
  </r>
  <r>
    <n v="1.0333333333333321"/>
    <d v="2022-06-14T00:00:00"/>
    <d v="1899-12-30T14:32:38"/>
    <n v="123.3"/>
    <n v="3.6"/>
    <n v="24.2"/>
    <n v="19.5"/>
    <n v="19.7"/>
    <n v="20.2"/>
    <n v="30"/>
    <n v="0.6"/>
    <n v="0.77900000000000003"/>
    <x v="5"/>
  </r>
  <r>
    <n v="1.0416666666666654"/>
    <d v="2022-06-14T00:00:00"/>
    <d v="1899-12-30T14:33:08"/>
    <n v="123.3"/>
    <n v="3.6"/>
    <n v="24.8"/>
    <n v="19.5"/>
    <n v="19.7"/>
    <n v="20.100000000000001"/>
    <n v="30"/>
    <n v="0.6"/>
    <n v="0.78"/>
    <x v="5"/>
  </r>
  <r>
    <n v="1.0499999999999987"/>
    <d v="2022-06-14T00:00:00"/>
    <d v="1899-12-30T14:33:38"/>
    <n v="123.3"/>
    <n v="3.6"/>
    <n v="24.8"/>
    <n v="19.600000000000001"/>
    <n v="19.600000000000001"/>
    <n v="20.100000000000001"/>
    <n v="30"/>
    <n v="0.6"/>
    <n v="0.78"/>
    <x v="5"/>
  </r>
  <r>
    <n v="1.058333333333332"/>
    <d v="2022-06-14T00:00:00"/>
    <d v="1899-12-30T14:34:08"/>
    <n v="123.3"/>
    <n v="3.6"/>
    <n v="25.5"/>
    <n v="19.5"/>
    <n v="19.600000000000001"/>
    <n v="20"/>
    <n v="30"/>
    <n v="0.6"/>
    <n v="0.78100000000000003"/>
    <x v="5"/>
  </r>
  <r>
    <n v="1.0666666666666653"/>
    <d v="2022-06-14T00:00:00"/>
    <d v="1899-12-30T14:34:38"/>
    <n v="122.6"/>
    <n v="3.6"/>
    <n v="25.5"/>
    <n v="19.5"/>
    <n v="19.600000000000001"/>
    <n v="19.899999999999999"/>
    <n v="30"/>
    <n v="0.6"/>
    <n v="0.78100000000000003"/>
    <x v="5"/>
  </r>
  <r>
    <n v="1.0749999999999986"/>
    <d v="2022-06-14T00:00:00"/>
    <d v="1899-12-30T14:35:08"/>
    <n v="122.6"/>
    <n v="3.6"/>
    <n v="26.1"/>
    <n v="19.600000000000001"/>
    <n v="19.600000000000001"/>
    <n v="20.100000000000001"/>
    <n v="30"/>
    <n v="0.6"/>
    <n v="0.78200000000000003"/>
    <x v="5"/>
  </r>
  <r>
    <n v="1.0833333333333319"/>
    <d v="2022-06-14T00:00:00"/>
    <d v="1899-12-30T14:35:38"/>
    <n v="122.6"/>
    <n v="4.2"/>
    <n v="26.1"/>
    <n v="19.5"/>
    <n v="19.8"/>
    <n v="20"/>
    <n v="30"/>
    <n v="0.6"/>
    <n v="0.78200000000000003"/>
    <x v="5"/>
  </r>
  <r>
    <n v="1.0916666666666652"/>
    <d v="2022-06-14T00:00:00"/>
    <d v="1899-12-30T14:36:08"/>
    <n v="122"/>
    <n v="3.6"/>
    <n v="26.7"/>
    <n v="19.399999999999999"/>
    <n v="19.600000000000001"/>
    <n v="20.100000000000001"/>
    <n v="30"/>
    <n v="0.6"/>
    <n v="0.78300000000000003"/>
    <x v="5"/>
  </r>
  <r>
    <n v="1.0999999999999985"/>
    <d v="2022-06-14T00:00:00"/>
    <d v="1899-12-30T14:36:38"/>
    <n v="122"/>
    <n v="3.6"/>
    <n v="26.7"/>
    <n v="19.5"/>
    <n v="19.600000000000001"/>
    <n v="20"/>
    <n v="30"/>
    <n v="0.6"/>
    <n v="0.78300000000000003"/>
    <x v="5"/>
  </r>
  <r>
    <n v="1.1083333333333318"/>
    <d v="2022-06-14T00:00:00"/>
    <d v="1899-12-30T14:37:08"/>
    <n v="122"/>
    <n v="4.2"/>
    <n v="27.4"/>
    <n v="19.5"/>
    <n v="19.899999999999999"/>
    <n v="20.100000000000001"/>
    <n v="30"/>
    <n v="0.6"/>
    <n v="0.78400000000000003"/>
    <x v="5"/>
  </r>
  <r>
    <n v="1.1166666666666651"/>
    <d v="2022-06-14T00:00:00"/>
    <d v="1899-12-30T14:37:38"/>
    <n v="121.3"/>
    <n v="4.2"/>
    <n v="27.4"/>
    <n v="19.5"/>
    <n v="19.7"/>
    <n v="20"/>
    <n v="30"/>
    <n v="0.6"/>
    <n v="0.78400000000000003"/>
    <x v="5"/>
  </r>
  <r>
    <n v="1.1249999999999984"/>
    <d v="2022-06-14T00:00:00"/>
    <d v="1899-12-30T14:38:08"/>
    <n v="121.3"/>
    <n v="3.6"/>
    <n v="28"/>
    <n v="19.600000000000001"/>
    <n v="19.600000000000001"/>
    <n v="20.100000000000001"/>
    <n v="30"/>
    <n v="0.7"/>
    <n v="0.78500000000000003"/>
    <x v="6"/>
  </r>
  <r>
    <n v="1.1333333333333317"/>
    <d v="2022-06-14T00:00:00"/>
    <d v="1899-12-30T14:38:38"/>
    <n v="120.6"/>
    <n v="3.6"/>
    <n v="28"/>
    <n v="19.5"/>
    <n v="19.7"/>
    <n v="20.100000000000001"/>
    <n v="30"/>
    <n v="0.7"/>
    <n v="0.78500000000000003"/>
    <x v="6"/>
  </r>
  <r>
    <n v="1.1416666666666651"/>
    <d v="2022-06-14T00:00:00"/>
    <d v="1899-12-30T14:39:08"/>
    <n v="120.6"/>
    <n v="4.2"/>
    <n v="28.6"/>
    <n v="19.5"/>
    <n v="19.600000000000001"/>
    <n v="20.100000000000001"/>
    <n v="30"/>
    <n v="0.7"/>
    <n v="0.78600000000000003"/>
    <x v="6"/>
  </r>
  <r>
    <n v="1.1499999999999984"/>
    <d v="2022-06-14T00:00:00"/>
    <d v="1899-12-30T14:39:38"/>
    <n v="120.6"/>
    <n v="4.2"/>
    <n v="28.6"/>
    <n v="19.600000000000001"/>
    <n v="19.7"/>
    <n v="20.100000000000001"/>
    <n v="30"/>
    <n v="0.7"/>
    <n v="0.78600000000000003"/>
    <x v="6"/>
  </r>
  <r>
    <n v="1.1583333333333317"/>
    <d v="2022-06-14T00:00:00"/>
    <d v="1899-12-30T14:40:09"/>
    <n v="120.6"/>
    <n v="3.6"/>
    <n v="29.3"/>
    <n v="19.5"/>
    <n v="19.7"/>
    <n v="20.100000000000001"/>
    <n v="30"/>
    <n v="0.7"/>
    <n v="0.78700000000000003"/>
    <x v="6"/>
  </r>
  <r>
    <n v="1.166666666666665"/>
    <d v="2022-06-14T00:00:00"/>
    <d v="1899-12-30T14:40:39"/>
    <n v="119.9"/>
    <n v="3.6"/>
    <n v="29.3"/>
    <n v="19.5"/>
    <n v="19.8"/>
    <n v="20"/>
    <n v="30"/>
    <n v="0.7"/>
    <n v="0.78800000000000003"/>
    <x v="6"/>
  </r>
  <r>
    <n v="1.1749999999999983"/>
    <d v="2022-06-14T00:00:00"/>
    <d v="1899-12-30T14:41:09"/>
    <n v="119.9"/>
    <n v="4.2"/>
    <n v="29.9"/>
    <n v="19.5"/>
    <n v="19.7"/>
    <n v="20.2"/>
    <n v="30"/>
    <n v="0.7"/>
    <n v="0.78800000000000003"/>
    <x v="6"/>
  </r>
  <r>
    <n v="1.1833333333333316"/>
    <d v="2022-06-14T00:00:00"/>
    <d v="1899-12-30T14:41:39"/>
    <n v="119.3"/>
    <n v="3.6"/>
    <n v="29.9"/>
    <n v="19.5"/>
    <n v="19.600000000000001"/>
    <n v="20"/>
    <n v="30"/>
    <n v="0.7"/>
    <n v="0.78900000000000003"/>
    <x v="6"/>
  </r>
  <r>
    <n v="1.1916666666666649"/>
    <d v="2022-06-14T00:00:00"/>
    <d v="1899-12-30T14:42:09"/>
    <n v="119.3"/>
    <n v="3.6"/>
    <n v="30.5"/>
    <n v="19.5"/>
    <n v="19.7"/>
    <n v="20.100000000000001"/>
    <n v="30"/>
    <n v="0.7"/>
    <n v="0.78900000000000003"/>
    <x v="6"/>
  </r>
  <r>
    <n v="1.1999999999999982"/>
    <d v="2022-06-14T00:00:00"/>
    <d v="1899-12-30T14:42:39"/>
    <n v="118.6"/>
    <n v="3.6"/>
    <n v="30.5"/>
    <n v="19.5"/>
    <n v="19.600000000000001"/>
    <n v="20.2"/>
    <n v="30"/>
    <n v="0.7"/>
    <n v="0.79"/>
    <x v="6"/>
  </r>
  <r>
    <n v="1.2083333333333315"/>
    <d v="2022-06-14T00:00:00"/>
    <d v="1899-12-30T14:43:09"/>
    <n v="118.6"/>
    <n v="4.2"/>
    <n v="31.2"/>
    <n v="19.5"/>
    <n v="19.7"/>
    <n v="20.100000000000001"/>
    <n v="30"/>
    <n v="0.7"/>
    <n v="0.79"/>
    <x v="6"/>
  </r>
  <r>
    <n v="1.2166666666666648"/>
    <d v="2022-06-14T00:00:00"/>
    <d v="1899-12-30T14:43:39"/>
    <n v="118.6"/>
    <n v="4.2"/>
    <n v="31.2"/>
    <n v="19.5"/>
    <n v="19.5"/>
    <n v="20.100000000000001"/>
    <n v="30"/>
    <n v="0.7"/>
    <n v="0.79100000000000004"/>
    <x v="6"/>
  </r>
  <r>
    <n v="1.2249999999999981"/>
    <d v="2022-06-14T00:00:00"/>
    <d v="1899-12-30T14:44:09"/>
    <n v="118.6"/>
    <n v="4.2"/>
    <n v="31.8"/>
    <n v="19.600000000000001"/>
    <n v="19.7"/>
    <n v="20"/>
    <n v="30"/>
    <n v="0.7"/>
    <n v="0.79200000000000004"/>
    <x v="6"/>
  </r>
  <r>
    <n v="1.2333333333333314"/>
    <d v="2022-06-14T00:00:00"/>
    <d v="1899-12-30T14:44:39"/>
    <n v="117.9"/>
    <n v="4.2"/>
    <n v="32.4"/>
    <n v="19.7"/>
    <n v="19.600000000000001"/>
    <n v="20.100000000000001"/>
    <n v="30"/>
    <n v="0.7"/>
    <n v="0.79200000000000004"/>
    <x v="6"/>
  </r>
  <r>
    <n v="1.2416666666666647"/>
    <d v="2022-06-14T00:00:00"/>
    <d v="1899-12-30T14:45:09"/>
    <n v="117.9"/>
    <n v="3.6"/>
    <n v="32.4"/>
    <n v="19.5"/>
    <n v="19.600000000000001"/>
    <n v="20.100000000000001"/>
    <n v="30"/>
    <n v="0.7"/>
    <n v="0.79300000000000004"/>
    <x v="6"/>
  </r>
  <r>
    <n v="1.249999999999998"/>
    <d v="2022-06-14T00:00:00"/>
    <d v="1899-12-30T14:45:39"/>
    <n v="117.9"/>
    <n v="4.2"/>
    <n v="33.1"/>
    <n v="19.600000000000001"/>
    <n v="19.7"/>
    <n v="19.899999999999999"/>
    <n v="30"/>
    <n v="0.7"/>
    <n v="0.79300000000000004"/>
    <x v="6"/>
  </r>
  <r>
    <n v="1.2583333333333313"/>
    <d v="2022-06-14T00:00:00"/>
    <d v="1899-12-30T14:46:09"/>
    <n v="117.2"/>
    <n v="3.6"/>
    <n v="33.1"/>
    <n v="19.7"/>
    <n v="19.600000000000001"/>
    <n v="20.100000000000001"/>
    <n v="30"/>
    <n v="0.7"/>
    <n v="0.79400000000000004"/>
    <x v="6"/>
  </r>
  <r>
    <n v="1.2666666666666646"/>
    <d v="2022-06-14T00:00:00"/>
    <d v="1899-12-30T14:46:39"/>
    <n v="117.2"/>
    <n v="3.6"/>
    <n v="33.700000000000003"/>
    <n v="19.600000000000001"/>
    <n v="19.600000000000001"/>
    <n v="20.2"/>
    <n v="30"/>
    <n v="0.7"/>
    <n v="0.79400000000000004"/>
    <x v="6"/>
  </r>
  <r>
    <n v="1.2749999999999979"/>
    <d v="2022-06-14T00:00:00"/>
    <d v="1899-12-30T14:47:09"/>
    <n v="116.6"/>
    <n v="4.2"/>
    <n v="33.700000000000003"/>
    <n v="19.5"/>
    <n v="19.8"/>
    <n v="20.100000000000001"/>
    <n v="30"/>
    <n v="0.7"/>
    <n v="0.79500000000000004"/>
    <x v="6"/>
  </r>
  <r>
    <n v="1.2833333333333312"/>
    <d v="2022-06-14T00:00:00"/>
    <d v="1899-12-30T14:47:39"/>
    <n v="116.6"/>
    <n v="4.2"/>
    <n v="34.299999999999997"/>
    <n v="19.5"/>
    <n v="19.600000000000001"/>
    <n v="20.100000000000001"/>
    <n v="30"/>
    <n v="0.7"/>
    <n v="0.79600000000000004"/>
    <x v="6"/>
  </r>
  <r>
    <n v="1.2916666666666645"/>
    <d v="2022-06-14T00:00:00"/>
    <d v="1899-12-30T14:48:09"/>
    <n v="115.9"/>
    <n v="4.2"/>
    <n v="34.299999999999997"/>
    <n v="19.5"/>
    <n v="19.899999999999999"/>
    <n v="20.100000000000001"/>
    <n v="30"/>
    <n v="0.7"/>
    <n v="0.79600000000000004"/>
    <x v="6"/>
  </r>
  <r>
    <n v="1.2999999999999978"/>
    <d v="2022-06-14T00:00:00"/>
    <d v="1899-12-30T14:48:39"/>
    <n v="115.9"/>
    <n v="4.2"/>
    <n v="35"/>
    <n v="19.600000000000001"/>
    <n v="19.8"/>
    <n v="20.100000000000001"/>
    <n v="30"/>
    <n v="0.7"/>
    <n v="0.79700000000000004"/>
    <x v="6"/>
  </r>
  <r>
    <n v="1.3083333333333311"/>
    <d v="2022-06-14T00:00:00"/>
    <d v="1899-12-30T14:49:09"/>
    <n v="115.2"/>
    <n v="4.2"/>
    <n v="35.6"/>
    <n v="19.5"/>
    <n v="19.7"/>
    <n v="20.100000000000001"/>
    <n v="30"/>
    <n v="0.7"/>
    <n v="0.79700000000000004"/>
    <x v="6"/>
  </r>
  <r>
    <n v="1.3166666666666644"/>
    <d v="2022-06-14T00:00:00"/>
    <d v="1899-12-30T14:49:39"/>
    <n v="115.2"/>
    <n v="3.6"/>
    <n v="35.6"/>
    <n v="19.5"/>
    <n v="19.8"/>
    <n v="20.100000000000001"/>
    <n v="30"/>
    <n v="0.7"/>
    <n v="0.79800000000000004"/>
    <x v="6"/>
  </r>
  <r>
    <n v="1.3249999999999977"/>
    <d v="2022-06-14T00:00:00"/>
    <d v="1899-12-30T14:50:09"/>
    <n v="115.2"/>
    <n v="4.2"/>
    <n v="36.200000000000003"/>
    <n v="19.600000000000001"/>
    <n v="19.600000000000001"/>
    <n v="20.2"/>
    <n v="30"/>
    <n v="0.7"/>
    <n v="0.79900000000000004"/>
    <x v="6"/>
  </r>
  <r>
    <n v="1.333333333333331"/>
    <d v="2022-06-14T00:00:00"/>
    <d v="1899-12-30T14:50:39"/>
    <n v="115.2"/>
    <n v="4.2"/>
    <n v="36.200000000000003"/>
    <n v="19.600000000000001"/>
    <n v="19.7"/>
    <n v="20.2"/>
    <n v="30"/>
    <n v="0.7"/>
    <n v="0.79900000000000004"/>
    <x v="6"/>
  </r>
  <r>
    <n v="1.3416666666666643"/>
    <d v="2022-06-14T00:00:00"/>
    <d v="1899-12-30T14:51:09"/>
    <n v="114.5"/>
    <n v="4.2"/>
    <n v="36.9"/>
    <n v="19.7"/>
    <n v="19.7"/>
    <n v="20.2"/>
    <n v="30"/>
    <n v="0.7"/>
    <n v="0.8"/>
    <x v="6"/>
  </r>
  <r>
    <n v="1.3499999999999976"/>
    <d v="2022-06-14T00:00:00"/>
    <d v="1899-12-30T14:51:39"/>
    <n v="114.5"/>
    <n v="4.2"/>
    <n v="36.9"/>
    <n v="19.7"/>
    <n v="19.7"/>
    <n v="20.100000000000001"/>
    <n v="30"/>
    <n v="0.8"/>
    <n v="0.8"/>
    <x v="7"/>
  </r>
  <r>
    <n v="1.358333333333331"/>
    <d v="2022-06-14T00:00:00"/>
    <d v="1899-12-30T14:52:10"/>
    <n v="113.9"/>
    <n v="4.2"/>
    <n v="37.5"/>
    <n v="19.600000000000001"/>
    <n v="19.8"/>
    <n v="20.2"/>
    <n v="30"/>
    <n v="0.8"/>
    <n v="0.80100000000000005"/>
    <x v="7"/>
  </r>
  <r>
    <n v="1.3666666666666643"/>
    <d v="2022-06-14T00:00:00"/>
    <d v="1899-12-30T14:52:40"/>
    <n v="113.9"/>
    <n v="3.6"/>
    <n v="38.200000000000003"/>
    <n v="19.5"/>
    <n v="19.8"/>
    <n v="20.100000000000001"/>
    <n v="30"/>
    <n v="0.8"/>
    <n v="0.80200000000000005"/>
    <x v="7"/>
  </r>
  <r>
    <n v="1.3749999999999976"/>
    <d v="2022-06-14T00:00:00"/>
    <d v="1899-12-30T14:53:10"/>
    <n v="113.2"/>
    <n v="4.2"/>
    <n v="38.200000000000003"/>
    <n v="19.600000000000001"/>
    <n v="19.8"/>
    <n v="20"/>
    <n v="30"/>
    <n v="0.8"/>
    <n v="0.80200000000000005"/>
    <x v="7"/>
  </r>
  <r>
    <n v="1.3833333333333309"/>
    <d v="2022-06-14T00:00:00"/>
    <d v="1899-12-30T14:53:40"/>
    <n v="113.2"/>
    <n v="4.2"/>
    <n v="38.799999999999997"/>
    <n v="19.600000000000001"/>
    <n v="19.600000000000001"/>
    <n v="20.2"/>
    <n v="30"/>
    <n v="0.8"/>
    <n v="0.80300000000000005"/>
    <x v="7"/>
  </r>
  <r>
    <n v="1.3916666666666642"/>
    <d v="2022-06-14T00:00:00"/>
    <d v="1899-12-30T14:54:10"/>
    <n v="112.5"/>
    <n v="4.2"/>
    <n v="38.799999999999997"/>
    <n v="19.7"/>
    <n v="19.8"/>
    <n v="20"/>
    <n v="30"/>
    <n v="0.8"/>
    <n v="0.80400000000000005"/>
    <x v="7"/>
  </r>
  <r>
    <n v="1.3999999999999975"/>
    <d v="2022-06-14T00:00:00"/>
    <d v="1899-12-30T14:54:40"/>
    <n v="112.5"/>
    <n v="4.2"/>
    <n v="39.4"/>
    <n v="19.600000000000001"/>
    <n v="19.7"/>
    <n v="20.2"/>
    <n v="30"/>
    <n v="0.8"/>
    <n v="0.80400000000000005"/>
    <x v="7"/>
  </r>
  <r>
    <n v="1.4083333333333308"/>
    <d v="2022-06-14T00:00:00"/>
    <d v="1899-12-30T14:55:10"/>
    <n v="112.5"/>
    <n v="4.2"/>
    <n v="40.1"/>
    <n v="19.7"/>
    <n v="19.7"/>
    <n v="20.2"/>
    <n v="30"/>
    <n v="0.8"/>
    <n v="0.80500000000000005"/>
    <x v="7"/>
  </r>
  <r>
    <n v="1.4166666666666641"/>
    <d v="2022-06-14T00:00:00"/>
    <d v="1899-12-30T14:55:40"/>
    <n v="111.8"/>
    <n v="3.6"/>
    <n v="40.1"/>
    <n v="19.7"/>
    <n v="19.8"/>
    <n v="20.2"/>
    <n v="30"/>
    <n v="0.8"/>
    <n v="0.80600000000000005"/>
    <x v="7"/>
  </r>
  <r>
    <n v="1.4249999999999974"/>
    <d v="2022-06-14T00:00:00"/>
    <d v="1899-12-30T14:56:10"/>
    <n v="111.8"/>
    <n v="4.2"/>
    <n v="40.700000000000003"/>
    <n v="19.7"/>
    <n v="19.8"/>
    <n v="20.2"/>
    <n v="30"/>
    <n v="0.8"/>
    <n v="0.80600000000000005"/>
    <x v="7"/>
  </r>
  <r>
    <n v="1.4333333333333307"/>
    <d v="2022-06-14T00:00:00"/>
    <d v="1899-12-30T14:56:40"/>
    <n v="111.2"/>
    <n v="4.2"/>
    <n v="40.700000000000003"/>
    <n v="19.7"/>
    <n v="19.899999999999999"/>
    <n v="20.2"/>
    <n v="30"/>
    <n v="0.8"/>
    <n v="0.80700000000000005"/>
    <x v="7"/>
  </r>
  <r>
    <n v="1.441666666666664"/>
    <d v="2022-06-14T00:00:00"/>
    <d v="1899-12-30T14:57:10"/>
    <n v="111.2"/>
    <n v="4.2"/>
    <n v="41.3"/>
    <n v="19.7"/>
    <n v="19.8"/>
    <n v="20.2"/>
    <n v="30"/>
    <n v="0.8"/>
    <n v="0.80800000000000005"/>
    <x v="7"/>
  </r>
  <r>
    <n v="1.4499999999999973"/>
    <d v="2022-06-14T00:00:00"/>
    <d v="1899-12-30T14:57:40"/>
    <n v="111.2"/>
    <n v="4.2"/>
    <n v="42"/>
    <n v="19.8"/>
    <n v="19.899999999999999"/>
    <n v="20.2"/>
    <n v="30"/>
    <n v="0.8"/>
    <n v="0.80800000000000005"/>
    <x v="7"/>
  </r>
  <r>
    <n v="1.4583333333333306"/>
    <d v="2022-06-14T00:00:00"/>
    <d v="1899-12-30T14:58:10"/>
    <n v="110.5"/>
    <n v="4.2"/>
    <n v="42"/>
    <n v="19.7"/>
    <n v="19.8"/>
    <n v="20.2"/>
    <n v="30"/>
    <n v="0.8"/>
    <n v="0.80900000000000005"/>
    <x v="7"/>
  </r>
  <r>
    <n v="1.4666666666666639"/>
    <d v="2022-06-14T00:00:00"/>
    <d v="1899-12-30T14:58:40"/>
    <n v="110.5"/>
    <n v="4.2"/>
    <n v="42.6"/>
    <n v="19.7"/>
    <n v="19.7"/>
    <n v="20.2"/>
    <n v="30"/>
    <n v="0.8"/>
    <n v="0.81"/>
    <x v="7"/>
  </r>
  <r>
    <n v="1.4749999999999972"/>
    <d v="2022-06-14T00:00:00"/>
    <d v="1899-12-30T14:59:10"/>
    <n v="109.8"/>
    <n v="4.2"/>
    <n v="43.2"/>
    <n v="19.8"/>
    <n v="19.600000000000001"/>
    <n v="20.2"/>
    <n v="30"/>
    <n v="0.8"/>
    <n v="0.81"/>
    <x v="7"/>
  </r>
  <r>
    <n v="1.4833333333333305"/>
    <d v="2022-06-14T00:00:00"/>
    <d v="1899-12-30T14:59:40"/>
    <n v="109.8"/>
    <n v="4.2"/>
    <n v="43.2"/>
    <n v="19.8"/>
    <n v="19.8"/>
    <n v="20.100000000000001"/>
    <n v="30"/>
    <n v="0.8"/>
    <n v="0.81100000000000005"/>
    <x v="7"/>
  </r>
  <r>
    <n v="1.4916666666666638"/>
    <d v="2022-06-14T00:00:00"/>
    <d v="1899-12-30T15:00:10"/>
    <n v="109.1"/>
    <n v="4.2"/>
    <n v="43.9"/>
    <n v="19.8"/>
    <n v="19.8"/>
    <n v="20.3"/>
    <n v="30"/>
    <n v="0.8"/>
    <n v="0.81200000000000006"/>
    <x v="7"/>
  </r>
  <r>
    <n v="1.4999999999999971"/>
    <d v="2022-06-14T00:00:00"/>
    <d v="1899-12-30T15:00:40"/>
    <n v="109.1"/>
    <n v="4.2"/>
    <n v="44.5"/>
    <n v="19.7"/>
    <n v="19.899999999999999"/>
    <n v="20.399999999999999"/>
    <n v="30"/>
    <n v="0.8"/>
    <n v="0.81200000000000006"/>
    <x v="7"/>
  </r>
  <r>
    <n v="1.5083333333333304"/>
    <d v="2022-06-14T00:00:00"/>
    <d v="1899-12-30T15:01:10"/>
    <n v="109.1"/>
    <n v="4.2"/>
    <n v="44.5"/>
    <n v="19.600000000000001"/>
    <n v="19.8"/>
    <n v="20.2"/>
    <n v="30"/>
    <n v="0.8"/>
    <n v="0.81299999999999994"/>
    <x v="7"/>
  </r>
  <r>
    <n v="1.5166666666666637"/>
    <d v="2022-06-14T00:00:00"/>
    <d v="1899-12-30T15:01:40"/>
    <n v="108.5"/>
    <n v="4.2"/>
    <n v="45.1"/>
    <n v="19.8"/>
    <n v="19.7"/>
    <n v="20.2"/>
    <n v="30"/>
    <n v="0.8"/>
    <n v="0.81399999999999995"/>
    <x v="7"/>
  </r>
  <r>
    <n v="1.524999999999997"/>
    <d v="2022-06-14T00:00:00"/>
    <d v="1899-12-30T15:02:10"/>
    <n v="108.5"/>
    <n v="4.2"/>
    <n v="45.1"/>
    <n v="19.8"/>
    <n v="19.600000000000001"/>
    <n v="20.100000000000001"/>
    <n v="30"/>
    <n v="0.8"/>
    <n v="0.81399999999999995"/>
    <x v="7"/>
  </r>
  <r>
    <n v="1.5333333333333303"/>
    <d v="2022-06-14T00:00:00"/>
    <d v="1899-12-30T15:02:40"/>
    <n v="107.8"/>
    <n v="4.2"/>
    <n v="45.8"/>
    <n v="19.8"/>
    <n v="19.899999999999999"/>
    <n v="20.2"/>
    <n v="30"/>
    <n v="0.8"/>
    <n v="0.81499999999999995"/>
    <x v="7"/>
  </r>
  <r>
    <n v="1.5416666666666636"/>
    <d v="2022-06-14T00:00:00"/>
    <d v="1899-12-30T15:03:10"/>
    <n v="107.8"/>
    <n v="4.2"/>
    <n v="46.4"/>
    <n v="19.7"/>
    <n v="19.899999999999999"/>
    <n v="20.2"/>
    <n v="30"/>
    <n v="0.8"/>
    <n v="0.81599999999999995"/>
    <x v="7"/>
  </r>
  <r>
    <n v="1.5499999999999969"/>
    <d v="2022-06-14T00:00:00"/>
    <d v="1899-12-30T15:03:41"/>
    <n v="107.1"/>
    <n v="4.2"/>
    <n v="46.4"/>
    <n v="19.8"/>
    <n v="20"/>
    <n v="20.3"/>
    <n v="30"/>
    <n v="0.8"/>
    <n v="0.81699999999999995"/>
    <x v="7"/>
  </r>
  <r>
    <n v="1.5583333333333302"/>
    <d v="2022-06-14T00:00:00"/>
    <d v="1899-12-30T15:04:11"/>
    <n v="106.4"/>
    <n v="4.2"/>
    <n v="47"/>
    <n v="19.7"/>
    <n v="19.899999999999999"/>
    <n v="20.3"/>
    <n v="30"/>
    <n v="0.8"/>
    <n v="0.81699999999999995"/>
    <x v="7"/>
  </r>
  <r>
    <n v="1.5666666666666635"/>
    <d v="2022-06-14T00:00:00"/>
    <d v="1899-12-30T15:04:41"/>
    <n v="106.4"/>
    <n v="4.2"/>
    <n v="47.7"/>
    <n v="19.8"/>
    <n v="19.899999999999999"/>
    <n v="20.2"/>
    <n v="30"/>
    <n v="0.9"/>
    <n v="0.81799999999999995"/>
    <x v="8"/>
  </r>
  <r>
    <n v="1.5749999999999968"/>
    <d v="2022-06-14T00:00:00"/>
    <d v="1899-12-30T15:05:11"/>
    <n v="106.4"/>
    <n v="4.2"/>
    <n v="47.7"/>
    <n v="19.7"/>
    <n v="19.8"/>
    <n v="20.3"/>
    <n v="30"/>
    <n v="0.9"/>
    <n v="0.81899999999999995"/>
    <x v="8"/>
  </r>
  <r>
    <n v="1.5833333333333302"/>
    <d v="2022-06-14T00:00:00"/>
    <d v="1899-12-30T15:05:41"/>
    <n v="105.8"/>
    <n v="4.2"/>
    <n v="48.3"/>
    <n v="19.8"/>
    <n v="19.899999999999999"/>
    <n v="20.3"/>
    <n v="30"/>
    <n v="0.9"/>
    <n v="0.81899999999999995"/>
    <x v="8"/>
  </r>
  <r>
    <n v="1.5916666666666635"/>
    <d v="2022-06-14T00:00:00"/>
    <d v="1899-12-30T15:06:11"/>
    <n v="105.8"/>
    <n v="4.2"/>
    <n v="48.9"/>
    <n v="19.899999999999999"/>
    <n v="20"/>
    <n v="20.2"/>
    <n v="30"/>
    <n v="0.9"/>
    <n v="0.82"/>
    <x v="8"/>
  </r>
  <r>
    <n v="1.5999999999999968"/>
    <d v="2022-06-14T00:00:00"/>
    <d v="1899-12-30T15:06:41"/>
    <n v="105.8"/>
    <n v="4.2"/>
    <n v="48.9"/>
    <n v="19.8"/>
    <n v="20"/>
    <n v="20.3"/>
    <n v="30"/>
    <n v="0.9"/>
    <n v="0.82099999999999995"/>
    <x v="8"/>
  </r>
  <r>
    <n v="1.6083333333333301"/>
    <d v="2022-06-14T00:00:00"/>
    <d v="1899-12-30T15:07:11"/>
    <n v="105.1"/>
    <n v="4.2"/>
    <n v="49.6"/>
    <n v="19.7"/>
    <n v="20.100000000000001"/>
    <n v="20.2"/>
    <n v="30"/>
    <n v="0.9"/>
    <n v="0.82099999999999995"/>
    <x v="8"/>
  </r>
  <r>
    <n v="1.6166666666666634"/>
    <d v="2022-06-14T00:00:00"/>
    <d v="1899-12-30T15:07:41"/>
    <n v="104.4"/>
    <n v="4.2"/>
    <n v="50.2"/>
    <n v="19.8"/>
    <n v="20"/>
    <n v="20.2"/>
    <n v="30"/>
    <n v="0.9"/>
    <n v="0.82199999999999995"/>
    <x v="8"/>
  </r>
  <r>
    <n v="1.6249999999999967"/>
    <d v="2022-06-14T00:00:00"/>
    <d v="1899-12-30T15:08:11"/>
    <n v="104.4"/>
    <n v="4.2"/>
    <n v="50.2"/>
    <n v="19.8"/>
    <n v="19.899999999999999"/>
    <n v="20.3"/>
    <n v="30"/>
    <n v="0.9"/>
    <n v="0.82299999999999995"/>
    <x v="8"/>
  </r>
  <r>
    <n v="1.63333333333333"/>
    <d v="2022-06-14T00:00:00"/>
    <d v="1899-12-30T15:08:41"/>
    <n v="103.7"/>
    <n v="4.2"/>
    <n v="50.8"/>
    <n v="19.8"/>
    <n v="19.899999999999999"/>
    <n v="20.399999999999999"/>
    <n v="30"/>
    <n v="0.9"/>
    <n v="0.82399999999999995"/>
    <x v="8"/>
  </r>
  <r>
    <n v="1.6416666666666633"/>
    <d v="2022-06-14T00:00:00"/>
    <d v="1899-12-30T15:09:11"/>
    <n v="103.7"/>
    <n v="4.2"/>
    <n v="51.5"/>
    <n v="19.899999999999999"/>
    <n v="19.899999999999999"/>
    <n v="20.5"/>
    <n v="30"/>
    <n v="0.9"/>
    <n v="0.82399999999999995"/>
    <x v="8"/>
  </r>
  <r>
    <n v="1.6499999999999966"/>
    <d v="2022-06-14T00:00:00"/>
    <d v="1899-12-30T15:09:41"/>
    <n v="103.1"/>
    <n v="4.2"/>
    <n v="52.1"/>
    <n v="19.899999999999999"/>
    <n v="19.7"/>
    <n v="20.3"/>
    <n v="30"/>
    <n v="0.9"/>
    <n v="0.82499999999999996"/>
    <x v="8"/>
  </r>
  <r>
    <n v="1.6583333333333299"/>
    <d v="2022-06-14T00:00:00"/>
    <d v="1899-12-30T15:10:11"/>
    <n v="103.1"/>
    <n v="4.2"/>
    <n v="52.1"/>
    <n v="19.899999999999999"/>
    <n v="20"/>
    <n v="20.3"/>
    <n v="30"/>
    <n v="0.9"/>
    <n v="0.82599999999999996"/>
    <x v="8"/>
  </r>
  <r>
    <n v="1.6666666666666632"/>
    <d v="2022-06-14T00:00:00"/>
    <d v="1899-12-30T15:10:41"/>
    <n v="103.1"/>
    <n v="4.2"/>
    <n v="52.8"/>
    <n v="19.8"/>
    <n v="20"/>
    <n v="20.399999999999999"/>
    <n v="30"/>
    <n v="0.9"/>
    <n v="0.82699999999999996"/>
    <x v="8"/>
  </r>
  <r>
    <n v="1.6749999999999965"/>
    <d v="2022-06-14T00:00:00"/>
    <d v="1899-12-30T15:11:11"/>
    <n v="102.4"/>
    <n v="4.2"/>
    <n v="53.4"/>
    <n v="19.899999999999999"/>
    <n v="19.899999999999999"/>
    <n v="20.3"/>
    <n v="30"/>
    <n v="0.9"/>
    <n v="0.82699999999999996"/>
    <x v="8"/>
  </r>
  <r>
    <n v="1.6833333333333298"/>
    <d v="2022-06-14T00:00:00"/>
    <d v="1899-12-30T15:11:41"/>
    <n v="101.7"/>
    <n v="4.2"/>
    <n v="53.4"/>
    <n v="19.8"/>
    <n v="20.100000000000001"/>
    <n v="20.5"/>
    <n v="30"/>
    <n v="0.9"/>
    <n v="0.82799999999999996"/>
    <x v="8"/>
  </r>
  <r>
    <n v="1.6916666666666631"/>
    <d v="2022-06-14T00:00:00"/>
    <d v="1899-12-30T15:12:12"/>
    <n v="101.7"/>
    <n v="4.2"/>
    <n v="54"/>
    <n v="19.899999999999999"/>
    <n v="19.899999999999999"/>
    <n v="20.399999999999999"/>
    <n v="30"/>
    <n v="0.9"/>
    <n v="0.82899999999999996"/>
    <x v="8"/>
  </r>
  <r>
    <n v="1.6999999999999964"/>
    <d v="2022-06-14T00:00:00"/>
    <d v="1899-12-30T15:12:42"/>
    <n v="101"/>
    <n v="4.2"/>
    <n v="54.7"/>
    <n v="20"/>
    <n v="19.8"/>
    <n v="20.399999999999999"/>
    <n v="30"/>
    <n v="0.9"/>
    <n v="0.83"/>
    <x v="8"/>
  </r>
  <r>
    <n v="1.7083333333333297"/>
    <d v="2022-06-14T00:00:00"/>
    <d v="1899-12-30T15:13:12"/>
    <n v="101"/>
    <n v="4.2"/>
    <n v="55.3"/>
    <n v="19.899999999999999"/>
    <n v="19.8"/>
    <n v="20.399999999999999"/>
    <n v="30"/>
    <n v="0.9"/>
    <n v="0.83"/>
    <x v="8"/>
  </r>
  <r>
    <n v="1.716666666666663"/>
    <d v="2022-06-14T00:00:00"/>
    <d v="1899-12-30T15:13:42"/>
    <n v="101"/>
    <n v="4.2"/>
    <n v="55.3"/>
    <n v="19.899999999999999"/>
    <n v="20"/>
    <n v="20.399999999999999"/>
    <n v="30"/>
    <n v="0.9"/>
    <n v="0.83099999999999996"/>
    <x v="8"/>
  </r>
  <r>
    <n v="1.7249999999999963"/>
    <d v="2022-06-14T00:00:00"/>
    <d v="1899-12-30T15:14:12"/>
    <n v="100.4"/>
    <n v="4.2"/>
    <n v="55.9"/>
    <n v="19.899999999999999"/>
    <n v="19.899999999999999"/>
    <n v="20.399999999999999"/>
    <n v="30"/>
    <n v="0.9"/>
    <n v="0.83199999999999996"/>
    <x v="8"/>
  </r>
  <r>
    <n v="1.7333333333333296"/>
    <d v="2022-06-14T00:00:00"/>
    <d v="1899-12-30T15:14:42"/>
    <n v="100.4"/>
    <n v="4.2"/>
    <n v="56.6"/>
    <n v="19.8"/>
    <n v="20.2"/>
    <n v="20.399999999999999"/>
    <n v="30"/>
    <n v="0.9"/>
    <n v="0.83299999999999996"/>
    <x v="8"/>
  </r>
  <r>
    <n v="1.7416666666666629"/>
    <d v="2022-06-14T00:00:00"/>
    <d v="1899-12-30T15:15:12"/>
    <n v="99.7"/>
    <n v="4.2"/>
    <n v="56.6"/>
    <n v="20"/>
    <n v="19.899999999999999"/>
    <n v="20.5"/>
    <n v="30"/>
    <n v="0.9"/>
    <n v="0.83299999999999996"/>
    <x v="8"/>
  </r>
  <r>
    <n v="1.7499999999999962"/>
    <d v="2022-06-14T00:00:00"/>
    <d v="1899-12-30T15:15:42"/>
    <n v="99.7"/>
    <n v="4.2"/>
    <n v="57.2"/>
    <n v="19.899999999999999"/>
    <n v="20.100000000000001"/>
    <n v="20.399999999999999"/>
    <n v="30"/>
    <n v="0.9"/>
    <n v="0.83399999999999996"/>
    <x v="8"/>
  </r>
  <r>
    <n v="1.7583333333333295"/>
    <d v="2022-06-14T00:00:00"/>
    <d v="1899-12-30T15:16:12"/>
    <n v="99"/>
    <n v="4.2"/>
    <n v="57.8"/>
    <n v="20"/>
    <n v="19.8"/>
    <n v="20.3"/>
    <n v="30"/>
    <n v="0.9"/>
    <n v="0.83499999999999996"/>
    <x v="8"/>
  </r>
  <r>
    <n v="1.7666666666666628"/>
    <d v="2022-06-14T00:00:00"/>
    <d v="1899-12-30T15:16:42"/>
    <n v="99"/>
    <n v="4.2"/>
    <n v="57.8"/>
    <n v="19.899999999999999"/>
    <n v="20"/>
    <n v="20.5"/>
    <n v="30"/>
    <n v="0.9"/>
    <n v="0.83599999999999997"/>
    <x v="8"/>
  </r>
  <r>
    <n v="1.7749999999999961"/>
    <d v="2022-06-14T00:00:00"/>
    <d v="1899-12-30T15:17:12"/>
    <n v="98.3"/>
    <n v="4.2"/>
    <n v="58.5"/>
    <n v="20"/>
    <n v="20.100000000000001"/>
    <n v="20.399999999999999"/>
    <n v="30"/>
    <n v="0.9"/>
    <n v="0.83599999999999997"/>
    <x v="8"/>
  </r>
  <r>
    <n v="1.7833333333333294"/>
    <d v="2022-06-14T00:00:00"/>
    <d v="1899-12-30T15:17:42"/>
    <n v="98.3"/>
    <n v="4.2"/>
    <n v="59.1"/>
    <n v="20"/>
    <n v="20"/>
    <n v="20.5"/>
    <n v="30"/>
    <n v="1"/>
    <n v="0.83699999999999997"/>
    <x v="9"/>
  </r>
  <r>
    <n v="1.7916666666666627"/>
    <d v="2022-06-14T00:00:00"/>
    <d v="1899-12-30T15:18:12"/>
    <n v="97.6"/>
    <n v="4.2"/>
    <n v="59.7"/>
    <n v="20"/>
    <n v="20.100000000000001"/>
    <n v="20.399999999999999"/>
    <n v="30"/>
    <n v="1"/>
    <n v="0.83799999999999997"/>
    <x v="9"/>
  </r>
  <r>
    <n v="1.799999999999996"/>
    <d v="2022-06-14T00:00:00"/>
    <d v="1899-12-30T15:18:42"/>
    <n v="97.6"/>
    <n v="4.2"/>
    <n v="60.4"/>
    <n v="19.899999999999999"/>
    <n v="19.899999999999999"/>
    <n v="20.5"/>
    <n v="30"/>
    <n v="1"/>
    <n v="0.83899999999999997"/>
    <x v="9"/>
  </r>
  <r>
    <n v="1.8083333333333294"/>
    <d v="2022-06-14T00:00:00"/>
    <d v="1899-12-30T15:19:12"/>
    <n v="97"/>
    <n v="4.2"/>
    <n v="60.4"/>
    <n v="19.899999999999999"/>
    <n v="20"/>
    <n v="20.5"/>
    <n v="30"/>
    <n v="1"/>
    <n v="0.84"/>
    <x v="9"/>
  </r>
  <r>
    <n v="1.8166666666666627"/>
    <d v="2022-06-14T00:00:00"/>
    <d v="1899-12-30T15:19:42"/>
    <n v="97"/>
    <n v="4.2"/>
    <n v="61"/>
    <n v="19.899999999999999"/>
    <n v="19.899999999999999"/>
    <n v="20.5"/>
    <n v="30"/>
    <n v="1"/>
    <n v="0.84099999999999997"/>
    <x v="9"/>
  </r>
  <r>
    <n v="1.824999999999996"/>
    <d v="2022-06-14T00:00:00"/>
    <d v="1899-12-30T15:20:12"/>
    <n v="96.3"/>
    <n v="4.2"/>
    <n v="61.6"/>
    <n v="20"/>
    <n v="20"/>
    <n v="20.6"/>
    <n v="30"/>
    <n v="1"/>
    <n v="0.84099999999999997"/>
    <x v="9"/>
  </r>
  <r>
    <n v="1.8333333333333293"/>
    <d v="2022-06-14T00:00:00"/>
    <d v="1899-12-30T15:20:42"/>
    <n v="96.3"/>
    <n v="4.2"/>
    <n v="61.6"/>
    <n v="19.899999999999999"/>
    <n v="20.2"/>
    <n v="20.5"/>
    <n v="30"/>
    <n v="1"/>
    <n v="0.84199999999999997"/>
    <x v="9"/>
  </r>
  <r>
    <n v="1.8416666666666626"/>
    <d v="2022-06-14T00:00:00"/>
    <d v="1899-12-30T15:21:12"/>
    <n v="95.6"/>
    <n v="4.2"/>
    <n v="62.3"/>
    <n v="19.899999999999999"/>
    <n v="20.100000000000001"/>
    <n v="20.5"/>
    <n v="30"/>
    <n v="1"/>
    <n v="0.84299999999999997"/>
    <x v="9"/>
  </r>
  <r>
    <n v="1.8499999999999959"/>
    <d v="2022-06-14T00:00:00"/>
    <d v="1899-12-30T15:21:42"/>
    <n v="95.6"/>
    <n v="4.2"/>
    <n v="62.9"/>
    <n v="19.899999999999999"/>
    <n v="20"/>
    <n v="20.3"/>
    <n v="30"/>
    <n v="1"/>
    <n v="0.84399999999999997"/>
    <x v="9"/>
  </r>
  <r>
    <n v="1.8583333333333292"/>
    <d v="2022-06-14T00:00:00"/>
    <d v="1899-12-30T15:22:12"/>
    <n v="94.9"/>
    <n v="4.2"/>
    <n v="63.5"/>
    <n v="20"/>
    <n v="19.899999999999999"/>
    <n v="20.5"/>
    <n v="30"/>
    <n v="1"/>
    <n v="0.84499999999999997"/>
    <x v="9"/>
  </r>
  <r>
    <n v="1.8666666666666625"/>
    <d v="2022-06-14T00:00:00"/>
    <d v="1899-12-30T15:22:43"/>
    <n v="94.3"/>
    <n v="4.2"/>
    <n v="63.5"/>
    <n v="20"/>
    <n v="20.2"/>
    <n v="20.6"/>
    <n v="30"/>
    <n v="1"/>
    <n v="0.84599999999999997"/>
    <x v="9"/>
  </r>
  <r>
    <n v="1.8749999999999958"/>
    <d v="2022-06-14T00:00:00"/>
    <d v="1899-12-30T15:23:13"/>
    <n v="94.3"/>
    <n v="4.2"/>
    <n v="64.2"/>
    <n v="20"/>
    <n v="20"/>
    <n v="20.5"/>
    <n v="30"/>
    <n v="1"/>
    <n v="0.84599999999999997"/>
    <x v="9"/>
  </r>
  <r>
    <n v="1.8833333333333291"/>
    <d v="2022-06-14T00:00:00"/>
    <d v="1899-12-30T15:23:43"/>
    <n v="94.3"/>
    <n v="4.2"/>
    <n v="64.8"/>
    <n v="20"/>
    <n v="20"/>
    <n v="20.6"/>
    <n v="30"/>
    <n v="1"/>
    <n v="0.84699999999999998"/>
    <x v="9"/>
  </r>
  <r>
    <n v="1.8916666666666624"/>
    <d v="2022-06-14T00:00:00"/>
    <d v="1899-12-30T15:24:13"/>
    <n v="93.6"/>
    <n v="4.2"/>
    <n v="65.5"/>
    <n v="20.100000000000001"/>
    <n v="20.100000000000001"/>
    <n v="20.5"/>
    <n v="30"/>
    <n v="1"/>
    <n v="0.84799999999999998"/>
    <x v="9"/>
  </r>
  <r>
    <n v="1.8999999999999957"/>
    <d v="2022-06-14T00:00:00"/>
    <d v="1899-12-30T15:24:43"/>
    <n v="92.9"/>
    <n v="4.2"/>
    <n v="65.5"/>
    <n v="20.100000000000001"/>
    <n v="20.100000000000001"/>
    <n v="20.7"/>
    <n v="30"/>
    <n v="1"/>
    <n v="0.84899999999999998"/>
    <x v="9"/>
  </r>
  <r>
    <n v="1.908333333333329"/>
    <d v="2022-06-14T00:00:00"/>
    <d v="1899-12-30T15:25:13"/>
    <n v="92.9"/>
    <n v="4.2"/>
    <n v="66.099999999999994"/>
    <n v="20"/>
    <n v="20.2"/>
    <n v="20.5"/>
    <n v="30"/>
    <n v="1"/>
    <n v="0.85"/>
    <x v="9"/>
  </r>
  <r>
    <n v="1.9166666666666623"/>
    <d v="2022-06-14T00:00:00"/>
    <d v="1899-12-30T15:25:43"/>
    <n v="92.2"/>
    <n v="4.2"/>
    <n v="66.7"/>
    <n v="20"/>
    <n v="20.2"/>
    <n v="20.6"/>
    <n v="30"/>
    <n v="1"/>
    <n v="0.85099999999999998"/>
    <x v="9"/>
  </r>
  <r>
    <n v="1.9249999999999956"/>
    <d v="2022-06-14T00:00:00"/>
    <d v="1899-12-30T15:26:13"/>
    <n v="91.6"/>
    <n v="4.2"/>
    <n v="67.400000000000006"/>
    <n v="20"/>
    <n v="20.100000000000001"/>
    <n v="20.5"/>
    <n v="30"/>
    <n v="1"/>
    <n v="0.85099999999999998"/>
    <x v="9"/>
  </r>
  <r>
    <n v="1.9333333333333289"/>
    <d v="2022-06-14T00:00:00"/>
    <d v="1899-12-30T15:26:43"/>
    <n v="91.6"/>
    <n v="4.2"/>
    <n v="67.400000000000006"/>
    <n v="20.2"/>
    <n v="20"/>
    <n v="20.6"/>
    <n v="30"/>
    <n v="1"/>
    <n v="0.85199999999999998"/>
    <x v="9"/>
  </r>
  <r>
    <n v="1.9416666666666622"/>
    <d v="2022-06-14T00:00:00"/>
    <d v="1899-12-30T15:27:13"/>
    <n v="91.6"/>
    <n v="4.2"/>
    <n v="68"/>
    <n v="20.2"/>
    <n v="20.2"/>
    <n v="20.6"/>
    <n v="30"/>
    <n v="1"/>
    <n v="0.85299999999999998"/>
    <x v="9"/>
  </r>
  <r>
    <n v="1.9499999999999955"/>
    <d v="2022-06-14T00:00:00"/>
    <d v="1899-12-30T15:27:43"/>
    <n v="90.9"/>
    <n v="4.2"/>
    <n v="68.599999999999994"/>
    <n v="20.100000000000001"/>
    <n v="20.100000000000001"/>
    <n v="20.8"/>
    <n v="30"/>
    <n v="1"/>
    <n v="0.85399999999999998"/>
    <x v="9"/>
  </r>
  <r>
    <n v="1.9583333333333288"/>
    <d v="2022-06-14T00:00:00"/>
    <d v="1899-12-30T15:28:13"/>
    <n v="90.2"/>
    <n v="4.2"/>
    <n v="69.3"/>
    <n v="20.2"/>
    <n v="20.2"/>
    <n v="20.6"/>
    <n v="30"/>
    <n v="1"/>
    <n v="0.85499999999999998"/>
    <x v="9"/>
  </r>
  <r>
    <n v="1.9666666666666621"/>
    <d v="2022-06-14T00:00:00"/>
    <d v="1899-12-30T15:28:43"/>
    <n v="90.2"/>
    <n v="4.2"/>
    <n v="69.900000000000006"/>
    <n v="20.2"/>
    <n v="20.2"/>
    <n v="20.7"/>
    <n v="30"/>
    <n v="1"/>
    <n v="0.85599999999999998"/>
    <x v="9"/>
  </r>
  <r>
    <n v="1.9749999999999954"/>
    <d v="2022-06-14T00:00:00"/>
    <d v="1899-12-30T15:29:13"/>
    <n v="89.5"/>
    <n v="4.2"/>
    <n v="69.900000000000006"/>
    <n v="20.100000000000001"/>
    <n v="20.100000000000001"/>
    <n v="20.6"/>
    <n v="30"/>
    <n v="1"/>
    <n v="0.85599999999999998"/>
    <x v="9"/>
  </r>
  <r>
    <n v="1.9833333333333287"/>
    <d v="2022-06-14T00:00:00"/>
    <d v="1899-12-30T15:29:43"/>
    <n v="89.5"/>
    <n v="4.2"/>
    <n v="70.5"/>
    <n v="20.2"/>
    <n v="20.2"/>
    <n v="20.6"/>
    <n v="30"/>
    <n v="1"/>
    <n v="0.85699999999999998"/>
    <x v="9"/>
  </r>
  <r>
    <n v="1.991666666666662"/>
    <d v="2022-06-14T00:00:00"/>
    <d v="1899-12-30T15:30:13"/>
    <n v="88.9"/>
    <n v="4.2"/>
    <n v="71.2"/>
    <n v="20.100000000000001"/>
    <n v="20.3"/>
    <n v="20.8"/>
    <n v="30"/>
    <n v="1"/>
    <n v="0.85799999999999998"/>
    <x v="9"/>
  </r>
  <r>
    <n v="1.9999999999999953"/>
    <d v="2022-06-14T00:00:00"/>
    <d v="1899-12-30T15:30:43"/>
    <n v="88.2"/>
    <n v="4.2"/>
    <n v="71.8"/>
    <n v="20.100000000000001"/>
    <n v="20.2"/>
    <n v="20.6"/>
    <n v="30"/>
    <n v="1"/>
    <n v="0.85899999999999999"/>
    <x v="9"/>
  </r>
  <r>
    <n v="2.0083333333333289"/>
    <d v="2022-06-14T00:00:00"/>
    <d v="1899-12-30T15:31:13"/>
    <n v="88.2"/>
    <n v="4.2"/>
    <n v="71.8"/>
    <n v="20.2"/>
    <n v="20.3"/>
    <n v="20.7"/>
    <n v="30"/>
    <n v="1.1000000000000001"/>
    <n v="0.86"/>
    <x v="10"/>
  </r>
  <r>
    <n v="2.0166666666666622"/>
    <d v="2022-06-14T00:00:00"/>
    <d v="1899-12-30T15:31:43"/>
    <n v="88.2"/>
    <n v="4.2"/>
    <n v="72.400000000000006"/>
    <n v="20.100000000000001"/>
    <n v="20.3"/>
    <n v="20.8"/>
    <n v="30"/>
    <n v="1.1000000000000001"/>
    <n v="0.86099999999999999"/>
    <x v="10"/>
  </r>
  <r>
    <n v="2.0249999999999955"/>
    <d v="2022-06-14T00:00:00"/>
    <d v="1899-12-30T15:32:13"/>
    <n v="87.5"/>
    <n v="4.2"/>
    <n v="73.099999999999994"/>
    <n v="20"/>
    <n v="20.3"/>
    <n v="20.7"/>
    <n v="30"/>
    <n v="1.1000000000000001"/>
    <n v="0.86199999999999999"/>
    <x v="10"/>
  </r>
  <r>
    <n v="2.0333333333333288"/>
    <d v="2022-06-14T00:00:00"/>
    <d v="1899-12-30T15:32:43"/>
    <n v="86.8"/>
    <n v="4.2"/>
    <n v="73.7"/>
    <n v="20.100000000000001"/>
    <n v="20.2"/>
    <n v="20.7"/>
    <n v="30"/>
    <n v="1.1000000000000001"/>
    <n v="0.86299999999999999"/>
    <x v="10"/>
  </r>
  <r>
    <n v="2.0416666666666621"/>
    <d v="2022-06-14T00:00:00"/>
    <d v="1899-12-30T15:33:13"/>
    <n v="86.8"/>
    <n v="4.2"/>
    <n v="74.3"/>
    <n v="20.100000000000001"/>
    <n v="20.3"/>
    <n v="20.7"/>
    <n v="30"/>
    <n v="1.1000000000000001"/>
    <n v="0.86299999999999999"/>
    <x v="10"/>
  </r>
  <r>
    <n v="2.0499999999999954"/>
    <d v="2022-06-14T00:00:00"/>
    <d v="1899-12-30T15:33:43"/>
    <n v="86.2"/>
    <n v="4.2"/>
    <n v="75"/>
    <n v="20.100000000000001"/>
    <n v="20.2"/>
    <n v="20.8"/>
    <n v="30"/>
    <n v="1.1000000000000001"/>
    <n v="0.86399999999999999"/>
    <x v="10"/>
  </r>
  <r>
    <n v="2.0583333333333287"/>
    <d v="2022-06-14T00:00:00"/>
    <d v="1899-12-30T15:34:13"/>
    <n v="85.5"/>
    <n v="4.2"/>
    <n v="75"/>
    <n v="20.100000000000001"/>
    <n v="20.2"/>
    <n v="20.7"/>
    <n v="30"/>
    <n v="1.1000000000000001"/>
    <n v="0.86499999999999999"/>
    <x v="10"/>
  </r>
  <r>
    <n v="2.066666666666662"/>
    <d v="2022-06-14T00:00:00"/>
    <d v="1899-12-30T15:34:43"/>
    <n v="85.5"/>
    <n v="4.2"/>
    <n v="75.599999999999994"/>
    <n v="20.2"/>
    <n v="20.3"/>
    <n v="20.8"/>
    <n v="30"/>
    <n v="1.1000000000000001"/>
    <n v="0.86599999999999999"/>
    <x v="10"/>
  </r>
  <r>
    <n v="2.0749999999999953"/>
    <d v="2022-06-14T00:00:00"/>
    <d v="1899-12-30T15:35:13"/>
    <n v="84.8"/>
    <n v="4.2"/>
    <n v="76.2"/>
    <n v="20.3"/>
    <n v="20.399999999999999"/>
    <n v="20.8"/>
    <n v="30"/>
    <n v="1.1000000000000001"/>
    <n v="0.86699999999999999"/>
    <x v="10"/>
  </r>
  <r>
    <n v="2.0833333333333286"/>
    <d v="2022-06-14T00:00:00"/>
    <d v="1899-12-30T15:35:43"/>
    <n v="84.8"/>
    <n v="4.2"/>
    <n v="76.900000000000006"/>
    <n v="20.3"/>
    <n v="20.399999999999999"/>
    <n v="20.8"/>
    <n v="30"/>
    <n v="1.1000000000000001"/>
    <n v="0.86799999999999999"/>
    <x v="10"/>
  </r>
  <r>
    <n v="2.0916666666666619"/>
    <d v="2022-06-14T00:00:00"/>
    <d v="1899-12-30T15:36:13"/>
    <n v="84.1"/>
    <n v="4.2"/>
    <n v="77.5"/>
    <n v="20.3"/>
    <n v="20.3"/>
    <n v="20.9"/>
    <n v="30"/>
    <n v="1.1000000000000001"/>
    <n v="0.86899999999999999"/>
    <x v="10"/>
  </r>
  <r>
    <n v="2.0999999999999952"/>
    <d v="2022-06-14T00:00:00"/>
    <d v="1899-12-30T15:36:43"/>
    <n v="84.1"/>
    <n v="4.2"/>
    <n v="78.2"/>
    <n v="20.2"/>
    <n v="20.2"/>
    <n v="20.8"/>
    <n v="30"/>
    <n v="1.1000000000000001"/>
    <n v="0.87"/>
    <x v="10"/>
  </r>
  <r>
    <n v="2.1083333333333285"/>
    <d v="2022-06-14T00:00:00"/>
    <d v="1899-12-30T15:37:13"/>
    <n v="83.5"/>
    <n v="4.2"/>
    <n v="78.2"/>
    <n v="20.3"/>
    <n v="20.2"/>
    <n v="20.7"/>
    <n v="30"/>
    <n v="1.1000000000000001"/>
    <n v="0.871"/>
    <x v="10"/>
  </r>
  <r>
    <n v="2.1166666666666618"/>
    <d v="2022-06-14T00:00:00"/>
    <d v="1899-12-30T15:37:44"/>
    <n v="83.5"/>
    <n v="4.2"/>
    <n v="78.8"/>
    <n v="20.3"/>
    <n v="20.3"/>
    <n v="20.7"/>
    <n v="30"/>
    <n v="1.1000000000000001"/>
    <n v="0.872"/>
    <x v="10"/>
  </r>
  <r>
    <n v="2.1249999999999951"/>
    <d v="2022-06-14T00:00:00"/>
    <d v="1899-12-30T15:38:14"/>
    <n v="82.8"/>
    <n v="4.2"/>
    <n v="79.400000000000006"/>
    <n v="20.3"/>
    <n v="20.2"/>
    <n v="20.7"/>
    <n v="30"/>
    <n v="1.1000000000000001"/>
    <n v="0.873"/>
    <x v="10"/>
  </r>
  <r>
    <n v="2.1333333333333284"/>
    <d v="2022-06-14T00:00:00"/>
    <d v="1899-12-30T15:38:44"/>
    <n v="82.1"/>
    <n v="4.2"/>
    <n v="80.099999999999994"/>
    <n v="20.3"/>
    <n v="20.399999999999999"/>
    <n v="20.8"/>
    <n v="30"/>
    <n v="1.1000000000000001"/>
    <n v="0.874"/>
    <x v="10"/>
  </r>
  <r>
    <n v="2.1416666666666617"/>
    <d v="2022-06-14T00:00:00"/>
    <d v="1899-12-30T15:39:14"/>
    <n v="82.1"/>
    <n v="4.2"/>
    <n v="80.7"/>
    <n v="20.3"/>
    <n v="20.3"/>
    <n v="20.7"/>
    <n v="30"/>
    <n v="1.1000000000000001"/>
    <n v="0.874"/>
    <x v="10"/>
  </r>
  <r>
    <n v="2.149999999999995"/>
    <d v="2022-06-14T00:00:00"/>
    <d v="1899-12-30T15:39:44"/>
    <n v="81.400000000000006"/>
    <n v="4.8"/>
    <n v="81.3"/>
    <n v="20.3"/>
    <n v="20.399999999999999"/>
    <n v="20.8"/>
    <n v="30"/>
    <n v="1.1000000000000001"/>
    <n v="0.875"/>
    <x v="10"/>
  </r>
  <r>
    <n v="2.1583333333333283"/>
    <d v="2022-06-14T00:00:00"/>
    <d v="1899-12-30T15:40:14"/>
    <n v="80.8"/>
    <n v="4.2"/>
    <n v="81.3"/>
    <n v="20.2"/>
    <n v="20.3"/>
    <n v="20.9"/>
    <n v="30"/>
    <n v="1.1000000000000001"/>
    <n v="0.876"/>
    <x v="10"/>
  </r>
  <r>
    <n v="2.1666666666666616"/>
    <d v="2022-06-14T00:00:00"/>
    <d v="1899-12-30T15:40:44"/>
    <n v="80.8"/>
    <n v="4.8"/>
    <n v="82.6"/>
    <n v="20.2"/>
    <n v="20.5"/>
    <n v="20.8"/>
    <n v="30"/>
    <n v="1.1000000000000001"/>
    <n v="0.877"/>
    <x v="10"/>
  </r>
  <r>
    <n v="2.1749999999999949"/>
    <d v="2022-06-14T00:00:00"/>
    <d v="1899-12-30T15:41:14"/>
    <n v="80.8"/>
    <n v="4.2"/>
    <n v="82.6"/>
    <n v="20.3"/>
    <n v="20.3"/>
    <n v="20.9"/>
    <n v="30"/>
    <n v="1.1000000000000001"/>
    <n v="0.878"/>
    <x v="10"/>
  </r>
  <r>
    <n v="2.1833333333333282"/>
    <d v="2022-06-14T00:00:00"/>
    <d v="1899-12-30T15:41:44"/>
    <n v="80.099999999999994"/>
    <n v="4.2"/>
    <n v="83.2"/>
    <n v="20.2"/>
    <n v="20.399999999999999"/>
    <n v="20.8"/>
    <n v="30"/>
    <n v="1.1000000000000001"/>
    <n v="0.879"/>
    <x v="10"/>
  </r>
  <r>
    <n v="2.1916666666666615"/>
    <d v="2022-06-14T00:00:00"/>
    <d v="1899-12-30T15:42:14"/>
    <n v="79.400000000000006"/>
    <n v="4.8"/>
    <n v="83.9"/>
    <n v="20.3"/>
    <n v="20.5"/>
    <n v="20.9"/>
    <n v="30"/>
    <n v="1.1000000000000001"/>
    <n v="0.88"/>
    <x v="10"/>
  </r>
  <r>
    <n v="2.1999999999999948"/>
    <d v="2022-06-14T00:00:00"/>
    <d v="1899-12-30T15:42:44"/>
    <n v="79.400000000000006"/>
    <n v="4.8"/>
    <n v="84.5"/>
    <n v="20.399999999999999"/>
    <n v="20.6"/>
    <n v="20.8"/>
    <n v="30"/>
    <n v="1.1000000000000001"/>
    <n v="0.88100000000000001"/>
    <x v="10"/>
  </r>
  <r>
    <n v="2.2083333333333282"/>
    <d v="2022-06-14T00:00:00"/>
    <d v="1899-12-30T15:43:14"/>
    <n v="78.7"/>
    <n v="4.2"/>
    <n v="85.1"/>
    <n v="20.399999999999999"/>
    <n v="20.6"/>
    <n v="20.8"/>
    <n v="30"/>
    <n v="1.1000000000000001"/>
    <n v="0.88200000000000001"/>
    <x v="10"/>
  </r>
  <r>
    <n v="2.2166666666666615"/>
    <d v="2022-06-14T00:00:00"/>
    <d v="1899-12-30T15:43:44"/>
    <n v="78.099999999999994"/>
    <n v="4.8"/>
    <n v="85.8"/>
    <n v="20.399999999999999"/>
    <n v="20.6"/>
    <n v="20.7"/>
    <n v="30"/>
    <n v="1.1000000000000001"/>
    <n v="0.88300000000000001"/>
    <x v="10"/>
  </r>
  <r>
    <n v="2.2249999999999948"/>
    <d v="2022-06-14T00:00:00"/>
    <d v="1899-12-30T15:44:14"/>
    <n v="78.099999999999994"/>
    <n v="4.2"/>
    <n v="86.4"/>
    <n v="20.399999999999999"/>
    <n v="20.5"/>
    <n v="20.9"/>
    <n v="30"/>
    <n v="1.2"/>
    <n v="0.88400000000000001"/>
    <x v="11"/>
  </r>
  <r>
    <n v="2.2333333333333281"/>
    <d v="2022-06-14T00:00:00"/>
    <d v="1899-12-30T15:44:44"/>
    <n v="77.400000000000006"/>
    <n v="4.2"/>
    <n v="87"/>
    <n v="20.3"/>
    <n v="20.5"/>
    <n v="20.9"/>
    <n v="30"/>
    <n v="1.2"/>
    <n v="0.88500000000000001"/>
    <x v="11"/>
  </r>
  <r>
    <n v="2.2416666666666614"/>
    <d v="2022-06-14T00:00:00"/>
    <d v="1899-12-30T15:45:14"/>
    <n v="76.7"/>
    <n v="4.2"/>
    <n v="87.7"/>
    <n v="20.3"/>
    <n v="20.399999999999999"/>
    <n v="20.8"/>
    <n v="30"/>
    <n v="1.2"/>
    <n v="0.88600000000000001"/>
    <x v="11"/>
  </r>
  <r>
    <n v="2.2499999999999947"/>
    <d v="2022-06-14T00:00:00"/>
    <d v="1899-12-30T15:45:44"/>
    <n v="76.7"/>
    <n v="4.2"/>
    <n v="87.7"/>
    <n v="20.399999999999999"/>
    <n v="20.7"/>
    <n v="20.9"/>
    <n v="30"/>
    <n v="1.2"/>
    <n v="0.88700000000000001"/>
    <x v="11"/>
  </r>
  <r>
    <n v="2.258333333333328"/>
    <d v="2022-06-14T00:00:00"/>
    <d v="1899-12-30T15:46:14"/>
    <n v="76"/>
    <n v="4.2"/>
    <n v="88.3"/>
    <n v="20.399999999999999"/>
    <n v="20.5"/>
    <n v="20.9"/>
    <n v="30"/>
    <n v="1.2"/>
    <n v="0.88800000000000001"/>
    <x v="11"/>
  </r>
  <r>
    <n v="2.2666666666666613"/>
    <d v="2022-06-14T00:00:00"/>
    <d v="1899-12-30T15:46:44"/>
    <n v="75.400000000000006"/>
    <n v="4.2"/>
    <n v="88.9"/>
    <n v="20.399999999999999"/>
    <n v="20.6"/>
    <n v="21"/>
    <n v="30"/>
    <n v="1.2"/>
    <n v="0.88900000000000001"/>
    <x v="11"/>
  </r>
  <r>
    <n v="2.2749999999999946"/>
    <d v="2022-06-14T00:00:00"/>
    <d v="1899-12-30T15:47:14"/>
    <n v="75.400000000000006"/>
    <n v="4.8"/>
    <n v="89.6"/>
    <n v="20.5"/>
    <n v="20.6"/>
    <n v="21"/>
    <n v="30"/>
    <n v="1.2"/>
    <n v="0.89"/>
    <x v="11"/>
  </r>
  <r>
    <n v="2.2833333333333279"/>
    <d v="2022-06-14T00:00:00"/>
    <d v="1899-12-30T15:47:44"/>
    <n v="74.7"/>
    <n v="4.8"/>
    <n v="90.2"/>
    <n v="20.399999999999999"/>
    <n v="20.5"/>
    <n v="20.9"/>
    <n v="30"/>
    <n v="1.2"/>
    <n v="0.89100000000000001"/>
    <x v="11"/>
  </r>
  <r>
    <n v="2.2916666666666612"/>
    <d v="2022-06-14T00:00:00"/>
    <d v="1899-12-30T15:48:14"/>
    <n v="74.7"/>
    <n v="4.2"/>
    <n v="90.8"/>
    <n v="20.3"/>
    <n v="20.6"/>
    <n v="20.8"/>
    <n v="30"/>
    <n v="1.2"/>
    <n v="0.89200000000000002"/>
    <x v="11"/>
  </r>
  <r>
    <n v="2.2999999999999945"/>
    <d v="2022-06-14T00:00:00"/>
    <d v="1899-12-30T15:48:44"/>
    <n v="74"/>
    <n v="4.8"/>
    <n v="91.5"/>
    <n v="20.5"/>
    <n v="20.5"/>
    <n v="20.8"/>
    <n v="30"/>
    <n v="1.2"/>
    <n v="0.89300000000000002"/>
    <x v="11"/>
  </r>
  <r>
    <n v="2.3083333333333278"/>
    <d v="2022-06-14T00:00:00"/>
    <d v="1899-12-30T15:49:14"/>
    <n v="73.3"/>
    <n v="4.2"/>
    <n v="92.1"/>
    <n v="20.6"/>
    <n v="20.7"/>
    <n v="21.1"/>
    <n v="30"/>
    <n v="1.2"/>
    <n v="0.89400000000000002"/>
    <x v="11"/>
  </r>
  <r>
    <n v="2.3166666666666611"/>
    <d v="2022-06-14T00:00:00"/>
    <d v="1899-12-30T15:49:44"/>
    <n v="73.3"/>
    <n v="4.8"/>
    <n v="92.1"/>
    <n v="20.5"/>
    <n v="20.6"/>
    <n v="20.9"/>
    <n v="30"/>
    <n v="1.2"/>
    <n v="0.89500000000000002"/>
    <x v="11"/>
  </r>
  <r>
    <n v="2.3249999999999944"/>
    <d v="2022-06-14T00:00:00"/>
    <d v="1899-12-30T15:50:14"/>
    <n v="72.599999999999994"/>
    <n v="4.8"/>
    <n v="92.8"/>
    <n v="20.5"/>
    <n v="20.7"/>
    <n v="21.1"/>
    <n v="30"/>
    <n v="1.2"/>
    <n v="0.89600000000000002"/>
    <x v="11"/>
  </r>
  <r>
    <n v="2.3333333333333277"/>
    <d v="2022-06-14T00:00:00"/>
    <d v="1899-12-30T15:50:44"/>
    <n v="72.599999999999994"/>
    <n v="4.2"/>
    <n v="93.4"/>
    <n v="20.6"/>
    <n v="20.7"/>
    <n v="21"/>
    <n v="30"/>
    <n v="1.2"/>
    <n v="0.89700000000000002"/>
    <x v="11"/>
  </r>
  <r>
    <n v="2.341666666666661"/>
    <d v="2022-06-14T00:00:00"/>
    <d v="1899-12-30T15:51:14"/>
    <n v="72"/>
    <n v="4.8"/>
    <n v="94"/>
    <n v="20.6"/>
    <n v="20.7"/>
    <n v="21"/>
    <n v="30"/>
    <n v="1.2"/>
    <n v="0.89800000000000002"/>
    <x v="11"/>
  </r>
  <r>
    <n v="2.3499999999999943"/>
    <d v="2022-06-14T00:00:00"/>
    <d v="1899-12-30T15:51:44"/>
    <n v="71.3"/>
    <n v="4.2"/>
    <n v="94.7"/>
    <n v="20.5"/>
    <n v="20.7"/>
    <n v="21.1"/>
    <n v="30"/>
    <n v="1.2"/>
    <n v="0.89900000000000002"/>
    <x v="11"/>
  </r>
  <r>
    <n v="2.3583333333333276"/>
    <d v="2022-06-14T00:00:00"/>
    <d v="1899-12-30T15:52:14"/>
    <n v="71.3"/>
    <n v="4.2"/>
    <n v="95.3"/>
    <n v="20.5"/>
    <n v="20.7"/>
    <n v="21"/>
    <n v="30"/>
    <n v="1.2"/>
    <n v="0.9"/>
    <x v="11"/>
  </r>
  <r>
    <n v="2.3666666666666609"/>
    <d v="2022-06-14T00:00:00"/>
    <d v="1899-12-30T15:52:44"/>
    <n v="70.599999999999994"/>
    <n v="4.8"/>
    <n v="95.9"/>
    <n v="20.5"/>
    <n v="20.5"/>
    <n v="21"/>
    <n v="30"/>
    <n v="1.2"/>
    <n v="0.90100000000000002"/>
    <x v="11"/>
  </r>
  <r>
    <n v="2.3749999999999942"/>
    <d v="2022-06-14T00:00:00"/>
    <d v="1899-12-30T15:53:14"/>
    <n v="69.900000000000006"/>
    <n v="4.8"/>
    <n v="96.6"/>
    <n v="20.7"/>
    <n v="20.7"/>
    <n v="21.1"/>
    <n v="30"/>
    <n v="1.2"/>
    <n v="0.90200000000000002"/>
    <x v="11"/>
  </r>
  <r>
    <n v="2.3833333333333275"/>
    <d v="2022-06-14T00:00:00"/>
    <d v="1899-12-30T15:53:45"/>
    <n v="69.3"/>
    <n v="4.8"/>
    <n v="97.2"/>
    <n v="20.6"/>
    <n v="20.7"/>
    <n v="21.2"/>
    <n v="30"/>
    <n v="1.2"/>
    <n v="0.90300000000000002"/>
    <x v="11"/>
  </r>
  <r>
    <n v="2.3916666666666608"/>
    <d v="2022-06-14T00:00:00"/>
    <d v="1899-12-30T15:54:15"/>
    <n v="69.3"/>
    <n v="4.2"/>
    <n v="97.8"/>
    <n v="20.6"/>
    <n v="20.7"/>
    <n v="21.2"/>
    <n v="30"/>
    <n v="1.2"/>
    <n v="0.90400000000000003"/>
    <x v="11"/>
  </r>
  <r>
    <n v="2.3999999999999941"/>
    <d v="2022-06-14T00:00:00"/>
    <d v="1899-12-30T15:54:45"/>
    <n v="68.599999999999994"/>
    <n v="4.8"/>
    <n v="97.8"/>
    <n v="20.6"/>
    <n v="20.8"/>
    <n v="21.1"/>
    <n v="30"/>
    <n v="1.2"/>
    <n v="0.90500000000000003"/>
    <x v="11"/>
  </r>
  <r>
    <n v="2.4083333333333274"/>
    <d v="2022-06-14T00:00:00"/>
    <d v="1899-12-30T15:55:15"/>
    <n v="68.599999999999994"/>
    <n v="4.8"/>
    <n v="98.5"/>
    <n v="20.7"/>
    <n v="20.8"/>
    <n v="21"/>
    <n v="30"/>
    <n v="1.2"/>
    <n v="0.90600000000000003"/>
    <x v="11"/>
  </r>
  <r>
    <n v="2.4166666666666607"/>
    <d v="2022-06-14T00:00:00"/>
    <d v="1899-12-30T15:55:45"/>
    <n v="67.900000000000006"/>
    <n v="4.8"/>
    <n v="99.1"/>
    <n v="20.7"/>
    <n v="20.7"/>
    <n v="21.2"/>
    <n v="30"/>
    <n v="1.2"/>
    <n v="0.90700000000000003"/>
    <x v="11"/>
  </r>
  <r>
    <n v="2.424999999999994"/>
    <d v="2022-06-14T00:00:00"/>
    <d v="1899-12-30T15:56:15"/>
    <n v="67.2"/>
    <n v="4.8"/>
    <n v="99.7"/>
    <n v="20.7"/>
    <n v="20.7"/>
    <n v="21.2"/>
    <n v="30"/>
    <n v="1.2"/>
    <n v="0.90800000000000003"/>
    <x v="11"/>
  </r>
  <r>
    <n v="2.4333333333333274"/>
    <d v="2022-06-14T00:00:00"/>
    <d v="1899-12-30T15:56:45"/>
    <n v="67.2"/>
    <n v="4.8"/>
    <n v="100.4"/>
    <n v="20.7"/>
    <n v="20.8"/>
    <n v="21.1"/>
    <n v="30"/>
    <n v="1.2"/>
    <n v="0.90900000000000003"/>
    <x v="11"/>
  </r>
  <r>
    <n v="2.4416666666666607"/>
    <d v="2022-06-14T00:00:00"/>
    <d v="1899-12-30T15:57:15"/>
    <n v="66.599999999999994"/>
    <n v="4.8"/>
    <n v="101"/>
    <n v="20.7"/>
    <n v="20.7"/>
    <n v="21.2"/>
    <n v="30"/>
    <n v="1.2"/>
    <n v="0.91"/>
    <x v="11"/>
  </r>
  <r>
    <n v="2.449999999999994"/>
    <d v="2022-06-14T00:00:00"/>
    <d v="1899-12-30T15:57:45"/>
    <n v="66.599999999999994"/>
    <n v="4.8"/>
    <n v="101.6"/>
    <n v="20.6"/>
    <n v="20.7"/>
    <n v="21.2"/>
    <n v="30"/>
    <n v="1.2"/>
    <n v="0.91100000000000003"/>
    <x v="11"/>
  </r>
  <r>
    <n v="2.4583333333333273"/>
    <d v="2022-06-14T00:00:00"/>
    <d v="1899-12-30T15:58:15"/>
    <n v="65.900000000000006"/>
    <n v="4.8"/>
    <n v="102.3"/>
    <n v="20.7"/>
    <n v="20.8"/>
    <n v="21.2"/>
    <n v="30"/>
    <n v="1.2"/>
    <n v="0.91200000000000003"/>
    <x v="11"/>
  </r>
  <r>
    <n v="2.4666666666666606"/>
    <d v="2022-06-14T00:00:00"/>
    <d v="1899-12-30T15:58:45"/>
    <n v="65.2"/>
    <n v="4.8"/>
    <n v="102.9"/>
    <n v="20.7"/>
    <n v="20.9"/>
    <n v="21.2"/>
    <n v="30"/>
    <n v="1.3"/>
    <n v="0.91300000000000003"/>
    <x v="12"/>
  </r>
  <r>
    <n v="2.4749999999999939"/>
    <d v="2022-06-14T00:00:00"/>
    <d v="1899-12-30T15:59:15"/>
    <n v="64.5"/>
    <n v="4.8"/>
    <n v="103.5"/>
    <n v="20.7"/>
    <n v="20.7"/>
    <n v="21.2"/>
    <n v="30"/>
    <n v="1.3"/>
    <n v="0.91400000000000003"/>
    <x v="12"/>
  </r>
  <r>
    <n v="2.4833333333333272"/>
    <d v="2022-06-14T00:00:00"/>
    <d v="1899-12-30T15:59:45"/>
    <n v="64.5"/>
    <n v="4.8"/>
    <n v="104.2"/>
    <n v="20.7"/>
    <n v="20.8"/>
    <n v="21.2"/>
    <n v="30"/>
    <n v="1.3"/>
    <n v="0.91500000000000004"/>
    <x v="12"/>
  </r>
  <r>
    <n v="2.4916666666666605"/>
    <d v="2022-06-14T00:00:00"/>
    <d v="1899-12-30T16:00:15"/>
    <n v="63.9"/>
    <n v="4.8"/>
    <n v="104.8"/>
    <n v="20.7"/>
    <n v="20.8"/>
    <n v="21.2"/>
    <n v="30"/>
    <n v="1.3"/>
    <n v="0.91600000000000004"/>
    <x v="12"/>
  </r>
  <r>
    <n v="2.4999999999999938"/>
    <d v="2022-06-14T00:00:00"/>
    <d v="1899-12-30T16:00:45"/>
    <n v="63.9"/>
    <n v="4.8"/>
    <n v="105.5"/>
    <n v="20.7"/>
    <n v="20.9"/>
    <n v="21.3"/>
    <n v="30"/>
    <n v="1.3"/>
    <n v="0.91700000000000004"/>
    <x v="12"/>
  </r>
  <r>
    <n v="2.5083333333333271"/>
    <d v="2022-06-14T00:00:00"/>
    <d v="1899-12-30T16:01:15"/>
    <n v="63.2"/>
    <n v="4.8"/>
    <n v="106.1"/>
    <n v="20.8"/>
    <n v="20.6"/>
    <n v="21.2"/>
    <n v="30"/>
    <n v="1.3"/>
    <n v="0.91800000000000004"/>
    <x v="12"/>
  </r>
  <r>
    <n v="2.5166666666666604"/>
    <d v="2022-06-14T00:00:00"/>
    <d v="1899-12-30T16:01:45"/>
    <n v="62.5"/>
    <n v="4.8"/>
    <n v="106.7"/>
    <n v="20.7"/>
    <n v="20.9"/>
    <n v="21.3"/>
    <n v="30"/>
    <n v="1.3"/>
    <n v="0.91900000000000004"/>
    <x v="12"/>
  </r>
  <r>
    <n v="2.5249999999999937"/>
    <d v="2022-06-14T00:00:00"/>
    <d v="1899-12-30T16:02:15"/>
    <n v="62.5"/>
    <n v="4.8"/>
    <n v="106.7"/>
    <n v="20.7"/>
    <n v="20.8"/>
    <n v="21.3"/>
    <n v="30"/>
    <n v="1.3"/>
    <n v="0.92"/>
    <x v="12"/>
  </r>
  <r>
    <n v="2.533333333333327"/>
    <d v="2022-06-14T00:00:00"/>
    <d v="1899-12-30T16:02:45"/>
    <n v="61.8"/>
    <n v="4.8"/>
    <n v="107.4"/>
    <n v="20.7"/>
    <n v="21"/>
    <n v="21.2"/>
    <n v="30"/>
    <n v="1.3"/>
    <n v="0.92100000000000004"/>
    <x v="12"/>
  </r>
  <r>
    <n v="2.5416666666666603"/>
    <d v="2022-06-14T00:00:00"/>
    <d v="1899-12-30T16:03:15"/>
    <n v="61.2"/>
    <n v="4.8"/>
    <n v="108.6"/>
    <n v="20.7"/>
    <n v="20.8"/>
    <n v="21.2"/>
    <n v="30"/>
    <n v="1.3"/>
    <n v="0.92200000000000004"/>
    <x v="12"/>
  </r>
  <r>
    <n v="2.5499999999999936"/>
    <d v="2022-06-14T00:00:00"/>
    <d v="1899-12-30T16:03:45"/>
    <n v="60.5"/>
    <n v="4.8"/>
    <n v="108.6"/>
    <n v="20.7"/>
    <n v="20.7"/>
    <n v="21.4"/>
    <n v="30"/>
    <n v="1.3"/>
    <n v="0.92300000000000004"/>
    <x v="12"/>
  </r>
  <r>
    <n v="2.5583333333333269"/>
    <d v="2022-06-14T00:00:00"/>
    <d v="1899-12-30T16:04:15"/>
    <n v="60.5"/>
    <n v="4.8"/>
    <n v="109.3"/>
    <n v="20.7"/>
    <n v="21"/>
    <n v="21.3"/>
    <n v="30"/>
    <n v="1.3"/>
    <n v="0.92500000000000004"/>
    <x v="12"/>
  </r>
  <r>
    <n v="2.5666666666666602"/>
    <d v="2022-06-14T00:00:00"/>
    <d v="1899-12-30T16:04:45"/>
    <n v="59.8"/>
    <n v="4.8"/>
    <n v="109.9"/>
    <n v="20.8"/>
    <n v="20.8"/>
    <n v="21.3"/>
    <n v="30"/>
    <n v="1.3"/>
    <n v="0.92600000000000005"/>
    <x v="12"/>
  </r>
  <r>
    <n v="2.5749999999999935"/>
    <d v="2022-06-14T00:00:00"/>
    <d v="1899-12-30T16:05:15"/>
    <n v="59.1"/>
    <n v="4.8"/>
    <n v="110.5"/>
    <n v="20.7"/>
    <n v="20.7"/>
    <n v="21.2"/>
    <n v="30"/>
    <n v="1.3"/>
    <n v="0.92700000000000005"/>
    <x v="12"/>
  </r>
  <r>
    <n v="2.5833333333333268"/>
    <d v="2022-06-14T00:00:00"/>
    <d v="1899-12-30T16:05:45"/>
    <n v="59.1"/>
    <n v="4.8"/>
    <n v="111.2"/>
    <n v="20.8"/>
    <n v="20.9"/>
    <n v="21.3"/>
    <n v="30"/>
    <n v="1.3"/>
    <n v="0.92800000000000005"/>
    <x v="12"/>
  </r>
  <r>
    <n v="2.5916666666666601"/>
    <d v="2022-06-14T00:00:00"/>
    <d v="1899-12-30T16:06:16"/>
    <n v="58.5"/>
    <n v="4.8"/>
    <n v="111.8"/>
    <n v="20.8"/>
    <n v="20.7"/>
    <n v="21.3"/>
    <n v="30"/>
    <n v="1.3"/>
    <n v="0.92900000000000005"/>
    <x v="12"/>
  </r>
  <r>
    <n v="2.5999999999999934"/>
    <d v="2022-06-14T00:00:00"/>
    <d v="1899-12-30T16:06:46"/>
    <n v="57.8"/>
    <n v="4.8"/>
    <n v="112.4"/>
    <n v="20.8"/>
    <n v="21"/>
    <n v="21.4"/>
    <n v="30"/>
    <n v="1.3"/>
    <n v="0.93"/>
    <x v="12"/>
  </r>
  <r>
    <n v="2.6083333333333267"/>
    <d v="2022-06-14T00:00:00"/>
    <d v="1899-12-30T16:07:16"/>
    <n v="57.8"/>
    <n v="4.8"/>
    <n v="113.1"/>
    <n v="20.8"/>
    <n v="21.1"/>
    <n v="21.3"/>
    <n v="30"/>
    <n v="1.3"/>
    <n v="0.93100000000000005"/>
    <x v="12"/>
  </r>
  <r>
    <n v="2.61666666666666"/>
    <d v="2022-06-14T00:00:00"/>
    <d v="1899-12-30T16:07:46"/>
    <n v="57.1"/>
    <n v="4.8"/>
    <n v="113.7"/>
    <n v="20.7"/>
    <n v="21"/>
    <n v="21.4"/>
    <n v="30"/>
    <n v="1.3"/>
    <n v="0.93200000000000005"/>
    <x v="12"/>
  </r>
  <r>
    <n v="2.6249999999999933"/>
    <d v="2022-06-14T00:00:00"/>
    <d v="1899-12-30T16:08:16"/>
    <n v="57.1"/>
    <n v="4.8"/>
    <n v="114.3"/>
    <n v="20.9"/>
    <n v="21"/>
    <n v="21.3"/>
    <n v="30"/>
    <n v="1.3"/>
    <n v="0.93300000000000005"/>
    <x v="12"/>
  </r>
  <r>
    <n v="2.6333333333333266"/>
    <d v="2022-06-14T00:00:00"/>
    <d v="1899-12-30T16:08:46"/>
    <n v="56.4"/>
    <n v="4.8"/>
    <n v="115"/>
    <n v="20.9"/>
    <n v="20.9"/>
    <n v="21.3"/>
    <n v="30"/>
    <n v="1.3"/>
    <n v="0.93400000000000005"/>
    <x v="12"/>
  </r>
  <r>
    <n v="2.6416666666666599"/>
    <d v="2022-06-14T00:00:00"/>
    <d v="1899-12-30T16:09:16"/>
    <n v="55.8"/>
    <n v="4.8"/>
    <n v="115.6"/>
    <n v="20.9"/>
    <n v="20.9"/>
    <n v="21.4"/>
    <n v="30"/>
    <n v="1.3"/>
    <n v="0.93500000000000005"/>
    <x v="12"/>
  </r>
  <r>
    <n v="2.6499999999999932"/>
    <d v="2022-06-14T00:00:00"/>
    <d v="1899-12-30T16:09:46"/>
    <n v="55.1"/>
    <n v="4.8"/>
    <n v="115.6"/>
    <n v="20.9"/>
    <n v="21.1"/>
    <n v="21.4"/>
    <n v="30"/>
    <n v="1.3"/>
    <n v="0.93600000000000005"/>
    <x v="12"/>
  </r>
  <r>
    <n v="2.6583333333333266"/>
    <d v="2022-06-14T00:00:00"/>
    <d v="1899-12-30T16:10:16"/>
    <n v="55.1"/>
    <n v="4.8"/>
    <n v="116.9"/>
    <n v="20.9"/>
    <n v="20.9"/>
    <n v="21.3"/>
    <n v="30"/>
    <n v="1.3"/>
    <n v="0.93799999999999994"/>
    <x v="12"/>
  </r>
  <r>
    <n v="2.6666666666666599"/>
    <d v="2022-06-14T00:00:00"/>
    <d v="1899-12-30T16:10:46"/>
    <n v="54.4"/>
    <n v="4.8"/>
    <n v="117.5"/>
    <n v="20.8"/>
    <n v="20.9"/>
    <n v="21.3"/>
    <n v="30"/>
    <n v="1.3"/>
    <n v="0.93899999999999995"/>
    <x v="12"/>
  </r>
  <r>
    <n v="2.6749999999999932"/>
    <d v="2022-06-14T00:00:00"/>
    <d v="1899-12-30T16:11:16"/>
    <n v="53.7"/>
    <n v="4.8"/>
    <n v="118.2"/>
    <n v="20.8"/>
    <n v="21"/>
    <n v="21.3"/>
    <n v="30"/>
    <n v="1.3"/>
    <n v="0.94"/>
    <x v="12"/>
  </r>
  <r>
    <n v="2.6833333333333265"/>
    <d v="2022-06-14T00:00:00"/>
    <d v="1899-12-30T16:11:46"/>
    <n v="53.7"/>
    <n v="4.8"/>
    <n v="118.2"/>
    <n v="20.7"/>
    <n v="21"/>
    <n v="21.4"/>
    <n v="30"/>
    <n v="1.3"/>
    <n v="0.94099999999999995"/>
    <x v="12"/>
  </r>
  <r>
    <n v="2.6916666666666598"/>
    <d v="2022-06-14T00:00:00"/>
    <d v="1899-12-30T16:12:16"/>
    <n v="53.1"/>
    <n v="4.8"/>
    <n v="118.8"/>
    <n v="21"/>
    <n v="21"/>
    <n v="21.4"/>
    <n v="30"/>
    <n v="1.3"/>
    <n v="0.94199999999999995"/>
    <x v="12"/>
  </r>
  <r>
    <n v="2.6999999999999931"/>
    <d v="2022-06-14T00:00:00"/>
    <d v="1899-12-30T16:12:46"/>
    <n v="52.4"/>
    <n v="4.8"/>
    <n v="119.4"/>
    <n v="21"/>
    <n v="20.8"/>
    <n v="21.3"/>
    <n v="30"/>
    <n v="1.3"/>
    <n v="0.94299999999999995"/>
    <x v="12"/>
  </r>
  <r>
    <n v="2.7083333333333264"/>
    <d v="2022-06-14T00:00:00"/>
    <d v="1899-12-30T16:13:16"/>
    <n v="52.4"/>
    <n v="4.8"/>
    <n v="120.1"/>
    <n v="21"/>
    <n v="20.9"/>
    <n v="21.4"/>
    <n v="30"/>
    <n v="1.3"/>
    <n v="0.94399999999999995"/>
    <x v="12"/>
  </r>
  <r>
    <n v="2.7166666666666597"/>
    <d v="2022-06-14T00:00:00"/>
    <d v="1899-12-30T16:13:46"/>
    <n v="51.7"/>
    <n v="4.8"/>
    <n v="120.7"/>
    <n v="20.9"/>
    <n v="21.2"/>
    <n v="21.3"/>
    <n v="30"/>
    <n v="1.3"/>
    <n v="0.94499999999999995"/>
    <x v="12"/>
  </r>
  <r>
    <n v="2.724999999999993"/>
    <d v="2022-06-14T00:00:00"/>
    <d v="1899-12-30T16:14:16"/>
    <n v="51"/>
    <n v="4.8"/>
    <n v="121.3"/>
    <n v="20.9"/>
    <n v="21.1"/>
    <n v="21.5"/>
    <n v="30"/>
    <n v="1.3"/>
    <n v="0.94599999999999995"/>
    <x v="12"/>
  </r>
  <r>
    <n v="2.7333333333333263"/>
    <d v="2022-06-14T00:00:00"/>
    <d v="1899-12-30T16:14:46"/>
    <n v="51"/>
    <n v="4.8"/>
    <n v="122"/>
    <n v="21"/>
    <n v="21.1"/>
    <n v="21.6"/>
    <n v="30"/>
    <n v="1.3"/>
    <n v="0.94699999999999995"/>
    <x v="12"/>
  </r>
  <r>
    <n v="2.7416666666666596"/>
    <d v="2022-06-14T00:00:00"/>
    <d v="1899-12-30T16:15:16"/>
    <n v="50.4"/>
    <n v="4.8"/>
    <n v="122.6"/>
    <n v="21"/>
    <n v="21"/>
    <n v="21.6"/>
    <n v="30"/>
    <n v="1.3"/>
    <n v="0.94799999999999995"/>
    <x v="12"/>
  </r>
  <r>
    <n v="2.7499999999999929"/>
    <d v="2022-06-14T00:00:00"/>
    <d v="1899-12-30T16:15:46"/>
    <n v="49.7"/>
    <n v="4.8"/>
    <n v="123.2"/>
    <n v="20.9"/>
    <n v="21.2"/>
    <n v="21.5"/>
    <n v="30"/>
    <n v="1.3"/>
    <n v="0.94899999999999995"/>
    <x v="12"/>
  </r>
  <r>
    <n v="2.7583333333333262"/>
    <d v="2022-06-14T00:00:00"/>
    <d v="1899-12-30T16:16:16"/>
    <n v="49"/>
    <n v="4.8"/>
    <n v="123.9"/>
    <n v="21.1"/>
    <n v="21"/>
    <n v="21.5"/>
    <n v="30"/>
    <n v="1.4"/>
    <n v="0.95099999999999996"/>
    <x v="13"/>
  </r>
  <r>
    <n v="2.7666666666666595"/>
    <d v="2022-06-14T00:00:00"/>
    <d v="1899-12-30T16:16:46"/>
    <n v="49"/>
    <n v="4.8"/>
    <n v="124.5"/>
    <n v="21.1"/>
    <n v="21"/>
    <n v="21.5"/>
    <n v="30"/>
    <n v="1.4"/>
    <n v="0.95199999999999996"/>
    <x v="13"/>
  </r>
  <r>
    <n v="2.7749999999999928"/>
    <d v="2022-06-14T00:00:00"/>
    <d v="1899-12-30T16:17:16"/>
    <n v="48.3"/>
    <n v="4.8"/>
    <n v="125.1"/>
    <n v="20.9"/>
    <n v="21.2"/>
    <n v="21.5"/>
    <n v="30"/>
    <n v="1.4"/>
    <n v="0.95299999999999996"/>
    <x v="13"/>
  </r>
  <r>
    <n v="2.7833333333333261"/>
    <d v="2022-06-14T00:00:00"/>
    <d v="1899-12-30T16:17:46"/>
    <n v="48.3"/>
    <n v="4.8"/>
    <n v="125.8"/>
    <n v="21"/>
    <n v="21.1"/>
    <n v="21.5"/>
    <n v="30"/>
    <n v="1.4"/>
    <n v="0.95399999999999996"/>
    <x v="13"/>
  </r>
  <r>
    <n v="2.7916666666666594"/>
    <d v="2022-06-14T00:00:00"/>
    <d v="1899-12-30T16:18:16"/>
    <n v="47.6"/>
    <n v="4.8"/>
    <n v="126.4"/>
    <n v="21.1"/>
    <n v="21.2"/>
    <n v="21.5"/>
    <n v="30"/>
    <n v="1.4"/>
    <n v="0.95499999999999996"/>
    <x v="13"/>
  </r>
  <r>
    <n v="2.7999999999999927"/>
    <d v="2022-06-14T00:00:00"/>
    <d v="1899-12-30T16:18:46"/>
    <n v="47"/>
    <n v="4.8"/>
    <n v="127"/>
    <n v="21"/>
    <n v="21.1"/>
    <n v="21.6"/>
    <n v="30"/>
    <n v="1.4"/>
    <n v="0.95599999999999996"/>
    <x v="13"/>
  </r>
  <r>
    <n v="2.808333333333326"/>
    <d v="2022-06-14T00:00:00"/>
    <d v="1899-12-30T16:19:16"/>
    <n v="47"/>
    <n v="4.8"/>
    <n v="127.7"/>
    <n v="21"/>
    <n v="21.1"/>
    <n v="21.6"/>
    <n v="30"/>
    <n v="1.4"/>
    <n v="0.95799999999999996"/>
    <x v="13"/>
  </r>
  <r>
    <n v="2.8166666666666593"/>
    <d v="2022-06-14T00:00:00"/>
    <d v="1899-12-30T16:19:46"/>
    <n v="46.3"/>
    <n v="4.8"/>
    <n v="128.30000000000001"/>
    <n v="21.1"/>
    <n v="21"/>
    <n v="21.5"/>
    <n v="30"/>
    <n v="1.4"/>
    <n v="0.95899999999999996"/>
    <x v="13"/>
  </r>
  <r>
    <n v="2.8249999999999926"/>
    <d v="2022-06-14T00:00:00"/>
    <d v="1899-12-30T16:20:16"/>
    <n v="45.6"/>
    <n v="4.8"/>
    <n v="128.9"/>
    <n v="21.2"/>
    <n v="21.2"/>
    <n v="21.6"/>
    <n v="30"/>
    <n v="1.4"/>
    <n v="0.96"/>
    <x v="13"/>
  </r>
  <r>
    <n v="2.8333333333333259"/>
    <d v="2022-06-14T00:00:00"/>
    <d v="1899-12-30T16:20:46"/>
    <n v="45.6"/>
    <n v="4.8"/>
    <n v="129.6"/>
    <n v="21.1"/>
    <n v="21"/>
    <n v="21.7"/>
    <n v="30"/>
    <n v="1.4"/>
    <n v="0.96099999999999997"/>
    <x v="13"/>
  </r>
  <r>
    <n v="2.8416666666666592"/>
    <d v="2022-06-14T00:00:00"/>
    <d v="1899-12-30T16:21:16"/>
    <n v="44.9"/>
    <n v="4.8"/>
    <n v="130.19999999999999"/>
    <n v="21"/>
    <n v="21.2"/>
    <n v="21.6"/>
    <n v="30"/>
    <n v="1.4"/>
    <n v="0.96199999999999997"/>
    <x v="13"/>
  </r>
  <r>
    <n v="2.8499999999999925"/>
    <d v="2022-06-14T00:00:00"/>
    <d v="1899-12-30T16:21:47"/>
    <n v="44.3"/>
    <n v="4.8"/>
    <n v="130.80000000000001"/>
    <n v="21.1"/>
    <n v="21.2"/>
    <n v="21.6"/>
    <n v="30"/>
    <n v="1.4"/>
    <n v="0.96299999999999997"/>
    <x v="13"/>
  </r>
  <r>
    <n v="2.8583333333333258"/>
    <d v="2022-06-14T00:00:00"/>
    <d v="1899-12-30T16:22:17"/>
    <n v="44.3"/>
    <n v="4.8"/>
    <n v="131.5"/>
    <n v="21.3"/>
    <n v="21.1"/>
    <n v="21.5"/>
    <n v="30"/>
    <n v="1.4"/>
    <n v="0.96499999999999997"/>
    <x v="13"/>
  </r>
  <r>
    <n v="2.8666666666666591"/>
    <d v="2022-06-14T00:00:00"/>
    <d v="1899-12-30T16:22:47"/>
    <n v="43.6"/>
    <n v="4.8"/>
    <n v="132.1"/>
    <n v="21.2"/>
    <n v="21.2"/>
    <n v="21.6"/>
    <n v="30"/>
    <n v="1.4"/>
    <n v="0.96599999999999997"/>
    <x v="13"/>
  </r>
  <r>
    <n v="2.8749999999999925"/>
    <d v="2022-06-14T00:00:00"/>
    <d v="1899-12-30T16:23:17"/>
    <n v="42.9"/>
    <n v="4.8"/>
    <n v="132.80000000000001"/>
    <n v="21.1"/>
    <n v="21.1"/>
    <n v="21.6"/>
    <n v="30"/>
    <n v="1.4"/>
    <n v="0.96699999999999997"/>
    <x v="13"/>
  </r>
  <r>
    <n v="2.8833333333333258"/>
    <d v="2022-06-14T00:00:00"/>
    <d v="1899-12-30T16:23:47"/>
    <n v="42.9"/>
    <n v="4.8"/>
    <n v="133.4"/>
    <n v="21.2"/>
    <n v="21.2"/>
    <n v="21.6"/>
    <n v="30"/>
    <n v="1.4"/>
    <n v="0.96799999999999997"/>
    <x v="13"/>
  </r>
  <r>
    <n v="2.8916666666666591"/>
    <d v="2022-06-14T00:00:00"/>
    <d v="1899-12-30T16:24:17"/>
    <n v="42.2"/>
    <n v="4.8"/>
    <n v="134"/>
    <n v="21.1"/>
    <n v="21.2"/>
    <n v="21.6"/>
    <n v="30"/>
    <n v="1.4"/>
    <n v="0.96899999999999997"/>
    <x v="13"/>
  </r>
  <r>
    <n v="2.8999999999999924"/>
    <d v="2022-06-14T00:00:00"/>
    <d v="1899-12-30T16:24:47"/>
    <n v="41.6"/>
    <n v="4.8"/>
    <n v="134.69999999999999"/>
    <n v="21.1"/>
    <n v="21.1"/>
    <n v="21.6"/>
    <n v="30"/>
    <n v="1.4"/>
    <n v="0.97"/>
    <x v="13"/>
  </r>
  <r>
    <n v="2.9083333333333257"/>
    <d v="2022-06-14T00:00:00"/>
    <d v="1899-12-30T16:25:17"/>
    <n v="41.6"/>
    <n v="4.8"/>
    <n v="135.30000000000001"/>
    <n v="21.3"/>
    <n v="21.2"/>
    <n v="21.6"/>
    <n v="30"/>
    <n v="1.4"/>
    <n v="0.97199999999999998"/>
    <x v="13"/>
  </r>
  <r>
    <n v="2.916666666666659"/>
    <d v="2022-06-14T00:00:00"/>
    <d v="1899-12-30T16:25:47"/>
    <n v="40.9"/>
    <n v="4.8"/>
    <n v="135.30000000000001"/>
    <n v="21.2"/>
    <n v="21.2"/>
    <n v="21.6"/>
    <n v="30"/>
    <n v="1.4"/>
    <n v="0.97299999999999998"/>
    <x v="13"/>
  </r>
  <r>
    <n v="2.9249999999999923"/>
    <d v="2022-06-14T00:00:00"/>
    <d v="1899-12-30T16:26:17"/>
    <n v="40.9"/>
    <n v="4.8"/>
    <n v="136.6"/>
    <n v="21.1"/>
    <n v="21"/>
    <n v="21.6"/>
    <n v="30"/>
    <n v="1.4"/>
    <n v="0.97399999999999998"/>
    <x v="13"/>
  </r>
  <r>
    <n v="2.9333333333333256"/>
    <d v="2022-06-14T00:00:00"/>
    <d v="1899-12-30T16:26:47"/>
    <n v="40.200000000000003"/>
    <n v="4.8"/>
    <n v="137.19999999999999"/>
    <n v="21.2"/>
    <n v="21.2"/>
    <n v="21.7"/>
    <n v="30"/>
    <n v="1.4"/>
    <n v="0.97499999999999998"/>
    <x v="13"/>
  </r>
  <r>
    <n v="2.9416666666666589"/>
    <d v="2022-06-14T00:00:00"/>
    <d v="1899-12-30T16:27:17"/>
    <n v="40.200000000000003"/>
    <n v="4.8"/>
    <n v="137.19999999999999"/>
    <n v="21.2"/>
    <n v="21.3"/>
    <n v="21.7"/>
    <n v="30"/>
    <n v="1.4"/>
    <n v="0.97599999999999998"/>
    <x v="13"/>
  </r>
  <r>
    <n v="2.9499999999999922"/>
    <d v="2022-06-14T00:00:00"/>
    <d v="1899-12-30T16:27:47"/>
    <n v="39.5"/>
    <n v="4.8"/>
    <n v="137.80000000000001"/>
    <n v="21.3"/>
    <n v="21.2"/>
    <n v="21.6"/>
    <n v="30"/>
    <n v="1.4"/>
    <n v="0.97699999999999998"/>
    <x v="13"/>
  </r>
  <r>
    <n v="2.9583333333333255"/>
    <d v="2022-06-14T00:00:00"/>
    <d v="1899-12-30T16:28:17"/>
    <n v="38.9"/>
    <n v="4.8"/>
    <n v="138.5"/>
    <n v="21.2"/>
    <n v="21.4"/>
    <n v="21.8"/>
    <n v="30"/>
    <n v="1.4"/>
    <n v="0.97899999999999998"/>
    <x v="13"/>
  </r>
  <r>
    <n v="2.9666666666666588"/>
    <d v="2022-06-14T00:00:00"/>
    <d v="1899-12-30T16:28:47"/>
    <n v="38.200000000000003"/>
    <n v="4.8"/>
    <n v="139.1"/>
    <n v="21.2"/>
    <n v="21.3"/>
    <n v="21.6"/>
    <n v="30"/>
    <n v="1.4"/>
    <n v="0.98"/>
    <x v="13"/>
  </r>
  <r>
    <n v="2.9749999999999921"/>
    <d v="2022-06-14T00:00:00"/>
    <d v="1899-12-30T16:29:17"/>
    <n v="38.200000000000003"/>
    <n v="4.8"/>
    <n v="139.69999999999999"/>
    <n v="21.3"/>
    <n v="21.1"/>
    <n v="21.8"/>
    <n v="30"/>
    <n v="1.4"/>
    <n v="0.98099999999999998"/>
    <x v="13"/>
  </r>
  <r>
    <n v="2.9833333333333254"/>
    <d v="2022-06-14T00:00:00"/>
    <d v="1899-12-30T16:29:47"/>
    <n v="37.5"/>
    <n v="4.8"/>
    <n v="140.4"/>
    <n v="21.2"/>
    <n v="21.3"/>
    <n v="21.8"/>
    <n v="30"/>
    <n v="1.4"/>
    <n v="0.98199999999999998"/>
    <x v="13"/>
  </r>
  <r>
    <n v="2.9916666666666587"/>
    <d v="2022-06-14T00:00:00"/>
    <d v="1899-12-30T16:30:17"/>
    <n v="37.5"/>
    <n v="5.4"/>
    <n v="141"/>
    <n v="21.2"/>
    <n v="21.2"/>
    <n v="21.7"/>
    <n v="30"/>
    <n v="1.4"/>
    <n v="0.98299999999999998"/>
    <x v="13"/>
  </r>
  <r>
    <n v="2.999999999999992"/>
    <d v="2022-06-14T00:00:00"/>
    <d v="1899-12-30T16:30:47"/>
    <n v="36.799999999999997"/>
    <n v="4.8"/>
    <n v="141.6"/>
    <n v="21.2"/>
    <n v="21.3"/>
    <n v="21.8"/>
    <n v="30"/>
    <n v="1.4"/>
    <n v="0.98399999999999999"/>
    <x v="13"/>
  </r>
  <r>
    <n v="3.0083333333333253"/>
    <d v="2022-06-14T00:00:00"/>
    <d v="1899-12-30T16:31:17"/>
    <n v="36.799999999999997"/>
    <n v="4.8"/>
    <n v="142.30000000000001"/>
    <n v="21.2"/>
    <n v="21.2"/>
    <n v="21.8"/>
    <n v="30"/>
    <n v="1.4"/>
    <n v="0.98599999999999999"/>
    <x v="13"/>
  </r>
  <r>
    <n v="3.0166666666666586"/>
    <d v="2022-06-14T00:00:00"/>
    <d v="1899-12-30T16:31:48"/>
    <n v="36.200000000000003"/>
    <n v="4.8"/>
    <n v="142.9"/>
    <n v="21.3"/>
    <n v="21.2"/>
    <n v="21.7"/>
    <n v="30"/>
    <n v="1.4"/>
    <n v="0.98699999999999999"/>
    <x v="13"/>
  </r>
  <r>
    <n v="3.0249999999999919"/>
    <d v="2022-06-14T00:00:00"/>
    <d v="1899-12-30T16:32:18"/>
    <n v="36.200000000000003"/>
    <n v="4.8"/>
    <n v="143.5"/>
    <n v="21.1"/>
    <n v="21.2"/>
    <n v="21.8"/>
    <n v="30"/>
    <n v="1.4"/>
    <n v="0.98799999999999999"/>
    <x v="13"/>
  </r>
  <r>
    <n v="3.0333333333333252"/>
    <d v="2022-06-14T00:00:00"/>
    <d v="1899-12-30T16:32:48"/>
    <n v="35.5"/>
    <n v="4.8"/>
    <n v="143.5"/>
    <n v="21.2"/>
    <n v="21.3"/>
    <n v="21.7"/>
    <n v="30"/>
    <n v="1.4"/>
    <n v="0.98899999999999999"/>
    <x v="13"/>
  </r>
  <r>
    <n v="3.0416666666666585"/>
    <d v="2022-06-14T00:00:00"/>
    <d v="1899-12-30T16:33:18"/>
    <n v="34.799999999999997"/>
    <n v="4.8"/>
    <n v="144.80000000000001"/>
    <n v="21.2"/>
    <n v="21.2"/>
    <n v="21.8"/>
    <n v="30"/>
    <n v="1.4"/>
    <n v="0.99"/>
    <x v="13"/>
  </r>
  <r>
    <n v="3.0499999999999918"/>
    <d v="2022-06-14T00:00:00"/>
    <d v="1899-12-30T16:33:48"/>
    <n v="34.799999999999997"/>
    <n v="4.8"/>
    <n v="144.80000000000001"/>
    <n v="21.3"/>
    <n v="21.2"/>
    <n v="21.8"/>
    <n v="30"/>
    <n v="1.4"/>
    <n v="0.99099999999999999"/>
    <x v="13"/>
  </r>
  <r>
    <n v="3.0583333333333251"/>
    <d v="2022-06-14T00:00:00"/>
    <d v="1899-12-30T16:34:18"/>
    <n v="34.1"/>
    <n v="4.8"/>
    <n v="145.5"/>
    <n v="21.2"/>
    <n v="21.3"/>
    <n v="21.8"/>
    <n v="30"/>
    <n v="1.4"/>
    <n v="0.99299999999999999"/>
    <x v="13"/>
  </r>
  <r>
    <n v="3.0666666666666584"/>
    <d v="2022-06-14T00:00:00"/>
    <d v="1899-12-30T16:34:48"/>
    <n v="34.1"/>
    <n v="5.4"/>
    <n v="146.1"/>
    <n v="21.2"/>
    <n v="21.2"/>
    <n v="21.8"/>
    <n v="30"/>
    <n v="1.4"/>
    <n v="0.99399999999999999"/>
    <x v="13"/>
  </r>
  <r>
    <n v="3.0749999999999917"/>
    <d v="2022-06-14T00:00:00"/>
    <d v="1899-12-30T16:35:18"/>
    <n v="33.5"/>
    <n v="4.8"/>
    <n v="146.69999999999999"/>
    <n v="21.3"/>
    <n v="21.3"/>
    <n v="21.9"/>
    <n v="30"/>
    <n v="1.4"/>
    <n v="0.995"/>
    <x v="13"/>
  </r>
  <r>
    <n v="3.083333333333325"/>
    <d v="2022-06-14T00:00:00"/>
    <d v="1899-12-30T16:35:48"/>
    <n v="33.5"/>
    <n v="4.8"/>
    <n v="146.1"/>
    <n v="21.2"/>
    <n v="21.3"/>
    <n v="21.7"/>
    <n v="30"/>
    <n v="1.4"/>
    <n v="0.996"/>
    <x v="13"/>
  </r>
  <r>
    <n v="3.0916666666666583"/>
    <d v="2022-06-14T00:00:00"/>
    <d v="1899-12-30T16:36:18"/>
    <n v="32.799999999999997"/>
    <n v="5.4"/>
    <n v="146.69999999999999"/>
    <n v="21.3"/>
    <n v="21.3"/>
    <n v="21.8"/>
    <n v="30"/>
    <n v="1.4"/>
    <n v="0.997"/>
    <x v="13"/>
  </r>
  <r>
    <n v="3.0999999999999917"/>
    <d v="2022-06-14T00:00:00"/>
    <d v="1899-12-30T16:36:48"/>
    <n v="32.799999999999997"/>
    <n v="5.4"/>
    <n v="146.69999999999999"/>
    <n v="21.2"/>
    <n v="21.3"/>
    <n v="21.7"/>
    <n v="30"/>
    <n v="1.4"/>
    <n v="0.998"/>
    <x v="13"/>
  </r>
  <r>
    <n v="3.108333333333325"/>
    <d v="2022-06-14T00:00:00"/>
    <d v="1899-12-30T16:37:18"/>
    <n v="32.1"/>
    <n v="5.4"/>
    <n v="146.69999999999999"/>
    <n v="21.3"/>
    <n v="21.2"/>
    <n v="21.6"/>
    <n v="30"/>
    <n v="1.4"/>
    <n v="1"/>
    <x v="13"/>
  </r>
  <r>
    <n v="3.1166666666666583"/>
    <d v="2022-06-14T00:00:00"/>
    <d v="1899-12-30T16:37:48"/>
    <n v="32.1"/>
    <n v="5.4"/>
    <n v="146.69999999999999"/>
    <n v="21.2"/>
    <n v="21.2"/>
    <n v="21.7"/>
    <n v="30"/>
    <n v="1.4"/>
    <n v="1.0009999999999999"/>
    <x v="13"/>
  </r>
  <r>
    <n v="3.1249999999999916"/>
    <d v="2022-06-14T00:00:00"/>
    <d v="1899-12-30T16:38:18"/>
    <n v="32.1"/>
    <n v="5.4"/>
    <n v="147.4"/>
    <n v="21.3"/>
    <n v="21.2"/>
    <n v="21.7"/>
    <n v="30"/>
    <n v="1.4"/>
    <n v="1.002"/>
    <x v="13"/>
  </r>
  <r>
    <n v="3.1333333333333249"/>
    <d v="2022-06-14T00:00:00"/>
    <d v="1899-12-30T16:38:48"/>
    <n v="31.4"/>
    <n v="5.4"/>
    <n v="148"/>
    <n v="21.3"/>
    <n v="21.3"/>
    <n v="21.7"/>
    <n v="30"/>
    <n v="1.4"/>
    <n v="1.0029999999999999"/>
    <x v="13"/>
  </r>
  <r>
    <n v="3.1416666666666582"/>
    <d v="2022-06-14T00:00:00"/>
    <d v="1899-12-30T16:39:18"/>
    <n v="30.8"/>
    <n v="5.4"/>
    <n v="148.6"/>
    <n v="21.1"/>
    <n v="21.2"/>
    <n v="21.7"/>
    <n v="30"/>
    <n v="1.4"/>
    <n v="1.004"/>
    <x v="13"/>
  </r>
  <r>
    <n v="3.1499999999999915"/>
    <d v="2022-06-14T00:00:00"/>
    <d v="1899-12-30T16:39:48"/>
    <n v="30.8"/>
    <n v="5.4"/>
    <n v="149.30000000000001"/>
    <n v="21.2"/>
    <n v="21.2"/>
    <n v="21.7"/>
    <n v="30"/>
    <n v="1.4"/>
    <n v="1.0049999999999999"/>
    <x v="13"/>
  </r>
  <r>
    <n v="3.1583333333333248"/>
    <d v="2022-06-14T00:00:00"/>
    <d v="1899-12-30T16:40:18"/>
    <n v="30.1"/>
    <n v="5.4"/>
    <n v="149.30000000000001"/>
    <n v="21.1"/>
    <n v="21.2"/>
    <n v="21.7"/>
    <n v="30"/>
    <n v="1.4"/>
    <n v="1.0069999999999999"/>
    <x v="13"/>
  </r>
  <r>
    <n v="3.1666666666666581"/>
    <d v="2022-06-14T00:00:00"/>
    <d v="1899-12-30T16:40:48"/>
    <n v="30.1"/>
    <n v="5.4"/>
    <n v="149.9"/>
    <n v="21.3"/>
    <n v="21.2"/>
    <n v="21.7"/>
    <n v="30"/>
    <n v="1.4"/>
    <n v="1.008"/>
    <x v="13"/>
  </r>
  <r>
    <n v="3.1749999999999914"/>
    <d v="2022-06-14T00:00:00"/>
    <d v="1899-12-30T16:41:18"/>
    <n v="30.1"/>
    <n v="5.4"/>
    <n v="150.5"/>
    <n v="21.3"/>
    <n v="21.2"/>
    <n v="21.7"/>
    <n v="30"/>
    <n v="1.4"/>
    <n v="1.0089999999999999"/>
    <x v="13"/>
  </r>
  <r>
    <n v="3.1833333333333247"/>
    <d v="2022-06-14T00:00:00"/>
    <d v="1899-12-30T16:41:48"/>
    <n v="29.4"/>
    <n v="5.4"/>
    <n v="151.19999999999999"/>
    <n v="21.3"/>
    <n v="21.2"/>
    <n v="21.8"/>
    <n v="30"/>
    <n v="1.4"/>
    <n v="1.01"/>
    <x v="13"/>
  </r>
  <r>
    <n v="3.191666666666658"/>
    <d v="2022-06-14T00:00:00"/>
    <d v="1899-12-30T16:42:18"/>
    <n v="29.4"/>
    <n v="5.4"/>
    <n v="151.80000000000001"/>
    <n v="21.3"/>
    <n v="21.2"/>
    <n v="21.7"/>
    <n v="30"/>
    <n v="1.4"/>
    <n v="1.0109999999999999"/>
    <x v="13"/>
  </r>
  <r>
    <n v="3.1999999999999913"/>
    <d v="2022-06-14T00:00:00"/>
    <d v="1899-12-30T16:42:48"/>
    <n v="28.7"/>
    <n v="5.4"/>
    <n v="151.80000000000001"/>
    <n v="21.3"/>
    <n v="21.3"/>
    <n v="21.7"/>
    <n v="30"/>
    <n v="1.4"/>
    <n v="1.012"/>
    <x v="13"/>
  </r>
  <r>
    <n v="3.2083333333333246"/>
    <d v="2022-06-14T00:00:00"/>
    <d v="1899-12-30T16:43:19"/>
    <n v="28.7"/>
    <n v="5.4"/>
    <n v="152.4"/>
    <n v="21.2"/>
    <n v="21.3"/>
    <n v="21.7"/>
    <n v="30"/>
    <n v="1.4"/>
    <n v="1.014"/>
    <x v="13"/>
  </r>
  <r>
    <n v="3.2166666666666579"/>
    <d v="2022-06-14T00:00:00"/>
    <d v="1899-12-30T16:43:49"/>
    <n v="28.1"/>
    <n v="5.4"/>
    <n v="153.69999999999999"/>
    <n v="21.1"/>
    <n v="21.2"/>
    <n v="21.7"/>
    <n v="30"/>
    <n v="1.4"/>
    <n v="1.0149999999999999"/>
    <x v="13"/>
  </r>
  <r>
    <n v="3.2249999999999912"/>
    <d v="2022-06-14T00:00:00"/>
    <d v="1899-12-30T16:44:19"/>
    <n v="28.1"/>
    <n v="5.4"/>
    <n v="153.69999999999999"/>
    <n v="21.2"/>
    <n v="21.2"/>
    <n v="21.8"/>
    <n v="30"/>
    <n v="1.4"/>
    <n v="1.016"/>
    <x v="13"/>
  </r>
  <r>
    <n v="3.2333333333333245"/>
    <d v="2022-06-14T00:00:00"/>
    <d v="1899-12-30T16:44:49"/>
    <n v="28.1"/>
    <n v="5.4"/>
    <n v="154.30000000000001"/>
    <n v="21.2"/>
    <n v="21.1"/>
    <n v="21.8"/>
    <n v="30"/>
    <n v="1.4"/>
    <n v="1.0169999999999999"/>
    <x v="13"/>
  </r>
  <r>
    <n v="3.2416666666666578"/>
    <d v="2022-06-14T00:00:00"/>
    <d v="1899-12-30T16:45:19"/>
    <n v="28.1"/>
    <n v="5.4"/>
    <n v="155"/>
    <n v="21.3"/>
    <n v="21.2"/>
    <n v="21.8"/>
    <n v="30"/>
    <n v="1.4"/>
    <n v="1.018"/>
    <x v="13"/>
  </r>
  <r>
    <n v="3.2499999999999911"/>
    <d v="2022-06-14T00:00:00"/>
    <d v="1899-12-30T16:45:49"/>
    <n v="27.4"/>
    <n v="5.4"/>
    <n v="155.6"/>
    <n v="21.2"/>
    <n v="21.3"/>
    <n v="21.7"/>
    <n v="30"/>
    <n v="1.4"/>
    <n v="1.0189999999999999"/>
    <x v="13"/>
  </r>
  <r>
    <n v="3.2583333333333244"/>
    <d v="2022-06-14T00:00:00"/>
    <d v="1899-12-30T16:46:19"/>
    <n v="27.4"/>
    <n v="5.4"/>
    <n v="156.19999999999999"/>
    <n v="21.2"/>
    <n v="21.5"/>
    <n v="21.8"/>
    <n v="30"/>
    <n v="1.4"/>
    <n v="1.0209999999999999"/>
    <x v="13"/>
  </r>
  <r>
    <n v="3.2666666666666577"/>
    <d v="2022-06-14T00:00:00"/>
    <d v="1899-12-30T16:46:49"/>
    <n v="26.7"/>
    <n v="5.4"/>
    <n v="156.19999999999999"/>
    <n v="21.3"/>
    <n v="21.2"/>
    <n v="21.8"/>
    <n v="30"/>
    <n v="1.4"/>
    <n v="1.022"/>
    <x v="13"/>
  </r>
  <r>
    <n v="3.274999999999991"/>
    <d v="2022-06-14T00:00:00"/>
    <d v="1899-12-30T16:47:19"/>
    <n v="26.7"/>
    <n v="5.4"/>
    <n v="156.9"/>
    <n v="21.2"/>
    <n v="21.2"/>
    <n v="21.8"/>
    <n v="30"/>
    <n v="1.4"/>
    <n v="1.0229999999999999"/>
    <x v="13"/>
  </r>
  <r>
    <n v="3.2833333333333243"/>
    <d v="2022-06-14T00:00:00"/>
    <d v="1899-12-30T16:47:49"/>
    <n v="26.7"/>
    <n v="5.4"/>
    <n v="157.5"/>
    <n v="21.2"/>
    <n v="21.4"/>
    <n v="21.8"/>
    <n v="30"/>
    <n v="1.4"/>
    <n v="1.024"/>
    <x v="13"/>
  </r>
  <r>
    <n v="3.2916666666666576"/>
    <d v="2022-06-14T00:00:00"/>
    <d v="1899-12-30T16:48:19"/>
    <n v="26"/>
    <n v="5.4"/>
    <n v="158.19999999999999"/>
    <n v="21.2"/>
    <n v="21.2"/>
    <n v="21.9"/>
    <n v="30"/>
    <n v="1.4"/>
    <n v="1.0249999999999999"/>
    <x v="13"/>
  </r>
  <r>
    <n v="3.2999999999999909"/>
    <d v="2022-06-14T00:00:00"/>
    <d v="1899-12-30T16:48:49"/>
    <n v="26"/>
    <n v="5.4"/>
    <n v="158.80000000000001"/>
    <n v="21.2"/>
    <n v="21.2"/>
    <n v="21.8"/>
    <n v="30"/>
    <n v="1.4"/>
    <n v="1.026"/>
    <x v="13"/>
  </r>
  <r>
    <n v="3.3083333333333242"/>
    <d v="2022-06-14T00:00:00"/>
    <d v="1899-12-30T16:49:19"/>
    <n v="25.4"/>
    <n v="5.4"/>
    <n v="159.4"/>
    <n v="21.2"/>
    <n v="21.2"/>
    <n v="21.8"/>
    <n v="30"/>
    <n v="1.4"/>
    <n v="1.028"/>
    <x v="13"/>
  </r>
  <r>
    <n v="3.3166666666666575"/>
    <d v="2022-06-14T00:00:00"/>
    <d v="1899-12-30T16:49:49"/>
    <n v="25.4"/>
    <n v="5.4"/>
    <n v="160.1"/>
    <n v="21.2"/>
    <n v="21.3"/>
    <n v="21.8"/>
    <n v="30"/>
    <n v="1.4"/>
    <n v="1.0289999999999999"/>
    <x v="13"/>
  </r>
  <r>
    <n v="3.3249999999999909"/>
    <d v="2022-06-14T00:00:00"/>
    <d v="1899-12-30T16:50:19"/>
    <n v="25.4"/>
    <n v="5.4"/>
    <n v="160.1"/>
    <n v="21.2"/>
    <n v="21.2"/>
    <n v="21.8"/>
    <n v="30"/>
    <n v="1.4"/>
    <n v="1.03"/>
    <x v="13"/>
  </r>
  <r>
    <n v="3.3333333333333242"/>
    <d v="2022-06-14T00:00:00"/>
    <d v="1899-12-30T16:50:49"/>
    <n v="24.7"/>
    <n v="5.4"/>
    <n v="160.69999999999999"/>
    <n v="21.2"/>
    <n v="21.2"/>
    <n v="21.9"/>
    <n v="30"/>
    <n v="1.4"/>
    <n v="1.0309999999999999"/>
    <x v="13"/>
  </r>
  <r>
    <n v="3.3416666666666575"/>
    <d v="2022-06-14T00:00:00"/>
    <d v="1899-12-30T16:51:19"/>
    <n v="24.7"/>
    <n v="5.4"/>
    <n v="161.30000000000001"/>
    <n v="21.3"/>
    <n v="21.2"/>
    <n v="21.9"/>
    <n v="30"/>
    <n v="1.4"/>
    <n v="1.032"/>
    <x v="13"/>
  </r>
  <r>
    <n v="3.3499999999999908"/>
    <d v="2022-06-14T00:00:00"/>
    <d v="1899-12-30T16:51:49"/>
    <n v="24.7"/>
    <n v="5.4"/>
    <n v="162"/>
    <n v="21.3"/>
    <n v="21.2"/>
    <n v="21.9"/>
    <n v="30"/>
    <n v="1.4"/>
    <n v="1.0329999999999999"/>
    <x v="13"/>
  </r>
  <r>
    <n v="3.3583333333333241"/>
    <d v="2022-06-14T00:00:00"/>
    <d v="1899-12-30T16:52:19"/>
    <n v="24"/>
    <n v="5.4"/>
    <n v="162.6"/>
    <n v="21.2"/>
    <n v="21.3"/>
    <n v="21.8"/>
    <n v="30"/>
    <n v="1.4"/>
    <n v="1.0349999999999999"/>
    <x v="13"/>
  </r>
  <r>
    <n v="3.3666666666666574"/>
    <d v="2022-06-14T00:00:00"/>
    <d v="1899-12-30T16:52:49"/>
    <n v="24"/>
    <n v="5.4"/>
    <n v="162.6"/>
    <n v="21.3"/>
    <n v="21.3"/>
    <n v="21.8"/>
    <n v="30"/>
    <n v="1.4"/>
    <n v="1.036"/>
    <x v="13"/>
  </r>
  <r>
    <n v="3.3749999999999907"/>
    <d v="2022-06-14T00:00:00"/>
    <d v="1899-12-30T16:53:19"/>
    <n v="24"/>
    <n v="5.4"/>
    <n v="163.19999999999999"/>
    <n v="21.3"/>
    <n v="21.2"/>
    <n v="21.8"/>
    <n v="30"/>
    <n v="1.4"/>
    <n v="1.0369999999999999"/>
    <x v="13"/>
  </r>
  <r>
    <n v="3.383333333333324"/>
    <d v="2022-06-14T00:00:00"/>
    <d v="1899-12-30T16:53:49"/>
    <n v="23.3"/>
    <n v="5.4"/>
    <n v="163.9"/>
    <n v="21.2"/>
    <n v="21.3"/>
    <n v="21.9"/>
    <n v="30"/>
    <n v="1.4"/>
    <n v="1.038"/>
    <x v="13"/>
  </r>
  <r>
    <n v="3.3916666666666573"/>
    <d v="2022-06-14T00:00:00"/>
    <d v="1899-12-30T16:54:19"/>
    <n v="23.3"/>
    <n v="5.4"/>
    <n v="164.5"/>
    <n v="21.2"/>
    <n v="21.4"/>
    <n v="21.8"/>
    <n v="30"/>
    <n v="1.4"/>
    <n v="1.0389999999999999"/>
    <x v="13"/>
  </r>
  <r>
    <n v="3.3999999999999906"/>
    <d v="2022-06-14T00:00:00"/>
    <d v="1899-12-30T16:54:49"/>
    <n v="22.6"/>
    <n v="5.4"/>
    <n v="165.1"/>
    <n v="21.3"/>
    <n v="21.3"/>
    <n v="21.8"/>
    <n v="30"/>
    <n v="1.4"/>
    <n v="1.04"/>
    <x v="13"/>
  </r>
  <r>
    <n v="3.4083333333333239"/>
    <d v="2022-06-14T00:00:00"/>
    <d v="1899-12-30T16:55:19"/>
    <n v="22.6"/>
    <n v="5.4"/>
    <n v="165.1"/>
    <n v="21.3"/>
    <n v="21.3"/>
    <n v="21.8"/>
    <n v="30"/>
    <n v="1.4"/>
    <n v="1.042"/>
    <x v="13"/>
  </r>
  <r>
    <n v="3.4166666666666572"/>
    <d v="2022-06-14T00:00:00"/>
    <d v="1899-12-30T16:55:49"/>
    <n v="22.6"/>
    <n v="5.4"/>
    <n v="165.8"/>
    <n v="21.2"/>
    <n v="21.3"/>
    <n v="21.8"/>
    <n v="30"/>
    <n v="1.4"/>
    <n v="1.0429999999999999"/>
    <x v="13"/>
  </r>
  <r>
    <n v="3.4249999999999905"/>
    <d v="2022-06-14T00:00:00"/>
    <d v="1899-12-30T16:56:19"/>
    <n v="22"/>
    <n v="5.4"/>
    <n v="166.4"/>
    <n v="21.3"/>
    <n v="21.4"/>
    <n v="21.8"/>
    <n v="30"/>
    <n v="1.4"/>
    <n v="1.044"/>
    <x v="13"/>
  </r>
  <r>
    <n v="3.4333333333333238"/>
    <d v="2022-06-14T00:00:00"/>
    <d v="1899-12-30T16:56:49"/>
    <n v="22"/>
    <n v="5.4"/>
    <n v="167"/>
    <n v="21.3"/>
    <n v="21.2"/>
    <n v="21.8"/>
    <n v="30"/>
    <n v="1.4"/>
    <n v="1.0449999999999999"/>
    <x v="13"/>
  </r>
  <r>
    <n v="3.4416666666666571"/>
    <d v="2022-06-14T00:00:00"/>
    <d v="1899-12-30T16:57:20"/>
    <n v="22"/>
    <n v="5.4"/>
    <n v="167.7"/>
    <n v="21.3"/>
    <n v="21.2"/>
    <n v="21.8"/>
    <n v="30"/>
    <n v="1.4"/>
    <n v="1.046"/>
    <x v="13"/>
  </r>
  <r>
    <n v="3.4499999999999904"/>
    <d v="2022-06-14T00:00:00"/>
    <d v="1899-12-30T16:57:50"/>
    <n v="21.3"/>
    <n v="5.4"/>
    <n v="168.3"/>
    <n v="21.3"/>
    <n v="21.2"/>
    <n v="21.8"/>
    <n v="30"/>
    <n v="1.4"/>
    <n v="1.0469999999999999"/>
    <x v="13"/>
  </r>
  <r>
    <n v="3.4583333333333237"/>
    <d v="2022-06-14T00:00:00"/>
    <d v="1899-12-30T16:58:20"/>
    <n v="21.3"/>
    <n v="5.4"/>
    <n v="168.3"/>
    <n v="21.3"/>
    <n v="21.2"/>
    <n v="21.9"/>
    <n v="30"/>
    <n v="1.4"/>
    <n v="1.0489999999999999"/>
    <x v="13"/>
  </r>
  <r>
    <n v="3.466666666666657"/>
    <d v="2022-06-14T00:00:00"/>
    <d v="1899-12-30T16:58:50"/>
    <n v="21.3"/>
    <n v="5.4"/>
    <n v="168.9"/>
    <n v="21.3"/>
    <n v="21.3"/>
    <n v="21.9"/>
    <n v="30"/>
    <n v="1.4"/>
    <n v="1.05"/>
    <x v="13"/>
  </r>
  <r>
    <n v="3.4749999999999903"/>
    <d v="2022-06-14T00:00:00"/>
    <d v="1899-12-30T16:59:20"/>
    <n v="20.6"/>
    <n v="5.4"/>
    <n v="169.6"/>
    <n v="21.3"/>
    <n v="21.3"/>
    <n v="21.8"/>
    <n v="30"/>
    <n v="1.4"/>
    <n v="1.0509999999999999"/>
    <x v="13"/>
  </r>
  <r>
    <n v="3.4833333333333236"/>
    <d v="2022-06-14T00:00:00"/>
    <d v="1899-12-30T16:59:50"/>
    <n v="20.6"/>
    <n v="5.4"/>
    <n v="170.2"/>
    <n v="21.2"/>
    <n v="21.2"/>
    <n v="21.7"/>
    <n v="30"/>
    <n v="1.4"/>
    <n v="1.052"/>
    <x v="13"/>
  </r>
  <r>
    <n v="3.4916666666666569"/>
    <d v="2022-06-14T00:00:00"/>
    <d v="1899-12-30T17:00:20"/>
    <n v="20.6"/>
    <n v="5.4"/>
    <n v="170.8"/>
    <n v="21.4"/>
    <n v="21.4"/>
    <n v="21.9"/>
    <n v="30"/>
    <n v="1.4"/>
    <n v="1.0529999999999999"/>
    <x v="13"/>
  </r>
  <r>
    <n v="3.4999999999999902"/>
    <d v="2022-06-14T00:00:00"/>
    <d v="1899-12-30T17:00:50"/>
    <n v="19.899999999999999"/>
    <n v="5.4"/>
    <n v="170.8"/>
    <n v="21.4"/>
    <n v="21.2"/>
    <n v="21.8"/>
    <n v="30"/>
    <n v="1.4"/>
    <n v="1.054"/>
    <x v="13"/>
  </r>
  <r>
    <n v="3.5083333333333235"/>
    <d v="2022-06-14T00:00:00"/>
    <d v="1899-12-30T17:01:20"/>
    <n v="19.899999999999999"/>
    <n v="5.4"/>
    <n v="171.5"/>
    <n v="21.3"/>
    <n v="21.1"/>
    <n v="21.8"/>
    <n v="30"/>
    <n v="1.4"/>
    <n v="1.056"/>
    <x v="13"/>
  </r>
  <r>
    <n v="3.5166666666666568"/>
    <d v="2022-06-14T00:00:00"/>
    <d v="1899-12-30T17:01:50"/>
    <n v="19.3"/>
    <n v="5.4"/>
    <n v="172.1"/>
    <n v="21.3"/>
    <n v="21.4"/>
    <n v="21.8"/>
    <n v="30"/>
    <n v="1.4"/>
    <n v="1.0569999999999999"/>
    <x v="13"/>
  </r>
  <r>
    <n v="3.5249999999999901"/>
    <d v="2022-06-14T00:00:00"/>
    <d v="1899-12-30T17:02:20"/>
    <n v="19.3"/>
    <n v="6"/>
    <n v="172.8"/>
    <n v="21.3"/>
    <n v="21.2"/>
    <n v="21.9"/>
    <n v="30"/>
    <n v="1.4"/>
    <n v="1.0580000000000001"/>
    <x v="13"/>
  </r>
  <r>
    <n v="3.5333333333333234"/>
    <d v="2022-06-14T00:00:00"/>
    <d v="1899-12-30T17:02:50"/>
    <n v="19.3"/>
    <n v="5.4"/>
    <n v="173.4"/>
    <n v="21.3"/>
    <n v="21.3"/>
    <n v="21.7"/>
    <n v="30"/>
    <n v="1.4"/>
    <n v="1.0589999999999999"/>
    <x v="13"/>
  </r>
  <r>
    <n v="3.5416666666666567"/>
    <d v="2022-06-14T00:00:00"/>
    <d v="1899-12-30T17:03:20"/>
    <n v="18.600000000000001"/>
    <n v="5.4"/>
    <n v="173.4"/>
    <n v="21.4"/>
    <n v="21.4"/>
    <n v="21.8"/>
    <n v="30"/>
    <n v="1.4"/>
    <n v="1.06"/>
    <x v="13"/>
  </r>
  <r>
    <n v="3.5499999999999901"/>
    <d v="2022-06-14T00:00:00"/>
    <d v="1899-12-30T17:03:50"/>
    <n v="18.600000000000001"/>
    <n v="6"/>
    <n v="174"/>
    <n v="21.3"/>
    <n v="21.3"/>
    <n v="21.8"/>
    <n v="30"/>
    <n v="1.4"/>
    <n v="1.0609999999999999"/>
    <x v="13"/>
  </r>
  <r>
    <n v="3.5583333333333234"/>
    <d v="2022-06-14T00:00:00"/>
    <d v="1899-12-30T17:04:20"/>
    <n v="17.899999999999999"/>
    <n v="5.4"/>
    <n v="174.7"/>
    <n v="21.3"/>
    <n v="21.2"/>
    <n v="21.8"/>
    <n v="30"/>
    <n v="1.4"/>
    <n v="1.0629999999999999"/>
    <x v="13"/>
  </r>
  <r>
    <n v="3.5666666666666567"/>
    <d v="2022-06-14T00:00:00"/>
    <d v="1899-12-30T17:04:50"/>
    <n v="17.899999999999999"/>
    <n v="6"/>
    <n v="175.3"/>
    <n v="21.4"/>
    <n v="21.3"/>
    <n v="21.9"/>
    <n v="30"/>
    <n v="1.3"/>
    <n v="1.0640000000000001"/>
    <x v="12"/>
  </r>
  <r>
    <n v="3.57499999999999"/>
    <d v="2022-06-14T00:00:00"/>
    <d v="1899-12-30T17:05:20"/>
    <n v="17.899999999999999"/>
    <n v="5.4"/>
    <n v="175.3"/>
    <n v="21.5"/>
    <n v="21.4"/>
    <n v="21.7"/>
    <n v="30"/>
    <n v="1.3"/>
    <n v="1.0649999999999999"/>
    <x v="12"/>
  </r>
  <r>
    <n v="3.5833333333333233"/>
    <d v="2022-06-14T00:00:00"/>
    <d v="1899-12-30T17:05:51"/>
    <n v="17.2"/>
    <n v="5.4"/>
    <n v="175.9"/>
    <n v="21.2"/>
    <n v="21.3"/>
    <n v="21.8"/>
    <n v="30"/>
    <n v="1.3"/>
    <n v="1.0660000000000001"/>
    <x v="12"/>
  </r>
  <r>
    <n v="3.5916666666666566"/>
    <d v="2022-06-14T00:00:00"/>
    <d v="1899-12-30T17:06:21"/>
    <n v="17.2"/>
    <n v="5.4"/>
    <n v="176.6"/>
    <n v="21.2"/>
    <n v="21.2"/>
    <n v="21.8"/>
    <n v="30"/>
    <n v="1.3"/>
    <n v="1.0669999999999999"/>
    <x v="12"/>
  </r>
  <r>
    <n v="3.5999999999999899"/>
    <d v="2022-06-14T00:00:00"/>
    <d v="1899-12-30T17:06:51"/>
    <n v="16.600000000000001"/>
    <n v="5.4"/>
    <n v="177.2"/>
    <n v="21.2"/>
    <n v="21.3"/>
    <n v="22"/>
    <n v="30"/>
    <n v="1.3"/>
    <n v="1.0680000000000001"/>
    <x v="12"/>
  </r>
  <r>
    <n v="3.6083333333333232"/>
    <d v="2022-06-14T00:00:00"/>
    <d v="1899-12-30T17:07:21"/>
    <n v="16.600000000000001"/>
    <n v="6"/>
    <n v="177.2"/>
    <n v="21.2"/>
    <n v="21.2"/>
    <n v="21.8"/>
    <n v="30"/>
    <n v="1.3"/>
    <n v="1.069"/>
    <x v="12"/>
  </r>
  <r>
    <n v="3.6166666666666565"/>
    <d v="2022-06-14T00:00:00"/>
    <d v="1899-12-30T17:07:51"/>
    <n v="16.600000000000001"/>
    <n v="5.4"/>
    <n v="177.8"/>
    <n v="21.3"/>
    <n v="21.2"/>
    <n v="21.8"/>
    <n v="30"/>
    <n v="1.3"/>
    <n v="1.07"/>
    <x v="12"/>
  </r>
  <r>
    <n v="3.6249999999999898"/>
    <d v="2022-06-14T00:00:00"/>
    <d v="1899-12-30T17:08:21"/>
    <n v="16.600000000000001"/>
    <n v="6"/>
    <n v="178.5"/>
    <n v="21.3"/>
    <n v="21.2"/>
    <n v="21.8"/>
    <n v="30"/>
    <n v="1.3"/>
    <n v="1.071"/>
    <x v="12"/>
  </r>
  <r>
    <n v="3.6333333333333231"/>
    <d v="2022-06-14T00:00:00"/>
    <d v="1899-12-30T17:08:51"/>
    <n v="15.9"/>
    <n v="6"/>
    <n v="179.1"/>
    <n v="21.3"/>
    <n v="21.3"/>
    <n v="21.9"/>
    <n v="30"/>
    <n v="1.3"/>
    <n v="1.0720000000000001"/>
    <x v="12"/>
  </r>
  <r>
    <n v="3.6416666666666564"/>
    <d v="2022-06-14T00:00:00"/>
    <d v="1899-12-30T17:09:21"/>
    <n v="15.9"/>
    <n v="5.4"/>
    <n v="179.1"/>
    <n v="21.4"/>
    <n v="21.5"/>
    <n v="21.8"/>
    <n v="30"/>
    <n v="1.3"/>
    <n v="1.073"/>
    <x v="12"/>
  </r>
  <r>
    <n v="3.6499999999999897"/>
    <d v="2022-06-14T00:00:00"/>
    <d v="1899-12-30T17:09:51"/>
    <n v="15.2"/>
    <n v="6"/>
    <n v="179.7"/>
    <n v="21.4"/>
    <n v="21.3"/>
    <n v="21.9"/>
    <n v="30"/>
    <n v="1.3"/>
    <n v="1.075"/>
    <x v="12"/>
  </r>
  <r>
    <n v="3.658333333333323"/>
    <d v="2022-06-14T00:00:00"/>
    <d v="1899-12-30T17:10:21"/>
    <n v="15.2"/>
    <n v="6"/>
    <n v="180.4"/>
    <n v="21.4"/>
    <n v="21.2"/>
    <n v="21.8"/>
    <n v="30"/>
    <n v="1.3"/>
    <n v="1.0760000000000001"/>
    <x v="12"/>
  </r>
  <r>
    <n v="3.6666666666666563"/>
    <d v="2022-06-14T00:00:00"/>
    <d v="1899-12-30T17:10:51"/>
    <n v="15.2"/>
    <n v="5.4"/>
    <n v="181"/>
    <n v="21.4"/>
    <n v="21.4"/>
    <n v="21.9"/>
    <n v="30"/>
    <n v="1.3"/>
    <n v="1.077"/>
    <x v="12"/>
  </r>
  <r>
    <n v="3.6749999999999896"/>
    <d v="2022-06-14T00:00:00"/>
    <d v="1899-12-30T17:11:21"/>
    <n v="14.5"/>
    <n v="6"/>
    <n v="181"/>
    <n v="21.3"/>
    <n v="21.3"/>
    <n v="21.8"/>
    <n v="30"/>
    <n v="1.3"/>
    <n v="1.0780000000000001"/>
    <x v="12"/>
  </r>
  <r>
    <n v="3.6833333333333229"/>
    <d v="2022-06-14T00:00:00"/>
    <d v="1899-12-30T17:11:51"/>
    <n v="14.5"/>
    <n v="6"/>
    <n v="181.6"/>
    <n v="21.3"/>
    <n v="21.3"/>
    <n v="21.9"/>
    <n v="30"/>
    <n v="1.3"/>
    <n v="1.079"/>
    <x v="12"/>
  </r>
  <r>
    <n v="3.6916666666666562"/>
    <d v="2022-06-14T00:00:00"/>
    <d v="1899-12-30T17:12:21"/>
    <n v="14.5"/>
    <n v="6"/>
    <n v="181.6"/>
    <n v="21.4"/>
    <n v="21.2"/>
    <n v="21.8"/>
    <n v="30"/>
    <n v="1.3"/>
    <n v="1.08"/>
    <x v="12"/>
  </r>
  <r>
    <n v="3.6999999999999895"/>
    <d v="2022-06-14T00:00:00"/>
    <d v="1899-12-30T17:12:51"/>
    <n v="13.9"/>
    <n v="5.4"/>
    <n v="182.3"/>
    <n v="21.3"/>
    <n v="21.2"/>
    <n v="22"/>
    <n v="30"/>
    <n v="1.3"/>
    <n v="1.081"/>
    <x v="12"/>
  </r>
  <r>
    <n v="3.7083333333333228"/>
    <d v="2022-06-14T00:00:00"/>
    <d v="1899-12-30T17:13:21"/>
    <n v="13.9"/>
    <n v="6"/>
    <n v="182.9"/>
    <n v="21.4"/>
    <n v="21.2"/>
    <n v="21.9"/>
    <n v="30"/>
    <n v="1.3"/>
    <n v="1.0820000000000001"/>
    <x v="12"/>
  </r>
  <r>
    <n v="3.7166666666666561"/>
    <d v="2022-06-14T00:00:00"/>
    <d v="1899-12-30T17:13:51"/>
    <n v="13.2"/>
    <n v="6"/>
    <n v="183.5"/>
    <n v="21.4"/>
    <n v="21.2"/>
    <n v="21.8"/>
    <n v="30"/>
    <n v="1.3"/>
    <n v="1.083"/>
    <x v="12"/>
  </r>
  <r>
    <n v="3.7249999999999894"/>
    <d v="2022-06-14T00:00:00"/>
    <d v="1899-12-30T17:14:22"/>
    <n v="13.2"/>
    <n v="6"/>
    <n v="183.5"/>
    <n v="21.4"/>
    <n v="21.3"/>
    <n v="21.9"/>
    <n v="30"/>
    <n v="1.3"/>
    <n v="1.0840000000000001"/>
    <x v="12"/>
  </r>
  <r>
    <n v="3.7333333333333227"/>
    <d v="2022-06-14T00:00:00"/>
    <d v="1899-12-30T17:14:52"/>
    <n v="13.2"/>
    <n v="6"/>
    <n v="184.2"/>
    <n v="21.3"/>
    <n v="21.2"/>
    <n v="22"/>
    <n v="30"/>
    <n v="1.3"/>
    <n v="1.085"/>
    <x v="12"/>
  </r>
  <r>
    <n v="3.741666666666656"/>
    <d v="2022-06-14T00:00:00"/>
    <d v="1899-12-30T17:15:22"/>
    <n v="12.5"/>
    <n v="6"/>
    <n v="184.8"/>
    <n v="21.3"/>
    <n v="21.4"/>
    <n v="21.9"/>
    <n v="30"/>
    <n v="1.3"/>
    <n v="1.0860000000000001"/>
    <x v="12"/>
  </r>
  <r>
    <n v="3.7499999999999893"/>
    <d v="2022-06-14T00:00:00"/>
    <d v="1899-12-30T17:15:52"/>
    <n v="12.5"/>
    <n v="5.4"/>
    <n v="184.8"/>
    <n v="21.3"/>
    <n v="21.3"/>
    <n v="21.8"/>
    <n v="30"/>
    <n v="1.3"/>
    <n v="1.0880000000000001"/>
    <x v="12"/>
  </r>
  <r>
    <n v="3.7583333333333226"/>
    <d v="2022-06-14T00:00:00"/>
    <d v="1899-12-30T17:16:22"/>
    <n v="11.8"/>
    <n v="6"/>
    <n v="185.5"/>
    <n v="21.4"/>
    <n v="21.2"/>
    <n v="21.8"/>
    <n v="30"/>
    <n v="1.2"/>
    <n v="1.089"/>
    <x v="11"/>
  </r>
  <r>
    <n v="3.7666666666666559"/>
    <d v="2022-06-14T00:00:00"/>
    <d v="1899-12-30T17:16:52"/>
    <n v="11.8"/>
    <n v="6"/>
    <n v="186.1"/>
    <n v="21.3"/>
    <n v="21.3"/>
    <n v="21.8"/>
    <n v="30"/>
    <n v="1.2"/>
    <n v="1.0900000000000001"/>
    <x v="11"/>
  </r>
  <r>
    <n v="3.7749999999999893"/>
    <d v="2022-06-14T00:00:00"/>
    <d v="1899-12-30T17:17:22"/>
    <n v="11.8"/>
    <n v="6"/>
    <n v="186.1"/>
    <n v="21.3"/>
    <n v="21.2"/>
    <n v="21.9"/>
    <n v="30"/>
    <n v="1.2"/>
    <n v="1.091"/>
    <x v="11"/>
  </r>
  <r>
    <n v="3.7833333333333226"/>
    <d v="2022-06-14T00:00:00"/>
    <d v="1899-12-30T17:17:52"/>
    <n v="11.2"/>
    <n v="6"/>
    <n v="186.7"/>
    <n v="21.4"/>
    <n v="21.2"/>
    <n v="21.8"/>
    <n v="30"/>
    <n v="1.2"/>
    <n v="1.0920000000000001"/>
    <x v="11"/>
  </r>
  <r>
    <n v="3.7916666666666559"/>
    <d v="2022-06-14T00:00:00"/>
    <d v="1899-12-30T17:18:22"/>
    <n v="11.2"/>
    <n v="6"/>
    <n v="186.7"/>
    <n v="21.4"/>
    <n v="21.2"/>
    <n v="21.8"/>
    <n v="30"/>
    <n v="1.2"/>
    <n v="1.093"/>
    <x v="11"/>
  </r>
  <r>
    <n v="3.7999999999999892"/>
    <d v="2022-06-14T00:00:00"/>
    <d v="1899-12-30T17:18:52"/>
    <n v="10.5"/>
    <n v="6"/>
    <n v="187.4"/>
    <n v="21.4"/>
    <n v="21.1"/>
    <n v="21.9"/>
    <n v="30"/>
    <n v="1.2"/>
    <n v="1.0940000000000001"/>
    <x v="11"/>
  </r>
  <r>
    <n v="3.8083333333333225"/>
    <d v="2022-06-14T00:00:00"/>
    <d v="1899-12-30T17:19:22"/>
    <n v="10.5"/>
    <n v="6"/>
    <n v="188"/>
    <n v="21.3"/>
    <n v="21.4"/>
    <n v="21.8"/>
    <n v="30"/>
    <n v="1.2"/>
    <n v="1.095"/>
    <x v="11"/>
  </r>
  <r>
    <n v="3.8166666666666558"/>
    <d v="2022-06-14T00:00:00"/>
    <d v="1899-12-30T17:19:52"/>
    <n v="10.5"/>
    <n v="6"/>
    <n v="188"/>
    <n v="21.3"/>
    <n v="21.3"/>
    <n v="21.7"/>
    <n v="30"/>
    <n v="1.2"/>
    <n v="1.0960000000000001"/>
    <x v="11"/>
  </r>
  <r>
    <n v="3.8249999999999891"/>
    <d v="2022-06-14T00:00:00"/>
    <d v="1899-12-30T17:20:22"/>
    <n v="9.8000000000000007"/>
    <n v="6"/>
    <n v="188.6"/>
    <n v="21.3"/>
    <n v="21.2"/>
    <n v="21.9"/>
    <n v="30"/>
    <n v="1.2"/>
    <n v="1.097"/>
    <x v="11"/>
  </r>
  <r>
    <n v="3.8333333333333224"/>
    <d v="2022-06-14T00:00:00"/>
    <d v="1899-12-30T17:20:52"/>
    <n v="9.8000000000000007"/>
    <n v="6"/>
    <n v="189.3"/>
    <n v="21.4"/>
    <n v="21.2"/>
    <n v="21.9"/>
    <n v="30"/>
    <n v="1.2"/>
    <n v="1.0980000000000001"/>
    <x v="11"/>
  </r>
  <r>
    <n v="3.8416666666666557"/>
    <d v="2022-06-14T00:00:00"/>
    <d v="1899-12-30T17:21:22"/>
    <n v="9.8000000000000007"/>
    <n v="6"/>
    <n v="189.3"/>
    <n v="21.3"/>
    <n v="21.2"/>
    <n v="21.9"/>
    <n v="30"/>
    <n v="1.1000000000000001"/>
    <n v="1.099"/>
    <x v="10"/>
  </r>
  <r>
    <n v="3.849999999999989"/>
    <d v="2022-06-14T00:00:00"/>
    <d v="1899-12-30T17:21:52"/>
    <n v="9.1"/>
    <n v="6"/>
    <n v="189.3"/>
    <n v="21.3"/>
    <n v="21.2"/>
    <n v="21.8"/>
    <n v="30"/>
    <n v="1.1000000000000001"/>
    <n v="1.099"/>
    <x v="10"/>
  </r>
  <r>
    <n v="3.8583333333333223"/>
    <d v="2022-06-14T00:00:00"/>
    <d v="1899-12-30T17:22:22"/>
    <n v="9.1"/>
    <n v="6"/>
    <n v="189.9"/>
    <n v="21.3"/>
    <n v="21.2"/>
    <n v="21.8"/>
    <n v="30"/>
    <n v="1.1000000000000001"/>
    <n v="1.1000000000000001"/>
    <x v="10"/>
  </r>
  <r>
    <n v="3.8666666666666556"/>
    <d v="2022-06-14T00:00:00"/>
    <d v="1899-12-30T17:22:52"/>
    <n v="8.5"/>
    <n v="6"/>
    <n v="189.9"/>
    <n v="21.4"/>
    <n v="21.2"/>
    <n v="21.8"/>
    <n v="30"/>
    <n v="1.1000000000000001"/>
    <n v="1.101"/>
    <x v="10"/>
  </r>
  <r>
    <n v="3.8749999999999889"/>
    <d v="2022-06-14T00:00:00"/>
    <d v="1899-12-30T17:23:22"/>
    <n v="8.5"/>
    <n v="6"/>
    <n v="190.5"/>
    <n v="21.3"/>
    <n v="21.2"/>
    <n v="21.8"/>
    <n v="30"/>
    <n v="1.1000000000000001"/>
    <n v="1.1020000000000001"/>
    <x v="10"/>
  </r>
  <r>
    <n v="3.8833333333333222"/>
    <d v="2022-06-14T00:00:00"/>
    <d v="1899-12-30T17:23:52"/>
    <n v="8.5"/>
    <n v="6"/>
    <n v="191.2"/>
    <n v="21.3"/>
    <n v="21.1"/>
    <n v="21.7"/>
    <n v="30"/>
    <n v="1.1000000000000001"/>
    <n v="1.103"/>
    <x v="10"/>
  </r>
  <r>
    <n v="3.8916666666666555"/>
    <d v="2022-06-14T00:00:00"/>
    <d v="1899-12-30T17:24:22"/>
    <n v="7.8"/>
    <n v="6"/>
    <n v="191.2"/>
    <n v="21.3"/>
    <n v="21.2"/>
    <n v="21.8"/>
    <n v="30"/>
    <n v="1.1000000000000001"/>
    <n v="1.1040000000000001"/>
    <x v="10"/>
  </r>
  <r>
    <n v="3.8999999999999888"/>
    <d v="2022-06-14T00:00:00"/>
    <d v="1899-12-30T17:24:52"/>
    <n v="7.8"/>
    <n v="5.4"/>
    <n v="191.2"/>
    <n v="21.3"/>
    <n v="21.2"/>
    <n v="21.7"/>
    <n v="30"/>
    <n v="1"/>
    <n v="1.105"/>
    <x v="9"/>
  </r>
  <r>
    <n v="3.9083333333333221"/>
    <d v="2022-06-14T00:00:00"/>
    <d v="1899-12-30T17:25:22"/>
    <n v="7.8"/>
    <n v="6"/>
    <n v="191.8"/>
    <n v="21.2"/>
    <n v="21.2"/>
    <n v="21.7"/>
    <n v="30"/>
    <n v="1"/>
    <n v="1.1060000000000001"/>
    <x v="9"/>
  </r>
  <r>
    <n v="3.9166666666666554"/>
    <d v="2022-06-14T00:00:00"/>
    <d v="1899-12-30T17:25:52"/>
    <n v="7.8"/>
    <n v="6"/>
    <n v="191.8"/>
    <n v="21.1"/>
    <n v="21"/>
    <n v="21.8"/>
    <n v="30"/>
    <n v="1"/>
    <n v="1.107"/>
    <x v="9"/>
  </r>
  <r>
    <n v="3.9249999999999887"/>
    <d v="2022-06-14T00:00:00"/>
    <d v="1899-12-30T17:26:22"/>
    <n v="7.1"/>
    <n v="6"/>
    <n v="192.4"/>
    <n v="21.3"/>
    <n v="21.2"/>
    <n v="21.8"/>
    <n v="30"/>
    <n v="1"/>
    <n v="1.107"/>
    <x v="9"/>
  </r>
  <r>
    <n v="3.933333333333322"/>
    <d v="2022-06-14T00:00:00"/>
    <d v="1899-12-30T17:26:52"/>
    <n v="7.1"/>
    <n v="6"/>
    <n v="192.4"/>
    <n v="21.3"/>
    <n v="21.1"/>
    <n v="21.6"/>
    <n v="30"/>
    <n v="1"/>
    <n v="1.1080000000000001"/>
    <x v="9"/>
  </r>
  <r>
    <n v="3.9416666666666553"/>
    <d v="2022-06-14T00:00:00"/>
    <d v="1899-12-30T17:27:22"/>
    <n v="7.1"/>
    <n v="6"/>
    <n v="192.4"/>
    <n v="21.2"/>
    <n v="21.1"/>
    <n v="21.8"/>
    <n v="30"/>
    <n v="0.9"/>
    <n v="1.109"/>
    <x v="8"/>
  </r>
  <r>
    <n v="3.9499999999999886"/>
    <d v="2022-06-14T00:00:00"/>
    <d v="1899-12-30T17:27:53"/>
    <n v="6.4"/>
    <n v="6"/>
    <n v="193.1"/>
    <n v="21.3"/>
    <n v="21.2"/>
    <n v="21.8"/>
    <n v="30"/>
    <n v="0.9"/>
    <n v="1.1100000000000001"/>
    <x v="8"/>
  </r>
  <r>
    <n v="3.9583333333333219"/>
    <d v="2022-06-14T00:00:00"/>
    <d v="1899-12-30T17:28:23"/>
    <n v="6.4"/>
    <n v="6"/>
    <n v="193.1"/>
    <n v="21.2"/>
    <n v="21.1"/>
    <n v="21.7"/>
    <n v="30"/>
    <n v="0.9"/>
    <n v="1.111"/>
    <x v="8"/>
  </r>
  <r>
    <n v="3.9666666666666552"/>
    <d v="2022-06-14T00:00:00"/>
    <d v="1899-12-30T17:28:53"/>
    <n v="6.4"/>
    <n v="6"/>
    <n v="193.1"/>
    <n v="21.3"/>
    <n v="21.2"/>
    <n v="21.8"/>
    <n v="30"/>
    <n v="0.9"/>
    <n v="1.111"/>
    <x v="8"/>
  </r>
  <r>
    <n v="3.9749999999999885"/>
    <d v="2022-06-14T00:00:00"/>
    <d v="1899-12-30T17:29:23"/>
    <n v="5.8"/>
    <n v="6"/>
    <n v="193.7"/>
    <n v="21.1"/>
    <n v="21.1"/>
    <n v="21.7"/>
    <n v="30"/>
    <n v="0.8"/>
    <n v="1.1120000000000001"/>
    <x v="7"/>
  </r>
  <r>
    <n v="3.9833333333333218"/>
    <d v="2022-06-14T00:00:00"/>
    <d v="1899-12-30T17:29:53"/>
    <n v="5.8"/>
    <n v="6"/>
    <n v="193.7"/>
    <n v="21.3"/>
    <n v="21.2"/>
    <n v="21.7"/>
    <n v="30"/>
    <n v="0.8"/>
    <n v="1.113"/>
    <x v="7"/>
  </r>
  <r>
    <n v="3.9916666666666551"/>
    <d v="2022-06-14T00:00:00"/>
    <d v="1899-12-30T17:30:23"/>
    <n v="5.8"/>
    <n v="6"/>
    <n v="194.3"/>
    <n v="21.1"/>
    <n v="21.1"/>
    <n v="21.7"/>
    <n v="30"/>
    <n v="0.8"/>
    <n v="1.113"/>
    <x v="7"/>
  </r>
  <r>
    <n v="3.9999999999999885"/>
    <d v="2022-06-14T00:00:00"/>
    <d v="1899-12-30T17:30:53"/>
    <n v="5.8"/>
    <n v="6"/>
    <n v="194.3"/>
    <n v="21.2"/>
    <n v="21.1"/>
    <n v="21.6"/>
    <n v="30"/>
    <n v="0.8"/>
    <n v="1.1140000000000001"/>
    <x v="7"/>
  </r>
  <r>
    <n v="4.0083333333333222"/>
    <d v="2022-06-14T00:00:00"/>
    <d v="1899-12-30T17:31:23"/>
    <n v="5.0999999999999996"/>
    <n v="6"/>
    <n v="194.3"/>
    <n v="21.1"/>
    <n v="21.1"/>
    <n v="21.5"/>
    <n v="30"/>
    <n v="0.7"/>
    <n v="1.115"/>
    <x v="6"/>
  </r>
  <r>
    <n v="4.0166666666666559"/>
    <d v="2022-06-14T00:00:00"/>
    <d v="1899-12-30T17:31:53"/>
    <n v="5.0999999999999996"/>
    <n v="6"/>
    <n v="194.3"/>
    <n v="21.1"/>
    <n v="20.9"/>
    <n v="21.6"/>
    <n v="30"/>
    <n v="0.7"/>
    <n v="1.115"/>
    <x v="6"/>
  </r>
  <r>
    <n v="4.0249999999999897"/>
    <d v="2022-06-14T00:00:00"/>
    <d v="1899-12-30T17:32:23"/>
    <n v="5.0999999999999996"/>
    <n v="6"/>
    <n v="195"/>
    <n v="21.2"/>
    <n v="21"/>
    <n v="21.7"/>
    <n v="30"/>
    <n v="0.7"/>
    <n v="1.1160000000000001"/>
    <x v="6"/>
  </r>
  <r>
    <n v="4.0333333333333234"/>
    <d v="2022-06-14T00:00:00"/>
    <d v="1899-12-30T17:32:53"/>
    <n v="5.0999999999999996"/>
    <n v="6"/>
    <n v="195"/>
    <n v="21"/>
    <n v="21.2"/>
    <n v="21.5"/>
    <n v="30"/>
    <n v="0.7"/>
    <n v="1.1160000000000001"/>
    <x v="6"/>
  </r>
  <r>
    <n v="4.0416666666666572"/>
    <d v="2022-06-14T00:00:00"/>
    <d v="1899-12-30T17:33:23"/>
    <n v="5.0999999999999996"/>
    <n v="6"/>
    <n v="195"/>
    <n v="21"/>
    <n v="21"/>
    <n v="21.4"/>
    <n v="30"/>
    <n v="0.6"/>
    <n v="1.117"/>
    <x v="5"/>
  </r>
  <r>
    <n v="4.0499999999999909"/>
    <d v="2022-06-14T00:00:00"/>
    <d v="1899-12-30T17:33:53"/>
    <n v="4.4000000000000004"/>
    <n v="6"/>
    <n v="195"/>
    <n v="21"/>
    <n v="20.9"/>
    <n v="21.5"/>
    <n v="30"/>
    <n v="0.6"/>
    <n v="1.117"/>
    <x v="5"/>
  </r>
  <r>
    <n v="4.0583333333333247"/>
    <d v="2022-06-14T00:00:00"/>
    <d v="1899-12-30T17:34:23"/>
    <n v="4.4000000000000004"/>
    <n v="6"/>
    <n v="195"/>
    <n v="21.1"/>
    <n v="21"/>
    <n v="21.5"/>
    <n v="30"/>
    <n v="0.6"/>
    <n v="1.1180000000000001"/>
    <x v="5"/>
  </r>
  <r>
    <n v="4.0666666666666584"/>
    <d v="2022-06-14T00:00:00"/>
    <d v="1899-12-30T17:34:53"/>
    <n v="4.4000000000000004"/>
    <n v="6"/>
    <n v="195.6"/>
    <n v="21"/>
    <n v="20.9"/>
    <n v="21.3"/>
    <n v="30"/>
    <n v="0.6"/>
    <n v="1.1180000000000001"/>
    <x v="5"/>
  </r>
  <r>
    <n v="4.0749999999999922"/>
    <d v="2022-06-14T00:00:00"/>
    <d v="1899-12-30T17:35:23"/>
    <n v="4.4000000000000004"/>
    <n v="6"/>
    <n v="195"/>
    <n v="21"/>
    <n v="21"/>
    <n v="21.4"/>
    <n v="30"/>
    <n v="0.5"/>
    <n v="1.119"/>
    <x v="4"/>
  </r>
  <r>
    <n v="4.0833333333333259"/>
    <d v="2022-06-14T00:00:00"/>
    <d v="1899-12-30T17:35:53"/>
    <n v="4.4000000000000004"/>
    <n v="6"/>
    <n v="195"/>
    <n v="21"/>
    <n v="20.9"/>
    <n v="21.5"/>
    <n v="30"/>
    <n v="0.5"/>
    <n v="1.119"/>
    <x v="4"/>
  </r>
  <r>
    <n v="4.0916666666666597"/>
    <d v="2022-06-14T00:00:00"/>
    <d v="1899-12-30T17:36:23"/>
    <n v="4.4000000000000004"/>
    <n v="6"/>
    <n v="195"/>
    <n v="21"/>
    <n v="20.8"/>
    <n v="21.4"/>
    <n v="30"/>
    <n v="0.5"/>
    <n v="1.1200000000000001"/>
    <x v="4"/>
  </r>
  <r>
    <n v="4.0999999999999934"/>
    <d v="2022-06-14T00:00:00"/>
    <d v="1899-12-30T17:36:53"/>
    <n v="4.4000000000000004"/>
    <n v="6"/>
    <n v="195"/>
    <n v="20.9"/>
    <n v="20.8"/>
    <n v="21.5"/>
    <n v="30"/>
    <n v="0.5"/>
    <n v="1.1200000000000001"/>
    <x v="4"/>
  </r>
  <r>
    <n v="4.1083333333333272"/>
    <d v="2022-06-14T00:00:00"/>
    <d v="1899-12-30T17:37:23"/>
    <n v="4.4000000000000004"/>
    <n v="6"/>
    <n v="194.3"/>
    <n v="20.9"/>
    <n v="20.7"/>
    <n v="21.2"/>
    <n v="30"/>
    <n v="0.5"/>
    <n v="1.121"/>
    <x v="4"/>
  </r>
  <r>
    <n v="4.1166666666666609"/>
    <d v="2022-06-14T00:00:00"/>
    <d v="1899-12-30T17:37:53"/>
    <n v="4.4000000000000004"/>
    <n v="6"/>
    <n v="194.3"/>
    <n v="20.8"/>
    <n v="20.8"/>
    <n v="21.3"/>
    <n v="30"/>
    <n v="0.4"/>
    <n v="1.121"/>
    <x v="3"/>
  </r>
  <r>
    <n v="4.1249999999999947"/>
    <d v="2022-06-14T00:00:00"/>
    <d v="1899-12-30T17:38:24"/>
    <n v="3.7"/>
    <n v="6"/>
    <n v="193.7"/>
    <n v="20.9"/>
    <n v="20.7"/>
    <n v="21.3"/>
    <n v="30"/>
    <n v="0.4"/>
    <n v="1.121"/>
    <x v="3"/>
  </r>
  <r>
    <n v="4.1333333333333284"/>
    <d v="2022-06-14T00:00:00"/>
    <d v="1899-12-30T17:38:54"/>
    <n v="3.7"/>
    <n v="6"/>
    <n v="193.7"/>
    <n v="20.7"/>
    <n v="20.7"/>
    <n v="21.4"/>
    <n v="30"/>
    <n v="0.4"/>
    <n v="1.1220000000000001"/>
    <x v="3"/>
  </r>
  <r>
    <n v="4.1416666666666622"/>
    <d v="2022-06-14T00:00:00"/>
    <d v="1899-12-30T17:39:24"/>
    <n v="3.7"/>
    <n v="6"/>
    <n v="193.7"/>
    <n v="20.7"/>
    <n v="20.5"/>
    <n v="21.2"/>
    <n v="30"/>
    <n v="0.4"/>
    <n v="1.1220000000000001"/>
    <x v="3"/>
  </r>
  <r>
    <n v="4.1499999999999959"/>
    <d v="2022-06-14T00:00:00"/>
    <d v="1899-12-30T17:39:54"/>
    <n v="3.7"/>
    <n v="6"/>
    <n v="193.7"/>
    <n v="20.6"/>
    <n v="20.7"/>
    <n v="21.2"/>
    <n v="30"/>
    <n v="0.4"/>
    <n v="1.1220000000000001"/>
    <x v="3"/>
  </r>
  <r>
    <n v="4.1583333333333297"/>
    <d v="2022-06-14T00:00:00"/>
    <d v="1899-12-30T17:40:24"/>
    <n v="3.7"/>
    <n v="6"/>
    <n v="193.7"/>
    <n v="20.5"/>
    <n v="20.6"/>
    <n v="21.2"/>
    <n v="30"/>
    <n v="0.4"/>
    <n v="1.123"/>
    <x v="3"/>
  </r>
  <r>
    <n v="4.1666666666666634"/>
    <d v="2022-06-14T00:00:00"/>
    <d v="1899-12-30T17:40:54"/>
    <n v="3.7"/>
    <n v="6"/>
    <n v="193.7"/>
    <n v="20.399999999999999"/>
    <n v="20.7"/>
    <n v="21"/>
    <n v="30"/>
    <n v="0.4"/>
    <n v="1.123"/>
    <x v="3"/>
  </r>
  <r>
    <n v="4.1749999999999972"/>
    <d v="2022-06-14T00:00:00"/>
    <d v="1899-12-30T17:41:24"/>
    <n v="3.7"/>
    <n v="6"/>
    <n v="193.7"/>
    <n v="20.6"/>
    <n v="20.5"/>
    <n v="21.1"/>
    <n v="30"/>
    <n v="0.3"/>
    <n v="1.123"/>
    <x v="2"/>
  </r>
  <r>
    <n v="4.1833333333333309"/>
    <d v="2022-06-14T00:00:00"/>
    <d v="1899-12-30T17:41:54"/>
    <n v="3.7"/>
    <n v="6"/>
    <n v="193.7"/>
    <n v="20.6"/>
    <n v="20.6"/>
    <n v="21.2"/>
    <n v="30"/>
    <n v="0.3"/>
    <n v="1.1240000000000001"/>
    <x v="2"/>
  </r>
  <r>
    <n v="4.1916666666666647"/>
    <d v="2022-06-14T00:00:00"/>
    <d v="1899-12-30T17:42:24"/>
    <n v="3.7"/>
    <n v="6"/>
    <n v="193.7"/>
    <n v="20.5"/>
    <n v="20.5"/>
    <n v="21.1"/>
    <n v="30"/>
    <n v="0.3"/>
    <n v="1.1240000000000001"/>
    <x v="2"/>
  </r>
  <r>
    <n v="4.1999999999999984"/>
    <d v="2022-06-14T00:00:00"/>
    <d v="1899-12-30T17:42:54"/>
    <n v="3.7"/>
    <n v="6"/>
    <n v="193.7"/>
    <n v="20.6"/>
    <n v="20.399999999999999"/>
    <n v="21.1"/>
    <n v="30"/>
    <n v="0.3"/>
    <n v="1.1240000000000001"/>
    <x v="2"/>
  </r>
  <r>
    <n v="4.2083333333333321"/>
    <d v="2022-06-14T00:00:00"/>
    <d v="1899-12-30T17:43:24"/>
    <n v="3.7"/>
    <n v="6"/>
    <n v="193.7"/>
    <n v="20.6"/>
    <n v="20.7"/>
    <n v="20.9"/>
    <n v="30"/>
    <n v="0.3"/>
    <n v="1.1240000000000001"/>
    <x v="2"/>
  </r>
  <r>
    <n v="4.2166666666666659"/>
    <m/>
    <m/>
    <m/>
    <m/>
    <m/>
    <m/>
    <m/>
    <m/>
    <m/>
    <m/>
    <m/>
    <x v="14"/>
  </r>
  <r>
    <n v="4.2249999999999996"/>
    <m/>
    <m/>
    <m/>
    <m/>
    <m/>
    <m/>
    <m/>
    <m/>
    <m/>
    <m/>
    <m/>
    <x v="14"/>
  </r>
  <r>
    <n v="4.2333333333333334"/>
    <m/>
    <m/>
    <m/>
    <m/>
    <m/>
    <m/>
    <m/>
    <m/>
    <m/>
    <m/>
    <m/>
    <x v="14"/>
  </r>
  <r>
    <n v="4.2416666666666671"/>
    <m/>
    <m/>
    <m/>
    <m/>
    <m/>
    <m/>
    <m/>
    <m/>
    <m/>
    <m/>
    <m/>
    <x v="14"/>
  </r>
  <r>
    <n v="4.2500000000000009"/>
    <m/>
    <m/>
    <m/>
    <m/>
    <m/>
    <m/>
    <m/>
    <m/>
    <m/>
    <m/>
    <m/>
    <x v="14"/>
  </r>
  <r>
    <n v="4.2583333333333346"/>
    <m/>
    <m/>
    <m/>
    <m/>
    <m/>
    <m/>
    <m/>
    <m/>
    <m/>
    <m/>
    <m/>
    <x v="14"/>
  </r>
  <r>
    <n v="4.2666666666666684"/>
    <m/>
    <m/>
    <m/>
    <m/>
    <m/>
    <m/>
    <m/>
    <m/>
    <m/>
    <m/>
    <m/>
    <x v="14"/>
  </r>
  <r>
    <n v="4.2750000000000021"/>
    <m/>
    <m/>
    <m/>
    <m/>
    <m/>
    <m/>
    <m/>
    <m/>
    <m/>
    <m/>
    <m/>
    <x v="14"/>
  </r>
  <r>
    <n v="4.2833333333333359"/>
    <m/>
    <m/>
    <m/>
    <m/>
    <m/>
    <m/>
    <m/>
    <m/>
    <m/>
    <m/>
    <m/>
    <x v="14"/>
  </r>
  <r>
    <n v="4.2916666666666696"/>
    <m/>
    <m/>
    <m/>
    <m/>
    <m/>
    <m/>
    <m/>
    <m/>
    <m/>
    <m/>
    <m/>
    <x v="14"/>
  </r>
  <r>
    <n v="4.3000000000000034"/>
    <m/>
    <m/>
    <m/>
    <m/>
    <m/>
    <m/>
    <m/>
    <m/>
    <m/>
    <m/>
    <m/>
    <x v="14"/>
  </r>
  <r>
    <n v="4.3083333333333371"/>
    <m/>
    <m/>
    <m/>
    <m/>
    <m/>
    <m/>
    <m/>
    <m/>
    <m/>
    <m/>
    <m/>
    <x v="14"/>
  </r>
  <r>
    <n v="4.3166666666666709"/>
    <m/>
    <m/>
    <m/>
    <m/>
    <m/>
    <m/>
    <m/>
    <m/>
    <m/>
    <m/>
    <m/>
    <x v="14"/>
  </r>
  <r>
    <n v="4.3250000000000046"/>
    <m/>
    <m/>
    <m/>
    <m/>
    <m/>
    <m/>
    <m/>
    <m/>
    <m/>
    <m/>
    <m/>
    <x v="14"/>
  </r>
  <r>
    <n v="4.3333333333333384"/>
    <m/>
    <m/>
    <m/>
    <m/>
    <m/>
    <m/>
    <m/>
    <m/>
    <m/>
    <m/>
    <m/>
    <x v="14"/>
  </r>
  <r>
    <n v="4.3416666666666721"/>
    <m/>
    <m/>
    <m/>
    <m/>
    <m/>
    <m/>
    <m/>
    <m/>
    <m/>
    <m/>
    <m/>
    <x v="14"/>
  </r>
  <r>
    <n v="4.3500000000000059"/>
    <m/>
    <m/>
    <m/>
    <m/>
    <m/>
    <m/>
    <m/>
    <m/>
    <m/>
    <m/>
    <m/>
    <x v="14"/>
  </r>
  <r>
    <n v="4.3583333333333396"/>
    <m/>
    <m/>
    <m/>
    <m/>
    <m/>
    <m/>
    <m/>
    <m/>
    <m/>
    <m/>
    <m/>
    <x v="14"/>
  </r>
  <r>
    <n v="4.3666666666666734"/>
    <m/>
    <m/>
    <m/>
    <m/>
    <m/>
    <m/>
    <m/>
    <m/>
    <m/>
    <m/>
    <m/>
    <x v="14"/>
  </r>
  <r>
    <n v="4.3750000000000071"/>
    <m/>
    <m/>
    <m/>
    <m/>
    <m/>
    <m/>
    <m/>
    <m/>
    <m/>
    <m/>
    <m/>
    <x v="14"/>
  </r>
  <r>
    <n v="4.3833333333333409"/>
    <m/>
    <m/>
    <m/>
    <m/>
    <m/>
    <m/>
    <m/>
    <m/>
    <m/>
    <m/>
    <m/>
    <x v="14"/>
  </r>
  <r>
    <n v="4.3916666666666746"/>
    <m/>
    <m/>
    <m/>
    <m/>
    <m/>
    <m/>
    <m/>
    <m/>
    <m/>
    <m/>
    <m/>
    <x v="14"/>
  </r>
  <r>
    <n v="4.4000000000000083"/>
    <m/>
    <m/>
    <m/>
    <m/>
    <m/>
    <m/>
    <m/>
    <m/>
    <m/>
    <m/>
    <m/>
    <x v="14"/>
  </r>
  <r>
    <n v="4.4083333333333421"/>
    <m/>
    <m/>
    <m/>
    <m/>
    <m/>
    <m/>
    <m/>
    <m/>
    <m/>
    <m/>
    <m/>
    <x v="14"/>
  </r>
  <r>
    <n v="4.4166666666666758"/>
    <m/>
    <m/>
    <m/>
    <m/>
    <m/>
    <m/>
    <m/>
    <m/>
    <m/>
    <m/>
    <m/>
    <x v="14"/>
  </r>
  <r>
    <n v="4.4250000000000096"/>
    <m/>
    <m/>
    <m/>
    <m/>
    <m/>
    <m/>
    <m/>
    <m/>
    <m/>
    <m/>
    <m/>
    <x v="14"/>
  </r>
  <r>
    <n v="4.4333333333333433"/>
    <m/>
    <m/>
    <m/>
    <m/>
    <m/>
    <m/>
    <m/>
    <m/>
    <m/>
    <m/>
    <m/>
    <x v="14"/>
  </r>
  <r>
    <n v="4.4416666666666771"/>
    <m/>
    <m/>
    <m/>
    <m/>
    <m/>
    <m/>
    <m/>
    <m/>
    <m/>
    <m/>
    <m/>
    <x v="14"/>
  </r>
  <r>
    <n v="4.4500000000000108"/>
    <m/>
    <m/>
    <m/>
    <m/>
    <m/>
    <m/>
    <m/>
    <m/>
    <m/>
    <m/>
    <m/>
    <x v="14"/>
  </r>
  <r>
    <n v="4.4583333333333446"/>
    <m/>
    <m/>
    <m/>
    <m/>
    <m/>
    <m/>
    <m/>
    <m/>
    <m/>
    <m/>
    <m/>
    <x v="14"/>
  </r>
  <r>
    <n v="4.4666666666666783"/>
    <m/>
    <m/>
    <m/>
    <m/>
    <m/>
    <m/>
    <m/>
    <m/>
    <m/>
    <m/>
    <m/>
    <x v="14"/>
  </r>
  <r>
    <n v="4.4750000000000121"/>
    <m/>
    <m/>
    <m/>
    <m/>
    <m/>
    <m/>
    <m/>
    <m/>
    <m/>
    <m/>
    <m/>
    <x v="14"/>
  </r>
  <r>
    <n v="4.4833333333333458"/>
    <m/>
    <m/>
    <m/>
    <m/>
    <m/>
    <m/>
    <m/>
    <m/>
    <m/>
    <m/>
    <m/>
    <x v="14"/>
  </r>
  <r>
    <n v="4.4916666666666796"/>
    <m/>
    <m/>
    <m/>
    <m/>
    <m/>
    <m/>
    <m/>
    <m/>
    <m/>
    <m/>
    <m/>
    <x v="14"/>
  </r>
  <r>
    <n v="4.5000000000000133"/>
    <m/>
    <m/>
    <m/>
    <m/>
    <m/>
    <m/>
    <m/>
    <m/>
    <m/>
    <m/>
    <m/>
    <x v="14"/>
  </r>
  <r>
    <n v="4.5083333333333471"/>
    <m/>
    <m/>
    <m/>
    <m/>
    <m/>
    <m/>
    <m/>
    <m/>
    <m/>
    <m/>
    <m/>
    <x v="14"/>
  </r>
  <r>
    <n v="4.5166666666666808"/>
    <m/>
    <m/>
    <m/>
    <m/>
    <m/>
    <m/>
    <m/>
    <m/>
    <m/>
    <m/>
    <m/>
    <x v="14"/>
  </r>
  <r>
    <n v="4.5250000000000146"/>
    <m/>
    <m/>
    <m/>
    <m/>
    <m/>
    <m/>
    <m/>
    <m/>
    <m/>
    <m/>
    <m/>
    <x v="14"/>
  </r>
  <r>
    <n v="4.5333333333333483"/>
    <m/>
    <m/>
    <m/>
    <m/>
    <m/>
    <m/>
    <m/>
    <m/>
    <m/>
    <m/>
    <m/>
    <x v="14"/>
  </r>
  <r>
    <n v="4.5416666666666821"/>
    <m/>
    <m/>
    <m/>
    <m/>
    <m/>
    <m/>
    <m/>
    <m/>
    <m/>
    <m/>
    <m/>
    <x v="14"/>
  </r>
  <r>
    <n v="4.5500000000000158"/>
    <m/>
    <m/>
    <m/>
    <m/>
    <m/>
    <m/>
    <m/>
    <m/>
    <m/>
    <m/>
    <m/>
    <x v="14"/>
  </r>
  <r>
    <n v="4.5583333333333496"/>
    <m/>
    <m/>
    <m/>
    <m/>
    <m/>
    <m/>
    <m/>
    <m/>
    <m/>
    <m/>
    <m/>
    <x v="14"/>
  </r>
  <r>
    <n v="4.5666666666666833"/>
    <m/>
    <m/>
    <m/>
    <m/>
    <m/>
    <m/>
    <m/>
    <m/>
    <m/>
    <m/>
    <m/>
    <x v="14"/>
  </r>
  <r>
    <n v="4.5750000000000171"/>
    <m/>
    <m/>
    <m/>
    <m/>
    <m/>
    <m/>
    <m/>
    <m/>
    <m/>
    <m/>
    <m/>
    <x v="14"/>
  </r>
  <r>
    <n v="4.5833333333333508"/>
    <m/>
    <m/>
    <m/>
    <m/>
    <m/>
    <m/>
    <m/>
    <m/>
    <m/>
    <m/>
    <m/>
    <x v="14"/>
  </r>
  <r>
    <n v="4.5916666666666845"/>
    <m/>
    <m/>
    <m/>
    <m/>
    <m/>
    <m/>
    <m/>
    <m/>
    <m/>
    <m/>
    <m/>
    <x v="14"/>
  </r>
  <r>
    <n v="4.6000000000000183"/>
    <m/>
    <m/>
    <m/>
    <m/>
    <m/>
    <m/>
    <m/>
    <m/>
    <m/>
    <m/>
    <m/>
    <x v="14"/>
  </r>
  <r>
    <n v="4.608333333333352"/>
    <m/>
    <m/>
    <m/>
    <m/>
    <m/>
    <m/>
    <m/>
    <m/>
    <m/>
    <m/>
    <m/>
    <x v="14"/>
  </r>
  <r>
    <n v="4.6166666666666858"/>
    <m/>
    <m/>
    <m/>
    <m/>
    <m/>
    <m/>
    <m/>
    <m/>
    <m/>
    <m/>
    <m/>
    <x v="14"/>
  </r>
  <r>
    <n v="4.6250000000000195"/>
    <m/>
    <m/>
    <m/>
    <m/>
    <m/>
    <m/>
    <m/>
    <m/>
    <m/>
    <m/>
    <m/>
    <x v="14"/>
  </r>
  <r>
    <n v="4.6333333333333533"/>
    <m/>
    <m/>
    <m/>
    <m/>
    <m/>
    <m/>
    <m/>
    <m/>
    <m/>
    <m/>
    <m/>
    <x v="14"/>
  </r>
  <r>
    <n v="4.641666666666687"/>
    <m/>
    <m/>
    <m/>
    <m/>
    <m/>
    <m/>
    <m/>
    <m/>
    <m/>
    <m/>
    <m/>
    <x v="14"/>
  </r>
  <r>
    <n v="4.6500000000000208"/>
    <m/>
    <m/>
    <m/>
    <m/>
    <m/>
    <m/>
    <m/>
    <m/>
    <m/>
    <m/>
    <m/>
    <x v="14"/>
  </r>
  <r>
    <n v="4.6583333333333545"/>
    <m/>
    <m/>
    <m/>
    <m/>
    <m/>
    <m/>
    <m/>
    <m/>
    <m/>
    <m/>
    <m/>
    <x v="14"/>
  </r>
  <r>
    <n v="4.6666666666666883"/>
    <m/>
    <m/>
    <m/>
    <m/>
    <m/>
    <m/>
    <m/>
    <m/>
    <m/>
    <m/>
    <m/>
    <x v="14"/>
  </r>
  <r>
    <n v="4.675000000000022"/>
    <m/>
    <m/>
    <m/>
    <m/>
    <m/>
    <m/>
    <m/>
    <m/>
    <m/>
    <m/>
    <m/>
    <x v="14"/>
  </r>
  <r>
    <n v="4.6833333333333558"/>
    <m/>
    <m/>
    <m/>
    <m/>
    <m/>
    <m/>
    <m/>
    <m/>
    <m/>
    <m/>
    <m/>
    <x v="14"/>
  </r>
  <r>
    <n v="4.6916666666666895"/>
    <m/>
    <m/>
    <m/>
    <m/>
    <m/>
    <m/>
    <m/>
    <m/>
    <m/>
    <m/>
    <m/>
    <x v="14"/>
  </r>
  <r>
    <n v="4.7000000000000233"/>
    <m/>
    <m/>
    <m/>
    <m/>
    <m/>
    <m/>
    <m/>
    <m/>
    <m/>
    <m/>
    <m/>
    <x v="14"/>
  </r>
  <r>
    <n v="4.708333333333357"/>
    <m/>
    <m/>
    <m/>
    <m/>
    <m/>
    <m/>
    <m/>
    <m/>
    <m/>
    <m/>
    <m/>
    <x v="14"/>
  </r>
  <r>
    <n v="4.7166666666666908"/>
    <m/>
    <m/>
    <m/>
    <m/>
    <m/>
    <m/>
    <m/>
    <m/>
    <m/>
    <m/>
    <m/>
    <x v="14"/>
  </r>
  <r>
    <n v="4.7250000000000245"/>
    <m/>
    <m/>
    <m/>
    <m/>
    <m/>
    <m/>
    <m/>
    <m/>
    <m/>
    <m/>
    <m/>
    <x v="14"/>
  </r>
  <r>
    <n v="4.7333333333333583"/>
    <m/>
    <m/>
    <m/>
    <m/>
    <m/>
    <m/>
    <m/>
    <m/>
    <m/>
    <m/>
    <m/>
    <x v="14"/>
  </r>
  <r>
    <n v="4.741666666666692"/>
    <m/>
    <m/>
    <m/>
    <m/>
    <m/>
    <m/>
    <m/>
    <m/>
    <m/>
    <m/>
    <m/>
    <x v="14"/>
  </r>
  <r>
    <n v="4.7500000000000258"/>
    <m/>
    <m/>
    <m/>
    <m/>
    <m/>
    <m/>
    <m/>
    <m/>
    <m/>
    <m/>
    <m/>
    <x v="14"/>
  </r>
  <r>
    <n v="4.7583333333333595"/>
    <m/>
    <m/>
    <m/>
    <m/>
    <m/>
    <m/>
    <m/>
    <m/>
    <m/>
    <m/>
    <m/>
    <x v="14"/>
  </r>
  <r>
    <n v="4.7666666666666933"/>
    <m/>
    <m/>
    <m/>
    <m/>
    <m/>
    <m/>
    <m/>
    <m/>
    <m/>
    <m/>
    <m/>
    <x v="14"/>
  </r>
  <r>
    <n v="4.775000000000027"/>
    <m/>
    <m/>
    <m/>
    <m/>
    <m/>
    <m/>
    <m/>
    <m/>
    <m/>
    <m/>
    <m/>
    <x v="14"/>
  </r>
  <r>
    <n v="4.7833333333333607"/>
    <m/>
    <m/>
    <m/>
    <m/>
    <m/>
    <m/>
    <m/>
    <m/>
    <m/>
    <m/>
    <m/>
    <x v="14"/>
  </r>
  <r>
    <n v="4.7916666666666945"/>
    <m/>
    <m/>
    <m/>
    <m/>
    <m/>
    <m/>
    <m/>
    <m/>
    <m/>
    <m/>
    <m/>
    <x v="14"/>
  </r>
  <r>
    <n v="4.8000000000000282"/>
    <m/>
    <m/>
    <m/>
    <m/>
    <m/>
    <m/>
    <m/>
    <m/>
    <m/>
    <m/>
    <m/>
    <x v="14"/>
  </r>
  <r>
    <n v="4.808333333333362"/>
    <m/>
    <m/>
    <m/>
    <m/>
    <m/>
    <m/>
    <m/>
    <m/>
    <m/>
    <m/>
    <m/>
    <x v="14"/>
  </r>
  <r>
    <n v="4.8166666666666957"/>
    <m/>
    <m/>
    <m/>
    <m/>
    <m/>
    <m/>
    <m/>
    <m/>
    <m/>
    <m/>
    <m/>
    <x v="14"/>
  </r>
  <r>
    <n v="4.8250000000000295"/>
    <m/>
    <m/>
    <m/>
    <m/>
    <m/>
    <m/>
    <m/>
    <m/>
    <m/>
    <m/>
    <m/>
    <x v="14"/>
  </r>
  <r>
    <n v="4.8333333333333632"/>
    <m/>
    <m/>
    <m/>
    <m/>
    <m/>
    <m/>
    <m/>
    <m/>
    <m/>
    <m/>
    <m/>
    <x v="14"/>
  </r>
  <r>
    <n v="4.841666666666697"/>
    <m/>
    <m/>
    <m/>
    <m/>
    <m/>
    <m/>
    <m/>
    <m/>
    <m/>
    <m/>
    <m/>
    <x v="14"/>
  </r>
  <r>
    <n v="4.8500000000000307"/>
    <m/>
    <m/>
    <m/>
    <m/>
    <m/>
    <m/>
    <m/>
    <m/>
    <m/>
    <m/>
    <m/>
    <x v="14"/>
  </r>
  <r>
    <n v="4.8583333333333645"/>
    <m/>
    <m/>
    <m/>
    <m/>
    <m/>
    <m/>
    <m/>
    <m/>
    <m/>
    <m/>
    <m/>
    <x v="14"/>
  </r>
  <r>
    <n v="4.8666666666666982"/>
    <m/>
    <m/>
    <m/>
    <m/>
    <m/>
    <m/>
    <m/>
    <m/>
    <m/>
    <m/>
    <m/>
    <x v="14"/>
  </r>
  <r>
    <n v="4.875000000000032"/>
    <m/>
    <m/>
    <m/>
    <m/>
    <m/>
    <m/>
    <m/>
    <m/>
    <m/>
    <m/>
    <m/>
    <x v="14"/>
  </r>
  <r>
    <n v="4.8833333333333657"/>
    <m/>
    <m/>
    <m/>
    <m/>
    <m/>
    <m/>
    <m/>
    <m/>
    <m/>
    <m/>
    <m/>
    <x v="14"/>
  </r>
  <r>
    <n v="4.8916666666666995"/>
    <m/>
    <m/>
    <m/>
    <m/>
    <m/>
    <m/>
    <m/>
    <m/>
    <m/>
    <m/>
    <m/>
    <x v="14"/>
  </r>
  <r>
    <n v="4.9000000000000332"/>
    <m/>
    <m/>
    <m/>
    <m/>
    <m/>
    <m/>
    <m/>
    <m/>
    <m/>
    <m/>
    <m/>
    <x v="14"/>
  </r>
  <r>
    <n v="4.908333333333367"/>
    <m/>
    <m/>
    <m/>
    <m/>
    <m/>
    <m/>
    <m/>
    <m/>
    <m/>
    <m/>
    <m/>
    <x v="14"/>
  </r>
  <r>
    <n v="4.9166666666667007"/>
    <m/>
    <m/>
    <m/>
    <m/>
    <m/>
    <m/>
    <m/>
    <m/>
    <m/>
    <m/>
    <m/>
    <x v="14"/>
  </r>
  <r>
    <n v="4.9250000000000345"/>
    <m/>
    <m/>
    <m/>
    <m/>
    <m/>
    <m/>
    <m/>
    <m/>
    <m/>
    <m/>
    <m/>
    <x v="14"/>
  </r>
  <r>
    <n v="4.9333333333333682"/>
    <m/>
    <m/>
    <m/>
    <m/>
    <m/>
    <m/>
    <m/>
    <m/>
    <m/>
    <m/>
    <m/>
    <x v="14"/>
  </r>
  <r>
    <n v="4.941666666666702"/>
    <m/>
    <m/>
    <m/>
    <m/>
    <m/>
    <m/>
    <m/>
    <m/>
    <m/>
    <m/>
    <m/>
    <x v="14"/>
  </r>
  <r>
    <n v="4.9500000000000357"/>
    <m/>
    <m/>
    <m/>
    <m/>
    <m/>
    <m/>
    <m/>
    <m/>
    <m/>
    <m/>
    <m/>
    <x v="14"/>
  </r>
  <r>
    <n v="4.9583333333333695"/>
    <m/>
    <m/>
    <m/>
    <m/>
    <m/>
    <m/>
    <m/>
    <m/>
    <m/>
    <m/>
    <m/>
    <x v="14"/>
  </r>
  <r>
    <n v="4.9666666666667032"/>
    <m/>
    <m/>
    <m/>
    <m/>
    <m/>
    <m/>
    <m/>
    <m/>
    <m/>
    <m/>
    <m/>
    <x v="14"/>
  </r>
  <r>
    <n v="4.9750000000000369"/>
    <m/>
    <m/>
    <m/>
    <m/>
    <m/>
    <m/>
    <m/>
    <m/>
    <m/>
    <m/>
    <m/>
    <x v="14"/>
  </r>
  <r>
    <n v="4.9833333333333707"/>
    <m/>
    <m/>
    <m/>
    <m/>
    <m/>
    <m/>
    <m/>
    <m/>
    <m/>
    <m/>
    <m/>
    <x v="14"/>
  </r>
  <r>
    <n v="4.9916666666667044"/>
    <m/>
    <m/>
    <m/>
    <m/>
    <m/>
    <m/>
    <m/>
    <m/>
    <m/>
    <m/>
    <m/>
    <x v="14"/>
  </r>
  <r>
    <n v="5.0000000000000382"/>
    <m/>
    <m/>
    <m/>
    <m/>
    <m/>
    <m/>
    <m/>
    <m/>
    <m/>
    <m/>
    <m/>
    <x v="14"/>
  </r>
  <r>
    <n v="5.0083333333333719"/>
    <m/>
    <m/>
    <m/>
    <m/>
    <m/>
    <m/>
    <m/>
    <m/>
    <m/>
    <m/>
    <m/>
    <x v="14"/>
  </r>
  <r>
    <n v="5.0166666666667057"/>
    <m/>
    <m/>
    <m/>
    <m/>
    <m/>
    <m/>
    <m/>
    <m/>
    <m/>
    <m/>
    <m/>
    <x v="14"/>
  </r>
  <r>
    <n v="5.0250000000000394"/>
    <m/>
    <m/>
    <m/>
    <m/>
    <m/>
    <m/>
    <m/>
    <m/>
    <m/>
    <m/>
    <m/>
    <x v="14"/>
  </r>
  <r>
    <n v="5.0333333333333732"/>
    <m/>
    <m/>
    <m/>
    <m/>
    <m/>
    <m/>
    <m/>
    <m/>
    <m/>
    <m/>
    <m/>
    <x v="14"/>
  </r>
  <r>
    <n v="5.0416666666667069"/>
    <m/>
    <m/>
    <m/>
    <m/>
    <m/>
    <m/>
    <m/>
    <m/>
    <m/>
    <m/>
    <m/>
    <x v="14"/>
  </r>
  <r>
    <n v="5.0500000000000407"/>
    <m/>
    <m/>
    <m/>
    <m/>
    <m/>
    <m/>
    <m/>
    <m/>
    <m/>
    <m/>
    <m/>
    <x v="14"/>
  </r>
  <r>
    <n v="5.0583333333333744"/>
    <m/>
    <m/>
    <m/>
    <m/>
    <m/>
    <m/>
    <m/>
    <m/>
    <m/>
    <m/>
    <m/>
    <x v="14"/>
  </r>
  <r>
    <n v="5.0666666666667082"/>
    <m/>
    <m/>
    <m/>
    <m/>
    <m/>
    <m/>
    <m/>
    <m/>
    <m/>
    <m/>
    <m/>
    <x v="14"/>
  </r>
  <r>
    <n v="5.0750000000000419"/>
    <m/>
    <m/>
    <m/>
    <m/>
    <m/>
    <m/>
    <m/>
    <m/>
    <m/>
    <m/>
    <m/>
    <x v="14"/>
  </r>
  <r>
    <n v="5.0833333333333757"/>
    <m/>
    <m/>
    <m/>
    <m/>
    <m/>
    <m/>
    <m/>
    <m/>
    <m/>
    <m/>
    <m/>
    <x v="14"/>
  </r>
  <r>
    <n v="5.0916666666667094"/>
    <m/>
    <m/>
    <m/>
    <m/>
    <m/>
    <m/>
    <m/>
    <m/>
    <m/>
    <m/>
    <m/>
    <x v="14"/>
  </r>
  <r>
    <n v="5.1000000000000432"/>
    <m/>
    <m/>
    <m/>
    <m/>
    <m/>
    <m/>
    <m/>
    <m/>
    <m/>
    <m/>
    <m/>
    <x v="14"/>
  </r>
  <r>
    <n v="5.1083333333333769"/>
    <m/>
    <m/>
    <m/>
    <m/>
    <m/>
    <m/>
    <m/>
    <m/>
    <m/>
    <m/>
    <m/>
    <x v="14"/>
  </r>
  <r>
    <n v="5.1166666666667107"/>
    <m/>
    <m/>
    <m/>
    <m/>
    <m/>
    <m/>
    <m/>
    <m/>
    <m/>
    <m/>
    <m/>
    <x v="14"/>
  </r>
  <r>
    <n v="5.1250000000000444"/>
    <m/>
    <m/>
    <m/>
    <m/>
    <m/>
    <m/>
    <m/>
    <m/>
    <m/>
    <m/>
    <m/>
    <x v="14"/>
  </r>
  <r>
    <n v="5.1333333333333782"/>
    <m/>
    <m/>
    <m/>
    <m/>
    <m/>
    <m/>
    <m/>
    <m/>
    <m/>
    <m/>
    <m/>
    <x v="14"/>
  </r>
  <r>
    <n v="5.1416666666667119"/>
    <m/>
    <m/>
    <m/>
    <m/>
    <m/>
    <m/>
    <m/>
    <m/>
    <m/>
    <m/>
    <m/>
    <x v="14"/>
  </r>
  <r>
    <n v="5.1500000000000457"/>
    <m/>
    <m/>
    <m/>
    <m/>
    <m/>
    <m/>
    <m/>
    <m/>
    <m/>
    <m/>
    <m/>
    <x v="14"/>
  </r>
  <r>
    <n v="5.1583333333333794"/>
    <m/>
    <m/>
    <m/>
    <m/>
    <m/>
    <m/>
    <m/>
    <m/>
    <m/>
    <m/>
    <m/>
    <x v="14"/>
  </r>
  <r>
    <n v="5.1666666666667131"/>
    <m/>
    <m/>
    <m/>
    <m/>
    <m/>
    <m/>
    <m/>
    <m/>
    <m/>
    <m/>
    <m/>
    <x v="14"/>
  </r>
  <r>
    <n v="5.1750000000000469"/>
    <m/>
    <m/>
    <m/>
    <m/>
    <m/>
    <m/>
    <m/>
    <m/>
    <m/>
    <m/>
    <m/>
    <x v="14"/>
  </r>
  <r>
    <n v="5.1833333333333806"/>
    <m/>
    <m/>
    <m/>
    <m/>
    <m/>
    <m/>
    <m/>
    <m/>
    <m/>
    <m/>
    <m/>
    <x v="14"/>
  </r>
  <r>
    <n v="5.1916666666667144"/>
    <m/>
    <m/>
    <m/>
    <m/>
    <m/>
    <m/>
    <m/>
    <m/>
    <m/>
    <m/>
    <m/>
    <x v="14"/>
  </r>
  <r>
    <n v="5.2000000000000481"/>
    <m/>
    <m/>
    <m/>
    <m/>
    <m/>
    <m/>
    <m/>
    <m/>
    <m/>
    <m/>
    <m/>
    <x v="14"/>
  </r>
  <r>
    <n v="5.2083333333333819"/>
    <m/>
    <m/>
    <m/>
    <m/>
    <m/>
    <m/>
    <m/>
    <m/>
    <m/>
    <m/>
    <m/>
    <x v="14"/>
  </r>
  <r>
    <n v="5.2166666666667156"/>
    <m/>
    <m/>
    <m/>
    <m/>
    <m/>
    <m/>
    <m/>
    <m/>
    <m/>
    <m/>
    <m/>
    <x v="14"/>
  </r>
  <r>
    <n v="5.2250000000000494"/>
    <m/>
    <m/>
    <m/>
    <m/>
    <m/>
    <m/>
    <m/>
    <m/>
    <m/>
    <m/>
    <m/>
    <x v="14"/>
  </r>
  <r>
    <n v="5.2333333333333831"/>
    <m/>
    <m/>
    <m/>
    <m/>
    <m/>
    <m/>
    <m/>
    <m/>
    <m/>
    <m/>
    <m/>
    <x v="14"/>
  </r>
  <r>
    <n v="5.2416666666667169"/>
    <m/>
    <m/>
    <m/>
    <m/>
    <m/>
    <m/>
    <m/>
    <m/>
    <m/>
    <m/>
    <m/>
    <x v="14"/>
  </r>
  <r>
    <n v="5.2500000000000506"/>
    <m/>
    <m/>
    <m/>
    <m/>
    <m/>
    <m/>
    <m/>
    <m/>
    <m/>
    <m/>
    <m/>
    <x v="14"/>
  </r>
  <r>
    <n v="5.2583333333333844"/>
    <m/>
    <m/>
    <m/>
    <m/>
    <m/>
    <m/>
    <m/>
    <m/>
    <m/>
    <m/>
    <m/>
    <x v="14"/>
  </r>
  <r>
    <n v="5.2666666666667181"/>
    <m/>
    <m/>
    <m/>
    <m/>
    <m/>
    <m/>
    <m/>
    <m/>
    <m/>
    <m/>
    <m/>
    <x v="14"/>
  </r>
  <r>
    <n v="5.2750000000000519"/>
    <m/>
    <m/>
    <m/>
    <m/>
    <m/>
    <m/>
    <m/>
    <m/>
    <m/>
    <m/>
    <m/>
    <x v="14"/>
  </r>
  <r>
    <n v="5.2833333333333856"/>
    <m/>
    <m/>
    <m/>
    <m/>
    <m/>
    <m/>
    <m/>
    <m/>
    <m/>
    <m/>
    <m/>
    <x v="14"/>
  </r>
  <r>
    <n v="5.2916666666667194"/>
    <m/>
    <m/>
    <m/>
    <m/>
    <m/>
    <m/>
    <m/>
    <m/>
    <m/>
    <m/>
    <m/>
    <x v="14"/>
  </r>
  <r>
    <n v="5.3000000000000531"/>
    <m/>
    <m/>
    <m/>
    <m/>
    <m/>
    <m/>
    <m/>
    <m/>
    <m/>
    <m/>
    <m/>
    <x v="14"/>
  </r>
  <r>
    <n v="5.3083333333333869"/>
    <m/>
    <m/>
    <m/>
    <m/>
    <m/>
    <m/>
    <m/>
    <m/>
    <m/>
    <m/>
    <m/>
    <x v="14"/>
  </r>
  <r>
    <n v="5.3166666666667206"/>
    <m/>
    <m/>
    <m/>
    <m/>
    <m/>
    <m/>
    <m/>
    <m/>
    <m/>
    <m/>
    <m/>
    <x v="14"/>
  </r>
  <r>
    <n v="5.3250000000000544"/>
    <m/>
    <m/>
    <m/>
    <m/>
    <m/>
    <m/>
    <m/>
    <m/>
    <m/>
    <m/>
    <m/>
    <x v="14"/>
  </r>
  <r>
    <n v="5.3333333333333881"/>
    <m/>
    <m/>
    <m/>
    <m/>
    <m/>
    <m/>
    <m/>
    <m/>
    <m/>
    <m/>
    <m/>
    <x v="14"/>
  </r>
  <r>
    <n v="5.3416666666667219"/>
    <m/>
    <m/>
    <m/>
    <m/>
    <m/>
    <m/>
    <m/>
    <m/>
    <m/>
    <m/>
    <m/>
    <x v="14"/>
  </r>
  <r>
    <n v="5.3500000000000556"/>
    <m/>
    <m/>
    <m/>
    <m/>
    <m/>
    <m/>
    <m/>
    <m/>
    <m/>
    <m/>
    <m/>
    <x v="14"/>
  </r>
  <r>
    <n v="5.3583333333333893"/>
    <m/>
    <m/>
    <m/>
    <m/>
    <m/>
    <m/>
    <m/>
    <m/>
    <m/>
    <m/>
    <m/>
    <x v="14"/>
  </r>
  <r>
    <n v="5.3666666666667231"/>
    <m/>
    <m/>
    <m/>
    <m/>
    <m/>
    <m/>
    <m/>
    <m/>
    <m/>
    <m/>
    <m/>
    <x v="14"/>
  </r>
  <r>
    <n v="5.3750000000000568"/>
    <m/>
    <m/>
    <m/>
    <m/>
    <m/>
    <m/>
    <m/>
    <m/>
    <m/>
    <m/>
    <m/>
    <x v="14"/>
  </r>
  <r>
    <n v="5.3833333333333906"/>
    <m/>
    <m/>
    <m/>
    <m/>
    <m/>
    <m/>
    <m/>
    <m/>
    <m/>
    <m/>
    <m/>
    <x v="14"/>
  </r>
  <r>
    <n v="5.3916666666667243"/>
    <m/>
    <m/>
    <m/>
    <m/>
    <m/>
    <m/>
    <m/>
    <m/>
    <m/>
    <m/>
    <m/>
    <x v="14"/>
  </r>
  <r>
    <n v="5.4000000000000581"/>
    <m/>
    <m/>
    <m/>
    <m/>
    <m/>
    <m/>
    <m/>
    <m/>
    <m/>
    <m/>
    <m/>
    <x v="14"/>
  </r>
  <r>
    <n v="5.4083333333333918"/>
    <m/>
    <m/>
    <m/>
    <m/>
    <m/>
    <m/>
    <m/>
    <m/>
    <m/>
    <m/>
    <m/>
    <x v="14"/>
  </r>
  <r>
    <n v="5.4166666666667256"/>
    <m/>
    <m/>
    <m/>
    <m/>
    <m/>
    <m/>
    <m/>
    <m/>
    <m/>
    <m/>
    <m/>
    <x v="14"/>
  </r>
  <r>
    <n v="5.4250000000000593"/>
    <m/>
    <m/>
    <m/>
    <m/>
    <m/>
    <m/>
    <m/>
    <m/>
    <m/>
    <m/>
    <m/>
    <x v="14"/>
  </r>
  <r>
    <n v="5.4333333333333931"/>
    <m/>
    <m/>
    <m/>
    <m/>
    <m/>
    <m/>
    <m/>
    <m/>
    <m/>
    <m/>
    <m/>
    <x v="14"/>
  </r>
  <r>
    <n v="5.4416666666667268"/>
    <m/>
    <m/>
    <m/>
    <m/>
    <m/>
    <m/>
    <m/>
    <m/>
    <m/>
    <m/>
    <m/>
    <x v="14"/>
  </r>
  <r>
    <n v="5.4500000000000606"/>
    <m/>
    <m/>
    <m/>
    <m/>
    <m/>
    <m/>
    <m/>
    <m/>
    <m/>
    <m/>
    <m/>
    <x v="14"/>
  </r>
  <r>
    <n v="5.4583333333333943"/>
    <m/>
    <m/>
    <m/>
    <m/>
    <m/>
    <m/>
    <m/>
    <m/>
    <m/>
    <m/>
    <m/>
    <x v="14"/>
  </r>
  <r>
    <n v="5.4666666666667281"/>
    <m/>
    <m/>
    <m/>
    <m/>
    <m/>
    <m/>
    <m/>
    <m/>
    <m/>
    <m/>
    <m/>
    <x v="14"/>
  </r>
  <r>
    <n v="5.4750000000000618"/>
    <m/>
    <m/>
    <m/>
    <m/>
    <m/>
    <m/>
    <m/>
    <m/>
    <m/>
    <m/>
    <m/>
    <x v="14"/>
  </r>
  <r>
    <n v="5.4833333333333956"/>
    <m/>
    <m/>
    <m/>
    <m/>
    <m/>
    <m/>
    <m/>
    <m/>
    <m/>
    <m/>
    <m/>
    <x v="14"/>
  </r>
  <r>
    <n v="5.4916666666667293"/>
    <m/>
    <m/>
    <m/>
    <m/>
    <m/>
    <m/>
    <m/>
    <m/>
    <m/>
    <m/>
    <m/>
    <x v="14"/>
  </r>
  <r>
    <n v="5.5000000000000631"/>
    <m/>
    <m/>
    <m/>
    <m/>
    <m/>
    <m/>
    <m/>
    <m/>
    <m/>
    <m/>
    <m/>
    <x v="14"/>
  </r>
  <r>
    <n v="5.5083333333333968"/>
    <m/>
    <m/>
    <m/>
    <m/>
    <m/>
    <m/>
    <m/>
    <m/>
    <m/>
    <m/>
    <m/>
    <x v="14"/>
  </r>
  <r>
    <n v="5.5166666666667306"/>
    <m/>
    <m/>
    <m/>
    <m/>
    <m/>
    <m/>
    <m/>
    <m/>
    <m/>
    <m/>
    <m/>
    <x v="14"/>
  </r>
  <r>
    <n v="5.5250000000000643"/>
    <m/>
    <m/>
    <m/>
    <m/>
    <m/>
    <m/>
    <m/>
    <m/>
    <m/>
    <m/>
    <m/>
    <x v="14"/>
  </r>
  <r>
    <n v="5.5333333333333981"/>
    <m/>
    <m/>
    <m/>
    <m/>
    <m/>
    <m/>
    <m/>
    <m/>
    <m/>
    <m/>
    <m/>
    <x v="14"/>
  </r>
  <r>
    <n v="5.5416666666667318"/>
    <m/>
    <m/>
    <m/>
    <m/>
    <m/>
    <m/>
    <m/>
    <m/>
    <m/>
    <m/>
    <m/>
    <x v="14"/>
  </r>
  <r>
    <n v="5.5500000000000655"/>
    <m/>
    <m/>
    <m/>
    <m/>
    <m/>
    <m/>
    <m/>
    <m/>
    <m/>
    <m/>
    <m/>
    <x v="14"/>
  </r>
  <r>
    <n v="5.5583333333333993"/>
    <m/>
    <m/>
    <m/>
    <m/>
    <m/>
    <m/>
    <m/>
    <m/>
    <m/>
    <m/>
    <m/>
    <x v="14"/>
  </r>
  <r>
    <n v="5.566666666666733"/>
    <m/>
    <m/>
    <m/>
    <m/>
    <m/>
    <m/>
    <m/>
    <m/>
    <m/>
    <m/>
    <m/>
    <x v="14"/>
  </r>
  <r>
    <n v="5.5750000000000668"/>
    <m/>
    <m/>
    <m/>
    <m/>
    <m/>
    <m/>
    <m/>
    <m/>
    <m/>
    <m/>
    <m/>
    <x v="14"/>
  </r>
  <r>
    <n v="5.5833333333334005"/>
    <m/>
    <m/>
    <m/>
    <m/>
    <m/>
    <m/>
    <m/>
    <m/>
    <m/>
    <m/>
    <m/>
    <x v="14"/>
  </r>
  <r>
    <n v="5.5916666666667343"/>
    <m/>
    <m/>
    <m/>
    <m/>
    <m/>
    <m/>
    <m/>
    <m/>
    <m/>
    <m/>
    <m/>
    <x v="14"/>
  </r>
  <r>
    <n v="5.600000000000068"/>
    <m/>
    <m/>
    <m/>
    <m/>
    <m/>
    <m/>
    <m/>
    <m/>
    <m/>
    <m/>
    <m/>
    <x v="14"/>
  </r>
  <r>
    <n v="5.6083333333334018"/>
    <m/>
    <m/>
    <m/>
    <m/>
    <m/>
    <m/>
    <m/>
    <m/>
    <m/>
    <m/>
    <m/>
    <x v="14"/>
  </r>
  <r>
    <n v="5.6166666666667355"/>
    <m/>
    <m/>
    <m/>
    <m/>
    <m/>
    <m/>
    <m/>
    <m/>
    <m/>
    <m/>
    <m/>
    <x v="14"/>
  </r>
  <r>
    <n v="5.6250000000000693"/>
    <m/>
    <m/>
    <m/>
    <m/>
    <m/>
    <m/>
    <m/>
    <m/>
    <m/>
    <m/>
    <m/>
    <x v="14"/>
  </r>
  <r>
    <n v="5.633333333333403"/>
    <m/>
    <m/>
    <m/>
    <m/>
    <m/>
    <m/>
    <m/>
    <m/>
    <m/>
    <m/>
    <m/>
    <x v="14"/>
  </r>
  <r>
    <n v="5.6416666666667368"/>
    <m/>
    <m/>
    <m/>
    <m/>
    <m/>
    <m/>
    <m/>
    <m/>
    <m/>
    <m/>
    <m/>
    <x v="14"/>
  </r>
  <r>
    <n v="5.6500000000000705"/>
    <m/>
    <m/>
    <m/>
    <m/>
    <m/>
    <m/>
    <m/>
    <m/>
    <m/>
    <m/>
    <m/>
    <x v="14"/>
  </r>
  <r>
    <n v="5.6583333333334043"/>
    <m/>
    <m/>
    <m/>
    <m/>
    <m/>
    <m/>
    <m/>
    <m/>
    <m/>
    <m/>
    <m/>
    <x v="14"/>
  </r>
  <r>
    <n v="5.666666666666738"/>
    <m/>
    <m/>
    <m/>
    <m/>
    <m/>
    <m/>
    <m/>
    <m/>
    <m/>
    <m/>
    <m/>
    <x v="14"/>
  </r>
  <r>
    <n v="5.6750000000000718"/>
    <m/>
    <m/>
    <m/>
    <m/>
    <m/>
    <m/>
    <m/>
    <m/>
    <m/>
    <m/>
    <m/>
    <x v="14"/>
  </r>
  <r>
    <n v="5.6833333333334055"/>
    <m/>
    <m/>
    <m/>
    <m/>
    <m/>
    <m/>
    <m/>
    <m/>
    <m/>
    <m/>
    <m/>
    <x v="14"/>
  </r>
  <r>
    <n v="5.6916666666667393"/>
    <m/>
    <m/>
    <m/>
    <m/>
    <m/>
    <m/>
    <m/>
    <m/>
    <m/>
    <m/>
    <m/>
    <x v="14"/>
  </r>
  <r>
    <n v="5.700000000000073"/>
    <m/>
    <m/>
    <m/>
    <m/>
    <m/>
    <m/>
    <m/>
    <m/>
    <m/>
    <m/>
    <m/>
    <x v="14"/>
  </r>
  <r>
    <n v="5.7083333333334068"/>
    <m/>
    <m/>
    <m/>
    <m/>
    <m/>
    <m/>
    <m/>
    <m/>
    <m/>
    <m/>
    <m/>
    <x v="14"/>
  </r>
  <r>
    <n v="5.7166666666667405"/>
    <m/>
    <m/>
    <m/>
    <m/>
    <m/>
    <m/>
    <m/>
    <m/>
    <m/>
    <m/>
    <m/>
    <x v="14"/>
  </r>
  <r>
    <n v="5.7250000000000743"/>
    <m/>
    <m/>
    <m/>
    <m/>
    <m/>
    <m/>
    <m/>
    <m/>
    <m/>
    <m/>
    <m/>
    <x v="14"/>
  </r>
  <r>
    <n v="5.733333333333408"/>
    <m/>
    <m/>
    <m/>
    <m/>
    <m/>
    <m/>
    <m/>
    <m/>
    <m/>
    <m/>
    <m/>
    <x v="14"/>
  </r>
  <r>
    <n v="5.7416666666667417"/>
    <m/>
    <m/>
    <m/>
    <m/>
    <m/>
    <m/>
    <m/>
    <m/>
    <m/>
    <m/>
    <m/>
    <x v="14"/>
  </r>
  <r>
    <n v="5.7500000000000755"/>
    <m/>
    <m/>
    <m/>
    <m/>
    <m/>
    <m/>
    <m/>
    <m/>
    <m/>
    <m/>
    <m/>
    <x v="14"/>
  </r>
  <r>
    <n v="5.7583333333334092"/>
    <m/>
    <m/>
    <m/>
    <m/>
    <m/>
    <m/>
    <m/>
    <m/>
    <m/>
    <m/>
    <m/>
    <x v="14"/>
  </r>
  <r>
    <n v="5.766666666666743"/>
    <m/>
    <m/>
    <m/>
    <m/>
    <m/>
    <m/>
    <m/>
    <m/>
    <m/>
    <m/>
    <m/>
    <x v="14"/>
  </r>
  <r>
    <n v="5.7750000000000767"/>
    <m/>
    <m/>
    <m/>
    <m/>
    <m/>
    <m/>
    <m/>
    <m/>
    <m/>
    <m/>
    <m/>
    <x v="14"/>
  </r>
  <r>
    <n v="5.7833333333334105"/>
    <m/>
    <m/>
    <m/>
    <m/>
    <m/>
    <m/>
    <m/>
    <m/>
    <m/>
    <m/>
    <m/>
    <x v="14"/>
  </r>
  <r>
    <n v="5.7916666666667442"/>
    <m/>
    <m/>
    <m/>
    <m/>
    <m/>
    <m/>
    <m/>
    <m/>
    <m/>
    <m/>
    <m/>
    <x v="14"/>
  </r>
  <r>
    <n v="5.800000000000078"/>
    <m/>
    <m/>
    <m/>
    <m/>
    <m/>
    <m/>
    <m/>
    <m/>
    <m/>
    <m/>
    <m/>
    <x v="14"/>
  </r>
  <r>
    <n v="5.8083333333334117"/>
    <m/>
    <m/>
    <m/>
    <m/>
    <m/>
    <m/>
    <m/>
    <m/>
    <m/>
    <m/>
    <m/>
    <x v="14"/>
  </r>
  <r>
    <n v="5.8166666666667455"/>
    <m/>
    <m/>
    <m/>
    <m/>
    <m/>
    <m/>
    <m/>
    <m/>
    <m/>
    <m/>
    <m/>
    <x v="14"/>
  </r>
  <r>
    <n v="5.8250000000000792"/>
    <m/>
    <m/>
    <m/>
    <m/>
    <m/>
    <m/>
    <m/>
    <m/>
    <m/>
    <m/>
    <m/>
    <x v="14"/>
  </r>
  <r>
    <n v="5.833333333333413"/>
    <m/>
    <m/>
    <m/>
    <m/>
    <m/>
    <m/>
    <m/>
    <m/>
    <m/>
    <m/>
    <m/>
    <x v="14"/>
  </r>
  <r>
    <n v="5.8416666666667467"/>
    <m/>
    <m/>
    <m/>
    <m/>
    <m/>
    <m/>
    <m/>
    <m/>
    <m/>
    <m/>
    <m/>
    <x v="14"/>
  </r>
  <r>
    <n v="5.8500000000000805"/>
    <m/>
    <m/>
    <m/>
    <m/>
    <m/>
    <m/>
    <m/>
    <m/>
    <m/>
    <m/>
    <m/>
    <x v="14"/>
  </r>
  <r>
    <n v="5.8583333333334142"/>
    <m/>
    <m/>
    <m/>
    <m/>
    <m/>
    <m/>
    <m/>
    <m/>
    <m/>
    <m/>
    <m/>
    <x v="14"/>
  </r>
  <r>
    <n v="5.866666666666748"/>
    <m/>
    <m/>
    <m/>
    <m/>
    <m/>
    <m/>
    <m/>
    <m/>
    <m/>
    <m/>
    <m/>
    <x v="14"/>
  </r>
  <r>
    <n v="5.8750000000000817"/>
    <m/>
    <m/>
    <m/>
    <m/>
    <m/>
    <m/>
    <m/>
    <m/>
    <m/>
    <m/>
    <m/>
    <x v="14"/>
  </r>
  <r>
    <n v="5.8833333333334155"/>
    <m/>
    <m/>
    <m/>
    <m/>
    <m/>
    <m/>
    <m/>
    <m/>
    <m/>
    <m/>
    <m/>
    <x v="14"/>
  </r>
  <r>
    <n v="5.8916666666667492"/>
    <m/>
    <m/>
    <m/>
    <m/>
    <m/>
    <m/>
    <m/>
    <m/>
    <m/>
    <m/>
    <m/>
    <x v="14"/>
  </r>
  <r>
    <n v="5.900000000000083"/>
    <m/>
    <m/>
    <m/>
    <m/>
    <m/>
    <m/>
    <m/>
    <m/>
    <m/>
    <m/>
    <m/>
    <x v="14"/>
  </r>
  <r>
    <n v="5.9083333333334167"/>
    <m/>
    <m/>
    <m/>
    <m/>
    <m/>
    <m/>
    <m/>
    <m/>
    <m/>
    <m/>
    <m/>
    <x v="14"/>
  </r>
  <r>
    <n v="5.9166666666667505"/>
    <m/>
    <m/>
    <m/>
    <m/>
    <m/>
    <m/>
    <m/>
    <m/>
    <m/>
    <m/>
    <m/>
    <x v="14"/>
  </r>
  <r>
    <n v="5.9250000000000842"/>
    <m/>
    <m/>
    <m/>
    <m/>
    <m/>
    <m/>
    <m/>
    <m/>
    <m/>
    <m/>
    <m/>
    <x v="14"/>
  </r>
  <r>
    <n v="5.9333333333334179"/>
    <m/>
    <m/>
    <m/>
    <m/>
    <m/>
    <m/>
    <m/>
    <m/>
    <m/>
    <m/>
    <m/>
    <x v="14"/>
  </r>
  <r>
    <n v="5.9416666666667517"/>
    <m/>
    <m/>
    <m/>
    <m/>
    <m/>
    <m/>
    <m/>
    <m/>
    <m/>
    <m/>
    <m/>
    <x v="14"/>
  </r>
  <r>
    <n v="5.9500000000000854"/>
    <m/>
    <m/>
    <m/>
    <m/>
    <m/>
    <m/>
    <m/>
    <m/>
    <m/>
    <m/>
    <m/>
    <x v="14"/>
  </r>
  <r>
    <n v="5.9583333333334192"/>
    <m/>
    <m/>
    <m/>
    <m/>
    <m/>
    <m/>
    <m/>
    <m/>
    <m/>
    <m/>
    <m/>
    <x v="14"/>
  </r>
  <r>
    <n v="5.9666666666667529"/>
    <m/>
    <m/>
    <m/>
    <m/>
    <m/>
    <m/>
    <m/>
    <m/>
    <m/>
    <m/>
    <m/>
    <x v="14"/>
  </r>
  <r>
    <n v="5.9750000000000867"/>
    <m/>
    <m/>
    <m/>
    <m/>
    <m/>
    <m/>
    <m/>
    <m/>
    <m/>
    <m/>
    <m/>
    <x v="14"/>
  </r>
  <r>
    <n v="5.9833333333334204"/>
    <m/>
    <m/>
    <m/>
    <m/>
    <m/>
    <m/>
    <m/>
    <m/>
    <m/>
    <m/>
    <m/>
    <x v="14"/>
  </r>
  <r>
    <n v="5.9916666666667542"/>
    <m/>
    <m/>
    <m/>
    <m/>
    <m/>
    <m/>
    <m/>
    <m/>
    <m/>
    <m/>
    <m/>
    <x v="14"/>
  </r>
  <r>
    <n v="6.0000000000000879"/>
    <m/>
    <m/>
    <m/>
    <m/>
    <m/>
    <m/>
    <m/>
    <m/>
    <m/>
    <m/>
    <m/>
    <x v="14"/>
  </r>
  <r>
    <n v="6.0083333333334217"/>
    <m/>
    <m/>
    <m/>
    <m/>
    <m/>
    <m/>
    <m/>
    <m/>
    <m/>
    <m/>
    <m/>
    <x v="14"/>
  </r>
  <r>
    <n v="6.0166666666667554"/>
    <m/>
    <m/>
    <m/>
    <m/>
    <m/>
    <m/>
    <m/>
    <m/>
    <m/>
    <m/>
    <m/>
    <x v="14"/>
  </r>
  <r>
    <n v="6.0250000000000892"/>
    <m/>
    <m/>
    <m/>
    <m/>
    <m/>
    <m/>
    <m/>
    <m/>
    <m/>
    <m/>
    <m/>
    <x v="14"/>
  </r>
  <r>
    <n v="6.0333333333334229"/>
    <m/>
    <m/>
    <m/>
    <m/>
    <m/>
    <m/>
    <m/>
    <m/>
    <m/>
    <m/>
    <m/>
    <x v="14"/>
  </r>
  <r>
    <n v="6.0416666666667567"/>
    <m/>
    <m/>
    <m/>
    <m/>
    <m/>
    <m/>
    <m/>
    <m/>
    <m/>
    <m/>
    <m/>
    <x v="14"/>
  </r>
  <r>
    <n v="6.0500000000000904"/>
    <m/>
    <m/>
    <m/>
    <m/>
    <m/>
    <m/>
    <m/>
    <m/>
    <m/>
    <m/>
    <m/>
    <x v="14"/>
  </r>
  <r>
    <n v="6.0583333333334242"/>
    <m/>
    <m/>
    <m/>
    <m/>
    <m/>
    <m/>
    <m/>
    <m/>
    <m/>
    <m/>
    <m/>
    <x v="14"/>
  </r>
  <r>
    <n v="6.0666666666667579"/>
    <m/>
    <m/>
    <m/>
    <m/>
    <m/>
    <m/>
    <m/>
    <m/>
    <m/>
    <m/>
    <m/>
    <x v="14"/>
  </r>
  <r>
    <n v="6.0750000000000917"/>
    <m/>
    <m/>
    <m/>
    <m/>
    <m/>
    <m/>
    <m/>
    <m/>
    <m/>
    <m/>
    <m/>
    <x v="14"/>
  </r>
  <r>
    <n v="6.0833333333334254"/>
    <m/>
    <m/>
    <m/>
    <m/>
    <m/>
    <m/>
    <m/>
    <m/>
    <m/>
    <m/>
    <m/>
    <x v="14"/>
  </r>
  <r>
    <n v="6.0916666666667592"/>
    <m/>
    <m/>
    <m/>
    <m/>
    <m/>
    <m/>
    <m/>
    <m/>
    <m/>
    <m/>
    <m/>
    <x v="14"/>
  </r>
  <r>
    <n v="6.1000000000000929"/>
    <m/>
    <m/>
    <m/>
    <m/>
    <m/>
    <m/>
    <m/>
    <m/>
    <m/>
    <m/>
    <m/>
    <x v="14"/>
  </r>
  <r>
    <n v="6.1083333333334267"/>
    <m/>
    <m/>
    <m/>
    <m/>
    <m/>
    <m/>
    <m/>
    <m/>
    <m/>
    <m/>
    <m/>
    <x v="14"/>
  </r>
  <r>
    <n v="6.1166666666667604"/>
    <m/>
    <m/>
    <m/>
    <m/>
    <m/>
    <m/>
    <m/>
    <m/>
    <m/>
    <m/>
    <m/>
    <x v="14"/>
  </r>
  <r>
    <n v="6.1250000000000941"/>
    <m/>
    <m/>
    <m/>
    <m/>
    <m/>
    <m/>
    <m/>
    <m/>
    <m/>
    <m/>
    <m/>
    <x v="14"/>
  </r>
  <r>
    <n v="6.1333333333334279"/>
    <m/>
    <m/>
    <m/>
    <m/>
    <m/>
    <m/>
    <m/>
    <m/>
    <m/>
    <m/>
    <m/>
    <x v="14"/>
  </r>
  <r>
    <n v="6.1416666666667616"/>
    <m/>
    <m/>
    <m/>
    <m/>
    <m/>
    <m/>
    <m/>
    <m/>
    <m/>
    <m/>
    <m/>
    <x v="14"/>
  </r>
  <r>
    <n v="6.1500000000000954"/>
    <m/>
    <m/>
    <m/>
    <m/>
    <m/>
    <m/>
    <m/>
    <m/>
    <m/>
    <m/>
    <m/>
    <x v="14"/>
  </r>
  <r>
    <n v="6.1583333333334291"/>
    <m/>
    <m/>
    <m/>
    <m/>
    <m/>
    <m/>
    <m/>
    <m/>
    <m/>
    <m/>
    <m/>
    <x v="14"/>
  </r>
  <r>
    <n v="6.1666666666667629"/>
    <m/>
    <m/>
    <m/>
    <m/>
    <m/>
    <m/>
    <m/>
    <m/>
    <m/>
    <m/>
    <m/>
    <x v="14"/>
  </r>
  <r>
    <n v="6.1750000000000966"/>
    <m/>
    <m/>
    <m/>
    <m/>
    <m/>
    <m/>
    <m/>
    <m/>
    <m/>
    <m/>
    <m/>
    <x v="14"/>
  </r>
  <r>
    <n v="6.1833333333334304"/>
    <m/>
    <m/>
    <m/>
    <m/>
    <m/>
    <m/>
    <m/>
    <m/>
    <m/>
    <m/>
    <m/>
    <x v="14"/>
  </r>
  <r>
    <n v="6.1916666666667641"/>
    <m/>
    <m/>
    <m/>
    <m/>
    <m/>
    <m/>
    <m/>
    <m/>
    <m/>
    <m/>
    <m/>
    <x v="14"/>
  </r>
  <r>
    <n v="6.2000000000000979"/>
    <m/>
    <m/>
    <m/>
    <m/>
    <m/>
    <m/>
    <m/>
    <m/>
    <m/>
    <m/>
    <m/>
    <x v="14"/>
  </r>
  <r>
    <n v="6.2083333333334316"/>
    <m/>
    <m/>
    <m/>
    <m/>
    <m/>
    <m/>
    <m/>
    <m/>
    <m/>
    <m/>
    <m/>
    <x v="14"/>
  </r>
  <r>
    <n v="6.2166666666667654"/>
    <m/>
    <m/>
    <m/>
    <m/>
    <m/>
    <m/>
    <m/>
    <m/>
    <m/>
    <m/>
    <m/>
    <x v="14"/>
  </r>
  <r>
    <n v="6.2250000000000991"/>
    <m/>
    <m/>
    <m/>
    <m/>
    <m/>
    <m/>
    <m/>
    <m/>
    <m/>
    <m/>
    <m/>
    <x v="14"/>
  </r>
  <r>
    <n v="6.2333333333334329"/>
    <m/>
    <m/>
    <m/>
    <m/>
    <m/>
    <m/>
    <m/>
    <m/>
    <m/>
    <m/>
    <m/>
    <x v="14"/>
  </r>
  <r>
    <n v="6.2416666666667666"/>
    <m/>
    <m/>
    <m/>
    <m/>
    <m/>
    <m/>
    <m/>
    <m/>
    <m/>
    <m/>
    <m/>
    <x v="14"/>
  </r>
  <r>
    <n v="6.2500000000001004"/>
    <m/>
    <m/>
    <m/>
    <m/>
    <m/>
    <m/>
    <m/>
    <m/>
    <m/>
    <m/>
    <m/>
    <x v="14"/>
  </r>
  <r>
    <n v="6.2583333333334341"/>
    <m/>
    <m/>
    <m/>
    <m/>
    <m/>
    <m/>
    <m/>
    <m/>
    <m/>
    <m/>
    <m/>
    <x v="14"/>
  </r>
  <r>
    <n v="6.2666666666667679"/>
    <m/>
    <m/>
    <m/>
    <m/>
    <m/>
    <m/>
    <m/>
    <m/>
    <m/>
    <m/>
    <m/>
    <x v="14"/>
  </r>
  <r>
    <n v="6.2750000000001016"/>
    <m/>
    <m/>
    <m/>
    <m/>
    <m/>
    <m/>
    <m/>
    <m/>
    <m/>
    <m/>
    <m/>
    <x v="14"/>
  </r>
  <r>
    <n v="6.2833333333334354"/>
    <m/>
    <m/>
    <m/>
    <m/>
    <m/>
    <m/>
    <m/>
    <m/>
    <m/>
    <m/>
    <m/>
    <x v="14"/>
  </r>
  <r>
    <n v="6.2916666666667691"/>
    <m/>
    <m/>
    <m/>
    <m/>
    <m/>
    <m/>
    <m/>
    <m/>
    <m/>
    <m/>
    <m/>
    <x v="14"/>
  </r>
  <r>
    <n v="6.3000000000001029"/>
    <m/>
    <m/>
    <m/>
    <m/>
    <m/>
    <m/>
    <m/>
    <m/>
    <m/>
    <m/>
    <m/>
    <x v="14"/>
  </r>
  <r>
    <n v="6.3083333333334366"/>
    <m/>
    <m/>
    <m/>
    <m/>
    <m/>
    <m/>
    <m/>
    <m/>
    <m/>
    <m/>
    <m/>
    <x v="14"/>
  </r>
  <r>
    <n v="6.3166666666667703"/>
    <m/>
    <m/>
    <m/>
    <m/>
    <m/>
    <m/>
    <m/>
    <m/>
    <m/>
    <m/>
    <m/>
    <x v="14"/>
  </r>
  <r>
    <n v="6.3250000000001041"/>
    <m/>
    <m/>
    <m/>
    <m/>
    <m/>
    <m/>
    <m/>
    <m/>
    <m/>
    <m/>
    <m/>
    <x v="14"/>
  </r>
  <r>
    <n v="6.3333333333334378"/>
    <m/>
    <m/>
    <m/>
    <m/>
    <m/>
    <m/>
    <m/>
    <m/>
    <m/>
    <m/>
    <m/>
    <x v="14"/>
  </r>
  <r>
    <n v="6.3416666666667716"/>
    <m/>
    <m/>
    <m/>
    <m/>
    <m/>
    <m/>
    <m/>
    <m/>
    <m/>
    <m/>
    <m/>
    <x v="14"/>
  </r>
  <r>
    <n v="6.3500000000001053"/>
    <m/>
    <m/>
    <m/>
    <m/>
    <m/>
    <m/>
    <m/>
    <m/>
    <m/>
    <m/>
    <m/>
    <x v="14"/>
  </r>
  <r>
    <n v="6.3583333333334391"/>
    <m/>
    <m/>
    <m/>
    <m/>
    <m/>
    <m/>
    <m/>
    <m/>
    <m/>
    <m/>
    <m/>
    <x v="14"/>
  </r>
  <r>
    <n v="6.3666666666667728"/>
    <m/>
    <m/>
    <m/>
    <m/>
    <m/>
    <m/>
    <m/>
    <m/>
    <m/>
    <m/>
    <m/>
    <x v="14"/>
  </r>
  <r>
    <n v="6.3750000000001066"/>
    <m/>
    <m/>
    <m/>
    <m/>
    <m/>
    <m/>
    <m/>
    <m/>
    <m/>
    <m/>
    <m/>
    <x v="14"/>
  </r>
  <r>
    <n v="6.3833333333334403"/>
    <m/>
    <m/>
    <m/>
    <m/>
    <m/>
    <m/>
    <m/>
    <m/>
    <m/>
    <m/>
    <m/>
    <x v="14"/>
  </r>
  <r>
    <n v="6.3916666666667741"/>
    <m/>
    <m/>
    <m/>
    <m/>
    <m/>
    <m/>
    <m/>
    <m/>
    <m/>
    <m/>
    <m/>
    <x v="14"/>
  </r>
  <r>
    <n v="6.4000000000001078"/>
    <m/>
    <m/>
    <m/>
    <m/>
    <m/>
    <m/>
    <m/>
    <m/>
    <m/>
    <m/>
    <m/>
    <x v="14"/>
  </r>
  <r>
    <n v="6.4083333333334416"/>
    <m/>
    <m/>
    <m/>
    <m/>
    <m/>
    <m/>
    <m/>
    <m/>
    <m/>
    <m/>
    <m/>
    <x v="14"/>
  </r>
  <r>
    <n v="6.4166666666667753"/>
    <m/>
    <m/>
    <m/>
    <m/>
    <m/>
    <m/>
    <m/>
    <m/>
    <m/>
    <m/>
    <m/>
    <x v="14"/>
  </r>
  <r>
    <n v="6.4250000000001091"/>
    <m/>
    <m/>
    <m/>
    <m/>
    <m/>
    <m/>
    <m/>
    <m/>
    <m/>
    <m/>
    <m/>
    <x v="14"/>
  </r>
  <r>
    <n v="6.4333333333334428"/>
    <m/>
    <m/>
    <m/>
    <m/>
    <m/>
    <m/>
    <m/>
    <m/>
    <m/>
    <m/>
    <m/>
    <x v="14"/>
  </r>
  <r>
    <n v="6.4416666666667766"/>
    <m/>
    <m/>
    <m/>
    <m/>
    <m/>
    <m/>
    <m/>
    <m/>
    <m/>
    <m/>
    <m/>
    <x v="14"/>
  </r>
  <r>
    <n v="6.4500000000001103"/>
    <m/>
    <m/>
    <m/>
    <m/>
    <m/>
    <m/>
    <m/>
    <m/>
    <m/>
    <m/>
    <m/>
    <x v="14"/>
  </r>
  <r>
    <n v="6.4583333333334441"/>
    <m/>
    <m/>
    <m/>
    <m/>
    <m/>
    <m/>
    <m/>
    <m/>
    <m/>
    <m/>
    <m/>
    <x v="14"/>
  </r>
  <r>
    <n v="6.4666666666667778"/>
    <m/>
    <m/>
    <m/>
    <m/>
    <m/>
    <m/>
    <m/>
    <m/>
    <m/>
    <m/>
    <m/>
    <x v="14"/>
  </r>
  <r>
    <n v="6.4750000000001116"/>
    <m/>
    <m/>
    <m/>
    <m/>
    <m/>
    <m/>
    <m/>
    <m/>
    <m/>
    <m/>
    <m/>
    <x v="14"/>
  </r>
  <r>
    <n v="6.4833333333334453"/>
    <m/>
    <m/>
    <m/>
    <m/>
    <m/>
    <m/>
    <m/>
    <m/>
    <m/>
    <m/>
    <m/>
    <x v="14"/>
  </r>
  <r>
    <n v="6.4916666666667791"/>
    <m/>
    <m/>
    <m/>
    <m/>
    <m/>
    <m/>
    <m/>
    <m/>
    <m/>
    <m/>
    <m/>
    <x v="14"/>
  </r>
  <r>
    <n v="6.5000000000001128"/>
    <m/>
    <m/>
    <m/>
    <m/>
    <m/>
    <m/>
    <m/>
    <m/>
    <m/>
    <m/>
    <m/>
    <x v="14"/>
  </r>
  <r>
    <n v="6.5083333333334465"/>
    <m/>
    <m/>
    <m/>
    <m/>
    <m/>
    <m/>
    <m/>
    <m/>
    <m/>
    <m/>
    <m/>
    <x v="14"/>
  </r>
  <r>
    <n v="6.5166666666667803"/>
    <m/>
    <m/>
    <m/>
    <m/>
    <m/>
    <m/>
    <m/>
    <m/>
    <m/>
    <m/>
    <m/>
    <x v="14"/>
  </r>
  <r>
    <n v="6.525000000000114"/>
    <m/>
    <m/>
    <m/>
    <m/>
    <m/>
    <m/>
    <m/>
    <m/>
    <m/>
    <m/>
    <m/>
    <x v="14"/>
  </r>
  <r>
    <n v="6.5333333333334478"/>
    <m/>
    <m/>
    <m/>
    <m/>
    <m/>
    <m/>
    <m/>
    <m/>
    <m/>
    <m/>
    <m/>
    <x v="14"/>
  </r>
  <r>
    <n v="6.5416666666667815"/>
    <m/>
    <m/>
    <m/>
    <m/>
    <m/>
    <m/>
    <m/>
    <m/>
    <m/>
    <m/>
    <m/>
    <x v="14"/>
  </r>
  <r>
    <n v="6.5500000000001153"/>
    <m/>
    <m/>
    <m/>
    <m/>
    <m/>
    <m/>
    <m/>
    <m/>
    <m/>
    <m/>
    <m/>
    <x v="14"/>
  </r>
  <r>
    <n v="6.558333333333449"/>
    <m/>
    <m/>
    <m/>
    <m/>
    <m/>
    <m/>
    <m/>
    <m/>
    <m/>
    <m/>
    <m/>
    <x v="14"/>
  </r>
  <r>
    <n v="6.5666666666667828"/>
    <m/>
    <m/>
    <m/>
    <m/>
    <m/>
    <m/>
    <m/>
    <m/>
    <m/>
    <m/>
    <m/>
    <x v="14"/>
  </r>
  <r>
    <n v="6.5750000000001165"/>
    <m/>
    <m/>
    <m/>
    <m/>
    <m/>
    <m/>
    <m/>
    <m/>
    <m/>
    <m/>
    <m/>
    <x v="14"/>
  </r>
  <r>
    <n v="6.5833333333334503"/>
    <m/>
    <m/>
    <m/>
    <m/>
    <m/>
    <m/>
    <m/>
    <m/>
    <m/>
    <m/>
    <m/>
    <x v="14"/>
  </r>
  <r>
    <n v="6.591666666666784"/>
    <m/>
    <m/>
    <m/>
    <m/>
    <m/>
    <m/>
    <m/>
    <m/>
    <m/>
    <m/>
    <m/>
    <x v="14"/>
  </r>
  <r>
    <n v="6.6000000000001178"/>
    <m/>
    <m/>
    <m/>
    <m/>
    <m/>
    <m/>
    <m/>
    <m/>
    <m/>
    <m/>
    <m/>
    <x v="14"/>
  </r>
  <r>
    <n v="6.6083333333334515"/>
    <m/>
    <m/>
    <m/>
    <m/>
    <m/>
    <m/>
    <m/>
    <m/>
    <m/>
    <m/>
    <m/>
    <x v="14"/>
  </r>
  <r>
    <n v="6.6166666666667853"/>
    <m/>
    <m/>
    <m/>
    <m/>
    <m/>
    <m/>
    <m/>
    <m/>
    <m/>
    <m/>
    <m/>
    <x v="14"/>
  </r>
  <r>
    <n v="6.625000000000119"/>
    <m/>
    <m/>
    <m/>
    <m/>
    <m/>
    <m/>
    <m/>
    <m/>
    <m/>
    <m/>
    <m/>
    <x v="14"/>
  </r>
  <r>
    <n v="6.6333333333334528"/>
    <m/>
    <m/>
    <m/>
    <m/>
    <m/>
    <m/>
    <m/>
    <m/>
    <m/>
    <m/>
    <m/>
    <x v="14"/>
  </r>
  <r>
    <n v="6.6416666666667865"/>
    <m/>
    <m/>
    <m/>
    <m/>
    <m/>
    <m/>
    <m/>
    <m/>
    <m/>
    <m/>
    <m/>
    <x v="14"/>
  </r>
  <r>
    <n v="6.6500000000001203"/>
    <m/>
    <m/>
    <m/>
    <m/>
    <m/>
    <m/>
    <m/>
    <m/>
    <m/>
    <m/>
    <m/>
    <x v="14"/>
  </r>
  <r>
    <n v="6.658333333333454"/>
    <m/>
    <m/>
    <m/>
    <m/>
    <m/>
    <m/>
    <m/>
    <m/>
    <m/>
    <m/>
    <m/>
    <x v="14"/>
  </r>
  <r>
    <n v="6.6666666666667878"/>
    <m/>
    <m/>
    <m/>
    <m/>
    <m/>
    <m/>
    <m/>
    <m/>
    <m/>
    <m/>
    <m/>
    <x v="14"/>
  </r>
  <r>
    <n v="6.6750000000001215"/>
    <m/>
    <m/>
    <m/>
    <m/>
    <m/>
    <m/>
    <m/>
    <m/>
    <m/>
    <m/>
    <m/>
    <x v="14"/>
  </r>
  <r>
    <n v="6.6833333333334553"/>
    <m/>
    <m/>
    <m/>
    <m/>
    <m/>
    <m/>
    <m/>
    <m/>
    <m/>
    <m/>
    <m/>
    <x v="14"/>
  </r>
  <r>
    <n v="6.691666666666789"/>
    <m/>
    <m/>
    <m/>
    <m/>
    <m/>
    <m/>
    <m/>
    <m/>
    <m/>
    <m/>
    <m/>
    <x v="14"/>
  </r>
  <r>
    <n v="6.7000000000001227"/>
    <m/>
    <m/>
    <m/>
    <m/>
    <m/>
    <m/>
    <m/>
    <m/>
    <m/>
    <m/>
    <m/>
    <x v="14"/>
  </r>
  <r>
    <n v="6.7083333333334565"/>
    <m/>
    <m/>
    <m/>
    <m/>
    <m/>
    <m/>
    <m/>
    <m/>
    <m/>
    <m/>
    <m/>
    <x v="14"/>
  </r>
  <r>
    <n v="6.7166666666667902"/>
    <m/>
    <m/>
    <m/>
    <m/>
    <m/>
    <m/>
    <m/>
    <m/>
    <m/>
    <m/>
    <m/>
    <x v="14"/>
  </r>
  <r>
    <n v="6.725000000000124"/>
    <m/>
    <m/>
    <m/>
    <m/>
    <m/>
    <m/>
    <m/>
    <m/>
    <m/>
    <m/>
    <m/>
    <x v="14"/>
  </r>
  <r>
    <n v="6.7333333333334577"/>
    <m/>
    <m/>
    <m/>
    <m/>
    <m/>
    <m/>
    <m/>
    <m/>
    <m/>
    <m/>
    <m/>
    <x v="14"/>
  </r>
  <r>
    <n v="6.7416666666667915"/>
    <m/>
    <m/>
    <m/>
    <m/>
    <m/>
    <m/>
    <m/>
    <m/>
    <m/>
    <m/>
    <m/>
    <x v="14"/>
  </r>
  <r>
    <n v="6.7500000000001252"/>
    <m/>
    <m/>
    <m/>
    <m/>
    <m/>
    <m/>
    <m/>
    <m/>
    <m/>
    <m/>
    <m/>
    <x v="14"/>
  </r>
  <r>
    <n v="6.758333333333459"/>
    <m/>
    <m/>
    <m/>
    <m/>
    <m/>
    <m/>
    <m/>
    <m/>
    <m/>
    <m/>
    <m/>
    <x v="14"/>
  </r>
  <r>
    <n v="6.7666666666667927"/>
    <m/>
    <m/>
    <m/>
    <m/>
    <m/>
    <m/>
    <m/>
    <m/>
    <m/>
    <m/>
    <m/>
    <x v="14"/>
  </r>
  <r>
    <n v="6.7750000000001265"/>
    <m/>
    <m/>
    <m/>
    <m/>
    <m/>
    <m/>
    <m/>
    <m/>
    <m/>
    <m/>
    <m/>
    <x v="14"/>
  </r>
  <r>
    <n v="6.7833333333334602"/>
    <m/>
    <m/>
    <m/>
    <m/>
    <m/>
    <m/>
    <m/>
    <m/>
    <m/>
    <m/>
    <m/>
    <x v="14"/>
  </r>
  <r>
    <n v="6.791666666666794"/>
    <m/>
    <m/>
    <m/>
    <m/>
    <m/>
    <m/>
    <m/>
    <m/>
    <m/>
    <m/>
    <m/>
    <x v="14"/>
  </r>
  <r>
    <n v="6.8000000000001277"/>
    <m/>
    <m/>
    <m/>
    <m/>
    <m/>
    <m/>
    <m/>
    <m/>
    <m/>
    <m/>
    <m/>
    <x v="14"/>
  </r>
  <r>
    <n v="6.8083333333334615"/>
    <m/>
    <m/>
    <m/>
    <m/>
    <m/>
    <m/>
    <m/>
    <m/>
    <m/>
    <m/>
    <m/>
    <x v="14"/>
  </r>
  <r>
    <n v="6.8166666666667952"/>
    <m/>
    <m/>
    <m/>
    <m/>
    <m/>
    <m/>
    <m/>
    <m/>
    <m/>
    <m/>
    <m/>
    <x v="14"/>
  </r>
  <r>
    <n v="6.825000000000129"/>
    <m/>
    <m/>
    <m/>
    <m/>
    <m/>
    <m/>
    <m/>
    <m/>
    <m/>
    <m/>
    <m/>
    <x v="14"/>
  </r>
  <r>
    <n v="6.8333333333334627"/>
    <m/>
    <m/>
    <m/>
    <m/>
    <m/>
    <m/>
    <m/>
    <m/>
    <m/>
    <m/>
    <m/>
    <x v="14"/>
  </r>
  <r>
    <n v="6.8416666666667965"/>
    <m/>
    <m/>
    <m/>
    <m/>
    <m/>
    <m/>
    <m/>
    <m/>
    <m/>
    <m/>
    <m/>
    <x v="14"/>
  </r>
  <r>
    <n v="6.8500000000001302"/>
    <m/>
    <m/>
    <m/>
    <m/>
    <m/>
    <m/>
    <m/>
    <m/>
    <m/>
    <m/>
    <m/>
    <x v="14"/>
  </r>
  <r>
    <n v="6.858333333333464"/>
    <m/>
    <m/>
    <m/>
    <m/>
    <m/>
    <m/>
    <m/>
    <m/>
    <m/>
    <m/>
    <m/>
    <x v="14"/>
  </r>
  <r>
    <n v="6.8666666666667977"/>
    <m/>
    <m/>
    <m/>
    <m/>
    <m/>
    <m/>
    <m/>
    <m/>
    <m/>
    <m/>
    <m/>
    <x v="14"/>
  </r>
  <r>
    <n v="6.8750000000001315"/>
    <m/>
    <m/>
    <m/>
    <m/>
    <m/>
    <m/>
    <m/>
    <m/>
    <m/>
    <m/>
    <m/>
    <x v="14"/>
  </r>
  <r>
    <n v="6.8833333333334652"/>
    <m/>
    <m/>
    <m/>
    <m/>
    <m/>
    <m/>
    <m/>
    <m/>
    <m/>
    <m/>
    <m/>
    <x v="14"/>
  </r>
  <r>
    <n v="6.8916666666667989"/>
    <m/>
    <m/>
    <m/>
    <m/>
    <m/>
    <m/>
    <m/>
    <m/>
    <m/>
    <m/>
    <m/>
    <x v="14"/>
  </r>
  <r>
    <n v="6.9000000000001327"/>
    <m/>
    <m/>
    <m/>
    <m/>
    <m/>
    <m/>
    <m/>
    <m/>
    <m/>
    <m/>
    <m/>
    <x v="14"/>
  </r>
  <r>
    <n v="6.9083333333334664"/>
    <m/>
    <m/>
    <m/>
    <m/>
    <m/>
    <m/>
    <m/>
    <m/>
    <m/>
    <m/>
    <m/>
    <x v="14"/>
  </r>
  <r>
    <n v="6.9166666666668002"/>
    <m/>
    <m/>
    <m/>
    <m/>
    <m/>
    <m/>
    <m/>
    <m/>
    <m/>
    <m/>
    <m/>
    <x v="14"/>
  </r>
  <r>
    <n v="6.9250000000001339"/>
    <m/>
    <m/>
    <m/>
    <m/>
    <m/>
    <m/>
    <m/>
    <m/>
    <m/>
    <m/>
    <m/>
    <x v="14"/>
  </r>
  <r>
    <n v="6.9333333333334677"/>
    <m/>
    <m/>
    <m/>
    <m/>
    <m/>
    <m/>
    <m/>
    <m/>
    <m/>
    <m/>
    <m/>
    <x v="14"/>
  </r>
  <r>
    <n v="6.9416666666668014"/>
    <m/>
    <m/>
    <m/>
    <m/>
    <m/>
    <m/>
    <m/>
    <m/>
    <m/>
    <m/>
    <m/>
    <x v="14"/>
  </r>
  <r>
    <n v="6.9500000000001352"/>
    <m/>
    <m/>
    <m/>
    <m/>
    <m/>
    <m/>
    <m/>
    <m/>
    <m/>
    <m/>
    <m/>
    <x v="14"/>
  </r>
  <r>
    <n v="6.9583333333334689"/>
    <m/>
    <m/>
    <m/>
    <m/>
    <m/>
    <m/>
    <m/>
    <m/>
    <m/>
    <m/>
    <m/>
    <x v="14"/>
  </r>
  <r>
    <n v="6.9666666666668027"/>
    <m/>
    <m/>
    <m/>
    <m/>
    <m/>
    <m/>
    <m/>
    <m/>
    <m/>
    <m/>
    <m/>
    <x v="14"/>
  </r>
  <r>
    <n v="6.9750000000001364"/>
    <m/>
    <m/>
    <m/>
    <m/>
    <m/>
    <m/>
    <m/>
    <m/>
    <m/>
    <m/>
    <m/>
    <x v="14"/>
  </r>
  <r>
    <n v="6.9833333333334702"/>
    <m/>
    <m/>
    <m/>
    <m/>
    <m/>
    <m/>
    <m/>
    <m/>
    <m/>
    <m/>
    <m/>
    <x v="14"/>
  </r>
  <r>
    <n v="6.9916666666668039"/>
    <m/>
    <m/>
    <m/>
    <m/>
    <m/>
    <m/>
    <m/>
    <m/>
    <m/>
    <m/>
    <m/>
    <x v="14"/>
  </r>
  <r>
    <n v="7.0000000000001377"/>
    <m/>
    <m/>
    <m/>
    <m/>
    <m/>
    <m/>
    <m/>
    <m/>
    <m/>
    <m/>
    <m/>
    <x v="14"/>
  </r>
  <r>
    <n v="7.0083333333334714"/>
    <m/>
    <m/>
    <m/>
    <m/>
    <m/>
    <m/>
    <m/>
    <m/>
    <m/>
    <m/>
    <m/>
    <x v="14"/>
  </r>
  <r>
    <n v="7.0166666666668052"/>
    <m/>
    <m/>
    <m/>
    <m/>
    <m/>
    <m/>
    <m/>
    <m/>
    <m/>
    <m/>
    <m/>
    <x v="14"/>
  </r>
  <r>
    <n v="7.0250000000001389"/>
    <m/>
    <m/>
    <m/>
    <m/>
    <m/>
    <m/>
    <m/>
    <m/>
    <m/>
    <m/>
    <m/>
    <x v="14"/>
  </r>
  <r>
    <n v="7.0333333333334727"/>
    <m/>
    <m/>
    <m/>
    <m/>
    <m/>
    <m/>
    <m/>
    <m/>
    <m/>
    <m/>
    <m/>
    <x v="14"/>
  </r>
  <r>
    <n v="7.0416666666668064"/>
    <m/>
    <m/>
    <m/>
    <m/>
    <m/>
    <m/>
    <m/>
    <m/>
    <m/>
    <m/>
    <m/>
    <x v="14"/>
  </r>
  <r>
    <n v="7.0500000000001402"/>
    <m/>
    <m/>
    <m/>
    <m/>
    <m/>
    <m/>
    <m/>
    <m/>
    <m/>
    <m/>
    <m/>
    <x v="14"/>
  </r>
  <r>
    <n v="7.0583333333334739"/>
    <m/>
    <m/>
    <m/>
    <m/>
    <m/>
    <m/>
    <m/>
    <m/>
    <m/>
    <m/>
    <m/>
    <x v="14"/>
  </r>
  <r>
    <n v="7.0666666666668077"/>
    <m/>
    <m/>
    <m/>
    <m/>
    <m/>
    <m/>
    <m/>
    <m/>
    <m/>
    <m/>
    <m/>
    <x v="14"/>
  </r>
  <r>
    <n v="7.0750000000001414"/>
    <m/>
    <m/>
    <m/>
    <m/>
    <m/>
    <m/>
    <m/>
    <m/>
    <m/>
    <m/>
    <m/>
    <x v="14"/>
  </r>
  <r>
    <n v="7.0833333333334751"/>
    <m/>
    <m/>
    <m/>
    <m/>
    <m/>
    <m/>
    <m/>
    <m/>
    <m/>
    <m/>
    <m/>
    <x v="14"/>
  </r>
  <r>
    <n v="7.0916666666668089"/>
    <m/>
    <m/>
    <m/>
    <m/>
    <m/>
    <m/>
    <m/>
    <m/>
    <m/>
    <m/>
    <m/>
    <x v="14"/>
  </r>
  <r>
    <n v="7.1000000000001426"/>
    <m/>
    <m/>
    <m/>
    <m/>
    <m/>
    <m/>
    <m/>
    <m/>
    <m/>
    <m/>
    <m/>
    <x v="14"/>
  </r>
  <r>
    <n v="7.1083333333334764"/>
    <m/>
    <m/>
    <m/>
    <m/>
    <m/>
    <m/>
    <m/>
    <m/>
    <m/>
    <m/>
    <m/>
    <x v="14"/>
  </r>
  <r>
    <n v="7.1166666666668101"/>
    <m/>
    <m/>
    <m/>
    <m/>
    <m/>
    <m/>
    <m/>
    <m/>
    <m/>
    <m/>
    <m/>
    <x v="14"/>
  </r>
  <r>
    <n v="7.1250000000001439"/>
    <m/>
    <m/>
    <m/>
    <m/>
    <m/>
    <m/>
    <m/>
    <m/>
    <m/>
    <m/>
    <m/>
    <x v="14"/>
  </r>
  <r>
    <n v="7.1333333333334776"/>
    <m/>
    <m/>
    <m/>
    <m/>
    <m/>
    <m/>
    <m/>
    <m/>
    <m/>
    <m/>
    <m/>
    <x v="14"/>
  </r>
  <r>
    <n v="7.1416666666668114"/>
    <m/>
    <m/>
    <m/>
    <m/>
    <m/>
    <m/>
    <m/>
    <m/>
    <m/>
    <m/>
    <m/>
    <x v="14"/>
  </r>
  <r>
    <n v="7.1500000000001451"/>
    <m/>
    <m/>
    <m/>
    <m/>
    <m/>
    <m/>
    <m/>
    <m/>
    <m/>
    <m/>
    <m/>
    <x v="14"/>
  </r>
  <r>
    <n v="7.1583333333334789"/>
    <m/>
    <m/>
    <m/>
    <m/>
    <m/>
    <m/>
    <m/>
    <m/>
    <m/>
    <m/>
    <m/>
    <x v="14"/>
  </r>
  <r>
    <n v="7.1666666666668126"/>
    <m/>
    <m/>
    <m/>
    <m/>
    <m/>
    <m/>
    <m/>
    <m/>
    <m/>
    <m/>
    <m/>
    <x v="14"/>
  </r>
  <r>
    <n v="7.1750000000001464"/>
    <m/>
    <m/>
    <m/>
    <m/>
    <m/>
    <m/>
    <m/>
    <m/>
    <m/>
    <m/>
    <m/>
    <x v="14"/>
  </r>
  <r>
    <n v="7.1833333333334801"/>
    <m/>
    <m/>
    <m/>
    <m/>
    <m/>
    <m/>
    <m/>
    <m/>
    <m/>
    <m/>
    <m/>
    <x v="14"/>
  </r>
  <r>
    <n v="7.1916666666668139"/>
    <m/>
    <m/>
    <m/>
    <m/>
    <m/>
    <m/>
    <m/>
    <m/>
    <m/>
    <m/>
    <m/>
    <x v="14"/>
  </r>
  <r>
    <n v="7.2000000000001476"/>
    <m/>
    <m/>
    <m/>
    <m/>
    <m/>
    <m/>
    <m/>
    <m/>
    <m/>
    <m/>
    <m/>
    <x v="14"/>
  </r>
  <r>
    <n v="7.2083333333334814"/>
    <m/>
    <m/>
    <m/>
    <m/>
    <m/>
    <m/>
    <m/>
    <m/>
    <m/>
    <m/>
    <m/>
    <x v="14"/>
  </r>
  <r>
    <n v="7.2166666666668151"/>
    <m/>
    <m/>
    <m/>
    <m/>
    <m/>
    <m/>
    <m/>
    <m/>
    <m/>
    <m/>
    <m/>
    <x v="14"/>
  </r>
  <r>
    <n v="7.2250000000001489"/>
    <m/>
    <m/>
    <m/>
    <m/>
    <m/>
    <m/>
    <m/>
    <m/>
    <m/>
    <m/>
    <m/>
    <x v="14"/>
  </r>
  <r>
    <n v="7.2333333333334826"/>
    <m/>
    <m/>
    <m/>
    <m/>
    <m/>
    <m/>
    <m/>
    <m/>
    <m/>
    <m/>
    <m/>
    <x v="14"/>
  </r>
  <r>
    <n v="7.2416666666668164"/>
    <m/>
    <m/>
    <m/>
    <m/>
    <m/>
    <m/>
    <m/>
    <m/>
    <m/>
    <m/>
    <m/>
    <x v="14"/>
  </r>
  <r>
    <n v="7.2500000000001501"/>
    <m/>
    <m/>
    <m/>
    <m/>
    <m/>
    <m/>
    <m/>
    <m/>
    <m/>
    <m/>
    <m/>
    <x v="14"/>
  </r>
  <r>
    <n v="7.2583333333334838"/>
    <m/>
    <m/>
    <m/>
    <m/>
    <m/>
    <m/>
    <m/>
    <m/>
    <m/>
    <m/>
    <m/>
    <x v="14"/>
  </r>
  <r>
    <n v="7.2666666666668176"/>
    <m/>
    <m/>
    <m/>
    <m/>
    <m/>
    <m/>
    <m/>
    <m/>
    <m/>
    <m/>
    <m/>
    <x v="14"/>
  </r>
  <r>
    <n v="7.2750000000001513"/>
    <m/>
    <m/>
    <m/>
    <m/>
    <m/>
    <m/>
    <m/>
    <m/>
    <m/>
    <m/>
    <m/>
    <x v="14"/>
  </r>
  <r>
    <n v="7.2833333333334851"/>
    <m/>
    <m/>
    <m/>
    <m/>
    <m/>
    <m/>
    <m/>
    <m/>
    <m/>
    <m/>
    <m/>
    <x v="14"/>
  </r>
  <r>
    <n v="7.2916666666668188"/>
    <m/>
    <m/>
    <m/>
    <m/>
    <m/>
    <m/>
    <m/>
    <m/>
    <m/>
    <m/>
    <m/>
    <x v="14"/>
  </r>
  <r>
    <n v="7.3000000000001526"/>
    <m/>
    <m/>
    <m/>
    <m/>
    <m/>
    <m/>
    <m/>
    <m/>
    <m/>
    <m/>
    <m/>
    <x v="14"/>
  </r>
  <r>
    <n v="7.3083333333334863"/>
    <m/>
    <m/>
    <m/>
    <m/>
    <m/>
    <m/>
    <m/>
    <m/>
    <m/>
    <m/>
    <m/>
    <x v="14"/>
  </r>
  <r>
    <n v="7.3166666666668201"/>
    <m/>
    <m/>
    <m/>
    <m/>
    <m/>
    <m/>
    <m/>
    <m/>
    <m/>
    <m/>
    <m/>
    <x v="14"/>
  </r>
  <r>
    <n v="7.3250000000001538"/>
    <m/>
    <m/>
    <m/>
    <m/>
    <m/>
    <m/>
    <m/>
    <m/>
    <m/>
    <m/>
    <m/>
    <x v="14"/>
  </r>
  <r>
    <n v="7.3333333333334876"/>
    <m/>
    <m/>
    <m/>
    <m/>
    <m/>
    <m/>
    <m/>
    <m/>
    <m/>
    <m/>
    <m/>
    <x v="14"/>
  </r>
  <r>
    <n v="7.3416666666668213"/>
    <m/>
    <m/>
    <m/>
    <m/>
    <m/>
    <m/>
    <m/>
    <m/>
    <m/>
    <m/>
    <m/>
    <x v="14"/>
  </r>
  <r>
    <n v="7.3500000000001551"/>
    <m/>
    <m/>
    <m/>
    <m/>
    <m/>
    <m/>
    <m/>
    <m/>
    <m/>
    <m/>
    <m/>
    <x v="14"/>
  </r>
  <r>
    <n v="7.3583333333334888"/>
    <m/>
    <m/>
    <m/>
    <m/>
    <m/>
    <m/>
    <m/>
    <m/>
    <m/>
    <m/>
    <m/>
    <x v="14"/>
  </r>
  <r>
    <n v="7.3666666666668226"/>
    <m/>
    <m/>
    <m/>
    <m/>
    <m/>
    <m/>
    <m/>
    <m/>
    <m/>
    <m/>
    <m/>
    <x v="14"/>
  </r>
  <r>
    <n v="7.3750000000001563"/>
    <m/>
    <m/>
    <m/>
    <m/>
    <m/>
    <m/>
    <m/>
    <m/>
    <m/>
    <m/>
    <m/>
    <x v="14"/>
  </r>
  <r>
    <n v="7.3833333333334901"/>
    <m/>
    <m/>
    <m/>
    <m/>
    <m/>
    <m/>
    <m/>
    <m/>
    <m/>
    <m/>
    <m/>
    <x v="14"/>
  </r>
  <r>
    <n v="7.3916666666668238"/>
    <m/>
    <m/>
    <m/>
    <m/>
    <m/>
    <m/>
    <m/>
    <m/>
    <m/>
    <m/>
    <m/>
    <x v="14"/>
  </r>
  <r>
    <n v="7.4000000000001576"/>
    <m/>
    <m/>
    <m/>
    <m/>
    <m/>
    <m/>
    <m/>
    <m/>
    <m/>
    <m/>
    <m/>
    <x v="14"/>
  </r>
  <r>
    <n v="7.4083333333334913"/>
    <m/>
    <m/>
    <m/>
    <m/>
    <m/>
    <m/>
    <m/>
    <m/>
    <m/>
    <m/>
    <m/>
    <x v="14"/>
  </r>
  <r>
    <n v="7.4166666666668251"/>
    <m/>
    <m/>
    <m/>
    <m/>
    <m/>
    <m/>
    <m/>
    <m/>
    <m/>
    <m/>
    <m/>
    <x v="14"/>
  </r>
  <r>
    <n v="7.4250000000001588"/>
    <m/>
    <m/>
    <m/>
    <m/>
    <m/>
    <m/>
    <m/>
    <m/>
    <m/>
    <m/>
    <m/>
    <x v="14"/>
  </r>
  <r>
    <n v="7.4333333333334926"/>
    <m/>
    <m/>
    <m/>
    <m/>
    <m/>
    <m/>
    <m/>
    <m/>
    <m/>
    <m/>
    <m/>
    <x v="14"/>
  </r>
  <r>
    <n v="7.4416666666668263"/>
    <m/>
    <m/>
    <m/>
    <m/>
    <m/>
    <m/>
    <m/>
    <m/>
    <m/>
    <m/>
    <m/>
    <x v="14"/>
  </r>
  <r>
    <n v="7.45000000000016"/>
    <m/>
    <m/>
    <m/>
    <m/>
    <m/>
    <m/>
    <m/>
    <m/>
    <m/>
    <m/>
    <m/>
    <x v="14"/>
  </r>
  <r>
    <n v="7.4583333333334938"/>
    <m/>
    <m/>
    <m/>
    <m/>
    <m/>
    <m/>
    <m/>
    <m/>
    <m/>
    <m/>
    <m/>
    <x v="14"/>
  </r>
  <r>
    <n v="7.4666666666668275"/>
    <m/>
    <m/>
    <m/>
    <m/>
    <m/>
    <m/>
    <m/>
    <m/>
    <m/>
    <m/>
    <m/>
    <x v="14"/>
  </r>
  <r>
    <n v="7.4750000000001613"/>
    <m/>
    <m/>
    <m/>
    <m/>
    <m/>
    <m/>
    <m/>
    <m/>
    <m/>
    <m/>
    <m/>
    <x v="14"/>
  </r>
  <r>
    <n v="7.483333333333495"/>
    <m/>
    <m/>
    <m/>
    <m/>
    <m/>
    <m/>
    <m/>
    <m/>
    <m/>
    <m/>
    <m/>
    <x v="14"/>
  </r>
  <r>
    <n v="7.4916666666668288"/>
    <m/>
    <m/>
    <m/>
    <m/>
    <m/>
    <m/>
    <m/>
    <m/>
    <m/>
    <m/>
    <m/>
    <x v="14"/>
  </r>
  <r>
    <n v="7.5000000000001625"/>
    <m/>
    <m/>
    <m/>
    <m/>
    <m/>
    <m/>
    <m/>
    <m/>
    <m/>
    <m/>
    <m/>
    <x v="14"/>
  </r>
  <r>
    <n v="7.5083333333334963"/>
    <m/>
    <m/>
    <m/>
    <m/>
    <m/>
    <m/>
    <m/>
    <m/>
    <m/>
    <m/>
    <m/>
    <x v="14"/>
  </r>
  <r>
    <n v="7.51666666666683"/>
    <m/>
    <m/>
    <m/>
    <m/>
    <m/>
    <m/>
    <m/>
    <m/>
    <m/>
    <m/>
    <m/>
    <x v="14"/>
  </r>
  <r>
    <n v="7.5250000000001638"/>
    <m/>
    <m/>
    <m/>
    <m/>
    <m/>
    <m/>
    <m/>
    <m/>
    <m/>
    <m/>
    <m/>
    <x v="14"/>
  </r>
  <r>
    <n v="7.5333333333334975"/>
    <m/>
    <m/>
    <m/>
    <m/>
    <m/>
    <m/>
    <m/>
    <m/>
    <m/>
    <m/>
    <m/>
    <x v="14"/>
  </r>
  <r>
    <n v="7.5416666666668313"/>
    <m/>
    <m/>
    <m/>
    <m/>
    <m/>
    <m/>
    <m/>
    <m/>
    <m/>
    <m/>
    <m/>
    <x v="14"/>
  </r>
  <r>
    <n v="7.550000000000165"/>
    <m/>
    <m/>
    <m/>
    <m/>
    <m/>
    <m/>
    <m/>
    <m/>
    <m/>
    <m/>
    <m/>
    <x v="14"/>
  </r>
  <r>
    <n v="7.5583333333334988"/>
    <m/>
    <m/>
    <m/>
    <m/>
    <m/>
    <m/>
    <m/>
    <m/>
    <m/>
    <m/>
    <m/>
    <x v="14"/>
  </r>
  <r>
    <n v="7.5666666666668325"/>
    <m/>
    <m/>
    <m/>
    <m/>
    <m/>
    <m/>
    <m/>
    <m/>
    <m/>
    <m/>
    <m/>
    <x v="14"/>
  </r>
  <r>
    <n v="7.5750000000001663"/>
    <m/>
    <m/>
    <m/>
    <m/>
    <m/>
    <m/>
    <m/>
    <m/>
    <m/>
    <m/>
    <m/>
    <x v="14"/>
  </r>
  <r>
    <n v="7.5833333333335"/>
    <m/>
    <m/>
    <m/>
    <m/>
    <m/>
    <m/>
    <m/>
    <m/>
    <m/>
    <m/>
    <m/>
    <x v="14"/>
  </r>
  <r>
    <n v="7.5916666666668338"/>
    <m/>
    <m/>
    <m/>
    <m/>
    <m/>
    <m/>
    <m/>
    <m/>
    <m/>
    <m/>
    <m/>
    <x v="14"/>
  </r>
  <r>
    <n v="7.6000000000001675"/>
    <m/>
    <m/>
    <m/>
    <m/>
    <m/>
    <m/>
    <m/>
    <m/>
    <m/>
    <m/>
    <m/>
    <x v="14"/>
  </r>
  <r>
    <n v="7.6083333333335013"/>
    <m/>
    <m/>
    <m/>
    <m/>
    <m/>
    <m/>
    <m/>
    <m/>
    <m/>
    <m/>
    <m/>
    <x v="14"/>
  </r>
  <r>
    <n v="7.616666666666835"/>
    <m/>
    <m/>
    <m/>
    <m/>
    <m/>
    <m/>
    <m/>
    <m/>
    <m/>
    <m/>
    <m/>
    <x v="14"/>
  </r>
  <r>
    <n v="7.6250000000001688"/>
    <m/>
    <m/>
    <m/>
    <m/>
    <m/>
    <m/>
    <m/>
    <m/>
    <m/>
    <m/>
    <m/>
    <x v="14"/>
  </r>
  <r>
    <n v="7.6333333333335025"/>
    <m/>
    <m/>
    <m/>
    <m/>
    <m/>
    <m/>
    <m/>
    <m/>
    <m/>
    <m/>
    <m/>
    <x v="14"/>
  </r>
  <r>
    <n v="7.6416666666668362"/>
    <m/>
    <m/>
    <m/>
    <m/>
    <m/>
    <m/>
    <m/>
    <m/>
    <m/>
    <m/>
    <m/>
    <x v="14"/>
  </r>
  <r>
    <n v="7.65000000000017"/>
    <m/>
    <m/>
    <m/>
    <m/>
    <m/>
    <m/>
    <m/>
    <m/>
    <m/>
    <m/>
    <m/>
    <x v="14"/>
  </r>
  <r>
    <n v="7.6583333333335037"/>
    <m/>
    <m/>
    <m/>
    <m/>
    <m/>
    <m/>
    <m/>
    <m/>
    <m/>
    <m/>
    <m/>
    <x v="14"/>
  </r>
  <r>
    <n v="7.6666666666668375"/>
    <m/>
    <m/>
    <m/>
    <m/>
    <m/>
    <m/>
    <m/>
    <m/>
    <m/>
    <m/>
    <m/>
    <x v="14"/>
  </r>
  <r>
    <n v="7.6750000000001712"/>
    <m/>
    <m/>
    <m/>
    <m/>
    <m/>
    <m/>
    <m/>
    <m/>
    <m/>
    <m/>
    <m/>
    <x v="14"/>
  </r>
  <r>
    <n v="7.683333333333505"/>
    <m/>
    <m/>
    <m/>
    <m/>
    <m/>
    <m/>
    <m/>
    <m/>
    <m/>
    <m/>
    <m/>
    <x v="14"/>
  </r>
  <r>
    <n v="7.6916666666668387"/>
    <m/>
    <m/>
    <m/>
    <m/>
    <m/>
    <m/>
    <m/>
    <m/>
    <m/>
    <m/>
    <m/>
    <x v="14"/>
  </r>
  <r>
    <n v="7.7000000000001725"/>
    <m/>
    <m/>
    <m/>
    <m/>
    <m/>
    <m/>
    <m/>
    <m/>
    <m/>
    <m/>
    <m/>
    <x v="14"/>
  </r>
  <r>
    <n v="7.7083333333335062"/>
    <m/>
    <m/>
    <m/>
    <m/>
    <m/>
    <m/>
    <m/>
    <m/>
    <m/>
    <m/>
    <m/>
    <x v="14"/>
  </r>
  <r>
    <n v="7.71666666666684"/>
    <m/>
    <m/>
    <m/>
    <m/>
    <m/>
    <m/>
    <m/>
    <m/>
    <m/>
    <m/>
    <m/>
    <x v="14"/>
  </r>
  <r>
    <n v="7.7250000000001737"/>
    <m/>
    <m/>
    <m/>
    <m/>
    <m/>
    <m/>
    <m/>
    <m/>
    <m/>
    <m/>
    <m/>
    <x v="14"/>
  </r>
  <r>
    <n v="7.7333333333335075"/>
    <m/>
    <m/>
    <m/>
    <m/>
    <m/>
    <m/>
    <m/>
    <m/>
    <m/>
    <m/>
    <m/>
    <x v="14"/>
  </r>
  <r>
    <n v="7.7416666666668412"/>
    <m/>
    <m/>
    <m/>
    <m/>
    <m/>
    <m/>
    <m/>
    <m/>
    <m/>
    <m/>
    <m/>
    <x v="14"/>
  </r>
  <r>
    <n v="7.750000000000175"/>
    <m/>
    <m/>
    <m/>
    <m/>
    <m/>
    <m/>
    <m/>
    <m/>
    <m/>
    <m/>
    <m/>
    <x v="14"/>
  </r>
  <r>
    <n v="7.7583333333335087"/>
    <m/>
    <m/>
    <m/>
    <m/>
    <m/>
    <m/>
    <m/>
    <m/>
    <m/>
    <m/>
    <m/>
    <x v="14"/>
  </r>
  <r>
    <n v="7.7666666666668425"/>
    <m/>
    <m/>
    <m/>
    <m/>
    <m/>
    <m/>
    <m/>
    <m/>
    <m/>
    <m/>
    <m/>
    <x v="14"/>
  </r>
  <r>
    <n v="7.7750000000001762"/>
    <m/>
    <m/>
    <m/>
    <m/>
    <m/>
    <m/>
    <m/>
    <m/>
    <m/>
    <m/>
    <m/>
    <x v="14"/>
  </r>
  <r>
    <n v="7.78333333333351"/>
    <m/>
    <m/>
    <m/>
    <m/>
    <m/>
    <m/>
    <m/>
    <m/>
    <m/>
    <m/>
    <m/>
    <x v="14"/>
  </r>
  <r>
    <n v="7.7916666666668437"/>
    <m/>
    <m/>
    <m/>
    <m/>
    <m/>
    <m/>
    <m/>
    <m/>
    <m/>
    <m/>
    <m/>
    <x v="14"/>
  </r>
  <r>
    <n v="7.8000000000001775"/>
    <m/>
    <m/>
    <m/>
    <m/>
    <m/>
    <m/>
    <m/>
    <m/>
    <m/>
    <m/>
    <m/>
    <x v="14"/>
  </r>
  <r>
    <n v="7.8083333333335112"/>
    <m/>
    <m/>
    <m/>
    <m/>
    <m/>
    <m/>
    <m/>
    <m/>
    <m/>
    <m/>
    <m/>
    <x v="14"/>
  </r>
  <r>
    <n v="7.816666666666845"/>
    <m/>
    <m/>
    <m/>
    <m/>
    <m/>
    <m/>
    <m/>
    <m/>
    <m/>
    <m/>
    <m/>
    <x v="14"/>
  </r>
  <r>
    <n v="7.8250000000001787"/>
    <m/>
    <m/>
    <m/>
    <m/>
    <m/>
    <m/>
    <m/>
    <m/>
    <m/>
    <m/>
    <m/>
    <x v="14"/>
  </r>
  <r>
    <n v="7.8333333333335124"/>
    <m/>
    <m/>
    <m/>
    <m/>
    <m/>
    <m/>
    <m/>
    <m/>
    <m/>
    <m/>
    <m/>
    <x v="14"/>
  </r>
  <r>
    <n v="7.8416666666668462"/>
    <m/>
    <m/>
    <m/>
    <m/>
    <m/>
    <m/>
    <m/>
    <m/>
    <m/>
    <m/>
    <m/>
    <x v="14"/>
  </r>
  <r>
    <n v="7.8500000000001799"/>
    <m/>
    <m/>
    <m/>
    <m/>
    <m/>
    <m/>
    <m/>
    <m/>
    <m/>
    <m/>
    <m/>
    <x v="14"/>
  </r>
  <r>
    <n v="7.8583333333335137"/>
    <m/>
    <m/>
    <m/>
    <m/>
    <m/>
    <m/>
    <m/>
    <m/>
    <m/>
    <m/>
    <m/>
    <x v="14"/>
  </r>
  <r>
    <n v="7.8666666666668474"/>
    <m/>
    <m/>
    <m/>
    <m/>
    <m/>
    <m/>
    <m/>
    <m/>
    <m/>
    <m/>
    <m/>
    <x v="14"/>
  </r>
  <r>
    <n v="7.8750000000001812"/>
    <m/>
    <m/>
    <m/>
    <m/>
    <m/>
    <m/>
    <m/>
    <m/>
    <m/>
    <m/>
    <m/>
    <x v="14"/>
  </r>
  <r>
    <n v="7.8833333333335149"/>
    <m/>
    <m/>
    <m/>
    <m/>
    <m/>
    <m/>
    <m/>
    <m/>
    <m/>
    <m/>
    <m/>
    <x v="14"/>
  </r>
  <r>
    <n v="7.8916666666668487"/>
    <m/>
    <m/>
    <m/>
    <m/>
    <m/>
    <m/>
    <m/>
    <m/>
    <m/>
    <m/>
    <m/>
    <x v="14"/>
  </r>
  <r>
    <n v="7.9000000000001824"/>
    <m/>
    <m/>
    <m/>
    <m/>
    <m/>
    <m/>
    <m/>
    <m/>
    <m/>
    <m/>
    <m/>
    <x v="14"/>
  </r>
  <r>
    <n v="7.9083333333335162"/>
    <m/>
    <m/>
    <m/>
    <m/>
    <m/>
    <m/>
    <m/>
    <m/>
    <m/>
    <m/>
    <m/>
    <x v="14"/>
  </r>
  <r>
    <n v="7.9166666666668499"/>
    <m/>
    <m/>
    <m/>
    <m/>
    <m/>
    <m/>
    <m/>
    <m/>
    <m/>
    <m/>
    <m/>
    <x v="14"/>
  </r>
  <r>
    <n v="7.9250000000001837"/>
    <m/>
    <m/>
    <m/>
    <m/>
    <m/>
    <m/>
    <m/>
    <m/>
    <m/>
    <m/>
    <m/>
    <x v="14"/>
  </r>
  <r>
    <n v="7.9333333333335174"/>
    <m/>
    <m/>
    <m/>
    <m/>
    <m/>
    <m/>
    <m/>
    <m/>
    <m/>
    <m/>
    <m/>
    <x v="14"/>
  </r>
  <r>
    <n v="7.9416666666668512"/>
    <m/>
    <m/>
    <m/>
    <m/>
    <m/>
    <m/>
    <m/>
    <m/>
    <m/>
    <m/>
    <m/>
    <x v="14"/>
  </r>
  <r>
    <n v="7.9500000000001849"/>
    <m/>
    <m/>
    <m/>
    <m/>
    <m/>
    <m/>
    <m/>
    <m/>
    <m/>
    <m/>
    <m/>
    <x v="14"/>
  </r>
  <r>
    <n v="7.9583333333335187"/>
    <m/>
    <m/>
    <m/>
    <m/>
    <m/>
    <m/>
    <m/>
    <m/>
    <m/>
    <m/>
    <m/>
    <x v="14"/>
  </r>
  <r>
    <n v="7.9666666666668524"/>
    <m/>
    <m/>
    <m/>
    <m/>
    <m/>
    <m/>
    <m/>
    <m/>
    <m/>
    <m/>
    <m/>
    <x v="14"/>
  </r>
  <r>
    <n v="7.9750000000001862"/>
    <m/>
    <m/>
    <m/>
    <m/>
    <m/>
    <m/>
    <m/>
    <m/>
    <m/>
    <m/>
    <m/>
    <x v="14"/>
  </r>
  <r>
    <n v="7.9833333333335199"/>
    <m/>
    <m/>
    <m/>
    <m/>
    <m/>
    <m/>
    <m/>
    <m/>
    <m/>
    <m/>
    <m/>
    <x v="14"/>
  </r>
  <r>
    <n v="7.9916666666668537"/>
    <m/>
    <m/>
    <m/>
    <m/>
    <m/>
    <m/>
    <m/>
    <m/>
    <m/>
    <m/>
    <m/>
    <x v="14"/>
  </r>
  <r>
    <n v="8.0000000000001865"/>
    <m/>
    <m/>
    <m/>
    <m/>
    <m/>
    <m/>
    <m/>
    <m/>
    <m/>
    <m/>
    <m/>
    <x v="14"/>
  </r>
  <r>
    <n v="8.0083333333335194"/>
    <m/>
    <m/>
    <m/>
    <m/>
    <m/>
    <m/>
    <m/>
    <m/>
    <m/>
    <m/>
    <m/>
    <x v="14"/>
  </r>
  <r>
    <n v="8.0166666666668522"/>
    <m/>
    <m/>
    <m/>
    <m/>
    <m/>
    <m/>
    <m/>
    <m/>
    <m/>
    <m/>
    <m/>
    <x v="14"/>
  </r>
  <r>
    <n v="8.0250000000001851"/>
    <m/>
    <m/>
    <m/>
    <m/>
    <m/>
    <m/>
    <m/>
    <m/>
    <m/>
    <m/>
    <m/>
    <x v="14"/>
  </r>
  <r>
    <n v="8.033333333333518"/>
    <m/>
    <m/>
    <m/>
    <m/>
    <m/>
    <m/>
    <m/>
    <m/>
    <m/>
    <m/>
    <m/>
    <x v="14"/>
  </r>
  <r>
    <n v="8.0416666666668508"/>
    <m/>
    <m/>
    <m/>
    <m/>
    <m/>
    <m/>
    <m/>
    <m/>
    <m/>
    <m/>
    <m/>
    <x v="14"/>
  </r>
  <r>
    <n v="8.0500000000001837"/>
    <m/>
    <m/>
    <m/>
    <m/>
    <m/>
    <m/>
    <m/>
    <m/>
    <m/>
    <m/>
    <m/>
    <x v="14"/>
  </r>
  <r>
    <n v="8.0583333333335165"/>
    <m/>
    <m/>
    <m/>
    <m/>
    <m/>
    <m/>
    <m/>
    <m/>
    <m/>
    <m/>
    <m/>
    <x v="14"/>
  </r>
  <r>
    <n v="8.0666666666668494"/>
    <m/>
    <m/>
    <m/>
    <m/>
    <m/>
    <m/>
    <m/>
    <m/>
    <m/>
    <m/>
    <m/>
    <x v="14"/>
  </r>
  <r>
    <n v="8.0750000000001823"/>
    <m/>
    <m/>
    <m/>
    <m/>
    <m/>
    <m/>
    <m/>
    <m/>
    <m/>
    <m/>
    <m/>
    <x v="14"/>
  </r>
  <r>
    <n v="8.0833333333335151"/>
    <m/>
    <m/>
    <m/>
    <m/>
    <m/>
    <m/>
    <m/>
    <m/>
    <m/>
    <m/>
    <m/>
    <x v="14"/>
  </r>
  <r>
    <n v="8.091666666666848"/>
    <m/>
    <m/>
    <m/>
    <m/>
    <m/>
    <m/>
    <m/>
    <m/>
    <m/>
    <m/>
    <m/>
    <x v="14"/>
  </r>
  <r>
    <n v="8.1000000000001808"/>
    <m/>
    <m/>
    <m/>
    <m/>
    <m/>
    <m/>
    <m/>
    <m/>
    <m/>
    <m/>
    <m/>
    <x v="14"/>
  </r>
  <r>
    <n v="8.1083333333335137"/>
    <m/>
    <m/>
    <m/>
    <m/>
    <m/>
    <m/>
    <m/>
    <m/>
    <m/>
    <m/>
    <m/>
    <x v="14"/>
  </r>
  <r>
    <n v="8.1166666666668466"/>
    <m/>
    <m/>
    <m/>
    <m/>
    <m/>
    <m/>
    <m/>
    <m/>
    <m/>
    <m/>
    <m/>
    <x v="14"/>
  </r>
  <r>
    <n v="8.1250000000001794"/>
    <m/>
    <m/>
    <m/>
    <m/>
    <m/>
    <m/>
    <m/>
    <m/>
    <m/>
    <m/>
    <m/>
    <x v="14"/>
  </r>
  <r>
    <n v="8.1333333333335123"/>
    <m/>
    <m/>
    <m/>
    <m/>
    <m/>
    <m/>
    <m/>
    <m/>
    <m/>
    <m/>
    <m/>
    <x v="14"/>
  </r>
  <r>
    <n v="8.1416666666668451"/>
    <m/>
    <m/>
    <m/>
    <m/>
    <m/>
    <m/>
    <m/>
    <m/>
    <m/>
    <m/>
    <m/>
    <x v="14"/>
  </r>
  <r>
    <n v="8.150000000000178"/>
    <m/>
    <m/>
    <m/>
    <m/>
    <m/>
    <m/>
    <m/>
    <m/>
    <m/>
    <m/>
    <m/>
    <x v="14"/>
  </r>
  <r>
    <n v="8.1583333333335109"/>
    <m/>
    <m/>
    <m/>
    <m/>
    <m/>
    <m/>
    <m/>
    <m/>
    <m/>
    <m/>
    <m/>
    <x v="14"/>
  </r>
  <r>
    <n v="8.1666666666668437"/>
    <m/>
    <m/>
    <m/>
    <m/>
    <m/>
    <m/>
    <m/>
    <m/>
    <m/>
    <m/>
    <m/>
    <x v="14"/>
  </r>
  <r>
    <n v="8.1750000000001766"/>
    <m/>
    <m/>
    <m/>
    <m/>
    <m/>
    <m/>
    <m/>
    <m/>
    <m/>
    <m/>
    <m/>
    <x v="14"/>
  </r>
  <r>
    <n v="8.1833333333335094"/>
    <m/>
    <m/>
    <m/>
    <m/>
    <m/>
    <m/>
    <m/>
    <m/>
    <m/>
    <m/>
    <m/>
    <x v="14"/>
  </r>
  <r>
    <n v="8.1916666666668423"/>
    <m/>
    <m/>
    <m/>
    <m/>
    <m/>
    <m/>
    <m/>
    <m/>
    <m/>
    <m/>
    <m/>
    <x v="14"/>
  </r>
  <r>
    <n v="8.2000000000001751"/>
    <m/>
    <m/>
    <m/>
    <m/>
    <m/>
    <m/>
    <m/>
    <m/>
    <m/>
    <m/>
    <m/>
    <x v="14"/>
  </r>
  <r>
    <n v="8.208333333333508"/>
    <m/>
    <m/>
    <m/>
    <m/>
    <m/>
    <m/>
    <m/>
    <m/>
    <m/>
    <m/>
    <m/>
    <x v="14"/>
  </r>
  <r>
    <n v="8.2166666666668409"/>
    <m/>
    <m/>
    <m/>
    <m/>
    <m/>
    <m/>
    <m/>
    <m/>
    <m/>
    <m/>
    <m/>
    <x v="14"/>
  </r>
  <r>
    <n v="8.2250000000001737"/>
    <m/>
    <m/>
    <m/>
    <m/>
    <m/>
    <m/>
    <m/>
    <m/>
    <m/>
    <m/>
    <m/>
    <x v="14"/>
  </r>
  <r>
    <n v="8.2333333333335066"/>
    <m/>
    <m/>
    <m/>
    <m/>
    <m/>
    <m/>
    <m/>
    <m/>
    <m/>
    <m/>
    <m/>
    <x v="14"/>
  </r>
  <r>
    <n v="8.2416666666668394"/>
    <m/>
    <m/>
    <m/>
    <m/>
    <m/>
    <m/>
    <m/>
    <m/>
    <m/>
    <m/>
    <m/>
    <x v="14"/>
  </r>
  <r>
    <n v="8.2500000000001723"/>
    <m/>
    <m/>
    <m/>
    <m/>
    <m/>
    <m/>
    <m/>
    <m/>
    <m/>
    <m/>
    <m/>
    <x v="14"/>
  </r>
  <r>
    <n v="8.2583333333335052"/>
    <m/>
    <m/>
    <m/>
    <m/>
    <m/>
    <m/>
    <m/>
    <m/>
    <m/>
    <m/>
    <m/>
    <x v="14"/>
  </r>
  <r>
    <n v="8.266666666666838"/>
    <m/>
    <m/>
    <m/>
    <m/>
    <m/>
    <m/>
    <m/>
    <m/>
    <m/>
    <m/>
    <m/>
    <x v="14"/>
  </r>
  <r>
    <n v="8.2750000000001709"/>
    <m/>
    <m/>
    <m/>
    <m/>
    <m/>
    <m/>
    <m/>
    <m/>
    <m/>
    <m/>
    <m/>
    <x v="14"/>
  </r>
  <r>
    <n v="8.2833333333335037"/>
    <m/>
    <m/>
    <m/>
    <m/>
    <m/>
    <m/>
    <m/>
    <m/>
    <m/>
    <m/>
    <m/>
    <x v="14"/>
  </r>
  <r>
    <n v="8.2916666666668366"/>
    <m/>
    <m/>
    <m/>
    <m/>
    <m/>
    <m/>
    <m/>
    <m/>
    <m/>
    <m/>
    <m/>
    <x v="14"/>
  </r>
  <r>
    <n v="8.3000000000001695"/>
    <m/>
    <m/>
    <m/>
    <m/>
    <m/>
    <m/>
    <m/>
    <m/>
    <m/>
    <m/>
    <m/>
    <x v="14"/>
  </r>
  <r>
    <n v="8.3083333333335023"/>
    <m/>
    <m/>
    <m/>
    <m/>
    <m/>
    <m/>
    <m/>
    <m/>
    <m/>
    <m/>
    <m/>
    <x v="14"/>
  </r>
  <r>
    <n v="8.3166666666668352"/>
    <m/>
    <m/>
    <m/>
    <m/>
    <m/>
    <m/>
    <m/>
    <m/>
    <m/>
    <m/>
    <m/>
    <x v="14"/>
  </r>
  <r>
    <n v="8.325000000000168"/>
    <m/>
    <m/>
    <m/>
    <m/>
    <m/>
    <m/>
    <m/>
    <m/>
    <m/>
    <m/>
    <m/>
    <x v="14"/>
  </r>
  <r>
    <n v="8.3333333333335009"/>
    <m/>
    <m/>
    <m/>
    <m/>
    <m/>
    <m/>
    <m/>
    <m/>
    <m/>
    <m/>
    <m/>
    <x v="14"/>
  </r>
  <r>
    <n v="8.3416666666668338"/>
    <m/>
    <m/>
    <m/>
    <m/>
    <m/>
    <m/>
    <m/>
    <m/>
    <m/>
    <m/>
    <m/>
    <x v="14"/>
  </r>
  <r>
    <n v="8.3500000000001666"/>
    <m/>
    <m/>
    <m/>
    <m/>
    <m/>
    <m/>
    <m/>
    <m/>
    <m/>
    <m/>
    <m/>
    <x v="14"/>
  </r>
  <r>
    <n v="8.3583333333334995"/>
    <m/>
    <m/>
    <m/>
    <m/>
    <m/>
    <m/>
    <m/>
    <m/>
    <m/>
    <m/>
    <m/>
    <x v="14"/>
  </r>
  <r>
    <n v="8.3666666666668323"/>
    <m/>
    <m/>
    <m/>
    <m/>
    <m/>
    <m/>
    <m/>
    <m/>
    <m/>
    <m/>
    <m/>
    <x v="14"/>
  </r>
  <r>
    <n v="8.3750000000001652"/>
    <m/>
    <m/>
    <m/>
    <m/>
    <m/>
    <m/>
    <m/>
    <m/>
    <m/>
    <m/>
    <m/>
    <x v="14"/>
  </r>
  <r>
    <n v="8.3833333333334981"/>
    <m/>
    <m/>
    <m/>
    <m/>
    <m/>
    <m/>
    <m/>
    <m/>
    <m/>
    <m/>
    <m/>
    <x v="14"/>
  </r>
  <r>
    <n v="8.3916666666668309"/>
    <m/>
    <m/>
    <m/>
    <m/>
    <m/>
    <m/>
    <m/>
    <m/>
    <m/>
    <m/>
    <m/>
    <x v="14"/>
  </r>
  <r>
    <n v="8.4000000000001638"/>
    <m/>
    <m/>
    <m/>
    <m/>
    <m/>
    <m/>
    <m/>
    <m/>
    <m/>
    <m/>
    <m/>
    <x v="14"/>
  </r>
  <r>
    <n v="8.4083333333334966"/>
    <m/>
    <m/>
    <m/>
    <m/>
    <m/>
    <m/>
    <m/>
    <m/>
    <m/>
    <m/>
    <m/>
    <x v="14"/>
  </r>
  <r>
    <n v="8.4166666666668295"/>
    <m/>
    <m/>
    <m/>
    <m/>
    <m/>
    <m/>
    <m/>
    <m/>
    <m/>
    <m/>
    <m/>
    <x v="14"/>
  </r>
  <r>
    <n v="8.4250000000001624"/>
    <m/>
    <m/>
    <m/>
    <m/>
    <m/>
    <m/>
    <m/>
    <m/>
    <m/>
    <m/>
    <m/>
    <x v="14"/>
  </r>
  <r>
    <n v="8.4333333333334952"/>
    <m/>
    <m/>
    <m/>
    <m/>
    <m/>
    <m/>
    <m/>
    <m/>
    <m/>
    <m/>
    <m/>
    <x v="14"/>
  </r>
  <r>
    <n v="8.4416666666668281"/>
    <m/>
    <m/>
    <m/>
    <m/>
    <m/>
    <m/>
    <m/>
    <m/>
    <m/>
    <m/>
    <m/>
    <x v="14"/>
  </r>
  <r>
    <n v="8.4500000000001609"/>
    <m/>
    <m/>
    <m/>
    <m/>
    <m/>
    <m/>
    <m/>
    <m/>
    <m/>
    <m/>
    <m/>
    <x v="14"/>
  </r>
  <r>
    <n v="8.4583333333334938"/>
    <m/>
    <m/>
    <m/>
    <m/>
    <m/>
    <m/>
    <m/>
    <m/>
    <m/>
    <m/>
    <m/>
    <x v="14"/>
  </r>
  <r>
    <n v="8.4666666666668267"/>
    <m/>
    <m/>
    <m/>
    <m/>
    <m/>
    <m/>
    <m/>
    <m/>
    <m/>
    <m/>
    <m/>
    <x v="14"/>
  </r>
  <r>
    <n v="8.4750000000001595"/>
    <m/>
    <m/>
    <m/>
    <m/>
    <m/>
    <m/>
    <m/>
    <m/>
    <m/>
    <m/>
    <m/>
    <x v="14"/>
  </r>
  <r>
    <n v="8.4833333333334924"/>
    <m/>
    <m/>
    <m/>
    <m/>
    <m/>
    <m/>
    <m/>
    <m/>
    <m/>
    <m/>
    <m/>
    <x v="14"/>
  </r>
  <r>
    <n v="8.4916666666668252"/>
    <m/>
    <m/>
    <m/>
    <m/>
    <m/>
    <m/>
    <m/>
    <m/>
    <m/>
    <m/>
    <m/>
    <x v="14"/>
  </r>
  <r>
    <n v="8.5000000000001581"/>
    <m/>
    <m/>
    <m/>
    <m/>
    <m/>
    <m/>
    <m/>
    <m/>
    <m/>
    <m/>
    <m/>
    <x v="14"/>
  </r>
  <r>
    <n v="8.508333333333491"/>
    <m/>
    <m/>
    <m/>
    <m/>
    <m/>
    <m/>
    <m/>
    <m/>
    <m/>
    <m/>
    <m/>
    <x v="14"/>
  </r>
  <r>
    <n v="8.5166666666668238"/>
    <m/>
    <m/>
    <m/>
    <m/>
    <m/>
    <m/>
    <m/>
    <m/>
    <m/>
    <m/>
    <m/>
    <x v="14"/>
  </r>
  <r>
    <n v="8.5250000000001567"/>
    <m/>
    <m/>
    <m/>
    <m/>
    <m/>
    <m/>
    <m/>
    <m/>
    <m/>
    <m/>
    <m/>
    <x v="14"/>
  </r>
  <r>
    <n v="8.5333333333334895"/>
    <m/>
    <m/>
    <m/>
    <m/>
    <m/>
    <m/>
    <m/>
    <m/>
    <m/>
    <m/>
    <m/>
    <x v="14"/>
  </r>
  <r>
    <n v="8.5416666666668224"/>
    <m/>
    <m/>
    <m/>
    <m/>
    <m/>
    <m/>
    <m/>
    <m/>
    <m/>
    <m/>
    <m/>
    <x v="14"/>
  </r>
  <r>
    <n v="8.5500000000001553"/>
    <m/>
    <m/>
    <m/>
    <m/>
    <m/>
    <m/>
    <m/>
    <m/>
    <m/>
    <m/>
    <m/>
    <x v="14"/>
  </r>
  <r>
    <n v="8.5583333333334881"/>
    <m/>
    <m/>
    <m/>
    <m/>
    <m/>
    <m/>
    <m/>
    <m/>
    <m/>
    <m/>
    <m/>
    <x v="14"/>
  </r>
  <r>
    <n v="8.566666666666821"/>
    <m/>
    <m/>
    <m/>
    <m/>
    <m/>
    <m/>
    <m/>
    <m/>
    <m/>
    <m/>
    <m/>
    <x v="14"/>
  </r>
  <r>
    <n v="8.5750000000001538"/>
    <m/>
    <m/>
    <m/>
    <m/>
    <m/>
    <m/>
    <m/>
    <m/>
    <m/>
    <m/>
    <m/>
    <x v="14"/>
  </r>
  <r>
    <n v="8.5833333333334867"/>
    <m/>
    <m/>
    <m/>
    <m/>
    <m/>
    <m/>
    <m/>
    <m/>
    <m/>
    <m/>
    <m/>
    <x v="14"/>
  </r>
  <r>
    <n v="8.5916666666668196"/>
    <m/>
    <m/>
    <m/>
    <m/>
    <m/>
    <m/>
    <m/>
    <m/>
    <m/>
    <m/>
    <m/>
    <x v="14"/>
  </r>
  <r>
    <n v="8.6000000000001524"/>
    <m/>
    <m/>
    <m/>
    <m/>
    <m/>
    <m/>
    <m/>
    <m/>
    <m/>
    <m/>
    <m/>
    <x v="14"/>
  </r>
  <r>
    <n v="8.6083333333334853"/>
    <m/>
    <m/>
    <m/>
    <m/>
    <m/>
    <m/>
    <m/>
    <m/>
    <m/>
    <m/>
    <m/>
    <x v="14"/>
  </r>
  <r>
    <n v="8.6166666666668181"/>
    <m/>
    <m/>
    <m/>
    <m/>
    <m/>
    <m/>
    <m/>
    <m/>
    <m/>
    <m/>
    <m/>
    <x v="14"/>
  </r>
  <r>
    <n v="8.625000000000151"/>
    <m/>
    <m/>
    <m/>
    <m/>
    <m/>
    <m/>
    <m/>
    <m/>
    <m/>
    <m/>
    <m/>
    <x v="14"/>
  </r>
  <r>
    <n v="8.6333333333334838"/>
    <m/>
    <m/>
    <m/>
    <m/>
    <m/>
    <m/>
    <m/>
    <m/>
    <m/>
    <m/>
    <m/>
    <x v="14"/>
  </r>
  <r>
    <n v="8.6416666666668167"/>
    <m/>
    <m/>
    <m/>
    <m/>
    <m/>
    <m/>
    <m/>
    <m/>
    <m/>
    <m/>
    <m/>
    <x v="14"/>
  </r>
  <r>
    <n v="8.6500000000001496"/>
    <m/>
    <m/>
    <m/>
    <m/>
    <m/>
    <m/>
    <m/>
    <m/>
    <m/>
    <m/>
    <m/>
    <x v="14"/>
  </r>
  <r>
    <n v="8.6583333333334824"/>
    <m/>
    <m/>
    <m/>
    <m/>
    <m/>
    <m/>
    <m/>
    <m/>
    <m/>
    <m/>
    <m/>
    <x v="14"/>
  </r>
  <r>
    <n v="8.6666666666668153"/>
    <m/>
    <m/>
    <m/>
    <m/>
    <m/>
    <m/>
    <m/>
    <m/>
    <m/>
    <m/>
    <m/>
    <x v="14"/>
  </r>
  <r>
    <n v="8.6750000000001481"/>
    <m/>
    <m/>
    <m/>
    <m/>
    <m/>
    <m/>
    <m/>
    <m/>
    <m/>
    <m/>
    <m/>
    <x v="14"/>
  </r>
  <r>
    <n v="8.683333333333481"/>
    <m/>
    <m/>
    <m/>
    <m/>
    <m/>
    <m/>
    <m/>
    <m/>
    <m/>
    <m/>
    <m/>
    <x v="14"/>
  </r>
  <r>
    <n v="8.6916666666668139"/>
    <m/>
    <m/>
    <m/>
    <m/>
    <m/>
    <m/>
    <m/>
    <m/>
    <m/>
    <m/>
    <m/>
    <x v="14"/>
  </r>
  <r>
    <n v="8.7000000000001467"/>
    <m/>
    <m/>
    <m/>
    <m/>
    <m/>
    <m/>
    <m/>
    <m/>
    <m/>
    <m/>
    <m/>
    <x v="14"/>
  </r>
  <r>
    <n v="8.7083333333334796"/>
    <m/>
    <m/>
    <m/>
    <m/>
    <m/>
    <m/>
    <m/>
    <m/>
    <m/>
    <m/>
    <m/>
    <x v="14"/>
  </r>
  <r>
    <n v="8.7166666666668124"/>
    <m/>
    <m/>
    <m/>
    <m/>
    <m/>
    <m/>
    <m/>
    <m/>
    <m/>
    <m/>
    <m/>
    <x v="14"/>
  </r>
  <r>
    <n v="8.7250000000001453"/>
    <m/>
    <m/>
    <m/>
    <m/>
    <m/>
    <m/>
    <m/>
    <m/>
    <m/>
    <m/>
    <m/>
    <x v="14"/>
  </r>
  <r>
    <n v="8.7333333333334782"/>
    <m/>
    <m/>
    <m/>
    <m/>
    <m/>
    <m/>
    <m/>
    <m/>
    <m/>
    <m/>
    <m/>
    <x v="14"/>
  </r>
  <r>
    <n v="8.741666666666811"/>
    <m/>
    <m/>
    <m/>
    <m/>
    <m/>
    <m/>
    <m/>
    <m/>
    <m/>
    <m/>
    <m/>
    <x v="14"/>
  </r>
  <r>
    <n v="8.7500000000001439"/>
    <m/>
    <m/>
    <m/>
    <m/>
    <m/>
    <m/>
    <m/>
    <m/>
    <m/>
    <m/>
    <m/>
    <x v="14"/>
  </r>
  <r>
    <n v="8.7583333333334767"/>
    <m/>
    <m/>
    <m/>
    <m/>
    <m/>
    <m/>
    <m/>
    <m/>
    <m/>
    <m/>
    <m/>
    <x v="14"/>
  </r>
  <r>
    <n v="8.7666666666668096"/>
    <m/>
    <m/>
    <m/>
    <m/>
    <m/>
    <m/>
    <m/>
    <m/>
    <m/>
    <m/>
    <m/>
    <x v="14"/>
  </r>
  <r>
    <n v="8.7750000000001425"/>
    <m/>
    <m/>
    <m/>
    <m/>
    <m/>
    <m/>
    <m/>
    <m/>
    <m/>
    <m/>
    <m/>
    <x v="14"/>
  </r>
  <r>
    <n v="8.7833333333334753"/>
    <m/>
    <m/>
    <m/>
    <m/>
    <m/>
    <m/>
    <m/>
    <m/>
    <m/>
    <m/>
    <m/>
    <x v="14"/>
  </r>
  <r>
    <n v="8.7916666666668082"/>
    <m/>
    <m/>
    <m/>
    <m/>
    <m/>
    <m/>
    <m/>
    <m/>
    <m/>
    <m/>
    <m/>
    <x v="14"/>
  </r>
  <r>
    <n v="8.800000000000141"/>
    <m/>
    <m/>
    <m/>
    <m/>
    <m/>
    <m/>
    <m/>
    <m/>
    <m/>
    <m/>
    <m/>
    <x v="14"/>
  </r>
  <r>
    <n v="8.8083333333334739"/>
    <m/>
    <m/>
    <m/>
    <m/>
    <m/>
    <m/>
    <m/>
    <m/>
    <m/>
    <m/>
    <m/>
    <x v="14"/>
  </r>
  <r>
    <n v="8.8166666666668068"/>
    <m/>
    <m/>
    <m/>
    <m/>
    <m/>
    <m/>
    <m/>
    <m/>
    <m/>
    <m/>
    <m/>
    <x v="14"/>
  </r>
  <r>
    <n v="8.8250000000001396"/>
    <m/>
    <m/>
    <m/>
    <m/>
    <m/>
    <m/>
    <m/>
    <m/>
    <m/>
    <m/>
    <m/>
    <x v="14"/>
  </r>
  <r>
    <n v="8.8333333333334725"/>
    <m/>
    <m/>
    <m/>
    <m/>
    <m/>
    <m/>
    <m/>
    <m/>
    <m/>
    <m/>
    <m/>
    <x v="14"/>
  </r>
  <r>
    <n v="8.8416666666668053"/>
    <m/>
    <m/>
    <m/>
    <m/>
    <m/>
    <m/>
    <m/>
    <m/>
    <m/>
    <m/>
    <m/>
    <x v="14"/>
  </r>
  <r>
    <n v="8.8500000000001382"/>
    <m/>
    <m/>
    <m/>
    <m/>
    <m/>
    <m/>
    <m/>
    <m/>
    <m/>
    <m/>
    <m/>
    <x v="14"/>
  </r>
  <r>
    <n v="8.8583333333334711"/>
    <m/>
    <m/>
    <m/>
    <m/>
    <m/>
    <m/>
    <m/>
    <m/>
    <m/>
    <m/>
    <m/>
    <x v="14"/>
  </r>
  <r>
    <n v="8.8666666666668039"/>
    <m/>
    <m/>
    <m/>
    <m/>
    <m/>
    <m/>
    <m/>
    <m/>
    <m/>
    <m/>
    <m/>
    <x v="14"/>
  </r>
  <r>
    <n v="8.8750000000001368"/>
    <m/>
    <m/>
    <m/>
    <m/>
    <m/>
    <m/>
    <m/>
    <m/>
    <m/>
    <m/>
    <m/>
    <x v="14"/>
  </r>
  <r>
    <n v="8.8833333333334696"/>
    <m/>
    <m/>
    <m/>
    <m/>
    <m/>
    <m/>
    <m/>
    <m/>
    <m/>
    <m/>
    <m/>
    <x v="14"/>
  </r>
  <r>
    <n v="8.8916666666668025"/>
    <m/>
    <m/>
    <m/>
    <m/>
    <m/>
    <m/>
    <m/>
    <m/>
    <m/>
    <m/>
    <m/>
    <x v="14"/>
  </r>
  <r>
    <n v="8.9000000000001354"/>
    <m/>
    <m/>
    <m/>
    <m/>
    <m/>
    <m/>
    <m/>
    <m/>
    <m/>
    <m/>
    <m/>
    <x v="14"/>
  </r>
  <r>
    <n v="8.9083333333334682"/>
    <m/>
    <m/>
    <m/>
    <m/>
    <m/>
    <m/>
    <m/>
    <m/>
    <m/>
    <m/>
    <m/>
    <x v="14"/>
  </r>
  <r>
    <n v="8.9166666666668011"/>
    <m/>
    <m/>
    <m/>
    <m/>
    <m/>
    <m/>
    <m/>
    <m/>
    <m/>
    <m/>
    <m/>
    <x v="14"/>
  </r>
  <r>
    <n v="8.9250000000001339"/>
    <m/>
    <m/>
    <m/>
    <m/>
    <m/>
    <m/>
    <m/>
    <m/>
    <m/>
    <m/>
    <m/>
    <x v="14"/>
  </r>
  <r>
    <n v="8.9333333333334668"/>
    <m/>
    <m/>
    <m/>
    <m/>
    <m/>
    <m/>
    <m/>
    <m/>
    <m/>
    <m/>
    <m/>
    <x v="14"/>
  </r>
  <r>
    <n v="8.9416666666667997"/>
    <m/>
    <m/>
    <m/>
    <m/>
    <m/>
    <m/>
    <m/>
    <m/>
    <m/>
    <m/>
    <m/>
    <x v="14"/>
  </r>
  <r>
    <n v="8.9500000000001325"/>
    <m/>
    <m/>
    <m/>
    <m/>
    <m/>
    <m/>
    <m/>
    <m/>
    <m/>
    <m/>
    <m/>
    <x v="14"/>
  </r>
  <r>
    <n v="8.9583333333334654"/>
    <m/>
    <m/>
    <m/>
    <m/>
    <m/>
    <m/>
    <m/>
    <m/>
    <m/>
    <m/>
    <m/>
    <x v="14"/>
  </r>
  <r>
    <n v="8.9666666666667982"/>
    <m/>
    <m/>
    <m/>
    <m/>
    <m/>
    <m/>
    <m/>
    <m/>
    <m/>
    <m/>
    <m/>
    <x v="14"/>
  </r>
  <r>
    <n v="8.9750000000001311"/>
    <m/>
    <m/>
    <m/>
    <m/>
    <m/>
    <m/>
    <m/>
    <m/>
    <m/>
    <m/>
    <m/>
    <x v="14"/>
  </r>
  <r>
    <n v="8.983333333333464"/>
    <m/>
    <m/>
    <m/>
    <m/>
    <m/>
    <m/>
    <m/>
    <m/>
    <m/>
    <m/>
    <m/>
    <x v="14"/>
  </r>
  <r>
    <n v="8.9916666666667968"/>
    <m/>
    <m/>
    <m/>
    <m/>
    <m/>
    <m/>
    <m/>
    <m/>
    <m/>
    <m/>
    <m/>
    <x v="14"/>
  </r>
  <r>
    <n v="9.0000000000001297"/>
    <m/>
    <m/>
    <m/>
    <m/>
    <m/>
    <m/>
    <m/>
    <m/>
    <m/>
    <m/>
    <m/>
    <x v="14"/>
  </r>
  <r>
    <n v="9.0083333333334625"/>
    <m/>
    <m/>
    <m/>
    <m/>
    <m/>
    <m/>
    <m/>
    <m/>
    <m/>
    <m/>
    <m/>
    <x v="14"/>
  </r>
  <r>
    <n v="9.0166666666667954"/>
    <m/>
    <m/>
    <m/>
    <m/>
    <m/>
    <m/>
    <m/>
    <m/>
    <m/>
    <m/>
    <m/>
    <x v="14"/>
  </r>
  <r>
    <n v="9.0250000000001283"/>
    <m/>
    <m/>
    <m/>
    <m/>
    <m/>
    <m/>
    <m/>
    <m/>
    <m/>
    <m/>
    <m/>
    <x v="14"/>
  </r>
  <r>
    <n v="9.0333333333334611"/>
    <m/>
    <m/>
    <m/>
    <m/>
    <m/>
    <m/>
    <m/>
    <m/>
    <m/>
    <m/>
    <m/>
    <x v="14"/>
  </r>
  <r>
    <n v="9.041666666666794"/>
    <m/>
    <m/>
    <m/>
    <m/>
    <m/>
    <m/>
    <m/>
    <m/>
    <m/>
    <m/>
    <m/>
    <x v="14"/>
  </r>
  <r>
    <n v="9.0500000000001268"/>
    <m/>
    <m/>
    <m/>
    <m/>
    <m/>
    <m/>
    <m/>
    <m/>
    <m/>
    <m/>
    <m/>
    <x v="14"/>
  </r>
  <r>
    <n v="9.0583333333334597"/>
    <m/>
    <m/>
    <m/>
    <m/>
    <m/>
    <m/>
    <m/>
    <m/>
    <m/>
    <m/>
    <m/>
    <x v="14"/>
  </r>
  <r>
    <n v="9.0666666666667926"/>
    <m/>
    <m/>
    <m/>
    <m/>
    <m/>
    <m/>
    <m/>
    <m/>
    <m/>
    <m/>
    <m/>
    <x v="14"/>
  </r>
  <r>
    <n v="9.0750000000001254"/>
    <m/>
    <m/>
    <m/>
    <m/>
    <m/>
    <m/>
    <m/>
    <m/>
    <m/>
    <m/>
    <m/>
    <x v="14"/>
  </r>
  <r>
    <n v="9.0833333333334583"/>
    <m/>
    <m/>
    <m/>
    <m/>
    <m/>
    <m/>
    <m/>
    <m/>
    <m/>
    <m/>
    <m/>
    <x v="14"/>
  </r>
  <r>
    <n v="9.0916666666667911"/>
    <m/>
    <m/>
    <m/>
    <m/>
    <m/>
    <m/>
    <m/>
    <m/>
    <m/>
    <m/>
    <m/>
    <x v="14"/>
  </r>
  <r>
    <n v="9.100000000000124"/>
    <m/>
    <m/>
    <m/>
    <m/>
    <m/>
    <m/>
    <m/>
    <m/>
    <m/>
    <m/>
    <m/>
    <x v="14"/>
  </r>
  <r>
    <n v="9.1083333333334568"/>
    <m/>
    <m/>
    <m/>
    <m/>
    <m/>
    <m/>
    <m/>
    <m/>
    <m/>
    <m/>
    <m/>
    <x v="14"/>
  </r>
  <r>
    <n v="9.1166666666667897"/>
    <m/>
    <m/>
    <m/>
    <m/>
    <m/>
    <m/>
    <m/>
    <m/>
    <m/>
    <m/>
    <m/>
    <x v="14"/>
  </r>
  <r>
    <n v="9.1250000000001226"/>
    <m/>
    <m/>
    <m/>
    <m/>
    <m/>
    <m/>
    <m/>
    <m/>
    <m/>
    <m/>
    <m/>
    <x v="14"/>
  </r>
  <r>
    <n v="9.1333333333334554"/>
    <m/>
    <m/>
    <m/>
    <m/>
    <m/>
    <m/>
    <m/>
    <m/>
    <m/>
    <m/>
    <m/>
    <x v="14"/>
  </r>
  <r>
    <n v="9.1416666666667883"/>
    <m/>
    <m/>
    <m/>
    <m/>
    <m/>
    <m/>
    <m/>
    <m/>
    <m/>
    <m/>
    <m/>
    <x v="14"/>
  </r>
  <r>
    <n v="9.1500000000001211"/>
    <m/>
    <m/>
    <m/>
    <m/>
    <m/>
    <m/>
    <m/>
    <m/>
    <m/>
    <m/>
    <m/>
    <x v="14"/>
  </r>
  <r>
    <n v="9.158333333333454"/>
    <m/>
    <m/>
    <m/>
    <m/>
    <m/>
    <m/>
    <m/>
    <m/>
    <m/>
    <m/>
    <m/>
    <x v="14"/>
  </r>
  <r>
    <n v="9.1666666666667869"/>
    <m/>
    <m/>
    <m/>
    <m/>
    <m/>
    <m/>
    <m/>
    <m/>
    <m/>
    <m/>
    <m/>
    <x v="14"/>
  </r>
  <r>
    <n v="9.1750000000001197"/>
    <m/>
    <m/>
    <m/>
    <m/>
    <m/>
    <m/>
    <m/>
    <m/>
    <m/>
    <m/>
    <m/>
    <x v="14"/>
  </r>
  <r>
    <n v="9.1833333333334526"/>
    <m/>
    <m/>
    <m/>
    <m/>
    <m/>
    <m/>
    <m/>
    <m/>
    <m/>
    <m/>
    <m/>
    <x v="14"/>
  </r>
  <r>
    <n v="9.1916666666667854"/>
    <m/>
    <m/>
    <m/>
    <m/>
    <m/>
    <m/>
    <m/>
    <m/>
    <m/>
    <m/>
    <m/>
    <x v="14"/>
  </r>
  <r>
    <n v="9.2000000000001183"/>
    <m/>
    <m/>
    <m/>
    <m/>
    <m/>
    <m/>
    <m/>
    <m/>
    <m/>
    <m/>
    <m/>
    <x v="14"/>
  </r>
  <r>
    <n v="9.2083333333334512"/>
    <m/>
    <m/>
    <m/>
    <m/>
    <m/>
    <m/>
    <m/>
    <m/>
    <m/>
    <m/>
    <m/>
    <x v="14"/>
  </r>
  <r>
    <n v="9.216666666666784"/>
    <m/>
    <m/>
    <m/>
    <m/>
    <m/>
    <m/>
    <m/>
    <m/>
    <m/>
    <m/>
    <m/>
    <x v="14"/>
  </r>
  <r>
    <n v="9.2250000000001169"/>
    <m/>
    <m/>
    <m/>
    <m/>
    <m/>
    <m/>
    <m/>
    <m/>
    <m/>
    <m/>
    <m/>
    <x v="14"/>
  </r>
  <r>
    <n v="9.2333333333334497"/>
    <m/>
    <m/>
    <m/>
    <m/>
    <m/>
    <m/>
    <m/>
    <m/>
    <m/>
    <m/>
    <m/>
    <x v="14"/>
  </r>
  <r>
    <n v="9.2416666666667826"/>
    <m/>
    <m/>
    <m/>
    <m/>
    <m/>
    <m/>
    <m/>
    <m/>
    <m/>
    <m/>
    <m/>
    <x v="14"/>
  </r>
  <r>
    <n v="9.2500000000001155"/>
    <m/>
    <m/>
    <m/>
    <m/>
    <m/>
    <m/>
    <m/>
    <m/>
    <m/>
    <m/>
    <m/>
    <x v="14"/>
  </r>
  <r>
    <n v="9.2583333333334483"/>
    <m/>
    <m/>
    <m/>
    <m/>
    <m/>
    <m/>
    <m/>
    <m/>
    <m/>
    <m/>
    <m/>
    <x v="14"/>
  </r>
  <r>
    <n v="9.2666666666667812"/>
    <m/>
    <m/>
    <m/>
    <m/>
    <m/>
    <m/>
    <m/>
    <m/>
    <m/>
    <m/>
    <m/>
    <x v="14"/>
  </r>
  <r>
    <n v="9.275000000000114"/>
    <m/>
    <m/>
    <m/>
    <m/>
    <m/>
    <m/>
    <m/>
    <m/>
    <m/>
    <m/>
    <m/>
    <x v="14"/>
  </r>
  <r>
    <n v="9.2833333333334469"/>
    <m/>
    <m/>
    <m/>
    <m/>
    <m/>
    <m/>
    <m/>
    <m/>
    <m/>
    <m/>
    <m/>
    <x v="14"/>
  </r>
  <r>
    <n v="9.2916666666667798"/>
    <m/>
    <m/>
    <m/>
    <m/>
    <m/>
    <m/>
    <m/>
    <m/>
    <m/>
    <m/>
    <m/>
    <x v="14"/>
  </r>
  <r>
    <n v="9.3000000000001126"/>
    <m/>
    <m/>
    <m/>
    <m/>
    <m/>
    <m/>
    <m/>
    <m/>
    <m/>
    <m/>
    <m/>
    <x v="14"/>
  </r>
  <r>
    <n v="9.3083333333334455"/>
    <m/>
    <m/>
    <m/>
    <m/>
    <m/>
    <m/>
    <m/>
    <m/>
    <m/>
    <m/>
    <m/>
    <x v="14"/>
  </r>
  <r>
    <n v="9.3166666666667783"/>
    <m/>
    <m/>
    <m/>
    <m/>
    <m/>
    <m/>
    <m/>
    <m/>
    <m/>
    <m/>
    <m/>
    <x v="14"/>
  </r>
  <r>
    <n v="9.3250000000001112"/>
    <m/>
    <m/>
    <m/>
    <m/>
    <m/>
    <m/>
    <m/>
    <m/>
    <m/>
    <m/>
    <m/>
    <x v="14"/>
  </r>
  <r>
    <n v="9.3333333333334441"/>
    <m/>
    <m/>
    <m/>
    <m/>
    <m/>
    <m/>
    <m/>
    <m/>
    <m/>
    <m/>
    <m/>
    <x v="14"/>
  </r>
  <r>
    <n v="9.3416666666667769"/>
    <m/>
    <m/>
    <m/>
    <m/>
    <m/>
    <m/>
    <m/>
    <m/>
    <m/>
    <m/>
    <m/>
    <x v="14"/>
  </r>
  <r>
    <n v="9.3500000000001098"/>
    <m/>
    <m/>
    <m/>
    <m/>
    <m/>
    <m/>
    <m/>
    <m/>
    <m/>
    <m/>
    <m/>
    <x v="14"/>
  </r>
  <r>
    <n v="9.3583333333334426"/>
    <m/>
    <m/>
    <m/>
    <m/>
    <m/>
    <m/>
    <m/>
    <m/>
    <m/>
    <m/>
    <m/>
    <x v="14"/>
  </r>
  <r>
    <n v="9.3666666666667755"/>
    <m/>
    <m/>
    <m/>
    <m/>
    <m/>
    <m/>
    <m/>
    <m/>
    <m/>
    <m/>
    <m/>
    <x v="14"/>
  </r>
  <r>
    <n v="9.3750000000001084"/>
    <m/>
    <m/>
    <m/>
    <m/>
    <m/>
    <m/>
    <m/>
    <m/>
    <m/>
    <m/>
    <m/>
    <x v="14"/>
  </r>
  <r>
    <n v="9.3833333333334412"/>
    <m/>
    <m/>
    <m/>
    <m/>
    <m/>
    <m/>
    <m/>
    <m/>
    <m/>
    <m/>
    <m/>
    <x v="14"/>
  </r>
  <r>
    <n v="9.3916666666667741"/>
    <m/>
    <m/>
    <m/>
    <m/>
    <m/>
    <m/>
    <m/>
    <m/>
    <m/>
    <m/>
    <m/>
    <x v="14"/>
  </r>
  <r>
    <n v="9.4000000000001069"/>
    <m/>
    <m/>
    <m/>
    <m/>
    <m/>
    <m/>
    <m/>
    <m/>
    <m/>
    <m/>
    <m/>
    <x v="14"/>
  </r>
  <r>
    <n v="9.4083333333334398"/>
    <m/>
    <m/>
    <m/>
    <m/>
    <m/>
    <m/>
    <m/>
    <m/>
    <m/>
    <m/>
    <m/>
    <x v="14"/>
  </r>
  <r>
    <n v="9.4166666666667727"/>
    <m/>
    <m/>
    <m/>
    <m/>
    <m/>
    <m/>
    <m/>
    <m/>
    <m/>
    <m/>
    <m/>
    <x v="14"/>
  </r>
  <r>
    <n v="9.4250000000001055"/>
    <m/>
    <m/>
    <m/>
    <m/>
    <m/>
    <m/>
    <m/>
    <m/>
    <m/>
    <m/>
    <m/>
    <x v="14"/>
  </r>
  <r>
    <n v="9.4333333333334384"/>
    <m/>
    <m/>
    <m/>
    <m/>
    <m/>
    <m/>
    <m/>
    <m/>
    <m/>
    <m/>
    <m/>
    <x v="14"/>
  </r>
  <r>
    <n v="9.4416666666667712"/>
    <m/>
    <m/>
    <m/>
    <m/>
    <m/>
    <m/>
    <m/>
    <m/>
    <m/>
    <m/>
    <m/>
    <x v="14"/>
  </r>
  <r>
    <n v="9.4500000000001041"/>
    <m/>
    <m/>
    <m/>
    <m/>
    <m/>
    <m/>
    <m/>
    <m/>
    <m/>
    <m/>
    <m/>
    <x v="14"/>
  </r>
  <r>
    <n v="9.458333333333437"/>
    <m/>
    <m/>
    <m/>
    <m/>
    <m/>
    <m/>
    <m/>
    <m/>
    <m/>
    <m/>
    <m/>
    <x v="14"/>
  </r>
  <r>
    <n v="9.4666666666667698"/>
    <m/>
    <m/>
    <m/>
    <m/>
    <m/>
    <m/>
    <m/>
    <m/>
    <m/>
    <m/>
    <m/>
    <x v="14"/>
  </r>
  <r>
    <n v="9.4750000000001027"/>
    <m/>
    <m/>
    <m/>
    <m/>
    <m/>
    <m/>
    <m/>
    <m/>
    <m/>
    <m/>
    <m/>
    <x v="14"/>
  </r>
  <r>
    <n v="9.4833333333334355"/>
    <m/>
    <m/>
    <m/>
    <m/>
    <m/>
    <m/>
    <m/>
    <m/>
    <m/>
    <m/>
    <m/>
    <x v="14"/>
  </r>
  <r>
    <n v="9.4916666666667684"/>
    <m/>
    <m/>
    <m/>
    <m/>
    <m/>
    <m/>
    <m/>
    <m/>
    <m/>
    <m/>
    <m/>
    <x v="14"/>
  </r>
  <r>
    <n v="9.5000000000001013"/>
    <m/>
    <m/>
    <m/>
    <m/>
    <m/>
    <m/>
    <m/>
    <m/>
    <m/>
    <m/>
    <m/>
    <x v="14"/>
  </r>
  <r>
    <n v="9.5083333333334341"/>
    <m/>
    <m/>
    <m/>
    <m/>
    <m/>
    <m/>
    <m/>
    <m/>
    <m/>
    <m/>
    <m/>
    <x v="14"/>
  </r>
  <r>
    <n v="9.516666666666767"/>
    <m/>
    <m/>
    <m/>
    <m/>
    <m/>
    <m/>
    <m/>
    <m/>
    <m/>
    <m/>
    <m/>
    <x v="14"/>
  </r>
  <r>
    <n v="9.5250000000000998"/>
    <m/>
    <m/>
    <m/>
    <m/>
    <m/>
    <m/>
    <m/>
    <m/>
    <m/>
    <m/>
    <m/>
    <x v="14"/>
  </r>
  <r>
    <n v="9.5333333333334327"/>
    <m/>
    <m/>
    <m/>
    <m/>
    <m/>
    <m/>
    <m/>
    <m/>
    <m/>
    <m/>
    <m/>
    <x v="14"/>
  </r>
  <r>
    <n v="9.5416666666667656"/>
    <m/>
    <m/>
    <m/>
    <m/>
    <m/>
    <m/>
    <m/>
    <m/>
    <m/>
    <m/>
    <m/>
    <x v="14"/>
  </r>
  <r>
    <n v="9.5500000000000984"/>
    <m/>
    <m/>
    <m/>
    <m/>
    <m/>
    <m/>
    <m/>
    <m/>
    <m/>
    <m/>
    <m/>
    <x v="14"/>
  </r>
  <r>
    <n v="9.5583333333334313"/>
    <m/>
    <m/>
    <m/>
    <m/>
    <m/>
    <m/>
    <m/>
    <m/>
    <m/>
    <m/>
    <m/>
    <x v="14"/>
  </r>
  <r>
    <n v="9.5666666666667641"/>
    <m/>
    <m/>
    <m/>
    <m/>
    <m/>
    <m/>
    <m/>
    <m/>
    <m/>
    <m/>
    <m/>
    <x v="14"/>
  </r>
  <r>
    <n v="9.575000000000097"/>
    <m/>
    <m/>
    <m/>
    <m/>
    <m/>
    <m/>
    <m/>
    <m/>
    <m/>
    <m/>
    <m/>
    <x v="14"/>
  </r>
  <r>
    <n v="9.5833333333334298"/>
    <m/>
    <m/>
    <m/>
    <m/>
    <m/>
    <m/>
    <m/>
    <m/>
    <m/>
    <m/>
    <m/>
    <x v="14"/>
  </r>
  <r>
    <n v="9.5916666666667627"/>
    <m/>
    <m/>
    <m/>
    <m/>
    <m/>
    <m/>
    <m/>
    <m/>
    <m/>
    <m/>
    <m/>
    <x v="14"/>
  </r>
  <r>
    <n v="9.6000000000000956"/>
    <m/>
    <m/>
    <m/>
    <m/>
    <m/>
    <m/>
    <m/>
    <m/>
    <m/>
    <m/>
    <m/>
    <x v="14"/>
  </r>
  <r>
    <n v="9.6083333333334284"/>
    <m/>
    <m/>
    <m/>
    <m/>
    <m/>
    <m/>
    <m/>
    <m/>
    <m/>
    <m/>
    <m/>
    <x v="14"/>
  </r>
  <r>
    <n v="9.6166666666667613"/>
    <m/>
    <m/>
    <m/>
    <m/>
    <m/>
    <m/>
    <m/>
    <m/>
    <m/>
    <m/>
    <m/>
    <x v="14"/>
  </r>
  <r>
    <n v="9.6250000000000941"/>
    <m/>
    <m/>
    <m/>
    <m/>
    <m/>
    <m/>
    <m/>
    <m/>
    <m/>
    <m/>
    <m/>
    <x v="14"/>
  </r>
  <r>
    <n v="9.633333333333427"/>
    <m/>
    <m/>
    <m/>
    <m/>
    <m/>
    <m/>
    <m/>
    <m/>
    <m/>
    <m/>
    <m/>
    <x v="14"/>
  </r>
  <r>
    <n v="9.6416666666667599"/>
    <m/>
    <m/>
    <m/>
    <m/>
    <m/>
    <m/>
    <m/>
    <m/>
    <m/>
    <m/>
    <m/>
    <x v="14"/>
  </r>
  <r>
    <n v="9.6500000000000927"/>
    <m/>
    <m/>
    <m/>
    <m/>
    <m/>
    <m/>
    <m/>
    <m/>
    <m/>
    <m/>
    <m/>
    <x v="14"/>
  </r>
  <r>
    <n v="9.6583333333334256"/>
    <m/>
    <m/>
    <m/>
    <m/>
    <m/>
    <m/>
    <m/>
    <m/>
    <m/>
    <m/>
    <m/>
    <x v="14"/>
  </r>
  <r>
    <n v="9.6666666666667584"/>
    <m/>
    <m/>
    <m/>
    <m/>
    <m/>
    <m/>
    <m/>
    <m/>
    <m/>
    <m/>
    <m/>
    <x v="14"/>
  </r>
  <r>
    <n v="9.6750000000000913"/>
    <m/>
    <m/>
    <m/>
    <m/>
    <m/>
    <m/>
    <m/>
    <m/>
    <m/>
    <m/>
    <m/>
    <x v="14"/>
  </r>
  <r>
    <n v="9.6833333333334242"/>
    <m/>
    <m/>
    <m/>
    <m/>
    <m/>
    <m/>
    <m/>
    <m/>
    <m/>
    <m/>
    <m/>
    <x v="14"/>
  </r>
  <r>
    <n v="9.691666666666757"/>
    <m/>
    <m/>
    <m/>
    <m/>
    <m/>
    <m/>
    <m/>
    <m/>
    <m/>
    <m/>
    <m/>
    <x v="14"/>
  </r>
  <r>
    <n v="9.7000000000000899"/>
    <m/>
    <m/>
    <m/>
    <m/>
    <m/>
    <m/>
    <m/>
    <m/>
    <m/>
    <m/>
    <m/>
    <x v="14"/>
  </r>
  <r>
    <n v="9.7083333333334227"/>
    <m/>
    <m/>
    <m/>
    <m/>
    <m/>
    <m/>
    <m/>
    <m/>
    <m/>
    <m/>
    <m/>
    <x v="14"/>
  </r>
  <r>
    <n v="9.7166666666667556"/>
    <m/>
    <m/>
    <m/>
    <m/>
    <m/>
    <m/>
    <m/>
    <m/>
    <m/>
    <m/>
    <m/>
    <x v="14"/>
  </r>
  <r>
    <n v="9.7250000000000885"/>
    <m/>
    <m/>
    <m/>
    <m/>
    <m/>
    <m/>
    <m/>
    <m/>
    <m/>
    <m/>
    <m/>
    <x v="14"/>
  </r>
  <r>
    <n v="9.7333333333334213"/>
    <m/>
    <m/>
    <m/>
    <m/>
    <m/>
    <m/>
    <m/>
    <m/>
    <m/>
    <m/>
    <m/>
    <x v="14"/>
  </r>
  <r>
    <n v="9.7416666666667542"/>
    <m/>
    <m/>
    <m/>
    <m/>
    <m/>
    <m/>
    <m/>
    <m/>
    <m/>
    <m/>
    <m/>
    <x v="14"/>
  </r>
  <r>
    <n v="9.750000000000087"/>
    <m/>
    <m/>
    <m/>
    <m/>
    <m/>
    <m/>
    <m/>
    <m/>
    <m/>
    <m/>
    <m/>
    <x v="14"/>
  </r>
  <r>
    <n v="9.7583333333334199"/>
    <m/>
    <m/>
    <m/>
    <m/>
    <m/>
    <m/>
    <m/>
    <m/>
    <m/>
    <m/>
    <m/>
    <x v="14"/>
  </r>
  <r>
    <n v="9.7666666666667528"/>
    <m/>
    <m/>
    <m/>
    <m/>
    <m/>
    <m/>
    <m/>
    <m/>
    <m/>
    <m/>
    <m/>
    <x v="14"/>
  </r>
  <r>
    <n v="9.7750000000000856"/>
    <m/>
    <m/>
    <m/>
    <m/>
    <m/>
    <m/>
    <m/>
    <m/>
    <m/>
    <m/>
    <m/>
    <x v="14"/>
  </r>
  <r>
    <n v="9.7833333333334185"/>
    <m/>
    <m/>
    <m/>
    <m/>
    <m/>
    <m/>
    <m/>
    <m/>
    <m/>
    <m/>
    <m/>
    <x v="14"/>
  </r>
  <r>
    <n v="9.7916666666667513"/>
    <m/>
    <m/>
    <m/>
    <m/>
    <m/>
    <m/>
    <m/>
    <m/>
    <m/>
    <m/>
    <m/>
    <x v="14"/>
  </r>
  <r>
    <n v="9.8000000000000842"/>
    <m/>
    <m/>
    <m/>
    <m/>
    <m/>
    <m/>
    <m/>
    <m/>
    <m/>
    <m/>
    <m/>
    <x v="14"/>
  </r>
  <r>
    <n v="9.8083333333334171"/>
    <m/>
    <m/>
    <m/>
    <m/>
    <m/>
    <m/>
    <m/>
    <m/>
    <m/>
    <m/>
    <m/>
    <x v="14"/>
  </r>
  <r>
    <n v="9.8166666666667499"/>
    <m/>
    <m/>
    <m/>
    <m/>
    <m/>
    <m/>
    <m/>
    <m/>
    <m/>
    <m/>
    <m/>
    <x v="14"/>
  </r>
  <r>
    <n v="9.8250000000000828"/>
    <m/>
    <m/>
    <m/>
    <m/>
    <m/>
    <m/>
    <m/>
    <m/>
    <m/>
    <m/>
    <m/>
    <x v="14"/>
  </r>
  <r>
    <n v="9.8333333333334156"/>
    <m/>
    <m/>
    <m/>
    <m/>
    <m/>
    <m/>
    <m/>
    <m/>
    <m/>
    <m/>
    <m/>
    <x v="14"/>
  </r>
  <r>
    <n v="9.8416666666667485"/>
    <m/>
    <m/>
    <m/>
    <m/>
    <m/>
    <m/>
    <m/>
    <m/>
    <m/>
    <m/>
    <m/>
    <x v="14"/>
  </r>
  <r>
    <n v="9.8500000000000814"/>
    <m/>
    <m/>
    <m/>
    <m/>
    <m/>
    <m/>
    <m/>
    <m/>
    <m/>
    <m/>
    <m/>
    <x v="14"/>
  </r>
  <r>
    <n v="9.8583333333334142"/>
    <m/>
    <m/>
    <m/>
    <m/>
    <m/>
    <m/>
    <m/>
    <m/>
    <m/>
    <m/>
    <m/>
    <x v="14"/>
  </r>
  <r>
    <n v="9.8666666666667471"/>
    <m/>
    <m/>
    <m/>
    <m/>
    <m/>
    <m/>
    <m/>
    <m/>
    <m/>
    <m/>
    <m/>
    <x v="14"/>
  </r>
  <r>
    <n v="9.8750000000000799"/>
    <m/>
    <m/>
    <m/>
    <m/>
    <m/>
    <m/>
    <m/>
    <m/>
    <m/>
    <m/>
    <m/>
    <x v="14"/>
  </r>
  <r>
    <n v="9.8833333333334128"/>
    <m/>
    <m/>
    <m/>
    <m/>
    <m/>
    <m/>
    <m/>
    <m/>
    <m/>
    <m/>
    <m/>
    <x v="14"/>
  </r>
  <r>
    <n v="9.8916666666667457"/>
    <m/>
    <m/>
    <m/>
    <m/>
    <m/>
    <m/>
    <m/>
    <m/>
    <m/>
    <m/>
    <m/>
    <x v="14"/>
  </r>
  <r>
    <n v="9.9000000000000785"/>
    <m/>
    <m/>
    <m/>
    <m/>
    <m/>
    <m/>
    <m/>
    <m/>
    <m/>
    <m/>
    <m/>
    <x v="14"/>
  </r>
  <r>
    <n v="9.9083333333334114"/>
    <m/>
    <m/>
    <m/>
    <m/>
    <m/>
    <m/>
    <m/>
    <m/>
    <m/>
    <m/>
    <m/>
    <x v="14"/>
  </r>
  <r>
    <n v="9.9166666666667442"/>
    <m/>
    <m/>
    <m/>
    <m/>
    <m/>
    <m/>
    <m/>
    <m/>
    <m/>
    <m/>
    <m/>
    <x v="14"/>
  </r>
  <r>
    <n v="9.9250000000000771"/>
    <m/>
    <m/>
    <m/>
    <m/>
    <m/>
    <m/>
    <m/>
    <m/>
    <m/>
    <m/>
    <m/>
    <x v="14"/>
  </r>
  <r>
    <n v="9.93333333333341"/>
    <m/>
    <m/>
    <m/>
    <m/>
    <m/>
    <m/>
    <m/>
    <m/>
    <m/>
    <m/>
    <m/>
    <x v="14"/>
  </r>
  <r>
    <n v="9.9416666666667428"/>
    <m/>
    <m/>
    <m/>
    <m/>
    <m/>
    <m/>
    <m/>
    <m/>
    <m/>
    <m/>
    <m/>
    <x v="14"/>
  </r>
  <r>
    <n v="9.9500000000000757"/>
    <m/>
    <m/>
    <m/>
    <m/>
    <m/>
    <m/>
    <m/>
    <m/>
    <m/>
    <m/>
    <m/>
    <x v="14"/>
  </r>
  <r>
    <n v="9.9583333333334085"/>
    <m/>
    <m/>
    <m/>
    <m/>
    <m/>
    <m/>
    <m/>
    <m/>
    <m/>
    <m/>
    <m/>
    <x v="14"/>
  </r>
  <r>
    <n v="9.9666666666667414"/>
    <m/>
    <m/>
    <m/>
    <m/>
    <m/>
    <m/>
    <m/>
    <m/>
    <m/>
    <m/>
    <m/>
    <x v="14"/>
  </r>
  <r>
    <n v="9.9750000000000743"/>
    <m/>
    <m/>
    <m/>
    <m/>
    <m/>
    <m/>
    <m/>
    <m/>
    <m/>
    <m/>
    <m/>
    <x v="14"/>
  </r>
  <r>
    <n v="9.9833333333334071"/>
    <m/>
    <m/>
    <m/>
    <m/>
    <m/>
    <m/>
    <m/>
    <m/>
    <m/>
    <m/>
    <m/>
    <x v="14"/>
  </r>
  <r>
    <n v="9.99166666666674"/>
    <m/>
    <m/>
    <m/>
    <m/>
    <m/>
    <m/>
    <m/>
    <m/>
    <m/>
    <m/>
    <m/>
    <x v="14"/>
  </r>
  <r>
    <n v="10.000000000000073"/>
    <m/>
    <m/>
    <m/>
    <m/>
    <m/>
    <m/>
    <m/>
    <m/>
    <m/>
    <m/>
    <m/>
    <x v="14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  <r>
    <m/>
    <m/>
    <m/>
    <m/>
    <m/>
    <m/>
    <m/>
    <m/>
    <m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18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31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49">
        <item x="14"/>
        <item x="0"/>
        <item x="1"/>
        <item m="1" x="26"/>
        <item x="2"/>
        <item m="1" x="41"/>
        <item x="3"/>
        <item m="1" x="16"/>
        <item x="4"/>
        <item m="1" x="45"/>
        <item x="5"/>
        <item x="6"/>
        <item x="7"/>
        <item m="1" x="19"/>
        <item x="8"/>
        <item m="1" x="37"/>
        <item x="9"/>
        <item m="1" x="27"/>
        <item x="10"/>
        <item m="1" x="34"/>
        <item x="11"/>
        <item m="1" x="46"/>
        <item x="12"/>
        <item x="13"/>
        <item m="1" x="31"/>
        <item m="1" x="42"/>
        <item m="1" x="20"/>
        <item m="1" x="28"/>
        <item m="1" x="38"/>
        <item m="1" x="17"/>
        <item m="1" x="36"/>
        <item m="1" x="25"/>
        <item m="1" x="48"/>
        <item m="1" x="35"/>
        <item m="1" x="24"/>
        <item m="1" x="47"/>
        <item m="1" x="33"/>
        <item m="1" x="23"/>
        <item m="1" x="44"/>
        <item m="1" x="32"/>
        <item m="1" x="22"/>
        <item m="1" x="43"/>
        <item m="1" x="30"/>
        <item m="1" x="21"/>
        <item m="1" x="40"/>
        <item m="1" x="29"/>
        <item m="1" x="18"/>
        <item m="1" x="39"/>
        <item x="15"/>
      </items>
    </pivotField>
  </pivotFields>
  <rowFields count="1">
    <field x="12"/>
  </rowFields>
  <rowItems count="16">
    <i>
      <x/>
    </i>
    <i>
      <x v="1"/>
    </i>
    <i>
      <x v="2"/>
    </i>
    <i>
      <x v="4"/>
    </i>
    <i>
      <x v="6"/>
    </i>
    <i>
      <x v="8"/>
    </i>
    <i>
      <x v="10"/>
    </i>
    <i>
      <x v="11"/>
    </i>
    <i>
      <x v="12"/>
    </i>
    <i>
      <x v="14"/>
    </i>
    <i>
      <x v="16"/>
    </i>
    <i>
      <x v="18"/>
    </i>
    <i>
      <x v="20"/>
    </i>
    <i>
      <x v="22"/>
    </i>
    <i>
      <x v="23"/>
    </i>
    <i>
      <x v="48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M8" sqref="M7:O9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16384" width="8.58203125" style="4"/>
  </cols>
  <sheetData>
    <row r="1" spans="1:38" ht="16" thickBot="1" x14ac:dyDescent="0.5"/>
    <row r="2" spans="1:38" x14ac:dyDescent="0.45">
      <c r="B2" s="5">
        <v>44887</v>
      </c>
      <c r="C2" s="6"/>
    </row>
    <row r="3" spans="1:38" ht="16" thickBot="1" x14ac:dyDescent="0.5">
      <c r="B3" s="35" t="s">
        <v>0</v>
      </c>
      <c r="C3" s="7"/>
    </row>
    <row r="4" spans="1:38" ht="16" thickBot="1" x14ac:dyDescent="0.5"/>
    <row r="5" spans="1:38" ht="16" thickBot="1" x14ac:dyDescent="0.5">
      <c r="B5" s="199" t="s">
        <v>1</v>
      </c>
      <c r="C5" s="200"/>
      <c r="D5" s="200"/>
      <c r="E5" s="200"/>
      <c r="F5" s="200"/>
      <c r="G5" s="200"/>
      <c r="H5" s="200"/>
      <c r="I5" s="200"/>
      <c r="J5" s="200"/>
      <c r="K5" s="200"/>
      <c r="L5" s="201"/>
      <c r="M5" s="199" t="s">
        <v>2</v>
      </c>
      <c r="N5" s="200"/>
      <c r="O5" s="201"/>
      <c r="P5" s="8"/>
      <c r="Q5" s="8"/>
      <c r="R5" s="8"/>
    </row>
    <row r="6" spans="1:38" x14ac:dyDescent="0.45">
      <c r="B6" s="9" t="s">
        <v>3</v>
      </c>
      <c r="C6" s="10" t="s">
        <v>102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38" x14ac:dyDescent="0.45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38" x14ac:dyDescent="0.45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38" ht="16" thickBot="1" x14ac:dyDescent="0.5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38" ht="16" thickBot="1" x14ac:dyDescent="0.5"/>
    <row r="11" spans="1:38" ht="16" thickBot="1" x14ac:dyDescent="0.5">
      <c r="A11" s="202"/>
      <c r="B11" s="203"/>
      <c r="C11" s="204"/>
      <c r="D11" s="208" t="s">
        <v>14</v>
      </c>
      <c r="E11" s="208"/>
      <c r="F11" s="208"/>
      <c r="G11" s="208"/>
      <c r="H11" s="208"/>
      <c r="I11" s="209"/>
      <c r="J11" s="210" t="s">
        <v>15</v>
      </c>
      <c r="K11" s="208"/>
      <c r="L11" s="208"/>
      <c r="M11" s="208"/>
      <c r="N11" s="208"/>
      <c r="O11" s="208"/>
      <c r="P11" s="208"/>
      <c r="Q11" s="208"/>
      <c r="R11" s="209"/>
      <c r="S11" s="208" t="s">
        <v>16</v>
      </c>
      <c r="T11" s="208"/>
      <c r="U11" s="209"/>
      <c r="V11" s="210" t="s">
        <v>17</v>
      </c>
      <c r="W11" s="208"/>
      <c r="X11" s="208"/>
      <c r="Y11" s="208"/>
      <c r="Z11" s="208"/>
      <c r="AA11" s="208"/>
      <c r="AB11" s="208"/>
      <c r="AC11" s="208"/>
      <c r="AD11" s="209"/>
      <c r="AE11" s="210" t="s">
        <v>18</v>
      </c>
      <c r="AF11" s="208"/>
      <c r="AG11" s="209"/>
      <c r="AH11" s="208" t="s">
        <v>19</v>
      </c>
      <c r="AI11" s="208"/>
      <c r="AJ11" s="208"/>
      <c r="AK11" s="208"/>
      <c r="AL11" s="209"/>
    </row>
    <row r="12" spans="1:38" ht="16" thickBot="1" x14ac:dyDescent="0.5">
      <c r="A12" s="205"/>
      <c r="B12" s="206"/>
      <c r="C12" s="207"/>
      <c r="D12" s="206" t="s">
        <v>20</v>
      </c>
      <c r="E12" s="206"/>
      <c r="F12" s="206"/>
      <c r="G12" s="206" t="s">
        <v>21</v>
      </c>
      <c r="H12" s="206"/>
      <c r="I12" s="207"/>
      <c r="J12" s="210" t="s">
        <v>103</v>
      </c>
      <c r="K12" s="208"/>
      <c r="L12" s="208"/>
      <c r="M12" s="208"/>
      <c r="N12" s="208"/>
      <c r="O12" s="208"/>
      <c r="P12" s="208"/>
      <c r="Q12" s="208"/>
      <c r="R12" s="209"/>
      <c r="S12" s="206" t="s">
        <v>23</v>
      </c>
      <c r="T12" s="206"/>
      <c r="U12" s="207"/>
      <c r="V12" s="210" t="s">
        <v>24</v>
      </c>
      <c r="W12" s="208"/>
      <c r="X12" s="208"/>
      <c r="Y12" s="208"/>
      <c r="Z12" s="208"/>
      <c r="AA12" s="208"/>
      <c r="AB12" s="208"/>
      <c r="AC12" s="208"/>
      <c r="AD12" s="209"/>
      <c r="AE12" s="15">
        <f>$N$8-AE15</f>
        <v>1</v>
      </c>
      <c r="AF12" s="16">
        <f>$N$8-AF15</f>
        <v>1</v>
      </c>
      <c r="AG12" s="17">
        <f>$N$7-AG15</f>
        <v>2</v>
      </c>
      <c r="AH12" s="81"/>
      <c r="AI12" s="10"/>
      <c r="AJ12" s="10"/>
      <c r="AK12" s="10"/>
      <c r="AL12" s="11"/>
    </row>
    <row r="13" spans="1:38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2" t="s">
        <v>28</v>
      </c>
      <c r="K13" s="213"/>
      <c r="L13" s="213"/>
      <c r="M13" s="202" t="s">
        <v>29</v>
      </c>
      <c r="N13" s="203"/>
      <c r="O13" s="204"/>
      <c r="P13" s="202" t="s">
        <v>30</v>
      </c>
      <c r="Q13" s="203"/>
      <c r="R13" s="204"/>
      <c r="S13" s="10"/>
      <c r="T13" s="10"/>
      <c r="U13" s="11"/>
      <c r="V13" s="10" t="s">
        <v>26</v>
      </c>
      <c r="W13" s="10" t="s">
        <v>26</v>
      </c>
      <c r="X13" s="11" t="s">
        <v>26</v>
      </c>
      <c r="Y13" s="202" t="s">
        <v>29</v>
      </c>
      <c r="Z13" s="203"/>
      <c r="AA13" s="204"/>
      <c r="AB13" s="202" t="s">
        <v>31</v>
      </c>
      <c r="AC13" s="203"/>
      <c r="AD13" s="204"/>
      <c r="AE13" s="202" t="s">
        <v>32</v>
      </c>
      <c r="AF13" s="203"/>
      <c r="AG13" s="203"/>
      <c r="AH13" s="80"/>
      <c r="AI13" s="65" t="s">
        <v>99</v>
      </c>
      <c r="AJ13" s="65"/>
      <c r="AK13" s="18"/>
      <c r="AL13" s="19"/>
    </row>
    <row r="14" spans="1:38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14" t="s">
        <v>3</v>
      </c>
      <c r="T14" s="14" t="s">
        <v>6</v>
      </c>
      <c r="U14" s="7" t="s">
        <v>10</v>
      </c>
      <c r="V14" s="14" t="s">
        <v>3</v>
      </c>
      <c r="W14" s="14" t="s">
        <v>6</v>
      </c>
      <c r="X14" s="7" t="s">
        <v>10</v>
      </c>
      <c r="Y14" s="20" t="s">
        <v>3</v>
      </c>
      <c r="Z14" s="10" t="s">
        <v>6</v>
      </c>
      <c r="AA14" s="11" t="s">
        <v>10</v>
      </c>
      <c r="AB14" s="20" t="s">
        <v>3</v>
      </c>
      <c r="AC14" s="10" t="s">
        <v>6</v>
      </c>
      <c r="AD14" s="11" t="s">
        <v>10</v>
      </c>
      <c r="AE14" s="35" t="s">
        <v>35</v>
      </c>
      <c r="AF14" s="14" t="s">
        <v>36</v>
      </c>
      <c r="AG14" s="14" t="s">
        <v>37</v>
      </c>
      <c r="AH14" s="35" t="s">
        <v>38</v>
      </c>
      <c r="AI14" s="14" t="s">
        <v>35</v>
      </c>
      <c r="AJ14" s="14" t="s">
        <v>37</v>
      </c>
      <c r="AK14" s="14"/>
      <c r="AL14" s="7"/>
    </row>
    <row r="15" spans="1:38" s="49" customFormat="1" ht="14" x14ac:dyDescent="0.45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curve'!$B$2+'Updated standard curve'!$B$3)*FA!M15</f>
        <v>-8.9999999999999998E-4</v>
      </c>
      <c r="Q15" s="38">
        <f>(K15*'Updated standard curve'!$B$2+'Updated standard curve'!$B$3)*FA!N15</f>
        <v>-8.9999999999999998E-4</v>
      </c>
      <c r="R15" s="31">
        <f>(L15*'Updated standard curve'!$B$2+'Updated standard curve'!$B$3)*FA!O15</f>
        <v>-8.9999999999999998E-4</v>
      </c>
      <c r="S15" s="38"/>
      <c r="T15" s="38"/>
      <c r="U15" s="31"/>
      <c r="V15" s="30"/>
      <c r="W15" s="29"/>
      <c r="X15" s="31"/>
      <c r="Y15" s="43">
        <v>1</v>
      </c>
      <c r="Z15" s="44">
        <v>1</v>
      </c>
      <c r="AA15" s="44">
        <v>1</v>
      </c>
      <c r="AB15" s="37">
        <f>(V15^2*'Updated standard curve'!$M$2+V15*'Updated standard curve'!$M$3+'Updated standard curve'!$M$4)*FA!Y15</f>
        <v>-1.2999999999999999E-3</v>
      </c>
      <c r="AC15" s="38">
        <f>(W15^2*'Updated standard curve'!$M$2+W15*'Updated standard curve'!$M$3+'Updated standard curve'!$M$4)*FA!Z15</f>
        <v>-1.2999999999999999E-3</v>
      </c>
      <c r="AD15" s="31">
        <f>(X15^2*'Updated standard curve'!$K$2+X15*'Updated standard curve'!$K$3+'Updated standard curve'!$K$4)*FA!AA15</f>
        <v>1.0999999999999999E-2</v>
      </c>
      <c r="AE15" s="38"/>
      <c r="AF15" s="38"/>
      <c r="AG15" s="31"/>
      <c r="AH15" s="26"/>
      <c r="AI15" s="40"/>
      <c r="AJ15" s="28"/>
      <c r="AK15" s="40"/>
      <c r="AL15" s="33"/>
    </row>
    <row r="16" spans="1:38" s="49" customFormat="1" ht="14" x14ac:dyDescent="0.45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curve'!$B$2+'Updated standard curve'!$B$3)*FA!M16</f>
        <v>-8.9999999999999998E-4</v>
      </c>
      <c r="Q16" s="40">
        <f>(K16*'Updated standard curve'!$B$2+'Updated standard curve'!$B$3)*FA!N16</f>
        <v>-8.9999999999999998E-4</v>
      </c>
      <c r="R16" s="33">
        <f>(L16*'Updated standard curve'!$B$2+'Updated standard curve'!$B$3)*FA!O16</f>
        <v>-8.9999999999999998E-4</v>
      </c>
      <c r="S16" s="40"/>
      <c r="T16" s="40"/>
      <c r="U16" s="33"/>
      <c r="V16" s="32"/>
      <c r="W16" s="28"/>
      <c r="X16" s="33"/>
      <c r="Y16" s="46">
        <v>1</v>
      </c>
      <c r="Z16" s="47">
        <v>1</v>
      </c>
      <c r="AA16" s="47">
        <v>1</v>
      </c>
      <c r="AB16" s="39">
        <f>(V16^2*'Updated standard curve'!$M$2+V16*'Updated standard curve'!$M$3+'Updated standard curve'!$M$4)*FA!Y16</f>
        <v>-1.2999999999999999E-3</v>
      </c>
      <c r="AC16" s="40">
        <f>(W16^2*'Updated standard curve'!$M$2+W16*'Updated standard curve'!$M$3+'Updated standard curve'!$M$4)*FA!Z16</f>
        <v>-1.2999999999999999E-3</v>
      </c>
      <c r="AD16" s="33">
        <f>(X16^2*'Updated standard curve'!$K$2+X16*'Updated standard curve'!$K$3+'Updated standard curve'!$K$4)*FA!AA16</f>
        <v>1.0999999999999999E-2</v>
      </c>
      <c r="AE16" s="40"/>
      <c r="AF16" s="40"/>
      <c r="AG16" s="33"/>
      <c r="AH16" s="26"/>
      <c r="AI16" s="40"/>
      <c r="AJ16" s="40"/>
      <c r="AK16" s="40"/>
      <c r="AL16" s="33"/>
    </row>
    <row r="17" spans="1:39" s="49" customFormat="1" ht="14" x14ac:dyDescent="0.45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curve'!$B$2+'Updated standard curve'!$B$3)*FA!M17</f>
        <v>-8.9999999999999998E-4</v>
      </c>
      <c r="Q17" s="40">
        <f>(K17*'Updated standard curve'!$B$2+'Updated standard curve'!$B$3)*FA!N17</f>
        <v>-8.9999999999999998E-4</v>
      </c>
      <c r="R17" s="33">
        <f>(L17*'Updated standard curve'!$B$2+'Updated standard curve'!$B$3)*FA!O17</f>
        <v>-8.9999999999999998E-4</v>
      </c>
      <c r="S17" s="40"/>
      <c r="T17" s="40"/>
      <c r="U17" s="33"/>
      <c r="V17" s="32"/>
      <c r="W17" s="28"/>
      <c r="X17" s="33"/>
      <c r="Y17" s="46">
        <v>1</v>
      </c>
      <c r="Z17" s="47">
        <v>1</v>
      </c>
      <c r="AA17" s="47">
        <v>1</v>
      </c>
      <c r="AB17" s="39">
        <f>(V17^2*'Updated standard curve'!$M$2+V17*'Updated standard curve'!$M$3+'Updated standard curve'!$M$4)*FA!Y17</f>
        <v>-1.2999999999999999E-3</v>
      </c>
      <c r="AC17" s="40">
        <f>(W17^2*'Updated standard curve'!$M$2+W17*'Updated standard curve'!$M$3+'Updated standard curve'!$M$4)*FA!Z17</f>
        <v>-1.2999999999999999E-3</v>
      </c>
      <c r="AD17" s="33">
        <f>(X17^2*'Updated standard curve'!$K$2+X17*'Updated standard curve'!$K$3+'Updated standard curve'!$K$4)*FA!AA17</f>
        <v>1.0999999999999999E-2</v>
      </c>
      <c r="AE17" s="40"/>
      <c r="AF17" s="40"/>
      <c r="AG17" s="33"/>
      <c r="AH17" s="26"/>
      <c r="AI17" s="40"/>
      <c r="AJ17" s="40"/>
      <c r="AK17" s="40"/>
      <c r="AL17" s="33"/>
    </row>
    <row r="18" spans="1:39" s="49" customFormat="1" ht="14" x14ac:dyDescent="0.45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curve'!$B$2+'Updated standard curve'!$B$3)*FA!M18</f>
        <v>-8.9999999999999998E-4</v>
      </c>
      <c r="Q18" s="40">
        <f>(K18*'Updated standard curve'!$B$2+'Updated standard curve'!$B$3)*FA!N18</f>
        <v>-8.9999999999999998E-4</v>
      </c>
      <c r="R18" s="33">
        <f>(L18*'Updated standard curve'!$B$2+'Updated standard curve'!$B$3)*FA!O18</f>
        <v>-8.9999999999999998E-4</v>
      </c>
      <c r="S18" s="40"/>
      <c r="T18" s="40"/>
      <c r="U18" s="33"/>
      <c r="V18" s="32"/>
      <c r="W18" s="28"/>
      <c r="X18" s="34"/>
      <c r="Y18" s="46">
        <v>1</v>
      </c>
      <c r="Z18" s="47">
        <v>1</v>
      </c>
      <c r="AA18" s="45">
        <v>1</v>
      </c>
      <c r="AB18" s="39">
        <f>(V18^2*'Updated standard curve'!$M$2+V18*'Updated standard curve'!$M$3+'Updated standard curve'!$M$4)*FA!Y18</f>
        <v>-1.2999999999999999E-3</v>
      </c>
      <c r="AC18" s="40">
        <f>(W18^2*'Updated standard curve'!$M$2+W18*'Updated standard curve'!$M$3+'Updated standard curve'!$M$4)*FA!Z18</f>
        <v>-1.2999999999999999E-3</v>
      </c>
      <c r="AD18" s="33">
        <f>(X18^2*'Updated standard curve'!$K$2+X18*'Updated standard curve'!$K$3+'Updated standard curve'!$K$4)*FA!AA18</f>
        <v>1.0999999999999999E-2</v>
      </c>
      <c r="AE18" s="40"/>
      <c r="AF18" s="40"/>
      <c r="AG18" s="33"/>
      <c r="AH18" s="26"/>
      <c r="AI18" s="28"/>
      <c r="AJ18" s="40"/>
      <c r="AK18" s="40"/>
      <c r="AL18" s="33"/>
    </row>
    <row r="19" spans="1:39" s="49" customFormat="1" ht="14" x14ac:dyDescent="0.45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curve'!$B$2+'Updated standard curve'!$B$3)*FA!M19</f>
        <v>-8.9999999999999998E-4</v>
      </c>
      <c r="Q19" s="40">
        <f>(K19*'Updated standard curve'!$B$2+'Updated standard curve'!$B$3)*FA!N19</f>
        <v>-8.9999999999999998E-4</v>
      </c>
      <c r="R19" s="33">
        <f>(L19*'Updated standard curve'!$B$2+'Updated standard curve'!$B$3)*FA!O19</f>
        <v>-8.9999999999999998E-4</v>
      </c>
      <c r="S19" s="40"/>
      <c r="T19" s="40"/>
      <c r="U19" s="33"/>
      <c r="V19" s="32"/>
      <c r="W19" s="28"/>
      <c r="X19" s="33"/>
      <c r="Y19" s="46">
        <v>1</v>
      </c>
      <c r="Z19" s="47">
        <v>1</v>
      </c>
      <c r="AA19" s="47">
        <v>1</v>
      </c>
      <c r="AB19" s="39">
        <f>(V19^2*'Updated standard curve'!$M$2+V19*'Updated standard curve'!$M$3+'Updated standard curve'!$M$4)*FA!Y19</f>
        <v>-1.2999999999999999E-3</v>
      </c>
      <c r="AC19" s="40">
        <f>(W19^2*'Updated standard curve'!$M$2+W19*'Updated standard curve'!$M$3+'Updated standard curve'!$M$4)*FA!Z19</f>
        <v>-1.2999999999999999E-3</v>
      </c>
      <c r="AD19" s="33">
        <f>(X19^2*'Updated standard curve'!$K$2+X19*'Updated standard curve'!$K$3+'Updated standard curve'!$K$4)*FA!AA19</f>
        <v>1.0999999999999999E-2</v>
      </c>
      <c r="AE19" s="40"/>
      <c r="AF19" s="40"/>
      <c r="AG19" s="33"/>
      <c r="AH19" s="48"/>
      <c r="AI19" s="40"/>
      <c r="AJ19" s="40"/>
      <c r="AK19" s="40"/>
      <c r="AL19" s="33"/>
    </row>
    <row r="20" spans="1:39" s="49" customFormat="1" ht="14" x14ac:dyDescent="0.45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>
        <v>1</v>
      </c>
      <c r="N20" s="47">
        <v>1</v>
      </c>
      <c r="O20" s="47">
        <v>1</v>
      </c>
      <c r="P20" s="39">
        <f>(J20*'Updated standard curve'!$B$2+'Updated standard curve'!$B$3)*FA!M20</f>
        <v>-8.9999999999999998E-4</v>
      </c>
      <c r="Q20" s="40">
        <f>(K20*'Updated standard curve'!$B$2+'Updated standard curve'!$B$3)*FA!N20</f>
        <v>-8.9999999999999998E-4</v>
      </c>
      <c r="R20" s="33">
        <f>(L20*'Updated standard curve'!$B$2+'Updated standard curve'!$B$3)*FA!O20</f>
        <v>-8.9999999999999998E-4</v>
      </c>
      <c r="S20" s="40"/>
      <c r="T20" s="40"/>
      <c r="U20" s="33"/>
      <c r="V20" s="32"/>
      <c r="W20" s="28"/>
      <c r="X20" s="33"/>
      <c r="Y20" s="46">
        <v>1</v>
      </c>
      <c r="Z20" s="47">
        <v>1</v>
      </c>
      <c r="AA20" s="45">
        <v>1</v>
      </c>
      <c r="AB20" s="39">
        <f>(V20^2*'Updated standard curve'!$M$2+V20*'Updated standard curve'!$M$3+'Updated standard curve'!$M$4)*FA!Y20</f>
        <v>-1.2999999999999999E-3</v>
      </c>
      <c r="AC20" s="40">
        <f>(W20^2*'Updated standard curve'!$M$2+W20*'Updated standard curve'!$M$3+'Updated standard curve'!$M$4)*FA!Z20</f>
        <v>-1.2999999999999999E-3</v>
      </c>
      <c r="AD20" s="33">
        <f>(X20^2*'Updated standard curve'!$K$2+X20*'Updated standard curve'!$K$3+'Updated standard curve'!$K$4)*FA!AA20</f>
        <v>1.0999999999999999E-2</v>
      </c>
      <c r="AE20" s="40"/>
      <c r="AF20" s="40"/>
      <c r="AG20" s="33"/>
      <c r="AH20" s="48"/>
      <c r="AI20" s="40"/>
      <c r="AJ20" s="40"/>
      <c r="AK20" s="40"/>
      <c r="AL20" s="33"/>
    </row>
    <row r="21" spans="1:39" s="49" customFormat="1" ht="14" x14ac:dyDescent="0.45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>
        <v>1</v>
      </c>
      <c r="N21" s="47">
        <v>1</v>
      </c>
      <c r="O21" s="47">
        <v>1</v>
      </c>
      <c r="P21" s="39">
        <f>(J21*'Updated standard curve'!$B$2+'Updated standard curve'!$B$3)*FA!M21</f>
        <v>-8.9999999999999998E-4</v>
      </c>
      <c r="Q21" s="40">
        <f>(K21*'Updated standard curve'!$B$2+'Updated standard curve'!$B$3)*FA!N21</f>
        <v>-8.9999999999999998E-4</v>
      </c>
      <c r="R21" s="33">
        <f>(L21*'Updated standard curve'!$B$2+'Updated standard curve'!$B$3)*FA!O21</f>
        <v>-8.9999999999999998E-4</v>
      </c>
      <c r="S21" s="40"/>
      <c r="T21" s="40"/>
      <c r="U21" s="33"/>
      <c r="V21" s="40"/>
      <c r="W21" s="28"/>
      <c r="X21" s="40"/>
      <c r="Y21" s="46">
        <v>1</v>
      </c>
      <c r="Z21" s="47">
        <v>1</v>
      </c>
      <c r="AA21" s="47">
        <v>1</v>
      </c>
      <c r="AB21" s="39">
        <f>(V21^2*'Updated standard curve'!$M$2+V21*'Updated standard curve'!$M$3+'Updated standard curve'!$M$4)*FA!Y21</f>
        <v>-1.2999999999999999E-3</v>
      </c>
      <c r="AC21" s="40">
        <f>(W21^2*'Updated standard curve'!$M$2+W21*'Updated standard curve'!$M$3+'Updated standard curve'!$M$4)*FA!Z21</f>
        <v>-1.2999999999999999E-3</v>
      </c>
      <c r="AD21" s="33">
        <f>(X21^2*'Updated standard curve'!$K$2+X21*'Updated standard curve'!$K$3+'Updated standard curve'!$K$4)*FA!AA21</f>
        <v>1.0999999999999999E-2</v>
      </c>
      <c r="AE21" s="40"/>
      <c r="AF21" s="40"/>
      <c r="AG21" s="40"/>
      <c r="AH21" s="68"/>
      <c r="AI21" s="40"/>
      <c r="AJ21" s="40"/>
      <c r="AK21" s="40"/>
      <c r="AL21" s="33"/>
    </row>
    <row r="22" spans="1:39" s="49" customFormat="1" ht="14" x14ac:dyDescent="0.45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40"/>
      <c r="T22" s="40"/>
      <c r="U22" s="33"/>
      <c r="V22" s="40"/>
      <c r="W22" s="28"/>
      <c r="X22" s="40"/>
      <c r="Y22" s="46"/>
      <c r="Z22" s="47"/>
      <c r="AA22" s="47"/>
      <c r="AB22" s="39"/>
      <c r="AC22" s="40"/>
      <c r="AD22" s="33"/>
      <c r="AE22" s="40"/>
      <c r="AF22" s="40"/>
      <c r="AG22" s="40"/>
      <c r="AH22" s="68"/>
      <c r="AI22" s="40"/>
      <c r="AJ22" s="40"/>
      <c r="AK22" s="40"/>
      <c r="AL22" s="33"/>
    </row>
    <row r="23" spans="1:39" s="49" customFormat="1" ht="14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40"/>
      <c r="T23" s="40"/>
      <c r="U23" s="33"/>
      <c r="V23" s="28"/>
      <c r="W23" s="28"/>
      <c r="X23" s="40"/>
      <c r="Y23" s="46"/>
      <c r="Z23" s="47"/>
      <c r="AA23" s="47"/>
      <c r="AB23" s="39"/>
      <c r="AC23" s="40"/>
      <c r="AD23" s="33"/>
      <c r="AE23" s="40"/>
      <c r="AF23" s="40"/>
      <c r="AG23" s="40"/>
      <c r="AH23" s="68"/>
      <c r="AI23" s="40"/>
      <c r="AJ23" s="40"/>
      <c r="AK23" s="40"/>
      <c r="AL23" s="33"/>
    </row>
    <row r="24" spans="1:39" s="49" customFormat="1" ht="14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40"/>
      <c r="T24" s="40"/>
      <c r="U24" s="33"/>
      <c r="V24" s="40"/>
      <c r="W24" s="40"/>
      <c r="X24" s="40"/>
      <c r="Y24" s="46"/>
      <c r="Z24" s="47"/>
      <c r="AA24" s="47"/>
      <c r="AB24" s="39"/>
      <c r="AC24" s="40"/>
      <c r="AD24" s="33"/>
      <c r="AE24" s="40"/>
      <c r="AF24" s="40"/>
      <c r="AG24" s="40"/>
      <c r="AH24" s="68"/>
      <c r="AI24" s="40"/>
      <c r="AJ24" s="40"/>
      <c r="AK24" s="40"/>
      <c r="AL24" s="33"/>
    </row>
    <row r="25" spans="1:39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1"/>
      <c r="T25" s="71"/>
      <c r="U25" s="72"/>
      <c r="V25" s="71"/>
      <c r="W25" s="71"/>
      <c r="X25" s="71"/>
      <c r="Y25" s="73"/>
      <c r="Z25" s="74"/>
      <c r="AA25" s="74"/>
      <c r="AB25" s="70"/>
      <c r="AC25" s="71"/>
      <c r="AD25" s="72"/>
      <c r="AE25" s="71"/>
      <c r="AF25" s="71"/>
      <c r="AG25" s="71"/>
      <c r="AH25" s="75"/>
      <c r="AI25" s="71"/>
      <c r="AJ25" s="71"/>
      <c r="AK25" s="71"/>
      <c r="AL25" s="72"/>
    </row>
    <row r="27" spans="1:39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39" x14ac:dyDescent="0.45">
      <c r="AA28" s="211" t="s">
        <v>153</v>
      </c>
      <c r="AB28" s="211"/>
      <c r="AC28" s="211"/>
      <c r="AD28" s="211" t="s">
        <v>45</v>
      </c>
      <c r="AE28" s="211"/>
      <c r="AF28" s="211"/>
      <c r="AI28" s="4" t="s">
        <v>46</v>
      </c>
      <c r="AJ28" s="4" t="s">
        <v>47</v>
      </c>
      <c r="AK28" s="4" t="s">
        <v>48</v>
      </c>
      <c r="AL28" s="4" t="s">
        <v>34</v>
      </c>
      <c r="AM28" s="4" t="s">
        <v>49</v>
      </c>
    </row>
    <row r="29" spans="1:39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H29" s="4" t="s">
        <v>103</v>
      </c>
      <c r="AI29" s="23">
        <v>46.03</v>
      </c>
      <c r="AJ29" s="24" t="e">
        <f>Q20*(AF20+$AF$12)*$AI$29/C20</f>
        <v>#DIV/0!</v>
      </c>
      <c r="AK29" s="4">
        <v>173</v>
      </c>
      <c r="AL29" s="23" t="e">
        <f>AK29/AJ29</f>
        <v>#DIV/0!</v>
      </c>
      <c r="AM29" s="4" t="e">
        <f>AJ29/AI29</f>
        <v>#DIV/0!</v>
      </c>
    </row>
    <row r="30" spans="1:39" x14ac:dyDescent="0.45">
      <c r="A30" s="21"/>
      <c r="Z30" s="23">
        <f>C15</f>
        <v>0</v>
      </c>
      <c r="AA30" s="4">
        <f>P15*(AE15+$AE$12)*$AI$29</f>
        <v>-4.1426999999999999E-2</v>
      </c>
      <c r="AB30" s="4">
        <f>Q15*(AF15+$AF$12)*$AI$29</f>
        <v>-4.1426999999999999E-2</v>
      </c>
      <c r="AC30" s="4">
        <f>R15*(AG15+$AG$12)*$AI$29</f>
        <v>-8.2853999999999997E-2</v>
      </c>
      <c r="AD30" s="4">
        <f>AB15*(AE15+$AE$12)*$AI$30</f>
        <v>-7.2942999999999994E-2</v>
      </c>
      <c r="AE30" s="4">
        <f>AC15*(AF15+$AF$12)*$AI$30</f>
        <v>-7.2942999999999994E-2</v>
      </c>
      <c r="AF30" s="4">
        <f>AD15*(AG15+$AG$12)*$AI$30</f>
        <v>1.2344199999999999</v>
      </c>
      <c r="AH30" s="4" t="s">
        <v>50</v>
      </c>
      <c r="AI30" s="23">
        <v>56.11</v>
      </c>
      <c r="AJ30" s="24" t="e">
        <f>AD20*(AG20+$AG$12)*$AI$30/C20</f>
        <v>#DIV/0!</v>
      </c>
      <c r="AK30" s="4">
        <v>126</v>
      </c>
      <c r="AL30" s="23" t="e">
        <f>AK30/AJ30</f>
        <v>#DIV/0!</v>
      </c>
      <c r="AM30" s="4" t="e">
        <f>AJ30/AI30</f>
        <v>#DIV/0!</v>
      </c>
    </row>
    <row r="31" spans="1:39" x14ac:dyDescent="0.45">
      <c r="A31" s="21"/>
      <c r="Z31" s="23">
        <f t="shared" ref="Z31:Z36" si="0">C16</f>
        <v>0</v>
      </c>
      <c r="AA31" s="4">
        <f>P16*(AE16+$AE$12)*$AI$29</f>
        <v>-4.1426999999999999E-2</v>
      </c>
      <c r="AB31" s="4">
        <f>Q16*(AF16+$AF$12)*$AI$29</f>
        <v>-4.1426999999999999E-2</v>
      </c>
      <c r="AC31" s="4">
        <f>R16*(AG16+$AG$12)*$AI$29</f>
        <v>-8.2853999999999997E-2</v>
      </c>
      <c r="AD31" s="4">
        <f>AB16*(AE16+$AE$12)*$AI$30</f>
        <v>-7.2942999999999994E-2</v>
      </c>
      <c r="AE31" s="4">
        <f>AC16*(AF16+$AF$12)*$AI$30</f>
        <v>-7.2942999999999994E-2</v>
      </c>
      <c r="AF31" s="4">
        <f>AD16*(AG16+$AG$12)*$AI$30</f>
        <v>1.2344199999999999</v>
      </c>
    </row>
    <row r="32" spans="1:39" x14ac:dyDescent="0.45">
      <c r="A32" s="21"/>
      <c r="Z32" s="23">
        <f t="shared" si="0"/>
        <v>0</v>
      </c>
      <c r="AA32" s="4">
        <f t="shared" ref="AA32:AA36" si="1">P17*(AE17+$AE$12)*$AI$29</f>
        <v>-4.1426999999999999E-2</v>
      </c>
      <c r="AB32" s="4">
        <f t="shared" ref="AB32:AB36" si="2">Q17*(AF17+$AF$12)*$AI$29</f>
        <v>-4.1426999999999999E-2</v>
      </c>
      <c r="AC32" s="4">
        <f t="shared" ref="AC32:AC36" si="3">R17*(AG17+$AG$12)*$AI$29</f>
        <v>-8.2853999999999997E-2</v>
      </c>
      <c r="AD32" s="4">
        <f t="shared" ref="AD32:AD36" si="4">AB17*(AE17+$AE$12)*$AI$30</f>
        <v>-7.2942999999999994E-2</v>
      </c>
      <c r="AE32" s="4">
        <f t="shared" ref="AE32:AE36" si="5">AC17*(AF17+$AF$12)*$AI$30</f>
        <v>-7.2942999999999994E-2</v>
      </c>
      <c r="AF32" s="4">
        <f t="shared" ref="AF32:AF36" si="6">AD17*(AG17+$AG$12)*$AI$30</f>
        <v>1.2344199999999999</v>
      </c>
      <c r="AI32" s="4">
        <f>'Auto save'!AB16</f>
        <v>0.11560000000000001</v>
      </c>
      <c r="AJ32" s="4" t="s">
        <v>51</v>
      </c>
    </row>
    <row r="33" spans="1:36" x14ac:dyDescent="0.45">
      <c r="A33" s="21"/>
      <c r="Z33" s="23">
        <f t="shared" si="0"/>
        <v>0</v>
      </c>
      <c r="AA33" s="4">
        <f t="shared" si="1"/>
        <v>-4.1426999999999999E-2</v>
      </c>
      <c r="AB33" s="4">
        <f t="shared" si="2"/>
        <v>-4.1426999999999999E-2</v>
      </c>
      <c r="AC33" s="4">
        <f t="shared" si="3"/>
        <v>-8.2853999999999997E-2</v>
      </c>
      <c r="AD33" s="4">
        <f t="shared" si="4"/>
        <v>-7.2942999999999994E-2</v>
      </c>
      <c r="AE33" s="4">
        <f t="shared" si="5"/>
        <v>-7.2942999999999994E-2</v>
      </c>
      <c r="AF33" s="4">
        <f t="shared" si="6"/>
        <v>1.2344199999999999</v>
      </c>
      <c r="AI33" s="4">
        <f>AI32/(AB36/1000)</f>
        <v>-2790.4506722668793</v>
      </c>
      <c r="AJ33" s="4" t="s">
        <v>182</v>
      </c>
    </row>
    <row r="34" spans="1:36" x14ac:dyDescent="0.45">
      <c r="A34" s="22"/>
      <c r="Z34" s="23">
        <f t="shared" si="0"/>
        <v>0</v>
      </c>
      <c r="AA34" s="4">
        <f t="shared" si="1"/>
        <v>-4.1426999999999999E-2</v>
      </c>
      <c r="AB34" s="4">
        <f t="shared" si="2"/>
        <v>-4.1426999999999999E-2</v>
      </c>
      <c r="AC34" s="4">
        <f t="shared" si="3"/>
        <v>-8.2853999999999997E-2</v>
      </c>
      <c r="AD34" s="4">
        <f t="shared" si="4"/>
        <v>-7.2942999999999994E-2</v>
      </c>
      <c r="AE34" s="4">
        <f t="shared" si="5"/>
        <v>-7.2942999999999994E-2</v>
      </c>
      <c r="AF34" s="4">
        <f t="shared" si="6"/>
        <v>1.2344199999999999</v>
      </c>
    </row>
    <row r="35" spans="1:36" x14ac:dyDescent="0.45">
      <c r="Z35" s="23">
        <f t="shared" si="0"/>
        <v>0</v>
      </c>
      <c r="AA35" s="4">
        <f t="shared" si="1"/>
        <v>-4.1426999999999999E-2</v>
      </c>
      <c r="AB35" s="4">
        <f t="shared" si="2"/>
        <v>-4.1426999999999999E-2</v>
      </c>
      <c r="AC35" s="4">
        <f t="shared" si="3"/>
        <v>-8.2853999999999997E-2</v>
      </c>
      <c r="AD35" s="4">
        <f t="shared" si="4"/>
        <v>-7.2942999999999994E-2</v>
      </c>
      <c r="AE35" s="4">
        <f t="shared" si="5"/>
        <v>-7.2942999999999994E-2</v>
      </c>
      <c r="AF35" s="4">
        <f t="shared" si="6"/>
        <v>1.2344199999999999</v>
      </c>
    </row>
    <row r="36" spans="1:36" x14ac:dyDescent="0.45">
      <c r="Z36" s="23">
        <f t="shared" si="0"/>
        <v>0</v>
      </c>
      <c r="AA36" s="4">
        <f t="shared" si="1"/>
        <v>-4.1426999999999999E-2</v>
      </c>
      <c r="AB36" s="4">
        <f t="shared" si="2"/>
        <v>-4.1426999999999999E-2</v>
      </c>
      <c r="AC36" s="4">
        <f t="shared" si="3"/>
        <v>-8.2853999999999997E-2</v>
      </c>
      <c r="AD36" s="4">
        <f t="shared" si="4"/>
        <v>-7.2942999999999994E-2</v>
      </c>
      <c r="AE36" s="4">
        <f t="shared" si="5"/>
        <v>-7.2942999999999994E-2</v>
      </c>
      <c r="AF36" s="4">
        <f t="shared" si="6"/>
        <v>1.2344199999999999</v>
      </c>
    </row>
    <row r="41" spans="1:36" x14ac:dyDescent="0.45">
      <c r="Z41" s="4" t="s">
        <v>52</v>
      </c>
      <c r="AA41" s="211" t="s">
        <v>154</v>
      </c>
      <c r="AB41" s="211"/>
      <c r="AC41" s="211"/>
      <c r="AD41" s="211" t="s">
        <v>54</v>
      </c>
      <c r="AE41" s="211"/>
      <c r="AF41" s="211"/>
    </row>
    <row r="42" spans="1:36" x14ac:dyDescent="0.45">
      <c r="Z42" s="23">
        <f>C15</f>
        <v>0</v>
      </c>
      <c r="AA42" s="4">
        <f t="shared" ref="AA42:AC48" si="7">AA30/$AA$30*100</f>
        <v>100</v>
      </c>
      <c r="AB42" s="4">
        <f t="shared" si="7"/>
        <v>100</v>
      </c>
      <c r="AC42" s="4">
        <f t="shared" si="7"/>
        <v>200</v>
      </c>
      <c r="AD42" s="4">
        <f t="shared" ref="AD42:AF48" si="8">AD30/$AD$30*100</f>
        <v>100</v>
      </c>
      <c r="AE42" s="4">
        <f t="shared" si="8"/>
        <v>100</v>
      </c>
      <c r="AF42" s="4">
        <f t="shared" ref="AF42:AF47" si="9">AF30/$AD$30*100</f>
        <v>-1692.3076923076924</v>
      </c>
    </row>
    <row r="43" spans="1:36" x14ac:dyDescent="0.45">
      <c r="Z43" s="23">
        <f t="shared" ref="Z43:Z48" si="10">C16</f>
        <v>0</v>
      </c>
      <c r="AA43" s="4">
        <f t="shared" si="7"/>
        <v>100</v>
      </c>
      <c r="AB43" s="4">
        <f t="shared" si="7"/>
        <v>100</v>
      </c>
      <c r="AC43" s="4">
        <f t="shared" si="7"/>
        <v>200</v>
      </c>
      <c r="AD43" s="4">
        <f t="shared" si="8"/>
        <v>100</v>
      </c>
      <c r="AE43" s="4">
        <f t="shared" si="8"/>
        <v>100</v>
      </c>
      <c r="AF43" s="4">
        <f t="shared" si="9"/>
        <v>-1692.3076923076924</v>
      </c>
    </row>
    <row r="44" spans="1:36" x14ac:dyDescent="0.45">
      <c r="Z44" s="23">
        <f t="shared" si="10"/>
        <v>0</v>
      </c>
      <c r="AA44" s="4">
        <f t="shared" si="7"/>
        <v>100</v>
      </c>
      <c r="AB44" s="4">
        <f t="shared" si="7"/>
        <v>100</v>
      </c>
      <c r="AC44" s="4">
        <f t="shared" si="7"/>
        <v>200</v>
      </c>
      <c r="AD44" s="4">
        <f t="shared" si="8"/>
        <v>100</v>
      </c>
      <c r="AE44" s="4">
        <f t="shared" si="8"/>
        <v>100</v>
      </c>
      <c r="AF44" s="4">
        <f t="shared" si="9"/>
        <v>-1692.3076923076924</v>
      </c>
    </row>
    <row r="45" spans="1:36" x14ac:dyDescent="0.45">
      <c r="W45" s="36"/>
      <c r="X45" s="36"/>
      <c r="Y45" s="36"/>
      <c r="Z45" s="23">
        <f t="shared" si="10"/>
        <v>0</v>
      </c>
      <c r="AA45" s="36">
        <f t="shared" si="7"/>
        <v>100</v>
      </c>
      <c r="AB45" s="36">
        <f t="shared" si="7"/>
        <v>100</v>
      </c>
      <c r="AC45" s="36">
        <f t="shared" si="7"/>
        <v>200</v>
      </c>
      <c r="AD45" s="36">
        <f t="shared" si="8"/>
        <v>100</v>
      </c>
      <c r="AE45" s="36">
        <f t="shared" si="8"/>
        <v>100</v>
      </c>
      <c r="AF45" s="36">
        <f t="shared" si="9"/>
        <v>-1692.3076923076924</v>
      </c>
      <c r="AG45" s="36"/>
    </row>
    <row r="46" spans="1:36" x14ac:dyDescent="0.45">
      <c r="Z46" s="23">
        <f t="shared" si="10"/>
        <v>0</v>
      </c>
      <c r="AA46" s="36">
        <f t="shared" si="7"/>
        <v>100</v>
      </c>
      <c r="AB46" s="36">
        <f t="shared" si="7"/>
        <v>100</v>
      </c>
      <c r="AC46" s="36">
        <f t="shared" si="7"/>
        <v>200</v>
      </c>
      <c r="AD46" s="36">
        <f t="shared" si="8"/>
        <v>100</v>
      </c>
      <c r="AE46" s="36">
        <f t="shared" si="8"/>
        <v>100</v>
      </c>
      <c r="AF46" s="36">
        <f t="shared" si="9"/>
        <v>-1692.3076923076924</v>
      </c>
      <c r="AG46" s="36"/>
    </row>
    <row r="47" spans="1:36" x14ac:dyDescent="0.45">
      <c r="Z47" s="23">
        <f t="shared" si="10"/>
        <v>0</v>
      </c>
      <c r="AA47" s="36">
        <f t="shared" si="7"/>
        <v>100</v>
      </c>
      <c r="AB47" s="36">
        <f t="shared" si="7"/>
        <v>100</v>
      </c>
      <c r="AC47" s="36">
        <f t="shared" si="7"/>
        <v>200</v>
      </c>
      <c r="AD47" s="36">
        <f t="shared" si="8"/>
        <v>100</v>
      </c>
      <c r="AE47" s="36">
        <f t="shared" si="8"/>
        <v>100</v>
      </c>
      <c r="AF47" s="36">
        <f t="shared" si="9"/>
        <v>-1692.3076923076924</v>
      </c>
      <c r="AG47" s="36"/>
    </row>
    <row r="48" spans="1:36" x14ac:dyDescent="0.45">
      <c r="Z48" s="23">
        <f t="shared" si="10"/>
        <v>0</v>
      </c>
      <c r="AA48" s="36">
        <f t="shared" si="7"/>
        <v>100</v>
      </c>
      <c r="AB48" s="36">
        <f t="shared" si="7"/>
        <v>100</v>
      </c>
      <c r="AC48" s="36">
        <f t="shared" si="7"/>
        <v>200</v>
      </c>
      <c r="AD48" s="36">
        <f t="shared" si="8"/>
        <v>100</v>
      </c>
      <c r="AE48" s="36">
        <f t="shared" si="8"/>
        <v>100</v>
      </c>
      <c r="AF48" s="36">
        <f t="shared" si="8"/>
        <v>-1692.3076923076924</v>
      </c>
      <c r="AG48" s="36"/>
    </row>
    <row r="49" spans="26:33" x14ac:dyDescent="0.45">
      <c r="AA49" s="36"/>
      <c r="AB49" s="36"/>
      <c r="AC49" s="36"/>
      <c r="AD49" s="36"/>
      <c r="AE49" s="36"/>
      <c r="AF49" s="36"/>
      <c r="AG49" s="36"/>
    </row>
    <row r="50" spans="26:33" x14ac:dyDescent="0.45">
      <c r="AA50" s="36"/>
      <c r="AB50" s="36"/>
      <c r="AC50" s="36"/>
      <c r="AD50" s="36"/>
      <c r="AE50" s="36"/>
      <c r="AF50" s="36"/>
      <c r="AG50" s="36"/>
    </row>
    <row r="52" spans="26:33" x14ac:dyDescent="0.45">
      <c r="Z52" s="4" t="s">
        <v>180</v>
      </c>
      <c r="AA52" s="36" t="s">
        <v>181</v>
      </c>
      <c r="AB52" s="36"/>
    </row>
    <row r="53" spans="26:33" x14ac:dyDescent="0.45">
      <c r="Z53" s="23">
        <f>C15</f>
        <v>0</v>
      </c>
      <c r="AA53" s="36"/>
      <c r="AB53" s="36"/>
    </row>
    <row r="54" spans="26:33" x14ac:dyDescent="0.45">
      <c r="Z54" s="23">
        <f t="shared" ref="Z54:Z57" si="11">C16</f>
        <v>0</v>
      </c>
      <c r="AA54" s="36" t="e">
        <f>(Q16*(AF16+$AF$12)-Q15*(AF15+$AF$12))*$AI$29/(C16-C15)</f>
        <v>#DIV/0!</v>
      </c>
      <c r="AB54" s="36" t="e">
        <f>AA54/0.055</f>
        <v>#DIV/0!</v>
      </c>
    </row>
    <row r="55" spans="26:33" x14ac:dyDescent="0.45">
      <c r="Z55" s="23">
        <f t="shared" si="11"/>
        <v>0</v>
      </c>
      <c r="AA55" s="36" t="e">
        <f>(Q17*(AF17+$AF$12)-Q16*(AF16+$AF$12))*$AI$29/(C17-C16)</f>
        <v>#DIV/0!</v>
      </c>
      <c r="AB55" s="36" t="e">
        <f>AA55/0.055</f>
        <v>#DIV/0!</v>
      </c>
    </row>
    <row r="56" spans="26:33" x14ac:dyDescent="0.45">
      <c r="Z56" s="23">
        <f t="shared" si="11"/>
        <v>0</v>
      </c>
      <c r="AA56" s="36" t="e">
        <f>(Q18*(AF18+$AF$12)-Q17*(AF17+$AF$12))*$AI$29/(C18-C17)</f>
        <v>#DIV/0!</v>
      </c>
      <c r="AB56" s="36" t="e">
        <f t="shared" ref="AB56" si="12">AA56/0.055</f>
        <v>#DIV/0!</v>
      </c>
    </row>
    <row r="57" spans="26:33" x14ac:dyDescent="0.45">
      <c r="Z57" s="23">
        <f t="shared" si="11"/>
        <v>0</v>
      </c>
      <c r="AA57" s="36" t="e">
        <f>(Q19*(AF19+$AF$12)-Q18*(AF18+$AF$12))*$AI$29/(C19-C18)</f>
        <v>#DIV/0!</v>
      </c>
      <c r="AB57" s="36" t="e">
        <f>AA57/0.055</f>
        <v>#DIV/0!</v>
      </c>
    </row>
    <row r="58" spans="26:33" x14ac:dyDescent="0.45">
      <c r="AA58" s="36"/>
      <c r="AB58" s="36"/>
    </row>
    <row r="59" spans="26:33" x14ac:dyDescent="0.45">
      <c r="AA59" s="36"/>
      <c r="AB59" s="36"/>
    </row>
    <row r="60" spans="26:33" x14ac:dyDescent="0.45">
      <c r="AA60" s="36" t="s">
        <v>47</v>
      </c>
      <c r="AB60" s="36" t="s">
        <v>178</v>
      </c>
    </row>
    <row r="62" spans="26:33" x14ac:dyDescent="0.45">
      <c r="AA62" s="36"/>
      <c r="AB62" s="198" t="s">
        <v>181</v>
      </c>
      <c r="AC62" s="198"/>
      <c r="AD62" s="198" t="s">
        <v>50</v>
      </c>
      <c r="AE62" s="198"/>
    </row>
    <row r="63" spans="26:33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3" x14ac:dyDescent="0.45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 x14ac:dyDescent="0.45">
      <c r="Z65" s="23">
        <f t="shared" ref="Z65:Z68" si="13">C16</f>
        <v>0</v>
      </c>
      <c r="AA65" s="36" t="e">
        <f>VLOOKUP(Z65, 'Auto save'!A2:$N$5000, 14, TRUE)</f>
        <v>#N/A</v>
      </c>
      <c r="AB65" s="148" t="e">
        <f>((96485*(Q16*(AF16+$AF$12)))/(10*AA65))*100</f>
        <v>#N/A</v>
      </c>
      <c r="AC65" s="149" t="e">
        <f>($N$6*AA65)/(3.6*10^6*$AI$29*(Q16*(AF16+$AF$12)-$Q$15*($AF$15+$AF$12)))*1000</f>
        <v>#N/A</v>
      </c>
      <c r="AD65" s="148" t="e">
        <f>((96485*(AD16*(AG16+$AG$12)))/(10*AA65))*100</f>
        <v>#N/A</v>
      </c>
      <c r="AE65" s="149" t="e">
        <f>($N$6*AA65)/(3.6*10^6*$AI$30*(AD16*(AG16+$AG$12)-$AD$15*($AG$15+$AG$12)))*1000</f>
        <v>#N/A</v>
      </c>
    </row>
    <row r="66" spans="26:31" x14ac:dyDescent="0.45">
      <c r="Z66" s="23">
        <f t="shared" si="13"/>
        <v>0</v>
      </c>
      <c r="AA66" s="36" t="e">
        <f>VLOOKUP(Z66, 'Auto save'!A3:$N$5000, 14, TRUE)</f>
        <v>#N/A</v>
      </c>
      <c r="AB66" s="148" t="e">
        <f>((96485*(Q17*(AF17+$AF$12)))/(10*AA66))*100</f>
        <v>#N/A</v>
      </c>
      <c r="AC66" s="149" t="e">
        <f>($N$6*AA66)/(3.6*10^6*$AI$29*(Q17*(AF17+$AF$12)-$Q$15*($AF$15+$AF$12)))*1000</f>
        <v>#N/A</v>
      </c>
      <c r="AD66" s="148" t="e">
        <f t="shared" ref="AD66:AD68" si="14">((96485*(AD17*(AG17+$AG$12)))/(10*AA66))*100</f>
        <v>#N/A</v>
      </c>
      <c r="AE66" s="149" t="e">
        <f t="shared" ref="AE66:AE68" si="15">($N$6*AA66)/(3.6*10^6*$AI$30*(AD17*(AG17+$AG$12)-$AD$15*($AG$15+$AG$12)))*1000</f>
        <v>#N/A</v>
      </c>
    </row>
    <row r="67" spans="26:31" x14ac:dyDescent="0.45">
      <c r="Z67" s="23">
        <f t="shared" si="13"/>
        <v>0</v>
      </c>
      <c r="AA67" s="36" t="e">
        <f>VLOOKUP(Z67, 'Auto save'!A4:$N$5000, 14, TRUE)</f>
        <v>#N/A</v>
      </c>
      <c r="AB67" s="148" t="e">
        <f>((96485*(Q18*(AF18+$AF$12)))/(10*AA67))*100</f>
        <v>#N/A</v>
      </c>
      <c r="AC67" s="149" t="e">
        <f t="shared" ref="AC67:AC68" si="16">($N$6*AA67)/(3.6*10^6*$AI$29*(Q18*(AF18+$AF$12)-$Q$15*($AF$15+$AF$12)))*1000</f>
        <v>#N/A</v>
      </c>
      <c r="AD67" s="148" t="e">
        <f t="shared" si="14"/>
        <v>#N/A</v>
      </c>
      <c r="AE67" s="149" t="e">
        <f t="shared" si="15"/>
        <v>#N/A</v>
      </c>
    </row>
    <row r="68" spans="26:31" x14ac:dyDescent="0.45">
      <c r="Z68" s="23">
        <f t="shared" si="13"/>
        <v>0</v>
      </c>
      <c r="AA68" s="36" t="e">
        <f>VLOOKUP(Z68, 'Auto save'!A5:$N$5000, 14, TRUE)</f>
        <v>#N/A</v>
      </c>
      <c r="AB68" s="148" t="e">
        <f t="shared" ref="AB68" si="17">((96485*(Q19*(AF19+$AF$12)))/(10*AA68))*100</f>
        <v>#N/A</v>
      </c>
      <c r="AC68" s="149" t="e">
        <f t="shared" si="16"/>
        <v>#N/A</v>
      </c>
      <c r="AD68" s="148" t="e">
        <f t="shared" si="14"/>
        <v>#N/A</v>
      </c>
      <c r="AE68" s="149" t="e">
        <f t="shared" si="15"/>
        <v>#N/A</v>
      </c>
    </row>
    <row r="69" spans="26:31" x14ac:dyDescent="0.45">
      <c r="Z69" s="23"/>
      <c r="AA69" s="36"/>
      <c r="AB69" s="148"/>
      <c r="AC69" s="149"/>
      <c r="AD69" s="148"/>
      <c r="AE69" s="149"/>
    </row>
    <row r="70" spans="26:31" x14ac:dyDescent="0.45">
      <c r="Z70" s="23"/>
      <c r="AA70" s="36"/>
      <c r="AB70" s="148"/>
      <c r="AC70" s="149"/>
      <c r="AD70" s="148"/>
      <c r="AE70" s="149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abSelected="1" zoomScale="70" zoomScaleNormal="70" workbookViewId="0">
      <selection activeCell="AI34" sqref="AI34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6" width="8.58203125" style="4"/>
    <col min="27" max="27" width="9.4140625" style="4" bestFit="1" customWidth="1"/>
    <col min="28" max="16384" width="8.58203125" style="4"/>
  </cols>
  <sheetData>
    <row r="1" spans="1:38" ht="16" thickBot="1" x14ac:dyDescent="0.5"/>
    <row r="2" spans="1:38" ht="17" x14ac:dyDescent="0.45">
      <c r="B2" s="162">
        <v>44726</v>
      </c>
      <c r="C2" s="163"/>
    </row>
    <row r="3" spans="1:38" ht="17.5" thickBot="1" x14ac:dyDescent="0.5">
      <c r="B3" s="160" t="s">
        <v>194</v>
      </c>
      <c r="C3" s="161">
        <v>12</v>
      </c>
    </row>
    <row r="4" spans="1:38" ht="16" thickBot="1" x14ac:dyDescent="0.5"/>
    <row r="5" spans="1:38" ht="16" thickBot="1" x14ac:dyDescent="0.5">
      <c r="B5" s="199" t="s">
        <v>1</v>
      </c>
      <c r="C5" s="200"/>
      <c r="D5" s="200"/>
      <c r="E5" s="200"/>
      <c r="F5" s="200"/>
      <c r="G5" s="200"/>
      <c r="H5" s="200"/>
      <c r="I5" s="200"/>
      <c r="J5" s="200"/>
      <c r="K5" s="200"/>
      <c r="L5" s="201"/>
      <c r="M5" s="199" t="s">
        <v>2</v>
      </c>
      <c r="N5" s="200"/>
      <c r="O5" s="201"/>
      <c r="P5" s="8"/>
      <c r="Q5" s="8"/>
      <c r="R5" s="8"/>
    </row>
    <row r="6" spans="1:38" ht="17" x14ac:dyDescent="0.45">
      <c r="B6" s="157" t="s">
        <v>35</v>
      </c>
      <c r="C6" s="155" t="s">
        <v>190</v>
      </c>
      <c r="D6" s="155"/>
      <c r="E6" s="155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38" ht="17" x14ac:dyDescent="0.45">
      <c r="B7" s="158" t="s">
        <v>36</v>
      </c>
      <c r="C7" s="155" t="s">
        <v>191</v>
      </c>
      <c r="D7" s="155"/>
      <c r="E7" s="155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38" ht="17" x14ac:dyDescent="0.45">
      <c r="B8" s="158" t="s">
        <v>37</v>
      </c>
      <c r="C8" s="155" t="s">
        <v>191</v>
      </c>
      <c r="D8" s="155"/>
      <c r="E8" s="155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38" ht="17.5" thickBot="1" x14ac:dyDescent="0.5">
      <c r="B9" s="159" t="s">
        <v>192</v>
      </c>
      <c r="C9" s="156" t="s">
        <v>193</v>
      </c>
      <c r="D9" s="156"/>
      <c r="E9" s="156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38" ht="16" thickBot="1" x14ac:dyDescent="0.5"/>
    <row r="11" spans="1:38" ht="16" thickBot="1" x14ac:dyDescent="0.5">
      <c r="A11" s="202"/>
      <c r="B11" s="203"/>
      <c r="C11" s="204"/>
      <c r="D11" s="208" t="s">
        <v>14</v>
      </c>
      <c r="E11" s="208"/>
      <c r="F11" s="208"/>
      <c r="G11" s="208"/>
      <c r="H11" s="208"/>
      <c r="I11" s="209"/>
      <c r="J11" s="210" t="s">
        <v>15</v>
      </c>
      <c r="K11" s="208"/>
      <c r="L11" s="208"/>
      <c r="M11" s="208"/>
      <c r="N11" s="208"/>
      <c r="O11" s="208"/>
      <c r="P11" s="208"/>
      <c r="Q11" s="208"/>
      <c r="R11" s="209"/>
      <c r="S11" s="208" t="s">
        <v>16</v>
      </c>
      <c r="T11" s="208"/>
      <c r="U11" s="209"/>
      <c r="V11" s="210" t="s">
        <v>17</v>
      </c>
      <c r="W11" s="208"/>
      <c r="X11" s="208"/>
      <c r="Y11" s="208"/>
      <c r="Z11" s="208"/>
      <c r="AA11" s="208"/>
      <c r="AB11" s="208"/>
      <c r="AC11" s="208"/>
      <c r="AD11" s="209"/>
      <c r="AE11" s="210" t="s">
        <v>18</v>
      </c>
      <c r="AF11" s="208"/>
      <c r="AG11" s="209"/>
      <c r="AH11" s="208" t="s">
        <v>19</v>
      </c>
      <c r="AI11" s="208"/>
      <c r="AJ11" s="208"/>
      <c r="AK11" s="208"/>
      <c r="AL11" s="209"/>
    </row>
    <row r="12" spans="1:38" ht="16" thickBot="1" x14ac:dyDescent="0.5">
      <c r="A12" s="205"/>
      <c r="B12" s="206"/>
      <c r="C12" s="207"/>
      <c r="D12" s="206" t="s">
        <v>20</v>
      </c>
      <c r="E12" s="206"/>
      <c r="F12" s="206"/>
      <c r="G12" s="206" t="s">
        <v>21</v>
      </c>
      <c r="H12" s="206"/>
      <c r="I12" s="207"/>
      <c r="J12" s="210" t="s">
        <v>22</v>
      </c>
      <c r="K12" s="208"/>
      <c r="L12" s="208"/>
      <c r="M12" s="208"/>
      <c r="N12" s="208"/>
      <c r="O12" s="208"/>
      <c r="P12" s="208"/>
      <c r="Q12" s="208"/>
      <c r="R12" s="209"/>
      <c r="S12" s="206" t="s">
        <v>23</v>
      </c>
      <c r="T12" s="206"/>
      <c r="U12" s="207"/>
      <c r="V12" s="210" t="s">
        <v>24</v>
      </c>
      <c r="W12" s="208"/>
      <c r="X12" s="208"/>
      <c r="Y12" s="208"/>
      <c r="Z12" s="208"/>
      <c r="AA12" s="208"/>
      <c r="AB12" s="208"/>
      <c r="AC12" s="208"/>
      <c r="AD12" s="209"/>
      <c r="AE12" s="15">
        <f>$N$8-AE15</f>
        <v>0.19999999999999996</v>
      </c>
      <c r="AF12" s="16">
        <f>$N$8-AF15</f>
        <v>0.18999999999999995</v>
      </c>
      <c r="AG12" s="17">
        <f>$N$7-AG15</f>
        <v>1.1800000000000002</v>
      </c>
      <c r="AH12" s="41"/>
      <c r="AI12" s="10"/>
      <c r="AJ12" s="10"/>
      <c r="AK12" s="10"/>
      <c r="AL12" s="11"/>
    </row>
    <row r="13" spans="1:38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2" t="s">
        <v>28</v>
      </c>
      <c r="K13" s="213"/>
      <c r="L13" s="213"/>
      <c r="M13" s="202" t="s">
        <v>29</v>
      </c>
      <c r="N13" s="203"/>
      <c r="O13" s="204"/>
      <c r="P13" s="202" t="s">
        <v>30</v>
      </c>
      <c r="Q13" s="203"/>
      <c r="R13" s="204"/>
      <c r="S13" s="10"/>
      <c r="T13" s="10"/>
      <c r="U13" s="11"/>
      <c r="V13" s="10" t="s">
        <v>26</v>
      </c>
      <c r="W13" s="10" t="s">
        <v>26</v>
      </c>
      <c r="X13" s="11" t="s">
        <v>26</v>
      </c>
      <c r="Y13" s="202" t="s">
        <v>29</v>
      </c>
      <c r="Z13" s="203"/>
      <c r="AA13" s="204"/>
      <c r="AB13" s="202" t="s">
        <v>31</v>
      </c>
      <c r="AC13" s="203"/>
      <c r="AD13" s="204"/>
      <c r="AE13" s="202" t="s">
        <v>32</v>
      </c>
      <c r="AF13" s="203"/>
      <c r="AG13" s="203"/>
      <c r="AH13" s="42"/>
      <c r="AI13" s="65" t="s">
        <v>99</v>
      </c>
      <c r="AJ13" s="65"/>
      <c r="AK13" s="18"/>
      <c r="AL13" s="19"/>
    </row>
    <row r="14" spans="1:38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14" t="s">
        <v>3</v>
      </c>
      <c r="T14" s="14" t="s">
        <v>6</v>
      </c>
      <c r="U14" s="7" t="s">
        <v>10</v>
      </c>
      <c r="V14" s="14" t="s">
        <v>3</v>
      </c>
      <c r="W14" s="14" t="s">
        <v>6</v>
      </c>
      <c r="X14" s="7" t="s">
        <v>10</v>
      </c>
      <c r="Y14" s="20" t="s">
        <v>3</v>
      </c>
      <c r="Z14" s="10" t="s">
        <v>6</v>
      </c>
      <c r="AA14" s="11" t="s">
        <v>10</v>
      </c>
      <c r="AB14" s="20" t="s">
        <v>3</v>
      </c>
      <c r="AC14" s="10" t="s">
        <v>6</v>
      </c>
      <c r="AD14" s="11" t="s">
        <v>10</v>
      </c>
      <c r="AE14" s="35" t="s">
        <v>35</v>
      </c>
      <c r="AF14" s="14" t="s">
        <v>36</v>
      </c>
      <c r="AG14" s="14" t="s">
        <v>37</v>
      </c>
      <c r="AH14" s="35" t="s">
        <v>38</v>
      </c>
      <c r="AI14" s="14" t="s">
        <v>35</v>
      </c>
      <c r="AJ14" s="14" t="s">
        <v>37</v>
      </c>
      <c r="AK14" s="14"/>
      <c r="AL14" s="7"/>
    </row>
    <row r="15" spans="1:38" s="49" customFormat="1" ht="17" x14ac:dyDescent="0.45">
      <c r="A15" s="170">
        <v>0.56388888888888888</v>
      </c>
      <c r="B15" s="164">
        <v>1</v>
      </c>
      <c r="C15" s="164">
        <v>0</v>
      </c>
      <c r="D15" s="167">
        <v>138.19999999999999</v>
      </c>
      <c r="E15" s="167">
        <v>3.6</v>
      </c>
      <c r="F15" s="166">
        <v>3.9</v>
      </c>
      <c r="G15" s="167">
        <v>21.6</v>
      </c>
      <c r="H15" s="167">
        <v>21.7</v>
      </c>
      <c r="I15" s="164">
        <v>22.1</v>
      </c>
      <c r="J15" s="169">
        <v>9789.4750000000004</v>
      </c>
      <c r="K15" s="168">
        <v>8.6626999999999992</v>
      </c>
      <c r="L15" s="171">
        <v>4.6341999999999999</v>
      </c>
      <c r="M15" s="43">
        <v>1</v>
      </c>
      <c r="N15" s="44">
        <v>1</v>
      </c>
      <c r="O15" s="44">
        <v>1</v>
      </c>
      <c r="P15" s="37">
        <f>(J15*'Updated standard curve'!$C$2+'Updated standard curve'!$C$3)*LA!M15</f>
        <v>0.48327375000000006</v>
      </c>
      <c r="Q15" s="38">
        <f>(K15*'Updated standard curve'!$C$2+'Updated standard curve'!$C$3)*LA!N15</f>
        <v>-5.7668649999999995E-3</v>
      </c>
      <c r="R15" s="31">
        <f>(L15*'Updated standard curve'!$C$2+'Updated standard curve'!$C$3)*LA!O15</f>
        <v>-5.9682899999999994E-3</v>
      </c>
      <c r="S15" s="182">
        <v>13.57</v>
      </c>
      <c r="T15" s="182">
        <v>5.26</v>
      </c>
      <c r="U15" s="183">
        <v>11.54</v>
      </c>
      <c r="V15" s="184">
        <v>3.41</v>
      </c>
      <c r="W15" s="184">
        <v>0.05</v>
      </c>
      <c r="X15" s="185">
        <v>0.92500000000000004</v>
      </c>
      <c r="Y15" s="177">
        <v>50</v>
      </c>
      <c r="Z15" s="178">
        <v>1</v>
      </c>
      <c r="AA15" s="181">
        <v>1</v>
      </c>
      <c r="AB15" s="37">
        <f>(V15^2*'Updated standard curve'!$J$2+V15*'Updated standard curve'!$J$3+'Updated standard curve'!$J$4)*Y15</f>
        <v>1.0902780999999999</v>
      </c>
      <c r="AC15" s="38">
        <f>(W15^2*'Updated standard curve'!$J$2+W15*'Updated standard curve'!$J$3+'Updated standard curve'!$J$4)*Z15</f>
        <v>3.7650499999999998E-3</v>
      </c>
      <c r="AD15" s="31">
        <f>(X15^2*'Updated standard curve'!$K$2+X15*'Updated standard curve'!$K$3+'Updated standard curve'!$K$4)*AA15</f>
        <v>1.3965133750000001E-2</v>
      </c>
      <c r="AE15" s="192">
        <v>0.8</v>
      </c>
      <c r="AF15" s="192">
        <v>0.81</v>
      </c>
      <c r="AG15" s="193">
        <v>0.82</v>
      </c>
      <c r="AH15" s="191">
        <v>0.2</v>
      </c>
      <c r="AI15" s="187"/>
      <c r="AJ15" s="28"/>
      <c r="AK15" s="40"/>
      <c r="AL15" s="33"/>
    </row>
    <row r="16" spans="1:38" s="49" customFormat="1" ht="17" x14ac:dyDescent="0.45">
      <c r="A16" s="170">
        <v>0.60555555555555551</v>
      </c>
      <c r="B16" s="164">
        <v>2</v>
      </c>
      <c r="C16" s="164">
        <v>1</v>
      </c>
      <c r="D16" s="167">
        <v>122</v>
      </c>
      <c r="E16" s="167">
        <v>3.6</v>
      </c>
      <c r="F16" s="166">
        <v>26.7</v>
      </c>
      <c r="G16" s="167">
        <v>19.5</v>
      </c>
      <c r="H16" s="167">
        <v>19.7</v>
      </c>
      <c r="I16" s="164">
        <v>20.100000000000001</v>
      </c>
      <c r="J16" s="169">
        <v>9447.1468999999997</v>
      </c>
      <c r="K16" s="168">
        <v>171.5652</v>
      </c>
      <c r="L16" s="171">
        <v>52.864800000000002</v>
      </c>
      <c r="M16" s="46">
        <v>1</v>
      </c>
      <c r="N16" s="47">
        <v>1</v>
      </c>
      <c r="O16" s="47">
        <v>1</v>
      </c>
      <c r="P16" s="39">
        <f>(J16*'Updated standard curve'!$C$2+'Updated standard curve'!$C$3)*LA!M16</f>
        <v>0.466157345</v>
      </c>
      <c r="Q16" s="40">
        <f>(K16*'Updated standard curve'!$C$2+'Updated standard curve'!$C$3)*LA!N16</f>
        <v>2.378260000000001E-3</v>
      </c>
      <c r="R16" s="33">
        <f>(L16*'Updated standard curve'!$C$2+'Updated standard curve'!$C$3)*LA!O16</f>
        <v>-3.5567599999999995E-3</v>
      </c>
      <c r="S16" s="182">
        <v>13.56</v>
      </c>
      <c r="T16" s="182">
        <v>3.74</v>
      </c>
      <c r="U16" s="183">
        <v>12.98</v>
      </c>
      <c r="V16" s="184">
        <v>3.34</v>
      </c>
      <c r="W16" s="184">
        <v>0.496</v>
      </c>
      <c r="X16" s="185">
        <v>0.502</v>
      </c>
      <c r="Y16" s="179">
        <v>50</v>
      </c>
      <c r="Z16" s="180">
        <v>1</v>
      </c>
      <c r="AA16" s="175">
        <v>50</v>
      </c>
      <c r="AB16" s="39">
        <f>(V16^2*'Updated standard curve'!$J$2+V16*'Updated standard curve'!$J$3+'Updated standard curve'!$J$4)*Y16</f>
        <v>1.0712556</v>
      </c>
      <c r="AC16" s="40">
        <f>(W16^2*'Updated standard curve'!$J$2+W16*'Updated standard curve'!$J$3+'Updated standard curve'!$J$4)*Z16</f>
        <v>6.1337203200000001E-3</v>
      </c>
      <c r="AD16" s="33">
        <f>(X16^2*'Updated standard curve'!$K$2+X16*'Updated standard curve'!$K$3+'Updated standard curve'!$K$4)*AA16</f>
        <v>0.63039560119999993</v>
      </c>
      <c r="AE16" s="188">
        <v>0.79</v>
      </c>
      <c r="AF16" s="188">
        <v>0.79</v>
      </c>
      <c r="AG16" s="194">
        <v>0.84</v>
      </c>
      <c r="AH16" s="191">
        <v>0.6</v>
      </c>
      <c r="AI16" s="187"/>
      <c r="AJ16" s="40"/>
      <c r="AK16" s="40"/>
      <c r="AL16" s="33"/>
    </row>
    <row r="17" spans="1:39" s="49" customFormat="1" ht="17" x14ac:dyDescent="0.45">
      <c r="A17" s="170">
        <v>0.64722222222222225</v>
      </c>
      <c r="B17" s="164">
        <v>3</v>
      </c>
      <c r="C17" s="164">
        <v>2</v>
      </c>
      <c r="D17" s="167">
        <v>84.8</v>
      </c>
      <c r="E17" s="167">
        <v>4.2</v>
      </c>
      <c r="F17" s="166">
        <v>76.2</v>
      </c>
      <c r="G17" s="167">
        <v>20.2</v>
      </c>
      <c r="H17" s="167">
        <v>20.3</v>
      </c>
      <c r="I17" s="164">
        <v>20.6</v>
      </c>
      <c r="J17" s="169">
        <v>8784.1625000000004</v>
      </c>
      <c r="K17" s="168">
        <v>943.96379999999999</v>
      </c>
      <c r="L17" s="168">
        <v>111.8862</v>
      </c>
      <c r="M17" s="46">
        <v>1</v>
      </c>
      <c r="N17" s="47">
        <v>1</v>
      </c>
      <c r="O17" s="47">
        <v>1</v>
      </c>
      <c r="P17" s="39">
        <f>(J17*'Updated standard curve'!$C$2+'Updated standard curve'!$C$3)*LA!M17</f>
        <v>0.43300812500000008</v>
      </c>
      <c r="Q17" s="40">
        <f>(K17*'Updated standard curve'!$C$2+'Updated standard curve'!$C$3)*LA!N17</f>
        <v>4.0998190000000004E-2</v>
      </c>
      <c r="R17" s="33">
        <f>(L17*'Updated standard curve'!$C$2+'Updated standard curve'!$C$3)*LA!O17</f>
        <v>-6.0568999999999901E-4</v>
      </c>
      <c r="S17" s="182">
        <v>13.33</v>
      </c>
      <c r="T17" s="182">
        <v>3.08</v>
      </c>
      <c r="U17" s="183">
        <v>13.36</v>
      </c>
      <c r="V17" s="184">
        <v>2.14</v>
      </c>
      <c r="W17" s="184">
        <v>1.0640000000000001</v>
      </c>
      <c r="X17" s="185">
        <v>1.6970000000000001</v>
      </c>
      <c r="Y17" s="179">
        <v>50</v>
      </c>
      <c r="Z17" s="180">
        <v>1</v>
      </c>
      <c r="AA17" s="175">
        <v>50</v>
      </c>
      <c r="AB17" s="39">
        <f>(V17^2*'Updated standard curve'!$J$2+V17*'Updated standard curve'!$J$3+'Updated standard curve'!$J$4)*Y17</f>
        <v>0.7466796</v>
      </c>
      <c r="AC17" s="40">
        <f>(W17^2*'Updated standard curve'!$J$2+W17*'Updated standard curve'!$J$3+'Updated standard curve'!$J$4)*Z17</f>
        <v>9.1618419200000002E-3</v>
      </c>
      <c r="AD17" s="33">
        <f>(X17^2*'Updated standard curve'!$K$2+X17*'Updated standard curve'!$K$3+'Updated standard curve'!$K$4)*AA17</f>
        <v>0.82238394269999993</v>
      </c>
      <c r="AE17" s="188">
        <v>0.79</v>
      </c>
      <c r="AF17" s="188">
        <v>0.79</v>
      </c>
      <c r="AG17" s="194">
        <v>0.81</v>
      </c>
      <c r="AH17" s="191">
        <v>1.1000000000000001</v>
      </c>
      <c r="AI17" s="187"/>
      <c r="AJ17" s="40"/>
      <c r="AK17" s="40"/>
      <c r="AL17" s="33"/>
    </row>
    <row r="18" spans="1:39" s="49" customFormat="1" ht="17" x14ac:dyDescent="0.45">
      <c r="A18" s="170">
        <v>0.68888888888888899</v>
      </c>
      <c r="B18" s="164">
        <v>4</v>
      </c>
      <c r="C18" s="164">
        <v>3</v>
      </c>
      <c r="D18" s="167">
        <v>32.799999999999997</v>
      </c>
      <c r="E18" s="167">
        <v>5.4</v>
      </c>
      <c r="F18" s="167">
        <v>146.69999999999999</v>
      </c>
      <c r="G18" s="167">
        <v>21.3</v>
      </c>
      <c r="H18" s="167">
        <v>21.3</v>
      </c>
      <c r="I18" s="164">
        <v>21.7</v>
      </c>
      <c r="J18" s="172">
        <v>6595.7547000000004</v>
      </c>
      <c r="K18" s="168">
        <v>3491.4027000000001</v>
      </c>
      <c r="L18" s="168">
        <v>131.4418</v>
      </c>
      <c r="M18" s="46">
        <v>1</v>
      </c>
      <c r="N18" s="47">
        <v>1</v>
      </c>
      <c r="O18" s="47">
        <v>1</v>
      </c>
      <c r="P18" s="39">
        <f>(J18*'Updated standard curve'!$C$2+'Updated standard curve'!$C$3)*LA!M18</f>
        <v>0.32358773500000004</v>
      </c>
      <c r="Q18" s="40">
        <f>(K18*'Updated standard curve'!$C$2+'Updated standard curve'!$C$3)*LA!N18</f>
        <v>0.168370135</v>
      </c>
      <c r="R18" s="33">
        <f>(L18*'Updated standard curve'!$C$2+'Updated standard curve'!$C$3)*LA!O18</f>
        <v>3.7209000000000027E-4</v>
      </c>
      <c r="S18" s="186">
        <v>12.15</v>
      </c>
      <c r="T18" s="186">
        <v>2.63</v>
      </c>
      <c r="U18" s="183">
        <v>13.63</v>
      </c>
      <c r="V18" s="184">
        <v>0.80300000000000005</v>
      </c>
      <c r="W18" s="184">
        <v>1.998</v>
      </c>
      <c r="X18" s="184">
        <v>3.13</v>
      </c>
      <c r="Y18" s="179">
        <v>50</v>
      </c>
      <c r="Z18" s="180">
        <v>1</v>
      </c>
      <c r="AA18" s="176">
        <v>50</v>
      </c>
      <c r="AB18" s="39">
        <f>(V18^2*'Updated standard curve'!$J$2+V18*'Updated standard curve'!$J$3+'Updated standard curve'!$J$4)*Y18</f>
        <v>0.38843980900000002</v>
      </c>
      <c r="AC18" s="40">
        <f>(W18^2*'Updated standard curve'!$J$2+W18*'Updated standard curve'!$J$3+'Updated standard curve'!$J$4)*Z18</f>
        <v>1.4169240080000001E-2</v>
      </c>
      <c r="AD18" s="33">
        <f>(X18^2*'Updated standard curve'!$K$2+X18*'Updated standard curve'!$K$3+'Updated standard curve'!$K$4)*AA18</f>
        <v>1.05373907</v>
      </c>
      <c r="AE18" s="188">
        <v>0.83</v>
      </c>
      <c r="AF18" s="188">
        <v>0.81</v>
      </c>
      <c r="AG18" s="194">
        <v>0.74</v>
      </c>
      <c r="AH18" s="191">
        <v>1.4</v>
      </c>
      <c r="AI18" s="189"/>
      <c r="AJ18" s="40"/>
      <c r="AK18" s="40"/>
      <c r="AL18" s="33"/>
    </row>
    <row r="19" spans="1:39" s="49" customFormat="1" ht="17" x14ac:dyDescent="0.45">
      <c r="A19" s="165">
        <v>0.73055555555555562</v>
      </c>
      <c r="B19" s="164">
        <v>5</v>
      </c>
      <c r="C19" s="164">
        <v>4</v>
      </c>
      <c r="D19" s="167">
        <v>4.4000000000000004</v>
      </c>
      <c r="E19" s="167">
        <v>6</v>
      </c>
      <c r="F19" s="166">
        <v>195</v>
      </c>
      <c r="G19" s="167">
        <v>21.1</v>
      </c>
      <c r="H19" s="167">
        <v>20.7</v>
      </c>
      <c r="I19" s="164">
        <v>21.5</v>
      </c>
      <c r="J19" s="169">
        <v>265.637</v>
      </c>
      <c r="K19" s="173">
        <v>8799.4046999999991</v>
      </c>
      <c r="L19" s="168">
        <v>213.23990000000001</v>
      </c>
      <c r="M19" s="46">
        <v>1</v>
      </c>
      <c r="N19" s="47">
        <v>1</v>
      </c>
      <c r="O19" s="47">
        <v>1</v>
      </c>
      <c r="P19" s="39">
        <f>(J19*'Updated standard curve'!$C$2+'Updated standard curve'!$C$3)*LA!M19</f>
        <v>7.0818500000000015E-3</v>
      </c>
      <c r="Q19" s="40">
        <f>(K19*'Updated standard curve'!$C$2+'Updated standard curve'!$C$3)*LA!N19</f>
        <v>0.433770235</v>
      </c>
      <c r="R19" s="33">
        <f>(L19*'Updated standard curve'!$C$2+'Updated standard curve'!$C$3)*LA!O19</f>
        <v>4.4619950000000007E-3</v>
      </c>
      <c r="S19" s="186">
        <v>10.73</v>
      </c>
      <c r="T19" s="186">
        <v>2.31</v>
      </c>
      <c r="U19" s="183">
        <v>13.74</v>
      </c>
      <c r="V19" s="184">
        <v>0.76600000000000001</v>
      </c>
      <c r="W19" s="184">
        <v>2.81</v>
      </c>
      <c r="X19" s="185">
        <v>4.34</v>
      </c>
      <c r="Y19" s="179">
        <v>1</v>
      </c>
      <c r="Z19" s="180">
        <v>1</v>
      </c>
      <c r="AA19" s="180">
        <v>50</v>
      </c>
      <c r="AB19" s="39">
        <f>(V19^2*'Updated standard curve'!$J$2+V19*'Updated standard curve'!$J$3+'Updated standard curve'!$J$4)*Y19</f>
        <v>7.5715351200000003E-3</v>
      </c>
      <c r="AC19" s="40">
        <f>(W19^2*'Updated standard curve'!$J$2+W19*'Updated standard curve'!$J$3+'Updated standard curve'!$J$4)*Z19</f>
        <v>1.8550922000000001E-2</v>
      </c>
      <c r="AD19" s="33">
        <f>(X19^2*'Updated standard curve'!$K$2+X19*'Updated standard curve'!$K$3+'Updated standard curve'!$K$4)*AA19</f>
        <v>1.25005068</v>
      </c>
      <c r="AE19" s="188">
        <v>0.9</v>
      </c>
      <c r="AF19" s="188">
        <v>0.9</v>
      </c>
      <c r="AG19" s="194">
        <v>0.62</v>
      </c>
      <c r="AH19" s="190">
        <v>0.5</v>
      </c>
      <c r="AI19" s="187"/>
      <c r="AJ19" s="40"/>
      <c r="AK19" s="40"/>
      <c r="AL19" s="33"/>
    </row>
    <row r="20" spans="1:39" s="49" customFormat="1" ht="17" x14ac:dyDescent="0.45">
      <c r="A20" s="165"/>
      <c r="B20" s="164"/>
      <c r="C20" s="164"/>
      <c r="D20" s="166"/>
      <c r="E20" s="166"/>
      <c r="F20" s="166"/>
      <c r="G20" s="167"/>
      <c r="H20" s="167"/>
      <c r="I20" s="164"/>
      <c r="J20" s="169"/>
      <c r="K20" s="168"/>
      <c r="L20" s="168"/>
      <c r="M20" s="46"/>
      <c r="N20" s="47"/>
      <c r="O20" s="47"/>
      <c r="P20" s="39"/>
      <c r="Q20" s="40"/>
      <c r="R20" s="33"/>
      <c r="S20" s="186"/>
      <c r="T20" s="186"/>
      <c r="U20" s="183"/>
      <c r="V20" s="184"/>
      <c r="W20" s="184"/>
      <c r="X20" s="184"/>
      <c r="Y20" s="179"/>
      <c r="Z20" s="180"/>
      <c r="AA20" s="180"/>
      <c r="AB20" s="39"/>
      <c r="AC20" s="40"/>
      <c r="AD20" s="33"/>
      <c r="AE20" s="188"/>
      <c r="AF20" s="188"/>
      <c r="AG20" s="194"/>
      <c r="AH20" s="190"/>
      <c r="AI20" s="187"/>
      <c r="AJ20" s="40"/>
      <c r="AK20" s="40"/>
      <c r="AL20" s="33"/>
    </row>
    <row r="21" spans="1:39" s="49" customFormat="1" ht="17" x14ac:dyDescent="0.45">
      <c r="A21" s="165"/>
      <c r="B21" s="164"/>
      <c r="C21" s="164"/>
      <c r="D21" s="166"/>
      <c r="E21" s="166"/>
      <c r="F21" s="166"/>
      <c r="G21" s="167"/>
      <c r="H21" s="167"/>
      <c r="I21" s="164"/>
      <c r="J21" s="174"/>
      <c r="K21" s="168"/>
      <c r="L21" s="168"/>
      <c r="M21" s="46"/>
      <c r="N21" s="47"/>
      <c r="O21" s="47"/>
      <c r="P21" s="39"/>
      <c r="Q21" s="40"/>
      <c r="R21" s="33"/>
      <c r="S21" s="186"/>
      <c r="T21" s="182"/>
      <c r="U21" s="183"/>
      <c r="V21" s="186"/>
      <c r="W21" s="184"/>
      <c r="X21" s="184"/>
      <c r="Y21" s="179"/>
      <c r="Z21" s="180"/>
      <c r="AA21" s="180"/>
      <c r="AB21" s="39"/>
      <c r="AC21" s="40"/>
      <c r="AD21" s="33"/>
      <c r="AE21" s="188"/>
      <c r="AF21" s="188"/>
      <c r="AG21" s="194"/>
      <c r="AH21" s="188"/>
      <c r="AI21" s="187"/>
      <c r="AJ21" s="40"/>
      <c r="AK21" s="40"/>
      <c r="AL21" s="33"/>
    </row>
    <row r="22" spans="1:39" s="49" customFormat="1" ht="17" x14ac:dyDescent="0.45">
      <c r="A22" s="76"/>
      <c r="B22" s="54"/>
      <c r="C22" s="66"/>
      <c r="D22" s="39"/>
      <c r="E22" s="40"/>
      <c r="F22" s="33"/>
      <c r="G22" s="40"/>
      <c r="H22" s="40"/>
      <c r="I22" s="33"/>
      <c r="J22" s="151"/>
      <c r="K22" s="40"/>
      <c r="L22" s="40"/>
      <c r="M22" s="46"/>
      <c r="N22" s="47"/>
      <c r="O22" s="47"/>
      <c r="P22" s="39"/>
      <c r="Q22" s="40"/>
      <c r="R22" s="33"/>
      <c r="S22" s="152"/>
      <c r="T22" s="40"/>
      <c r="U22" s="33"/>
      <c r="V22" s="152"/>
      <c r="W22" s="28"/>
      <c r="X22" s="40"/>
      <c r="Y22" s="46"/>
      <c r="Z22" s="47"/>
      <c r="AA22" s="47"/>
      <c r="AB22" s="39"/>
      <c r="AC22" s="40"/>
      <c r="AD22" s="33"/>
      <c r="AE22" s="188"/>
      <c r="AF22" s="188"/>
      <c r="AG22" s="194"/>
      <c r="AH22" s="188"/>
      <c r="AI22" s="187"/>
      <c r="AJ22" s="40"/>
      <c r="AK22" s="40"/>
      <c r="AL22" s="33"/>
    </row>
    <row r="23" spans="1:39" s="49" customFormat="1" ht="14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40"/>
      <c r="T23" s="40"/>
      <c r="U23" s="33"/>
      <c r="V23" s="28"/>
      <c r="W23" s="28"/>
      <c r="X23" s="40"/>
      <c r="Y23" s="46"/>
      <c r="Z23" s="47"/>
      <c r="AA23" s="47"/>
      <c r="AB23" s="39"/>
      <c r="AC23" s="40"/>
      <c r="AD23" s="33"/>
      <c r="AE23" s="40"/>
      <c r="AF23" s="40"/>
      <c r="AG23" s="40"/>
      <c r="AH23" s="68"/>
      <c r="AI23" s="40"/>
      <c r="AJ23" s="40"/>
      <c r="AK23" s="40"/>
      <c r="AL23" s="33"/>
    </row>
    <row r="24" spans="1:39" s="49" customFormat="1" ht="14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40"/>
      <c r="T24" s="40"/>
      <c r="U24" s="33"/>
      <c r="V24" s="40"/>
      <c r="W24" s="40"/>
      <c r="X24" s="40"/>
      <c r="Y24" s="46"/>
      <c r="Z24" s="47"/>
      <c r="AA24" s="47"/>
      <c r="AB24" s="39"/>
      <c r="AC24" s="40"/>
      <c r="AD24" s="33"/>
      <c r="AE24" s="40"/>
      <c r="AF24" s="40"/>
      <c r="AG24" s="40"/>
      <c r="AH24" s="68"/>
      <c r="AI24" s="40"/>
      <c r="AJ24" s="40"/>
      <c r="AK24" s="40"/>
      <c r="AL24" s="33"/>
    </row>
    <row r="25" spans="1:39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1"/>
      <c r="T25" s="71"/>
      <c r="U25" s="72"/>
      <c r="V25" s="71"/>
      <c r="W25" s="71"/>
      <c r="X25" s="71"/>
      <c r="Y25" s="73"/>
      <c r="Z25" s="74"/>
      <c r="AA25" s="74"/>
      <c r="AB25" s="70"/>
      <c r="AC25" s="71"/>
      <c r="AD25" s="72"/>
      <c r="AE25" s="71"/>
      <c r="AF25" s="71"/>
      <c r="AG25" s="71"/>
      <c r="AH25" s="75"/>
      <c r="AI25" s="71"/>
      <c r="AJ25" s="71"/>
      <c r="AK25" s="71"/>
      <c r="AL25" s="72"/>
    </row>
    <row r="27" spans="1:39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39" x14ac:dyDescent="0.45">
      <c r="AA28" s="211" t="s">
        <v>44</v>
      </c>
      <c r="AB28" s="211"/>
      <c r="AC28" s="211"/>
      <c r="AD28" s="211" t="s">
        <v>45</v>
      </c>
      <c r="AE28" s="211"/>
      <c r="AF28" s="211"/>
      <c r="AI28" s="4" t="s">
        <v>46</v>
      </c>
      <c r="AJ28" s="4" t="s">
        <v>47</v>
      </c>
      <c r="AK28" s="4" t="s">
        <v>48</v>
      </c>
      <c r="AL28" s="4" t="s">
        <v>34</v>
      </c>
      <c r="AM28" s="4" t="s">
        <v>49</v>
      </c>
    </row>
    <row r="29" spans="1:39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H29" s="4" t="s">
        <v>22</v>
      </c>
      <c r="AI29" s="23">
        <v>90.08</v>
      </c>
      <c r="AJ29" s="24">
        <f>Q19*(AF19+$AF$12)*$AI$29/C19</f>
        <v>10.647671204497998</v>
      </c>
      <c r="AK29" s="4">
        <v>173</v>
      </c>
      <c r="AL29" s="23">
        <f>AK29/AJ29</f>
        <v>16.247684275498472</v>
      </c>
      <c r="AM29" s="4">
        <f>AJ29/AI29</f>
        <v>0.11820238903749998</v>
      </c>
    </row>
    <row r="30" spans="1:39" x14ac:dyDescent="0.45">
      <c r="A30" s="21"/>
      <c r="Z30" s="23">
        <f>C15</f>
        <v>0</v>
      </c>
      <c r="AA30" s="4">
        <f>P15*(AE15+$AE$12)*$AI$29</f>
        <v>43.533299400000004</v>
      </c>
      <c r="AB30" s="4">
        <f>Q15*(AF15+$AF$12)*$AI$29</f>
        <v>-0.51947919919999996</v>
      </c>
      <c r="AC30" s="4">
        <f>R15*(AG15+$AG$12)*$AI$29</f>
        <v>-1.0752471263999999</v>
      </c>
      <c r="AD30" s="4">
        <f>AB15*(AE15+$AE$12)*$AI$30</f>
        <v>61.175504190999995</v>
      </c>
      <c r="AE30" s="4">
        <f>AC15*(AF15+$AF$12)*$AI$30</f>
        <v>0.21125695549999998</v>
      </c>
      <c r="AF30" s="4">
        <f>AD15*(AG15+$AG$12)*$AI$30</f>
        <v>1.567167309425</v>
      </c>
      <c r="AH30" s="4" t="s">
        <v>50</v>
      </c>
      <c r="AI30" s="23">
        <v>56.11</v>
      </c>
      <c r="AJ30" s="24">
        <f>AD19*(AG19+$AG$12)*$AI$30/C19</f>
        <v>31.563154644660003</v>
      </c>
      <c r="AK30" s="4">
        <v>126</v>
      </c>
      <c r="AL30" s="23">
        <f>AK30/AJ30</f>
        <v>3.9919964090572058</v>
      </c>
      <c r="AM30" s="4">
        <f>AJ30/AI30</f>
        <v>0.56252280600000004</v>
      </c>
    </row>
    <row r="31" spans="1:39" x14ac:dyDescent="0.45">
      <c r="A31" s="21"/>
      <c r="Z31" s="23">
        <f t="shared" ref="Z31:Z34" si="0">C16</f>
        <v>1</v>
      </c>
      <c r="AA31" s="4">
        <f>P16*(AE16+$AE$12)*$AI$29</f>
        <v>41.571539101223998</v>
      </c>
      <c r="AB31" s="4">
        <f>Q16*(AF16+$AF$12)*$AI$29</f>
        <v>0.2099489875840001</v>
      </c>
      <c r="AC31" s="4">
        <f>R16*(AG16+$AG$12)*$AI$29</f>
        <v>-0.64719374041599986</v>
      </c>
      <c r="AD31" s="4">
        <f>AB16*(AE16+$AE$12)*$AI$30</f>
        <v>59.50707019883999</v>
      </c>
      <c r="AE31" s="4">
        <f>AC16*(AF16+$AF$12)*$AI$30</f>
        <v>0.33727978621209598</v>
      </c>
      <c r="AF31" s="4">
        <f>AD16*(AG16+$AG$12)*$AI$30</f>
        <v>71.450424310330632</v>
      </c>
    </row>
    <row r="32" spans="1:39" x14ac:dyDescent="0.45">
      <c r="A32" s="21"/>
      <c r="Z32" s="23">
        <f t="shared" si="0"/>
        <v>2</v>
      </c>
      <c r="AA32" s="4">
        <f t="shared" ref="AA32:AA33" si="1">P17*(AE17+$AE$12)*$AI$29</f>
        <v>38.615318181000006</v>
      </c>
      <c r="AB32" s="4">
        <f t="shared" ref="AB32:AB33" si="2">Q17*(AF17+$AF$12)*$AI$29</f>
        <v>3.6192546160959997</v>
      </c>
      <c r="AC32" s="4">
        <f t="shared" ref="AC32:AC33" si="3">R17*(AG17+$AG$12)*$AI$29</f>
        <v>-0.10857550484799984</v>
      </c>
      <c r="AD32" s="4">
        <f t="shared" ref="AD32:AD33" si="4">AB17*(AE17+$AE$12)*$AI$30</f>
        <v>41.477230432440003</v>
      </c>
      <c r="AE32" s="4">
        <f t="shared" ref="AE32:AE33" si="5">AC17*(AF17+$AF$12)*$AI$30</f>
        <v>0.50378953112857594</v>
      </c>
      <c r="AF32" s="4">
        <f t="shared" ref="AF32:AF33" si="6">AD17*(AG17+$AG$12)*$AI$30</f>
        <v>91.826486419545034</v>
      </c>
      <c r="AI32" s="4">
        <f>'Auto save'!AB16</f>
        <v>0.11560000000000001</v>
      </c>
      <c r="AJ32" s="4" t="s">
        <v>51</v>
      </c>
    </row>
    <row r="33" spans="1:36" x14ac:dyDescent="0.45">
      <c r="A33" s="21"/>
      <c r="Z33" s="23">
        <f t="shared" si="0"/>
        <v>3</v>
      </c>
      <c r="AA33" s="4">
        <f t="shared" si="1"/>
        <v>30.023246663863997</v>
      </c>
      <c r="AB33" s="4">
        <f t="shared" si="2"/>
        <v>15.166781760799999</v>
      </c>
      <c r="AC33" s="4">
        <f t="shared" si="3"/>
        <v>6.4354305024000052E-2</v>
      </c>
      <c r="AD33" s="4">
        <f t="shared" si="4"/>
        <v>22.449218413479699</v>
      </c>
      <c r="AE33" s="4">
        <f t="shared" si="5"/>
        <v>0.79503606088880008</v>
      </c>
      <c r="AF33" s="4">
        <f t="shared" si="6"/>
        <v>113.520574497984</v>
      </c>
      <c r="AI33" s="4">
        <f>AI32/(AB34/1000)</f>
        <v>2.7142085292595719</v>
      </c>
      <c r="AJ33" s="4" t="s">
        <v>182</v>
      </c>
    </row>
    <row r="34" spans="1:36" x14ac:dyDescent="0.45">
      <c r="A34" s="22"/>
      <c r="Z34" s="23">
        <f t="shared" si="0"/>
        <v>4</v>
      </c>
      <c r="AA34" s="4">
        <f t="shared" ref="AA34" si="7">P19*(AE19+$AE$12)*$AI$29</f>
        <v>0.70172635280000017</v>
      </c>
      <c r="AB34" s="4">
        <f t="shared" ref="AB34" si="8">Q19*(AF19+$AF$12)*$AI$29</f>
        <v>42.590684817991992</v>
      </c>
      <c r="AC34" s="4">
        <f t="shared" ref="AC34" si="9">R19*(AG19+$AG$12)*$AI$29</f>
        <v>0.72348571728000022</v>
      </c>
      <c r="AD34" s="4">
        <f t="shared" ref="AD34" si="10">AB19*(AE19+$AE$12)*$AI$30</f>
        <v>0.46732271914152007</v>
      </c>
      <c r="AE34" s="4">
        <f t="shared" ref="AE34" si="11">AC19*(AF19+$AF$12)*$AI$30</f>
        <v>1.1345725344277999</v>
      </c>
      <c r="AF34" s="4">
        <f t="shared" ref="AF34" si="12">AD19*(AG19+$AG$12)*$AI$30</f>
        <v>126.25261857864001</v>
      </c>
    </row>
    <row r="35" spans="1:36" x14ac:dyDescent="0.45">
      <c r="Z35" s="23"/>
    </row>
    <row r="36" spans="1:36" x14ac:dyDescent="0.45">
      <c r="Z36" s="23"/>
    </row>
    <row r="37" spans="1:36" x14ac:dyDescent="0.45">
      <c r="Z37" s="23"/>
    </row>
    <row r="38" spans="1:36" x14ac:dyDescent="0.45">
      <c r="Z38" s="23"/>
    </row>
    <row r="39" spans="1:36" x14ac:dyDescent="0.45">
      <c r="AA39" s="36"/>
      <c r="AB39" s="36"/>
      <c r="AC39" s="36"/>
      <c r="AD39" s="36"/>
      <c r="AE39" s="36"/>
      <c r="AF39" s="36"/>
      <c r="AG39" s="36"/>
      <c r="AH39" s="36"/>
    </row>
    <row r="40" spans="1:36" x14ac:dyDescent="0.45">
      <c r="AA40" s="36"/>
      <c r="AB40" s="36"/>
      <c r="AC40" s="36"/>
      <c r="AD40" s="36"/>
      <c r="AE40" s="36"/>
      <c r="AF40" s="36"/>
      <c r="AG40" s="36"/>
      <c r="AH40" s="36"/>
    </row>
    <row r="41" spans="1:36" x14ac:dyDescent="0.45">
      <c r="Z41" s="4" t="s">
        <v>52</v>
      </c>
      <c r="AA41" s="198" t="s">
        <v>53</v>
      </c>
      <c r="AB41" s="198"/>
      <c r="AC41" s="198"/>
      <c r="AD41" s="198" t="s">
        <v>54</v>
      </c>
      <c r="AE41" s="198"/>
      <c r="AF41" s="198"/>
      <c r="AG41" s="36"/>
      <c r="AH41" s="36"/>
    </row>
    <row r="42" spans="1:36" x14ac:dyDescent="0.45">
      <c r="Z42" s="23">
        <f>C15</f>
        <v>0</v>
      </c>
      <c r="AA42" s="36">
        <f t="shared" ref="AA42:AC46" si="13">AA30/$AA$30*100</f>
        <v>100</v>
      </c>
      <c r="AB42" s="36">
        <f t="shared" si="13"/>
        <v>-1.1932915868076839</v>
      </c>
      <c r="AC42" s="36">
        <f t="shared" si="13"/>
        <v>-2.46994172557479</v>
      </c>
      <c r="AD42" s="36">
        <f t="shared" ref="AD42:AF46" si="14">AD30/$AD$30*100</f>
        <v>100</v>
      </c>
      <c r="AE42" s="36">
        <f t="shared" si="14"/>
        <v>0.34532932469247984</v>
      </c>
      <c r="AF42" s="36">
        <f t="shared" si="14"/>
        <v>2.5617562620032452</v>
      </c>
      <c r="AG42" s="36"/>
      <c r="AH42" s="36"/>
    </row>
    <row r="43" spans="1:36" x14ac:dyDescent="0.45">
      <c r="Z43" s="23">
        <f t="shared" ref="Z43:Z46" si="15">C16</f>
        <v>1</v>
      </c>
      <c r="AA43" s="36">
        <f t="shared" si="13"/>
        <v>95.493655831710271</v>
      </c>
      <c r="AB43" s="36">
        <f t="shared" si="13"/>
        <v>0.48227216975885834</v>
      </c>
      <c r="AC43" s="36">
        <f t="shared" si="13"/>
        <v>-1.4866636559506901</v>
      </c>
      <c r="AD43" s="36">
        <f t="shared" si="14"/>
        <v>97.272709045517828</v>
      </c>
      <c r="AE43" s="36">
        <f t="shared" si="14"/>
        <v>0.55133143677746077</v>
      </c>
      <c r="AF43" s="36">
        <f t="shared" si="14"/>
        <v>116.79580782407717</v>
      </c>
      <c r="AG43" s="36"/>
      <c r="AH43" s="36"/>
    </row>
    <row r="44" spans="1:36" x14ac:dyDescent="0.45">
      <c r="Z44" s="23">
        <f t="shared" si="15"/>
        <v>2</v>
      </c>
      <c r="AA44" s="36">
        <f t="shared" si="13"/>
        <v>88.702943983611789</v>
      </c>
      <c r="AB44" s="36">
        <f t="shared" si="13"/>
        <v>8.3137613412687923</v>
      </c>
      <c r="AC44" s="36">
        <f t="shared" si="13"/>
        <v>-0.24940793908214509</v>
      </c>
      <c r="AD44" s="36">
        <f t="shared" si="14"/>
        <v>67.800390010585389</v>
      </c>
      <c r="AE44" s="36">
        <f t="shared" si="14"/>
        <v>0.82351512715884145</v>
      </c>
      <c r="AF44" s="36">
        <f t="shared" si="14"/>
        <v>150.10335858098958</v>
      </c>
      <c r="AG44" s="36"/>
      <c r="AH44" s="36"/>
    </row>
    <row r="45" spans="1:36" x14ac:dyDescent="0.45">
      <c r="W45" s="36"/>
      <c r="X45" s="36"/>
      <c r="Y45" s="36"/>
      <c r="Z45" s="23">
        <f t="shared" si="15"/>
        <v>3</v>
      </c>
      <c r="AA45" s="36">
        <f t="shared" si="13"/>
        <v>68.966164011597968</v>
      </c>
      <c r="AB45" s="36">
        <f t="shared" si="13"/>
        <v>34.839495213634095</v>
      </c>
      <c r="AC45" s="36">
        <f t="shared" si="13"/>
        <v>0.14782776842317641</v>
      </c>
      <c r="AD45" s="36">
        <f t="shared" si="14"/>
        <v>36.696417480090631</v>
      </c>
      <c r="AE45" s="36">
        <f t="shared" si="14"/>
        <v>1.2995987060549048</v>
      </c>
      <c r="AF45" s="36">
        <f t="shared" si="14"/>
        <v>185.56540889888552</v>
      </c>
      <c r="AG45" s="36"/>
      <c r="AH45" s="36"/>
    </row>
    <row r="46" spans="1:36" x14ac:dyDescent="0.45">
      <c r="Z46" s="23">
        <f t="shared" si="15"/>
        <v>4</v>
      </c>
      <c r="AA46" s="36">
        <f t="shared" si="13"/>
        <v>1.611930091381955</v>
      </c>
      <c r="AB46" s="36">
        <f t="shared" si="13"/>
        <v>97.83472745002183</v>
      </c>
      <c r="AC46" s="36">
        <f t="shared" si="13"/>
        <v>1.661913356560335</v>
      </c>
      <c r="AD46" s="36">
        <f t="shared" si="14"/>
        <v>0.76390497360260678</v>
      </c>
      <c r="AE46" s="36">
        <f t="shared" si="14"/>
        <v>1.8546190169278831</v>
      </c>
      <c r="AF46" s="36">
        <f t="shared" si="14"/>
        <v>206.37773280046625</v>
      </c>
      <c r="AG46" s="36"/>
      <c r="AH46" s="36"/>
    </row>
    <row r="47" spans="1:36" x14ac:dyDescent="0.45">
      <c r="Z47" s="23"/>
      <c r="AA47" s="36"/>
      <c r="AB47" s="36"/>
      <c r="AC47" s="36"/>
      <c r="AD47" s="36"/>
      <c r="AE47" s="36"/>
      <c r="AF47" s="36"/>
      <c r="AG47" s="36"/>
      <c r="AH47" s="36"/>
    </row>
    <row r="48" spans="1:36" x14ac:dyDescent="0.45">
      <c r="Z48" s="23"/>
      <c r="AA48" s="36"/>
      <c r="AB48" s="36"/>
      <c r="AC48" s="36"/>
      <c r="AD48" s="36"/>
      <c r="AE48" s="36"/>
      <c r="AF48" s="36"/>
      <c r="AG48" s="36"/>
      <c r="AH48" s="36"/>
    </row>
    <row r="49" spans="26:34" x14ac:dyDescent="0.45">
      <c r="Z49" s="23"/>
      <c r="AA49" s="36"/>
      <c r="AB49" s="36"/>
      <c r="AC49" s="36"/>
      <c r="AD49" s="36"/>
      <c r="AE49" s="36"/>
      <c r="AF49" s="36"/>
      <c r="AG49" s="36"/>
      <c r="AH49" s="36"/>
    </row>
    <row r="50" spans="26:34" x14ac:dyDescent="0.45">
      <c r="Z50" s="23"/>
      <c r="AA50" s="36"/>
      <c r="AB50" s="36"/>
      <c r="AC50" s="36"/>
      <c r="AD50" s="36"/>
      <c r="AE50" s="36"/>
      <c r="AF50" s="36"/>
      <c r="AG50" s="36"/>
      <c r="AH50" s="36"/>
    </row>
    <row r="51" spans="26:34" x14ac:dyDescent="0.45">
      <c r="AA51" s="36"/>
      <c r="AB51" s="36"/>
      <c r="AC51" s="36"/>
      <c r="AD51" s="36"/>
      <c r="AE51" s="36"/>
      <c r="AF51" s="36"/>
      <c r="AG51" s="36"/>
      <c r="AH51" s="36"/>
    </row>
    <row r="52" spans="26:34" x14ac:dyDescent="0.45">
      <c r="Z52" s="4" t="s">
        <v>180</v>
      </c>
      <c r="AA52" s="36" t="s">
        <v>73</v>
      </c>
      <c r="AB52" s="36"/>
      <c r="AC52" s="36"/>
      <c r="AD52" s="36"/>
      <c r="AE52" s="36"/>
      <c r="AF52" s="36"/>
      <c r="AG52" s="36"/>
      <c r="AH52" s="36"/>
    </row>
    <row r="53" spans="26:34" x14ac:dyDescent="0.45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</row>
    <row r="54" spans="26:34" x14ac:dyDescent="0.45">
      <c r="Z54" s="23">
        <f t="shared" ref="Z54:Z58" si="16">C16</f>
        <v>1</v>
      </c>
      <c r="AA54" s="36">
        <f>(Q16*(AF16+$AF$12)-Q15*(AF15+$AF$12))*$AI$29/(C16-C15)</f>
        <v>0.72942818678400012</v>
      </c>
      <c r="AB54" s="36">
        <f>AA54/0.055</f>
        <v>13.262330668800002</v>
      </c>
      <c r="AC54" s="36"/>
      <c r="AD54" s="36"/>
      <c r="AE54" s="36"/>
      <c r="AF54" s="36"/>
      <c r="AG54" s="36"/>
      <c r="AH54" s="36"/>
    </row>
    <row r="55" spans="26:34" x14ac:dyDescent="0.45">
      <c r="Z55" s="23">
        <f t="shared" si="16"/>
        <v>2</v>
      </c>
      <c r="AA55" s="36">
        <f>(Q17*(AF17+$AF$12)-Q16*(AF16+$AF$12))*$AI$29/(C17-C16)</f>
        <v>3.409305628512</v>
      </c>
      <c r="AB55" s="36">
        <f>AA55/0.055</f>
        <v>61.987375063854543</v>
      </c>
      <c r="AC55" s="36"/>
      <c r="AD55" s="36"/>
      <c r="AE55" s="36"/>
      <c r="AF55" s="36"/>
      <c r="AG55" s="36"/>
      <c r="AH55" s="36"/>
    </row>
    <row r="56" spans="26:34" x14ac:dyDescent="0.45">
      <c r="Z56" s="23">
        <f t="shared" si="16"/>
        <v>3</v>
      </c>
      <c r="AA56" s="36">
        <f>(Q18*(AF18+$AF$12)-Q17*(AF17+$AF$12))*$AI$29/(C18-C17)</f>
        <v>11.547527144704</v>
      </c>
      <c r="AB56" s="36">
        <f t="shared" ref="AB56" si="17">AA56/0.055</f>
        <v>209.95503899461818</v>
      </c>
    </row>
    <row r="57" spans="26:34" x14ac:dyDescent="0.45">
      <c r="Z57" s="23">
        <f t="shared" si="16"/>
        <v>4</v>
      </c>
      <c r="AA57" s="36">
        <f>(Q19*(AF19+$AF$12)-Q18*(AF18+$AF$12))*$AI$29/(C19-C18)</f>
        <v>27.423903057191989</v>
      </c>
      <c r="AB57" s="36">
        <f>AA57/0.055</f>
        <v>498.61641922167252</v>
      </c>
    </row>
    <row r="58" spans="26:34" x14ac:dyDescent="0.45">
      <c r="Z58" s="23">
        <f t="shared" si="16"/>
        <v>0</v>
      </c>
      <c r="AA58" s="36">
        <f>(Q20*(AF20+$AF$12)-Q19*(AF19+$AF$12))*$AI$29/(C20-C19)</f>
        <v>10.647671204497998</v>
      </c>
      <c r="AB58" s="36">
        <f>AA58/0.055</f>
        <v>193.59402189996359</v>
      </c>
    </row>
    <row r="59" spans="26:34" x14ac:dyDescent="0.45">
      <c r="AA59" s="36"/>
      <c r="AB59" s="36"/>
    </row>
    <row r="60" spans="26:34" x14ac:dyDescent="0.45">
      <c r="AA60" s="36" t="s">
        <v>47</v>
      </c>
      <c r="AB60" s="36" t="s">
        <v>178</v>
      </c>
    </row>
    <row r="62" spans="26:34" x14ac:dyDescent="0.45">
      <c r="AA62" s="36"/>
      <c r="AB62" s="198" t="s">
        <v>73</v>
      </c>
      <c r="AC62" s="198"/>
      <c r="AD62" s="198" t="s">
        <v>50</v>
      </c>
      <c r="AE62" s="198"/>
    </row>
    <row r="63" spans="26:34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4" x14ac:dyDescent="0.45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 x14ac:dyDescent="0.45">
      <c r="Z65" s="23">
        <f t="shared" ref="Z65:Z68" si="18">C16</f>
        <v>1</v>
      </c>
      <c r="AA65" s="36">
        <f>VLOOKUP(Z65, 'Auto save'!A2:$N$5000, 14, TRUE)</f>
        <v>1374</v>
      </c>
      <c r="AB65" s="148">
        <f>((96485*(Q16*(AF16+$AF$12)))/(10*AA65))*100</f>
        <v>1.6366600274963616</v>
      </c>
      <c r="AC65" s="149">
        <f>($N$6*AA65)/(3.6*10^6*$AI$29*(Q16*(AF16+$AF$12)-$Q$15*($AF$15+$AF$12)))*1000</f>
        <v>15.697227235599822</v>
      </c>
      <c r="AD65" s="148">
        <f>((96485*(AD16*(AG16+$AG$12)))/(10*AA65))*100</f>
        <v>894.20606663172941</v>
      </c>
      <c r="AE65" s="149">
        <f>($N$6*AA65)/(3.6*10^6*$AI$30*(AD16*(AG16+$AG$12)-$AD$15*($AG$15+$AG$12)))*1000</f>
        <v>0.16384468170754574</v>
      </c>
    </row>
    <row r="66" spans="26:31" x14ac:dyDescent="0.45">
      <c r="Z66" s="23">
        <f t="shared" si="18"/>
        <v>2</v>
      </c>
      <c r="AA66" s="36">
        <f>VLOOKUP(Z66, 'Auto save'!A3:$N$5000, 14, TRUE)</f>
        <v>4329</v>
      </c>
      <c r="AB66" s="148">
        <f>((96485*(Q17*(AF17+$AF$12)))/(10*AA66))*100</f>
        <v>8.954946072781242</v>
      </c>
      <c r="AC66" s="149">
        <f>($N$6*AA66)/(3.6*10^6*$AI$29*(Q17*(AF17+$AF$12)-$Q$15*($AF$15+$AF$12)))*1000</f>
        <v>8.7164339650627998</v>
      </c>
      <c r="AD66" s="148">
        <f t="shared" ref="AD66:AD68" si="19">((96485*(AD17*(AG17+$AG$12)))/(10*AA66))*100</f>
        <v>364.75387451075284</v>
      </c>
      <c r="AE66" s="149">
        <f t="shared" ref="AE66:AE68" si="20">($N$6*AA66)/(3.6*10^6*$AI$30*(AD17*(AG17+$AG$12)-$AD$15*($AG$15+$AG$12)))*1000</f>
        <v>0.39968172101971028</v>
      </c>
    </row>
    <row r="67" spans="26:31" x14ac:dyDescent="0.45">
      <c r="Z67" s="23">
        <f t="shared" si="18"/>
        <v>3</v>
      </c>
      <c r="AA67" s="36">
        <f>VLOOKUP(Z67, 'Auto save'!A4:$N$5000, 14, TRUE)</f>
        <v>8856</v>
      </c>
      <c r="AB67" s="148">
        <f>((96485*(Q18*(AF18+$AF$12)))/(10*AA67))*100</f>
        <v>18.343713274023258</v>
      </c>
      <c r="AC67" s="149">
        <f t="shared" ref="AC67" si="21">($N$6*AA67)/(3.6*10^6*$AI$29*(Q18*(AF18+$AF$12)-$Q$15*($AF$15+$AF$12)))*1000</f>
        <v>4.7047540639665595</v>
      </c>
      <c r="AD67" s="148">
        <f t="shared" si="19"/>
        <v>220.42279494623304</v>
      </c>
      <c r="AE67" s="149">
        <f>($N$6*AA67)/(3.6*10^6*$AI$30*(AD18*(AG18+$AG$12)-$AD$15*($AG$15+$AG$12)))*1000</f>
        <v>0.65920280457120317</v>
      </c>
    </row>
    <row r="68" spans="26:31" x14ac:dyDescent="0.45">
      <c r="Z68" s="23">
        <f t="shared" si="18"/>
        <v>4</v>
      </c>
      <c r="AA68" s="36">
        <f>VLOOKUP(Z68, 'Auto save'!A5:$N$5000, 14, TRUE)</f>
        <v>13512</v>
      </c>
      <c r="AB68" s="148">
        <f>((96485*(Q19*(AF19+$AF$12)))/(10*AA68))*100</f>
        <v>33.761863547315528</v>
      </c>
      <c r="AC68" s="149">
        <f>($N$6*AA68)/(3.6*10^6*$AI$29*(Q19*(AF19+$AF$12)-$Q$15*($AF$15+$AF$12)))*1000</f>
        <v>2.6119130503677974</v>
      </c>
      <c r="AD68" s="148">
        <f t="shared" si="19"/>
        <v>160.67203356101246</v>
      </c>
      <c r="AE68" s="149">
        <f t="shared" si="20"/>
        <v>0.90307248242522964</v>
      </c>
    </row>
    <row r="69" spans="26:31" x14ac:dyDescent="0.45">
      <c r="Z69" s="23"/>
      <c r="AA69" s="36"/>
      <c r="AB69" s="148"/>
      <c r="AC69" s="149"/>
      <c r="AD69" s="148"/>
      <c r="AE69" s="149"/>
    </row>
    <row r="70" spans="26:31" x14ac:dyDescent="0.45">
      <c r="Z70" s="23"/>
      <c r="AA70" s="36"/>
      <c r="AB70" s="148"/>
      <c r="AC70" s="149"/>
      <c r="AD70" s="148"/>
      <c r="AE70" s="149"/>
    </row>
    <row r="71" spans="26:31" x14ac:dyDescent="0.45">
      <c r="Z71" s="23"/>
      <c r="AA71" s="36"/>
      <c r="AB71" s="148"/>
      <c r="AC71" s="149"/>
      <c r="AD71" s="148"/>
      <c r="AE71" s="149"/>
    </row>
    <row r="72" spans="26:31" x14ac:dyDescent="0.45">
      <c r="Z72" s="23"/>
      <c r="AA72" s="36"/>
      <c r="AB72" s="148"/>
      <c r="AC72" s="149"/>
      <c r="AD72" s="148"/>
      <c r="AE72" s="149"/>
    </row>
    <row r="73" spans="26:31" x14ac:dyDescent="0.45">
      <c r="Z73" s="23"/>
      <c r="AA73" s="36"/>
      <c r="AB73" s="148"/>
      <c r="AC73" s="149"/>
      <c r="AD73" s="148"/>
      <c r="AE73" s="149"/>
    </row>
  </sheetData>
  <mergeCells count="26"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  <mergeCell ref="M5:O5"/>
    <mergeCell ref="B5:L5"/>
    <mergeCell ref="D11:I11"/>
    <mergeCell ref="J11:R11"/>
    <mergeCell ref="J12:R12"/>
    <mergeCell ref="AB62:AC62"/>
    <mergeCell ref="AD62:AE62"/>
    <mergeCell ref="AA28:AC28"/>
    <mergeCell ref="AD28:AF28"/>
    <mergeCell ref="AA41:AC41"/>
    <mergeCell ref="AD41:AF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6" width="8.58203125" style="4"/>
    <col min="27" max="27" width="9.75" style="4" bestFit="1" customWidth="1"/>
    <col min="28" max="16384" width="8.58203125" style="4"/>
  </cols>
  <sheetData>
    <row r="1" spans="1:38" ht="16" thickBot="1" x14ac:dyDescent="0.5"/>
    <row r="2" spans="1:38" x14ac:dyDescent="0.45">
      <c r="B2" s="5">
        <v>44887</v>
      </c>
      <c r="C2" s="6"/>
    </row>
    <row r="3" spans="1:38" ht="16" thickBot="1" x14ac:dyDescent="0.5">
      <c r="B3" s="35" t="s">
        <v>0</v>
      </c>
      <c r="C3" s="7"/>
    </row>
    <row r="4" spans="1:38" ht="16" thickBot="1" x14ac:dyDescent="0.5"/>
    <row r="5" spans="1:38" ht="16" thickBot="1" x14ac:dyDescent="0.5">
      <c r="B5" s="199" t="s">
        <v>1</v>
      </c>
      <c r="C5" s="200"/>
      <c r="D5" s="200"/>
      <c r="E5" s="200"/>
      <c r="F5" s="200"/>
      <c r="G5" s="200"/>
      <c r="H5" s="200"/>
      <c r="I5" s="200"/>
      <c r="J5" s="200"/>
      <c r="K5" s="200"/>
      <c r="L5" s="201"/>
      <c r="M5" s="199" t="s">
        <v>2</v>
      </c>
      <c r="N5" s="200"/>
      <c r="O5" s="201"/>
      <c r="P5" s="8"/>
      <c r="Q5" s="8"/>
      <c r="R5" s="8"/>
    </row>
    <row r="6" spans="1:38" x14ac:dyDescent="0.45">
      <c r="B6" s="9" t="s">
        <v>3</v>
      </c>
      <c r="C6" s="10" t="s">
        <v>101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38" x14ac:dyDescent="0.45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38" x14ac:dyDescent="0.45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38" ht="16" thickBot="1" x14ac:dyDescent="0.5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38" ht="16" thickBot="1" x14ac:dyDescent="0.5"/>
    <row r="11" spans="1:38" ht="16" thickBot="1" x14ac:dyDescent="0.5">
      <c r="A11" s="202"/>
      <c r="B11" s="203"/>
      <c r="C11" s="204"/>
      <c r="D11" s="208" t="s">
        <v>14</v>
      </c>
      <c r="E11" s="208"/>
      <c r="F11" s="208"/>
      <c r="G11" s="208"/>
      <c r="H11" s="208"/>
      <c r="I11" s="209"/>
      <c r="J11" s="210" t="s">
        <v>15</v>
      </c>
      <c r="K11" s="208"/>
      <c r="L11" s="208"/>
      <c r="M11" s="208"/>
      <c r="N11" s="208"/>
      <c r="O11" s="208"/>
      <c r="P11" s="208"/>
      <c r="Q11" s="208"/>
      <c r="R11" s="209"/>
      <c r="S11" s="208" t="s">
        <v>16</v>
      </c>
      <c r="T11" s="208"/>
      <c r="U11" s="209"/>
      <c r="V11" s="210" t="s">
        <v>17</v>
      </c>
      <c r="W11" s="208"/>
      <c r="X11" s="208"/>
      <c r="Y11" s="208"/>
      <c r="Z11" s="208"/>
      <c r="AA11" s="208"/>
      <c r="AB11" s="208"/>
      <c r="AC11" s="208"/>
      <c r="AD11" s="209"/>
      <c r="AE11" s="210" t="s">
        <v>18</v>
      </c>
      <c r="AF11" s="208"/>
      <c r="AG11" s="209"/>
      <c r="AH11" s="208" t="s">
        <v>19</v>
      </c>
      <c r="AI11" s="208"/>
      <c r="AJ11" s="208"/>
      <c r="AK11" s="208"/>
      <c r="AL11" s="209"/>
    </row>
    <row r="12" spans="1:38" ht="16" thickBot="1" x14ac:dyDescent="0.5">
      <c r="A12" s="205"/>
      <c r="B12" s="206"/>
      <c r="C12" s="207"/>
      <c r="D12" s="206" t="s">
        <v>20</v>
      </c>
      <c r="E12" s="206"/>
      <c r="F12" s="206"/>
      <c r="G12" s="206" t="s">
        <v>21</v>
      </c>
      <c r="H12" s="206"/>
      <c r="I12" s="207"/>
      <c r="J12" s="210" t="s">
        <v>118</v>
      </c>
      <c r="K12" s="208"/>
      <c r="L12" s="208"/>
      <c r="M12" s="208"/>
      <c r="N12" s="208"/>
      <c r="O12" s="208"/>
      <c r="P12" s="208"/>
      <c r="Q12" s="208"/>
      <c r="R12" s="209"/>
      <c r="S12" s="206" t="s">
        <v>23</v>
      </c>
      <c r="T12" s="206"/>
      <c r="U12" s="207"/>
      <c r="V12" s="210" t="s">
        <v>24</v>
      </c>
      <c r="W12" s="208"/>
      <c r="X12" s="208"/>
      <c r="Y12" s="208"/>
      <c r="Z12" s="208"/>
      <c r="AA12" s="208"/>
      <c r="AB12" s="208"/>
      <c r="AC12" s="208"/>
      <c r="AD12" s="209"/>
      <c r="AE12" s="15">
        <f>$N$8-AE15</f>
        <v>1</v>
      </c>
      <c r="AF12" s="16">
        <f>$N$8-AF15</f>
        <v>1</v>
      </c>
      <c r="AG12" s="17">
        <f>$N$7-AG15</f>
        <v>2</v>
      </c>
      <c r="AH12" s="81"/>
      <c r="AI12" s="10"/>
      <c r="AJ12" s="10"/>
      <c r="AK12" s="10"/>
      <c r="AL12" s="11"/>
    </row>
    <row r="13" spans="1:38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2" t="s">
        <v>28</v>
      </c>
      <c r="K13" s="213"/>
      <c r="L13" s="213"/>
      <c r="M13" s="202" t="s">
        <v>29</v>
      </c>
      <c r="N13" s="203"/>
      <c r="O13" s="204"/>
      <c r="P13" s="202" t="s">
        <v>30</v>
      </c>
      <c r="Q13" s="203"/>
      <c r="R13" s="204"/>
      <c r="S13" s="10"/>
      <c r="T13" s="10"/>
      <c r="U13" s="11"/>
      <c r="V13" s="10" t="s">
        <v>26</v>
      </c>
      <c r="W13" s="10" t="s">
        <v>26</v>
      </c>
      <c r="X13" s="11" t="s">
        <v>26</v>
      </c>
      <c r="Y13" s="202" t="s">
        <v>29</v>
      </c>
      <c r="Z13" s="203"/>
      <c r="AA13" s="204"/>
      <c r="AB13" s="202" t="s">
        <v>31</v>
      </c>
      <c r="AC13" s="203"/>
      <c r="AD13" s="204"/>
      <c r="AE13" s="202" t="s">
        <v>32</v>
      </c>
      <c r="AF13" s="203"/>
      <c r="AG13" s="203"/>
      <c r="AH13" s="80"/>
      <c r="AI13" s="65" t="s">
        <v>99</v>
      </c>
      <c r="AJ13" s="65"/>
      <c r="AK13" s="18"/>
      <c r="AL13" s="19"/>
    </row>
    <row r="14" spans="1:38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14" t="s">
        <v>3</v>
      </c>
      <c r="T14" s="14" t="s">
        <v>6</v>
      </c>
      <c r="U14" s="7" t="s">
        <v>10</v>
      </c>
      <c r="V14" s="14" t="s">
        <v>3</v>
      </c>
      <c r="W14" s="14" t="s">
        <v>6</v>
      </c>
      <c r="X14" s="7" t="s">
        <v>10</v>
      </c>
      <c r="Y14" s="20" t="s">
        <v>3</v>
      </c>
      <c r="Z14" s="10" t="s">
        <v>6</v>
      </c>
      <c r="AA14" s="11" t="s">
        <v>10</v>
      </c>
      <c r="AB14" s="20" t="s">
        <v>3</v>
      </c>
      <c r="AC14" s="10" t="s">
        <v>6</v>
      </c>
      <c r="AD14" s="11" t="s">
        <v>10</v>
      </c>
      <c r="AE14" s="35" t="s">
        <v>35</v>
      </c>
      <c r="AF14" s="14" t="s">
        <v>36</v>
      </c>
      <c r="AG14" s="14" t="s">
        <v>37</v>
      </c>
      <c r="AH14" s="35" t="s">
        <v>38</v>
      </c>
      <c r="AI14" s="14" t="s">
        <v>35</v>
      </c>
      <c r="AJ14" s="14" t="s">
        <v>37</v>
      </c>
      <c r="AK14" s="14"/>
      <c r="AL14" s="7"/>
    </row>
    <row r="15" spans="1:38" s="49" customFormat="1" ht="14" x14ac:dyDescent="0.45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curve'!$D$2+'Updated standard curve'!$D$3)*GA!M15</f>
        <v>2.2000000000000001E-3</v>
      </c>
      <c r="Q15" s="38">
        <f>(K15*'Updated standard curve'!$D$2+'Updated standard curve'!$D$3)*GA!N15</f>
        <v>2.2000000000000001E-3</v>
      </c>
      <c r="R15" s="31">
        <f>(L15*'Updated standard curve'!$D$2+'Updated standard curve'!$D$3)*GA!O15</f>
        <v>2.2000000000000001E-3</v>
      </c>
      <c r="S15" s="38"/>
      <c r="T15" s="38"/>
      <c r="U15" s="31"/>
      <c r="V15" s="30"/>
      <c r="W15" s="29"/>
      <c r="X15" s="31"/>
      <c r="Y15" s="43">
        <v>1</v>
      </c>
      <c r="Z15" s="44">
        <v>1</v>
      </c>
      <c r="AA15" s="44">
        <v>1</v>
      </c>
      <c r="AB15" s="37">
        <f>(V15^3*'Updated standard curve'!$N$2^2+V15*'Updated standard curve'!$N$3+V15*'Updated standard curve'!$N$4+'Updated standard curve'!$N$5)*Y15</f>
        <v>-4.4999999999999999E-4</v>
      </c>
      <c r="AC15" s="38">
        <f>(W15^3*'Updated standard curve'!$N$2^2+W15*'Updated standard curve'!$N$3+W15*'Updated standard curve'!$N$4+'Updated standard curve'!$N$5)*Z15</f>
        <v>-4.4999999999999999E-4</v>
      </c>
      <c r="AD15" s="31">
        <f>(X15^2*'Updated standard curve'!$K$2+X15*'Updated standard curve'!$K$3+'Updated standard curve'!$K$4)*AA15</f>
        <v>1.0999999999999999E-2</v>
      </c>
      <c r="AE15" s="38"/>
      <c r="AF15" s="38"/>
      <c r="AG15" s="31"/>
      <c r="AH15" s="26"/>
      <c r="AI15" s="40"/>
      <c r="AJ15" s="28"/>
      <c r="AK15" s="40"/>
      <c r="AL15" s="33"/>
    </row>
    <row r="16" spans="1:38" s="49" customFormat="1" ht="14" x14ac:dyDescent="0.45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curve'!$D$2+'Updated standard curve'!$D$3)*GA!M16</f>
        <v>2.2000000000000001E-3</v>
      </c>
      <c r="Q16" s="40">
        <f>(K16*'Updated standard curve'!$D$2+'Updated standard curve'!$D$3)*GA!N16</f>
        <v>2.2000000000000001E-3</v>
      </c>
      <c r="R16" s="33">
        <f>(L16*'Updated standard curve'!$D$2+'Updated standard curve'!$D$3)*GA!O16</f>
        <v>2.2000000000000001E-3</v>
      </c>
      <c r="S16" s="40"/>
      <c r="T16" s="40"/>
      <c r="U16" s="33"/>
      <c r="V16" s="32"/>
      <c r="W16" s="28"/>
      <c r="X16" s="33"/>
      <c r="Y16" s="46">
        <v>1</v>
      </c>
      <c r="Z16" s="47">
        <v>1</v>
      </c>
      <c r="AA16" s="47">
        <v>1</v>
      </c>
      <c r="AB16" s="39">
        <f>(V16^3*'Updated standard curve'!$N$2^2+V16*'Updated standard curve'!$N$3+V16*'Updated standard curve'!$N$4+'Updated standard curve'!$N$5)*Y16</f>
        <v>-4.4999999999999999E-4</v>
      </c>
      <c r="AC16" s="40">
        <f>(W16^3*'Updated standard curve'!$N$2^2+W16*'Updated standard curve'!$N$3+W16*'Updated standard curve'!$N$4+'Updated standard curve'!$N$5)*Z16</f>
        <v>-4.4999999999999999E-4</v>
      </c>
      <c r="AD16" s="33">
        <f>(X16^2*'Updated standard curve'!$K$2+X16*'Updated standard curve'!$K$3+'Updated standard curve'!$K$4)*AA16</f>
        <v>1.0999999999999999E-2</v>
      </c>
      <c r="AE16" s="40"/>
      <c r="AF16" s="40"/>
      <c r="AG16" s="33"/>
      <c r="AH16" s="26"/>
      <c r="AI16" s="40"/>
      <c r="AJ16" s="40"/>
      <c r="AK16" s="40"/>
      <c r="AL16" s="33"/>
    </row>
    <row r="17" spans="1:39" s="49" customFormat="1" ht="14" x14ac:dyDescent="0.45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curve'!$D$2+'Updated standard curve'!$D$3)*GA!M17</f>
        <v>2.2000000000000001E-3</v>
      </c>
      <c r="Q17" s="40">
        <f>(K17*'Updated standard curve'!$D$2+'Updated standard curve'!$D$3)*GA!N17</f>
        <v>2.2000000000000001E-3</v>
      </c>
      <c r="R17" s="33">
        <f>(L17*'Updated standard curve'!$D$2+'Updated standard curve'!$D$3)*GA!O17</f>
        <v>2.2000000000000001E-3</v>
      </c>
      <c r="S17" s="40"/>
      <c r="T17" s="40"/>
      <c r="U17" s="33"/>
      <c r="V17" s="32"/>
      <c r="W17" s="28"/>
      <c r="X17" s="33"/>
      <c r="Y17" s="46">
        <v>1</v>
      </c>
      <c r="Z17" s="47">
        <v>1</v>
      </c>
      <c r="AA17" s="47">
        <v>1</v>
      </c>
      <c r="AB17" s="39">
        <f>(V17^3*'Updated standard curve'!$N$2^2+V17*'Updated standard curve'!$N$3+V17*'Updated standard curve'!$N$4+'Updated standard curve'!$N$5)*Y17</f>
        <v>-4.4999999999999999E-4</v>
      </c>
      <c r="AC17" s="40">
        <f>(W17^3*'Updated standard curve'!$N$2^2+W17*'Updated standard curve'!$N$3+W17*'Updated standard curve'!$N$4+'Updated standard curve'!$N$5)*Z17</f>
        <v>-4.4999999999999999E-4</v>
      </c>
      <c r="AD17" s="33">
        <f>(X17^2*'Updated standard curve'!$K$2+X17*'Updated standard curve'!$K$3+'Updated standard curve'!$K$4)*AA17</f>
        <v>1.0999999999999999E-2</v>
      </c>
      <c r="AE17" s="40"/>
      <c r="AF17" s="40"/>
      <c r="AG17" s="33"/>
      <c r="AH17" s="26"/>
      <c r="AI17" s="40"/>
      <c r="AJ17" s="40"/>
      <c r="AK17" s="40"/>
      <c r="AL17" s="33"/>
    </row>
    <row r="18" spans="1:39" s="49" customFormat="1" ht="14" x14ac:dyDescent="0.45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curve'!$D$2+'Updated standard curve'!$D$3)*GA!M18</f>
        <v>2.2000000000000001E-3</v>
      </c>
      <c r="Q18" s="40">
        <f>(K18*'Updated standard curve'!$D$2+'Updated standard curve'!$D$3)*GA!N18</f>
        <v>2.2000000000000001E-3</v>
      </c>
      <c r="R18" s="33">
        <f>(L18*'Updated standard curve'!$D$2+'Updated standard curve'!$D$3)*GA!O18</f>
        <v>2.2000000000000001E-3</v>
      </c>
      <c r="S18" s="40"/>
      <c r="T18" s="40"/>
      <c r="U18" s="33"/>
      <c r="V18" s="32"/>
      <c r="W18" s="28"/>
      <c r="X18" s="34"/>
      <c r="Y18" s="46">
        <v>1</v>
      </c>
      <c r="Z18" s="47">
        <v>1</v>
      </c>
      <c r="AA18" s="45">
        <v>1</v>
      </c>
      <c r="AB18" s="39">
        <f>(V18^3*'Updated standard curve'!$N$2^2+V18*'Updated standard curve'!$N$3+V18*'Updated standard curve'!$N$4+'Updated standard curve'!$N$5)*Y18</f>
        <v>-4.4999999999999999E-4</v>
      </c>
      <c r="AC18" s="40">
        <f>(W18^3*'Updated standard curve'!$N$2^2+W18*'Updated standard curve'!$N$3+W18*'Updated standard curve'!$N$4+'Updated standard curve'!$N$5)*Z18</f>
        <v>-4.4999999999999999E-4</v>
      </c>
      <c r="AD18" s="33">
        <f>(X18^2*'Updated standard curve'!$K$2+X18*'Updated standard curve'!$K$3+'Updated standard curve'!$K$4)*AA18</f>
        <v>1.0999999999999999E-2</v>
      </c>
      <c r="AE18" s="40"/>
      <c r="AF18" s="40"/>
      <c r="AG18" s="33"/>
      <c r="AH18" s="26"/>
      <c r="AI18" s="28"/>
      <c r="AJ18" s="40"/>
      <c r="AK18" s="40"/>
      <c r="AL18" s="33"/>
    </row>
    <row r="19" spans="1:39" s="49" customFormat="1" ht="14" x14ac:dyDescent="0.45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curve'!$D$2+'Updated standard curve'!$D$3)*GA!M19</f>
        <v>2.2000000000000001E-3</v>
      </c>
      <c r="Q19" s="40">
        <f>(K19*'Updated standard curve'!$D$2+'Updated standard curve'!$D$3)*GA!N19</f>
        <v>2.2000000000000001E-3</v>
      </c>
      <c r="R19" s="33">
        <f>(L19*'Updated standard curve'!$D$2+'Updated standard curve'!$D$3)*GA!O19</f>
        <v>2.2000000000000001E-3</v>
      </c>
      <c r="S19" s="40"/>
      <c r="T19" s="40"/>
      <c r="U19" s="33"/>
      <c r="V19" s="32"/>
      <c r="W19" s="28"/>
      <c r="X19" s="33"/>
      <c r="Y19" s="46">
        <v>1</v>
      </c>
      <c r="Z19" s="47">
        <v>1</v>
      </c>
      <c r="AA19" s="47">
        <v>1</v>
      </c>
      <c r="AB19" s="39">
        <f>(V19^3*'Updated standard curve'!$N$2^2+V19*'Updated standard curve'!$N$3+V19*'Updated standard curve'!$N$4+'Updated standard curve'!$N$5)*Y19</f>
        <v>-4.4999999999999999E-4</v>
      </c>
      <c r="AC19" s="40">
        <f>(W19^3*'Updated standard curve'!$N$2^2+W19*'Updated standard curve'!$N$3+W19*'Updated standard curve'!$N$4+'Updated standard curve'!$N$5)*Z19</f>
        <v>-4.4999999999999999E-4</v>
      </c>
      <c r="AD19" s="33">
        <f>(X19^2*'Updated standard curve'!$K$2+X19*'Updated standard curve'!$K$3+'Updated standard curve'!$K$4)*AA19</f>
        <v>1.0999999999999999E-2</v>
      </c>
      <c r="AE19" s="40"/>
      <c r="AF19" s="40"/>
      <c r="AG19" s="33"/>
      <c r="AH19" s="48"/>
      <c r="AI19" s="40"/>
      <c r="AJ19" s="40"/>
      <c r="AK19" s="40"/>
      <c r="AL19" s="33"/>
    </row>
    <row r="20" spans="1:39" s="49" customFormat="1" ht="14" x14ac:dyDescent="0.45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>
        <v>1</v>
      </c>
      <c r="N20" s="47">
        <v>1</v>
      </c>
      <c r="O20" s="47">
        <v>1</v>
      </c>
      <c r="P20" s="39">
        <f>(J20*'Updated standard curve'!$D$2+'Updated standard curve'!$D$3)*GA!M20</f>
        <v>2.2000000000000001E-3</v>
      </c>
      <c r="Q20" s="40">
        <f>(K20*'Updated standard curve'!$D$2+'Updated standard curve'!$D$3)*GA!N20</f>
        <v>2.2000000000000001E-3</v>
      </c>
      <c r="R20" s="33">
        <f>(L20*'Updated standard curve'!$D$2+'Updated standard curve'!$D$3)*GA!O20</f>
        <v>2.2000000000000001E-3</v>
      </c>
      <c r="S20" s="40"/>
      <c r="T20" s="40"/>
      <c r="U20" s="33"/>
      <c r="V20" s="32"/>
      <c r="W20" s="28"/>
      <c r="X20" s="33"/>
      <c r="Y20" s="46">
        <v>1</v>
      </c>
      <c r="Z20" s="47">
        <v>1</v>
      </c>
      <c r="AA20" s="45">
        <v>1</v>
      </c>
      <c r="AB20" s="39">
        <f>(V20^3*'Updated standard curve'!$N$2^2+V20*'Updated standard curve'!$N$3+V20*'Updated standard curve'!$N$4+'Updated standard curve'!$N$5)*Y20</f>
        <v>-4.4999999999999999E-4</v>
      </c>
      <c r="AC20" s="40">
        <f>(W20^3*'Updated standard curve'!$N$2^2+W20*'Updated standard curve'!$N$3+W20*'Updated standard curve'!$N$4+'Updated standard curve'!$N$5)*Z20</f>
        <v>-4.4999999999999999E-4</v>
      </c>
      <c r="AD20" s="33">
        <f>(X20^2*'Updated standard curve'!$K$2+X20*'Updated standard curve'!$K$3+'Updated standard curve'!$K$4)*AA20</f>
        <v>1.0999999999999999E-2</v>
      </c>
      <c r="AE20" s="40"/>
      <c r="AF20" s="40"/>
      <c r="AG20" s="33"/>
      <c r="AH20" s="48"/>
      <c r="AI20" s="40"/>
      <c r="AJ20" s="40"/>
      <c r="AK20" s="40"/>
      <c r="AL20" s="33"/>
    </row>
    <row r="21" spans="1:39" s="49" customFormat="1" ht="14" x14ac:dyDescent="0.45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>
        <v>1</v>
      </c>
      <c r="N21" s="47">
        <v>1</v>
      </c>
      <c r="O21" s="47">
        <v>1</v>
      </c>
      <c r="P21" s="39">
        <f>(J21*'Updated standard curve'!$D$2+'Updated standard curve'!$D$3)*GA!M21</f>
        <v>2.2000000000000001E-3</v>
      </c>
      <c r="Q21" s="40">
        <f>(K21*'Updated standard curve'!$D$2+'Updated standard curve'!$D$3)*GA!N21</f>
        <v>2.2000000000000001E-3</v>
      </c>
      <c r="R21" s="33">
        <f>(L21*'Updated standard curve'!$D$2+'Updated standard curve'!$D$3)*GA!O21</f>
        <v>2.2000000000000001E-3</v>
      </c>
      <c r="S21" s="40"/>
      <c r="T21" s="40"/>
      <c r="U21" s="33"/>
      <c r="V21" s="40"/>
      <c r="W21" s="28"/>
      <c r="X21" s="40"/>
      <c r="Y21" s="46">
        <v>1</v>
      </c>
      <c r="Z21" s="47">
        <v>1</v>
      </c>
      <c r="AA21" s="47">
        <v>1</v>
      </c>
      <c r="AB21" s="39">
        <f>(V21^3*'Updated standard curve'!$N$2^2+V21*'Updated standard curve'!$N$3+V21*'Updated standard curve'!$N$4+'Updated standard curve'!$N$5)*Y21</f>
        <v>-4.4999999999999999E-4</v>
      </c>
      <c r="AC21" s="40">
        <f>(W21^3*'Updated standard curve'!$N$2^2+W21*'Updated standard curve'!$N$3+W21*'Updated standard curve'!$N$4+'Updated standard curve'!$N$5)*Z21</f>
        <v>-4.4999999999999999E-4</v>
      </c>
      <c r="AD21" s="33">
        <f>(X21^2*'Updated standard curve'!$K$2+X21*'Updated standard curve'!$K$3+'Updated standard curve'!$K$4)*AA21</f>
        <v>1.0999999999999999E-2</v>
      </c>
      <c r="AE21" s="40"/>
      <c r="AF21" s="40"/>
      <c r="AG21" s="40"/>
      <c r="AH21" s="68"/>
      <c r="AI21" s="40"/>
      <c r="AJ21" s="40"/>
      <c r="AK21" s="40"/>
      <c r="AL21" s="33"/>
    </row>
    <row r="22" spans="1:39" s="49" customFormat="1" ht="14" x14ac:dyDescent="0.45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40"/>
      <c r="T22" s="40"/>
      <c r="U22" s="33"/>
      <c r="V22" s="40"/>
      <c r="W22" s="28"/>
      <c r="X22" s="40"/>
      <c r="Y22" s="46"/>
      <c r="Z22" s="47"/>
      <c r="AA22" s="47"/>
      <c r="AB22" s="39"/>
      <c r="AC22" s="40"/>
      <c r="AD22" s="33"/>
      <c r="AE22" s="40"/>
      <c r="AF22" s="40"/>
      <c r="AG22" s="40"/>
      <c r="AH22" s="68"/>
      <c r="AI22" s="40"/>
      <c r="AJ22" s="40"/>
      <c r="AK22" s="40"/>
      <c r="AL22" s="33"/>
    </row>
    <row r="23" spans="1:39" s="49" customFormat="1" ht="14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40"/>
      <c r="T23" s="40"/>
      <c r="U23" s="33"/>
      <c r="V23" s="28"/>
      <c r="W23" s="28"/>
      <c r="X23" s="40"/>
      <c r="Y23" s="46"/>
      <c r="Z23" s="47"/>
      <c r="AA23" s="47"/>
      <c r="AB23" s="39"/>
      <c r="AC23" s="40"/>
      <c r="AD23" s="33"/>
      <c r="AE23" s="40"/>
      <c r="AF23" s="40"/>
      <c r="AG23" s="40"/>
      <c r="AH23" s="68"/>
      <c r="AI23" s="40"/>
      <c r="AJ23" s="40"/>
      <c r="AK23" s="40"/>
      <c r="AL23" s="33"/>
    </row>
    <row r="24" spans="1:39" s="49" customFormat="1" ht="14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40"/>
      <c r="T24" s="40"/>
      <c r="U24" s="33"/>
      <c r="V24" s="40"/>
      <c r="W24" s="40"/>
      <c r="X24" s="40"/>
      <c r="Y24" s="46"/>
      <c r="Z24" s="47"/>
      <c r="AA24" s="47"/>
      <c r="AB24" s="39"/>
      <c r="AC24" s="40"/>
      <c r="AD24" s="33"/>
      <c r="AE24" s="40"/>
      <c r="AF24" s="40"/>
      <c r="AG24" s="40"/>
      <c r="AH24" s="68"/>
      <c r="AI24" s="40"/>
      <c r="AJ24" s="40"/>
      <c r="AK24" s="40"/>
      <c r="AL24" s="33"/>
    </row>
    <row r="25" spans="1:39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1"/>
      <c r="T25" s="71"/>
      <c r="U25" s="72"/>
      <c r="V25" s="71"/>
      <c r="W25" s="71"/>
      <c r="X25" s="71"/>
      <c r="Y25" s="73"/>
      <c r="Z25" s="74"/>
      <c r="AA25" s="74"/>
      <c r="AB25" s="70"/>
      <c r="AC25" s="71"/>
      <c r="AD25" s="72"/>
      <c r="AE25" s="71"/>
      <c r="AF25" s="71"/>
      <c r="AG25" s="71"/>
      <c r="AH25" s="75"/>
      <c r="AI25" s="71"/>
      <c r="AJ25" s="71"/>
      <c r="AK25" s="71"/>
      <c r="AL25" s="72"/>
    </row>
    <row r="27" spans="1:39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39" x14ac:dyDescent="0.45">
      <c r="AA28" s="211" t="s">
        <v>151</v>
      </c>
      <c r="AB28" s="211"/>
      <c r="AC28" s="211"/>
      <c r="AD28" s="211" t="s">
        <v>45</v>
      </c>
      <c r="AE28" s="211"/>
      <c r="AF28" s="211"/>
      <c r="AI28" s="4" t="s">
        <v>46</v>
      </c>
      <c r="AJ28" s="4" t="s">
        <v>47</v>
      </c>
      <c r="AK28" s="4" t="s">
        <v>48</v>
      </c>
      <c r="AL28" s="4" t="s">
        <v>34</v>
      </c>
      <c r="AM28" s="4" t="s">
        <v>49</v>
      </c>
    </row>
    <row r="29" spans="1:39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H29" s="4" t="s">
        <v>118</v>
      </c>
      <c r="AI29" s="23">
        <v>196.16</v>
      </c>
      <c r="AJ29" s="24" t="e">
        <f>Q20*(AF20+$AF$12)*$AI$29/C20</f>
        <v>#DIV/0!</v>
      </c>
      <c r="AK29" s="4">
        <v>173</v>
      </c>
      <c r="AL29" s="23" t="e">
        <f>AK29/AJ29</f>
        <v>#DIV/0!</v>
      </c>
      <c r="AM29" s="4" t="e">
        <f>AJ29/AI29</f>
        <v>#DIV/0!</v>
      </c>
    </row>
    <row r="30" spans="1:39" x14ac:dyDescent="0.45">
      <c r="A30" s="21"/>
      <c r="Z30" s="23">
        <f>C15</f>
        <v>0</v>
      </c>
      <c r="AA30" s="4">
        <f>P15*(AE15+$AE$12)*$AI$29</f>
        <v>0.43155199999999999</v>
      </c>
      <c r="AB30" s="4">
        <f>Q15*(AF15+$AF$12)*$AI$29</f>
        <v>0.43155199999999999</v>
      </c>
      <c r="AC30" s="4">
        <f>R15*(AG15+$AG$12)*$AI$29</f>
        <v>0.86310399999999998</v>
      </c>
      <c r="AD30" s="4">
        <f>AB15*(AE15+$AE$12)*$AI$30</f>
        <v>-2.5249499999999998E-2</v>
      </c>
      <c r="AE30" s="4">
        <f>AC15*(AF15+$AF$12)*$AI$30</f>
        <v>-2.5249499999999998E-2</v>
      </c>
      <c r="AF30" s="4">
        <f>AD15*(AG15+$AG$12)*$AI$30</f>
        <v>1.2344199999999999</v>
      </c>
      <c r="AH30" s="4" t="s">
        <v>50</v>
      </c>
      <c r="AI30" s="23">
        <v>56.11</v>
      </c>
      <c r="AJ30" s="24" t="e">
        <f>AD20*(AG20+$AG$12)*$AI$30/C20</f>
        <v>#DIV/0!</v>
      </c>
      <c r="AK30" s="4">
        <v>126</v>
      </c>
      <c r="AL30" s="23" t="e">
        <f>AK30/AJ30</f>
        <v>#DIV/0!</v>
      </c>
      <c r="AM30" s="4" t="e">
        <f>AJ30/AI30</f>
        <v>#DIV/0!</v>
      </c>
    </row>
    <row r="31" spans="1:39" x14ac:dyDescent="0.45">
      <c r="A31" s="21"/>
      <c r="Z31" s="23">
        <f t="shared" ref="Z31:Z36" si="0">C16</f>
        <v>0</v>
      </c>
      <c r="AA31" s="4">
        <f>P16*(AE16+$AE$12)*$AI$29</f>
        <v>0.43155199999999999</v>
      </c>
      <c r="AB31" s="4">
        <f>Q16*(AF16+$AF$12)*$AI$29</f>
        <v>0.43155199999999999</v>
      </c>
      <c r="AC31" s="4">
        <f>R16*(AG16+$AG$12)*$AI$29</f>
        <v>0.86310399999999998</v>
      </c>
      <c r="AD31" s="4">
        <f>AB16*(AE16+$AE$12)*$AI$30</f>
        <v>-2.5249499999999998E-2</v>
      </c>
      <c r="AE31" s="4">
        <f>AC16*(AF16+$AF$12)*$AI$30</f>
        <v>-2.5249499999999998E-2</v>
      </c>
      <c r="AF31" s="4">
        <f>AD16*(AG16+$AG$12)*$AI$30</f>
        <v>1.2344199999999999</v>
      </c>
    </row>
    <row r="32" spans="1:39" x14ac:dyDescent="0.45">
      <c r="A32" s="21"/>
      <c r="Z32" s="23">
        <f t="shared" si="0"/>
        <v>0</v>
      </c>
      <c r="AA32" s="4">
        <f t="shared" ref="AA32:AA36" si="1">P17*(AE17+$AE$12)*$AI$29</f>
        <v>0.43155199999999999</v>
      </c>
      <c r="AB32" s="4">
        <f t="shared" ref="AB32:AB36" si="2">Q17*(AF17+$AF$12)*$AI$29</f>
        <v>0.43155199999999999</v>
      </c>
      <c r="AC32" s="4">
        <f t="shared" ref="AC32:AC36" si="3">R17*(AG17+$AG$12)*$AI$29</f>
        <v>0.86310399999999998</v>
      </c>
      <c r="AD32" s="4">
        <f t="shared" ref="AD32:AD36" si="4">AB17*(AE17+$AE$12)*$AI$30</f>
        <v>-2.5249499999999998E-2</v>
      </c>
      <c r="AE32" s="4">
        <f t="shared" ref="AE32:AE36" si="5">AC17*(AF17+$AF$12)*$AI$30</f>
        <v>-2.5249499999999998E-2</v>
      </c>
      <c r="AF32" s="4">
        <f t="shared" ref="AF32:AF36" si="6">AD17*(AG17+$AG$12)*$AI$30</f>
        <v>1.2344199999999999</v>
      </c>
      <c r="AI32" s="4">
        <f>'Auto save'!AB16</f>
        <v>0.11560000000000001</v>
      </c>
      <c r="AJ32" s="4" t="s">
        <v>51</v>
      </c>
    </row>
    <row r="33" spans="1:36" x14ac:dyDescent="0.45">
      <c r="A33" s="21"/>
      <c r="Z33" s="23">
        <f t="shared" si="0"/>
        <v>0</v>
      </c>
      <c r="AA33" s="4">
        <f t="shared" si="1"/>
        <v>0.43155199999999999</v>
      </c>
      <c r="AB33" s="4">
        <f t="shared" si="2"/>
        <v>0.43155199999999999</v>
      </c>
      <c r="AC33" s="4">
        <f t="shared" si="3"/>
        <v>0.86310399999999998</v>
      </c>
      <c r="AD33" s="4">
        <f t="shared" si="4"/>
        <v>-2.5249499999999998E-2</v>
      </c>
      <c r="AE33" s="4">
        <f t="shared" si="5"/>
        <v>-2.5249499999999998E-2</v>
      </c>
      <c r="AF33" s="4">
        <f t="shared" si="6"/>
        <v>1.2344199999999999</v>
      </c>
      <c r="AI33" s="4">
        <f>AI32/(AB36/1000)</f>
        <v>267.87038410203178</v>
      </c>
      <c r="AJ33" s="4" t="s">
        <v>182</v>
      </c>
    </row>
    <row r="34" spans="1:36" x14ac:dyDescent="0.45">
      <c r="A34" s="22"/>
      <c r="Z34" s="23">
        <f t="shared" si="0"/>
        <v>0</v>
      </c>
      <c r="AA34" s="4">
        <f t="shared" si="1"/>
        <v>0.43155199999999999</v>
      </c>
      <c r="AB34" s="4">
        <f t="shared" si="2"/>
        <v>0.43155199999999999</v>
      </c>
      <c r="AC34" s="4">
        <f t="shared" si="3"/>
        <v>0.86310399999999998</v>
      </c>
      <c r="AD34" s="4">
        <f t="shared" si="4"/>
        <v>-2.5249499999999998E-2</v>
      </c>
      <c r="AE34" s="4">
        <f t="shared" si="5"/>
        <v>-2.5249499999999998E-2</v>
      </c>
      <c r="AF34" s="4">
        <f t="shared" si="6"/>
        <v>1.2344199999999999</v>
      </c>
    </row>
    <row r="35" spans="1:36" x14ac:dyDescent="0.45">
      <c r="Z35" s="23">
        <f t="shared" si="0"/>
        <v>0</v>
      </c>
      <c r="AA35" s="4">
        <f t="shared" si="1"/>
        <v>0.43155199999999999</v>
      </c>
      <c r="AB35" s="4">
        <f t="shared" si="2"/>
        <v>0.43155199999999999</v>
      </c>
      <c r="AC35" s="4">
        <f t="shared" si="3"/>
        <v>0.86310399999999998</v>
      </c>
      <c r="AD35" s="4">
        <f t="shared" si="4"/>
        <v>-2.5249499999999998E-2</v>
      </c>
      <c r="AE35" s="4">
        <f t="shared" si="5"/>
        <v>-2.5249499999999998E-2</v>
      </c>
      <c r="AF35" s="4">
        <f t="shared" si="6"/>
        <v>1.2344199999999999</v>
      </c>
    </row>
    <row r="36" spans="1:36" x14ac:dyDescent="0.45">
      <c r="Z36" s="23">
        <f t="shared" si="0"/>
        <v>0</v>
      </c>
      <c r="AA36" s="4">
        <f t="shared" si="1"/>
        <v>0.43155199999999999</v>
      </c>
      <c r="AB36" s="4">
        <f t="shared" si="2"/>
        <v>0.43155199999999999</v>
      </c>
      <c r="AC36" s="4">
        <f t="shared" si="3"/>
        <v>0.86310399999999998</v>
      </c>
      <c r="AD36" s="4">
        <f t="shared" si="4"/>
        <v>-2.5249499999999998E-2</v>
      </c>
      <c r="AE36" s="4">
        <f t="shared" si="5"/>
        <v>-2.5249499999999998E-2</v>
      </c>
      <c r="AF36" s="4">
        <f t="shared" si="6"/>
        <v>1.2344199999999999</v>
      </c>
    </row>
    <row r="37" spans="1:36" x14ac:dyDescent="0.45">
      <c r="Z37" s="23"/>
    </row>
    <row r="38" spans="1:36" x14ac:dyDescent="0.45">
      <c r="Z38" s="23"/>
    </row>
    <row r="41" spans="1:36" x14ac:dyDescent="0.45">
      <c r="Z41" s="4" t="s">
        <v>52</v>
      </c>
      <c r="AA41" s="211" t="s">
        <v>152</v>
      </c>
      <c r="AB41" s="211"/>
      <c r="AC41" s="211"/>
      <c r="AD41" s="211" t="s">
        <v>54</v>
      </c>
      <c r="AE41" s="211"/>
      <c r="AF41" s="211"/>
    </row>
    <row r="42" spans="1:36" x14ac:dyDescent="0.45">
      <c r="Z42" s="23">
        <f>C15</f>
        <v>0</v>
      </c>
      <c r="AA42" s="4">
        <f t="shared" ref="AA42:AC48" si="7">AA30/$AA$30*100</f>
        <v>100</v>
      </c>
      <c r="AB42" s="4">
        <f t="shared" si="7"/>
        <v>100</v>
      </c>
      <c r="AC42" s="4">
        <f t="shared" si="7"/>
        <v>200</v>
      </c>
      <c r="AD42" s="4">
        <f t="shared" ref="AD42:AF48" si="8">AD30/$AD$30*100</f>
        <v>100</v>
      </c>
      <c r="AE42" s="4">
        <f t="shared" si="8"/>
        <v>100</v>
      </c>
      <c r="AF42" s="4">
        <f t="shared" si="8"/>
        <v>-4888.8888888888887</v>
      </c>
    </row>
    <row r="43" spans="1:36" x14ac:dyDescent="0.45">
      <c r="Z43" s="23">
        <f t="shared" ref="Z43:Z48" si="9">C16</f>
        <v>0</v>
      </c>
      <c r="AA43" s="4">
        <f t="shared" si="7"/>
        <v>100</v>
      </c>
      <c r="AB43" s="4">
        <f t="shared" si="7"/>
        <v>100</v>
      </c>
      <c r="AC43" s="4">
        <f t="shared" si="7"/>
        <v>200</v>
      </c>
      <c r="AD43" s="4">
        <f t="shared" si="8"/>
        <v>100</v>
      </c>
      <c r="AE43" s="4">
        <f t="shared" si="8"/>
        <v>100</v>
      </c>
      <c r="AF43" s="4">
        <f t="shared" si="8"/>
        <v>-4888.8888888888887</v>
      </c>
    </row>
    <row r="44" spans="1:36" x14ac:dyDescent="0.45">
      <c r="Z44" s="23">
        <f t="shared" si="9"/>
        <v>0</v>
      </c>
      <c r="AA44" s="4">
        <f t="shared" si="7"/>
        <v>100</v>
      </c>
      <c r="AB44" s="4">
        <f t="shared" si="7"/>
        <v>100</v>
      </c>
      <c r="AC44" s="4">
        <f t="shared" si="7"/>
        <v>200</v>
      </c>
      <c r="AD44" s="4">
        <f t="shared" si="8"/>
        <v>100</v>
      </c>
      <c r="AE44" s="4">
        <f t="shared" si="8"/>
        <v>100</v>
      </c>
      <c r="AF44" s="4">
        <f t="shared" si="8"/>
        <v>-4888.8888888888887</v>
      </c>
    </row>
    <row r="45" spans="1:36" x14ac:dyDescent="0.45">
      <c r="W45" s="36"/>
      <c r="X45" s="36"/>
      <c r="Y45" s="36"/>
      <c r="Z45" s="23">
        <f t="shared" si="9"/>
        <v>0</v>
      </c>
      <c r="AA45" s="36">
        <f t="shared" si="7"/>
        <v>100</v>
      </c>
      <c r="AB45" s="36">
        <f t="shared" si="7"/>
        <v>100</v>
      </c>
      <c r="AC45" s="36">
        <f t="shared" si="7"/>
        <v>200</v>
      </c>
      <c r="AD45" s="36">
        <f t="shared" si="8"/>
        <v>100</v>
      </c>
      <c r="AE45" s="36">
        <f t="shared" si="8"/>
        <v>100</v>
      </c>
      <c r="AF45" s="36">
        <f t="shared" si="8"/>
        <v>-4888.8888888888887</v>
      </c>
      <c r="AG45" s="36"/>
      <c r="AH45" s="36"/>
      <c r="AI45" s="36"/>
    </row>
    <row r="46" spans="1:36" x14ac:dyDescent="0.45">
      <c r="Z46" s="23">
        <f t="shared" si="9"/>
        <v>0</v>
      </c>
      <c r="AA46" s="36">
        <f t="shared" si="7"/>
        <v>100</v>
      </c>
      <c r="AB46" s="36">
        <f t="shared" si="7"/>
        <v>100</v>
      </c>
      <c r="AC46" s="36">
        <f t="shared" si="7"/>
        <v>200</v>
      </c>
      <c r="AD46" s="36">
        <f t="shared" si="8"/>
        <v>100</v>
      </c>
      <c r="AE46" s="36">
        <f t="shared" si="8"/>
        <v>100</v>
      </c>
      <c r="AF46" s="36">
        <f t="shared" si="8"/>
        <v>-4888.8888888888887</v>
      </c>
      <c r="AG46" s="36"/>
      <c r="AH46" s="36"/>
      <c r="AI46" s="36"/>
    </row>
    <row r="47" spans="1:36" x14ac:dyDescent="0.45">
      <c r="Z47" s="23">
        <f t="shared" si="9"/>
        <v>0</v>
      </c>
      <c r="AA47" s="36">
        <f t="shared" si="7"/>
        <v>100</v>
      </c>
      <c r="AB47" s="36">
        <f t="shared" si="7"/>
        <v>100</v>
      </c>
      <c r="AC47" s="36">
        <f t="shared" si="7"/>
        <v>200</v>
      </c>
      <c r="AD47" s="36">
        <f t="shared" si="8"/>
        <v>100</v>
      </c>
      <c r="AE47" s="36">
        <f t="shared" si="8"/>
        <v>100</v>
      </c>
      <c r="AF47" s="36">
        <f t="shared" si="8"/>
        <v>-4888.8888888888887</v>
      </c>
      <c r="AG47" s="36"/>
      <c r="AH47" s="36"/>
      <c r="AI47" s="36"/>
    </row>
    <row r="48" spans="1:36" x14ac:dyDescent="0.45">
      <c r="Z48" s="23">
        <f t="shared" si="9"/>
        <v>0</v>
      </c>
      <c r="AA48" s="36">
        <f t="shared" si="7"/>
        <v>100</v>
      </c>
      <c r="AB48" s="36">
        <f t="shared" si="7"/>
        <v>100</v>
      </c>
      <c r="AC48" s="36">
        <f t="shared" si="7"/>
        <v>200</v>
      </c>
      <c r="AD48" s="36">
        <f t="shared" si="8"/>
        <v>100</v>
      </c>
      <c r="AE48" s="36">
        <f t="shared" si="8"/>
        <v>100</v>
      </c>
      <c r="AF48" s="36">
        <f t="shared" si="8"/>
        <v>-4888.8888888888887</v>
      </c>
      <c r="AG48" s="36"/>
      <c r="AH48" s="36"/>
      <c r="AI48" s="36"/>
    </row>
    <row r="49" spans="26:35" x14ac:dyDescent="0.45">
      <c r="AA49" s="36"/>
      <c r="AB49" s="36"/>
      <c r="AC49" s="36"/>
      <c r="AD49" s="36"/>
      <c r="AE49" s="36"/>
      <c r="AF49" s="36"/>
      <c r="AG49" s="36"/>
      <c r="AH49" s="36"/>
      <c r="AI49" s="36"/>
    </row>
    <row r="50" spans="26:35" x14ac:dyDescent="0.45">
      <c r="AA50" s="36"/>
      <c r="AB50" s="36"/>
      <c r="AC50" s="36"/>
      <c r="AD50" s="36"/>
      <c r="AE50" s="36"/>
      <c r="AF50" s="36"/>
      <c r="AG50" s="36"/>
      <c r="AH50" s="36"/>
      <c r="AI50" s="36"/>
    </row>
    <row r="51" spans="26:35" x14ac:dyDescent="0.45">
      <c r="AA51" s="36"/>
      <c r="AB51" s="36"/>
      <c r="AC51" s="36"/>
      <c r="AD51" s="36"/>
      <c r="AE51" s="36"/>
      <c r="AF51" s="36"/>
      <c r="AG51" s="36"/>
      <c r="AH51" s="36"/>
      <c r="AI51" s="36"/>
    </row>
    <row r="52" spans="26:35" x14ac:dyDescent="0.45">
      <c r="Z52" s="4" t="s">
        <v>180</v>
      </c>
      <c r="AA52" s="36" t="s">
        <v>166</v>
      </c>
      <c r="AB52" s="36"/>
      <c r="AC52" s="36"/>
      <c r="AD52" s="36"/>
      <c r="AE52" s="36"/>
      <c r="AF52" s="36"/>
      <c r="AG52" s="36"/>
      <c r="AH52" s="36"/>
      <c r="AI52" s="36"/>
    </row>
    <row r="53" spans="26:35" x14ac:dyDescent="0.45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  <c r="AI53" s="36"/>
    </row>
    <row r="54" spans="26:35" x14ac:dyDescent="0.45">
      <c r="Z54" s="23">
        <f t="shared" ref="Z54:Z58" si="10">C16</f>
        <v>0</v>
      </c>
      <c r="AA54" s="36" t="e">
        <f>(Q16*(AF16+$AF$12)-Q15*(AF15+$AF$12))*$AI$29/(C16-C15)</f>
        <v>#DIV/0!</v>
      </c>
      <c r="AB54" s="36" t="e">
        <f>AA54/0.055</f>
        <v>#DIV/0!</v>
      </c>
      <c r="AC54" s="36"/>
      <c r="AD54" s="36"/>
      <c r="AE54" s="36"/>
      <c r="AF54" s="36"/>
      <c r="AG54" s="36"/>
      <c r="AH54" s="36"/>
      <c r="AI54" s="36"/>
    </row>
    <row r="55" spans="26:35" x14ac:dyDescent="0.45">
      <c r="Z55" s="23">
        <f t="shared" si="10"/>
        <v>0</v>
      </c>
      <c r="AA55" s="36" t="e">
        <f>(Q17*(AF17+$AF$12)-Q16*(AF16+$AF$12))*$AI$29/(C17-C16)</f>
        <v>#DIV/0!</v>
      </c>
      <c r="AB55" s="36" t="e">
        <f>AA55/0.055</f>
        <v>#DIV/0!</v>
      </c>
      <c r="AC55" s="36"/>
      <c r="AD55" s="36"/>
      <c r="AE55" s="36"/>
      <c r="AF55" s="36"/>
      <c r="AG55" s="36"/>
      <c r="AH55" s="36"/>
      <c r="AI55" s="36"/>
    </row>
    <row r="56" spans="26:35" x14ac:dyDescent="0.45">
      <c r="Z56" s="23">
        <f t="shared" si="10"/>
        <v>0</v>
      </c>
      <c r="AA56" s="36" t="e">
        <f>(Q18*(AF18+$AF$12)-Q17*(AF17+$AF$12))*$AI$29/(C18-C17)</f>
        <v>#DIV/0!</v>
      </c>
      <c r="AB56" s="36" t="e">
        <f t="shared" ref="AB56" si="11">AA56/0.055</f>
        <v>#DIV/0!</v>
      </c>
      <c r="AC56" s="36"/>
      <c r="AD56" s="36"/>
      <c r="AE56" s="36"/>
      <c r="AF56" s="36"/>
      <c r="AG56" s="36"/>
      <c r="AH56" s="36"/>
      <c r="AI56" s="36"/>
    </row>
    <row r="57" spans="26:35" x14ac:dyDescent="0.45">
      <c r="Z57" s="23">
        <f t="shared" si="10"/>
        <v>0</v>
      </c>
      <c r="AA57" s="36" t="e">
        <f>(Q19*(AF19+$AF$12)-Q18*(AF18+$AF$12))*$AI$29/(C19-C18)</f>
        <v>#DIV/0!</v>
      </c>
      <c r="AB57" s="36" t="e">
        <f>AA57/0.055</f>
        <v>#DIV/0!</v>
      </c>
    </row>
    <row r="58" spans="26:35" x14ac:dyDescent="0.45">
      <c r="Z58" s="23">
        <f t="shared" si="10"/>
        <v>0</v>
      </c>
      <c r="AA58" s="36" t="e">
        <f>(Q20*(AF20+$AF$12)-Q19*(AF19+$AF$12))*$AI$29/(C20-C19)</f>
        <v>#DIV/0!</v>
      </c>
      <c r="AB58" s="36" t="e">
        <f>AA58/0.055</f>
        <v>#DIV/0!</v>
      </c>
    </row>
    <row r="59" spans="26:35" x14ac:dyDescent="0.45">
      <c r="AA59" s="36"/>
      <c r="AB59" s="36"/>
    </row>
    <row r="60" spans="26:35" x14ac:dyDescent="0.45">
      <c r="AA60" s="36" t="s">
        <v>47</v>
      </c>
      <c r="AB60" s="36" t="s">
        <v>178</v>
      </c>
    </row>
    <row r="61" spans="26:35" x14ac:dyDescent="0.45">
      <c r="AA61" s="36"/>
      <c r="AB61" s="36"/>
    </row>
    <row r="62" spans="26:35" x14ac:dyDescent="0.45">
      <c r="AA62" s="36"/>
      <c r="AB62" s="198" t="s">
        <v>166</v>
      </c>
      <c r="AC62" s="198"/>
      <c r="AD62" s="198" t="s">
        <v>50</v>
      </c>
      <c r="AE62" s="198"/>
    </row>
    <row r="63" spans="26:35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5" x14ac:dyDescent="0.45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 x14ac:dyDescent="0.45">
      <c r="Z65" s="23">
        <f t="shared" ref="Z65:Z68" si="12">C16</f>
        <v>0</v>
      </c>
      <c r="AA65" s="36" t="e">
        <f>VLOOKUP(Z65, 'Auto save'!A2:$N$5000, 14, TRUE)</f>
        <v>#N/A</v>
      </c>
      <c r="AB65" s="148" t="e">
        <f>((96485*(Q16*(AF16+$AF$12)))/(10*AA65))*100</f>
        <v>#N/A</v>
      </c>
      <c r="AC65" s="149" t="e">
        <f>($N$6*AA65)/(3.6*10^6*$AI$29*(Q16*(AF16+$AF$12)-$Q$15*($AF$15+$AF$12)))*1000</f>
        <v>#N/A</v>
      </c>
      <c r="AD65" s="148" t="e">
        <f>((96485*(AD16*(AG16+$AG$12)))/(10*AA65))*100</f>
        <v>#N/A</v>
      </c>
      <c r="AE65" s="149" t="e">
        <f>($N$6*AA65)/(3.6*10^6*$AI$30*(AD16*(AG16+$AG$12)-$AD$15*($AG$15+$AG$12)))*1000</f>
        <v>#N/A</v>
      </c>
    </row>
    <row r="66" spans="26:31" x14ac:dyDescent="0.45">
      <c r="Z66" s="23">
        <f t="shared" si="12"/>
        <v>0</v>
      </c>
      <c r="AA66" s="36" t="e">
        <f>VLOOKUP(Z66, 'Auto save'!A3:$N$5000, 14, TRUE)</f>
        <v>#N/A</v>
      </c>
      <c r="AB66" s="148" t="e">
        <f>((96485*(Q17*(AF17+$AF$12)))/(10*AA66))*100</f>
        <v>#N/A</v>
      </c>
      <c r="AC66" s="149" t="e">
        <f>($N$6*AA66)/(3.6*10^6*$AI$29*(Q17*(AF17+$AF$12)-$Q$15*($AF$15+$AF$12)))*1000</f>
        <v>#N/A</v>
      </c>
      <c r="AD66" s="148" t="e">
        <f>((96485*(AD17*(AG17+$AG$12)))/(10*AA66))*100</f>
        <v>#N/A</v>
      </c>
      <c r="AE66" s="149" t="e">
        <f>($N$6*AA66)/(3.6*10^6*$AI$30*(AD17*(AG17+$AG$12)-$AD$15*($AG$15+$AG$12)))*1000</f>
        <v>#N/A</v>
      </c>
    </row>
    <row r="67" spans="26:31" x14ac:dyDescent="0.45">
      <c r="Z67" s="23">
        <f t="shared" si="12"/>
        <v>0</v>
      </c>
      <c r="AA67" s="36" t="e">
        <f>VLOOKUP(Z67, 'Auto save'!A4:$N$5000, 14, TRUE)</f>
        <v>#N/A</v>
      </c>
      <c r="AB67" s="148" t="e">
        <f>((96485*(Q18*(AF18+$AF$12)))/(10*AA67))*100</f>
        <v>#N/A</v>
      </c>
      <c r="AC67" s="149" t="e">
        <f t="shared" ref="AC67:AC68" si="13">($N$6*AA67)/(3.6*10^6*$AI$29*(Q18*(AF18+$AF$12)-$Q$15*($AF$15+$AF$12)))*1000</f>
        <v>#N/A</v>
      </c>
      <c r="AD67" s="148" t="e">
        <f t="shared" ref="AD67:AD68" si="14">((96485*(AD18*(AG18+$AG$12)))/(10*AA67))*100</f>
        <v>#N/A</v>
      </c>
      <c r="AE67" s="149" t="e">
        <f>($N$6*AA67)/(3.6*10^6*$AI$30*(AD18*(AG18+$AG$12)-$AD$15*($AG$15+$AG$12)))*1000</f>
        <v>#N/A</v>
      </c>
    </row>
    <row r="68" spans="26:31" x14ac:dyDescent="0.45">
      <c r="Z68" s="23">
        <f t="shared" si="12"/>
        <v>0</v>
      </c>
      <c r="AA68" s="36" t="e">
        <f>VLOOKUP(Z68, 'Auto save'!A5:$N$5000, 14, TRUE)</f>
        <v>#N/A</v>
      </c>
      <c r="AB68" s="148" t="e">
        <f t="shared" ref="AB68" si="15">((96485*(Q19*(AF19+$AF$12)))/(10*AA68))*100</f>
        <v>#N/A</v>
      </c>
      <c r="AC68" s="149" t="e">
        <f t="shared" si="13"/>
        <v>#N/A</v>
      </c>
      <c r="AD68" s="148" t="e">
        <f t="shared" si="14"/>
        <v>#N/A</v>
      </c>
      <c r="AE68" s="149" t="e">
        <f t="shared" ref="AE68" si="16">($N$6*AA68)/(3.6*10^6*$AI$30*(AD19*(AG19+$AG$12)-$AD$15*($AG$15+$AG$12)))*1000</f>
        <v>#N/A</v>
      </c>
    </row>
    <row r="69" spans="26:31" x14ac:dyDescent="0.45">
      <c r="Z69" s="23"/>
      <c r="AA69" s="36"/>
      <c r="AB69" s="148"/>
      <c r="AC69" s="149"/>
      <c r="AD69" s="148"/>
      <c r="AE69" s="149"/>
    </row>
    <row r="70" spans="26:31" x14ac:dyDescent="0.45">
      <c r="Z70" s="23"/>
      <c r="AA70" s="36"/>
      <c r="AB70" s="148"/>
      <c r="AC70" s="149"/>
      <c r="AD70" s="148"/>
      <c r="AE70" s="149"/>
    </row>
    <row r="71" spans="26:31" x14ac:dyDescent="0.45">
      <c r="AA71" s="36"/>
      <c r="AB71" s="148"/>
      <c r="AC71" s="149"/>
      <c r="AD71" s="148"/>
      <c r="AE71" s="149"/>
    </row>
    <row r="72" spans="26:31" x14ac:dyDescent="0.45">
      <c r="AA72" s="36"/>
      <c r="AB72" s="148"/>
      <c r="AC72" s="149"/>
      <c r="AD72" s="148"/>
      <c r="AE72" s="149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70" zoomScaleNormal="70" workbookViewId="0">
      <selection activeCell="V68" sqref="V68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8" width="8.58203125" style="4"/>
    <col min="29" max="29" width="9.75" style="4" bestFit="1" customWidth="1"/>
    <col min="30" max="16384" width="8.58203125" style="4"/>
  </cols>
  <sheetData>
    <row r="1" spans="1:44" ht="16" thickBot="1" x14ac:dyDescent="0.5"/>
    <row r="2" spans="1:44" x14ac:dyDescent="0.45">
      <c r="B2" s="5">
        <v>44887</v>
      </c>
      <c r="C2" s="6"/>
    </row>
    <row r="3" spans="1:44" ht="16" thickBot="1" x14ac:dyDescent="0.5">
      <c r="B3" s="35" t="s">
        <v>0</v>
      </c>
      <c r="C3" s="7"/>
    </row>
    <row r="4" spans="1:44" ht="16" thickBot="1" x14ac:dyDescent="0.5"/>
    <row r="5" spans="1:44" ht="16" thickBot="1" x14ac:dyDescent="0.5">
      <c r="B5" s="199" t="s">
        <v>1</v>
      </c>
      <c r="C5" s="200"/>
      <c r="D5" s="200"/>
      <c r="E5" s="200"/>
      <c r="F5" s="200"/>
      <c r="G5" s="200"/>
      <c r="H5" s="200"/>
      <c r="I5" s="200"/>
      <c r="J5" s="200"/>
      <c r="K5" s="200"/>
      <c r="L5" s="201"/>
      <c r="M5" s="199" t="s">
        <v>2</v>
      </c>
      <c r="N5" s="200"/>
      <c r="O5" s="201"/>
      <c r="P5" s="8"/>
      <c r="Q5" s="8"/>
      <c r="R5" s="8"/>
    </row>
    <row r="6" spans="1:44" x14ac:dyDescent="0.45">
      <c r="B6" s="9" t="s">
        <v>3</v>
      </c>
      <c r="C6" s="10" t="s">
        <v>101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44" x14ac:dyDescent="0.45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44" x14ac:dyDescent="0.45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44" ht="16" thickBot="1" x14ac:dyDescent="0.5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44" ht="16" thickBot="1" x14ac:dyDescent="0.5"/>
    <row r="11" spans="1:44" ht="17.5" customHeight="1" thickBot="1" x14ac:dyDescent="0.5">
      <c r="A11" s="202"/>
      <c r="B11" s="203"/>
      <c r="C11" s="204"/>
      <c r="D11" s="208" t="s">
        <v>14</v>
      </c>
      <c r="E11" s="208"/>
      <c r="F11" s="208"/>
      <c r="G11" s="208"/>
      <c r="H11" s="208"/>
      <c r="I11" s="209"/>
      <c r="J11" s="210" t="s">
        <v>15</v>
      </c>
      <c r="K11" s="208"/>
      <c r="L11" s="208"/>
      <c r="M11" s="208"/>
      <c r="N11" s="208"/>
      <c r="O11" s="208"/>
      <c r="P11" s="208"/>
      <c r="Q11" s="208"/>
      <c r="R11" s="209"/>
      <c r="S11" s="210" t="s">
        <v>15</v>
      </c>
      <c r="T11" s="208"/>
      <c r="U11" s="208"/>
      <c r="V11" s="208"/>
      <c r="W11" s="208"/>
      <c r="X11" s="209"/>
      <c r="Y11" s="208" t="s">
        <v>16</v>
      </c>
      <c r="Z11" s="208"/>
      <c r="AA11" s="209"/>
      <c r="AB11" s="210" t="s">
        <v>17</v>
      </c>
      <c r="AC11" s="208"/>
      <c r="AD11" s="208"/>
      <c r="AE11" s="208"/>
      <c r="AF11" s="208"/>
      <c r="AG11" s="208"/>
      <c r="AH11" s="208"/>
      <c r="AI11" s="208"/>
      <c r="AJ11" s="209"/>
      <c r="AK11" s="210" t="s">
        <v>18</v>
      </c>
      <c r="AL11" s="208"/>
      <c r="AM11" s="209"/>
      <c r="AN11" s="208" t="s">
        <v>19</v>
      </c>
      <c r="AO11" s="208"/>
      <c r="AP11" s="208"/>
      <c r="AQ11" s="208"/>
      <c r="AR11" s="209"/>
    </row>
    <row r="12" spans="1:44" ht="17.5" customHeight="1" thickBot="1" x14ac:dyDescent="0.5">
      <c r="A12" s="205"/>
      <c r="B12" s="206"/>
      <c r="C12" s="207"/>
      <c r="D12" s="206" t="s">
        <v>20</v>
      </c>
      <c r="E12" s="206"/>
      <c r="F12" s="206"/>
      <c r="G12" s="206" t="s">
        <v>21</v>
      </c>
      <c r="H12" s="206"/>
      <c r="I12" s="207"/>
      <c r="J12" s="210" t="s">
        <v>118</v>
      </c>
      <c r="K12" s="208"/>
      <c r="L12" s="208"/>
      <c r="M12" s="208"/>
      <c r="N12" s="208"/>
      <c r="O12" s="208"/>
      <c r="P12" s="208"/>
      <c r="Q12" s="208"/>
      <c r="R12" s="209"/>
      <c r="S12" s="210" t="s">
        <v>160</v>
      </c>
      <c r="T12" s="208"/>
      <c r="U12" s="208"/>
      <c r="V12" s="208"/>
      <c r="W12" s="208"/>
      <c r="X12" s="209"/>
      <c r="Y12" s="206" t="s">
        <v>23</v>
      </c>
      <c r="Z12" s="206"/>
      <c r="AA12" s="207"/>
      <c r="AB12" s="210" t="s">
        <v>24</v>
      </c>
      <c r="AC12" s="208"/>
      <c r="AD12" s="208"/>
      <c r="AE12" s="208"/>
      <c r="AF12" s="208"/>
      <c r="AG12" s="208"/>
      <c r="AH12" s="208"/>
      <c r="AI12" s="208"/>
      <c r="AJ12" s="209"/>
      <c r="AK12" s="15">
        <f>$N$8-AK15</f>
        <v>1</v>
      </c>
      <c r="AL12" s="16">
        <f>$N$8-AL15</f>
        <v>1</v>
      </c>
      <c r="AM12" s="17">
        <f>$N$7-AM15</f>
        <v>2</v>
      </c>
      <c r="AN12" s="145"/>
      <c r="AO12" s="10"/>
      <c r="AP12" s="10"/>
      <c r="AQ12" s="10"/>
      <c r="AR12" s="11"/>
    </row>
    <row r="13" spans="1:44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2" t="s">
        <v>28</v>
      </c>
      <c r="K13" s="213"/>
      <c r="L13" s="213"/>
      <c r="M13" s="202" t="s">
        <v>29</v>
      </c>
      <c r="N13" s="203"/>
      <c r="O13" s="204"/>
      <c r="P13" s="202" t="s">
        <v>30</v>
      </c>
      <c r="Q13" s="203"/>
      <c r="R13" s="204"/>
      <c r="S13" s="202" t="s">
        <v>28</v>
      </c>
      <c r="T13" s="203"/>
      <c r="U13" s="204"/>
      <c r="V13" s="203" t="s">
        <v>30</v>
      </c>
      <c r="W13" s="203"/>
      <c r="X13" s="204"/>
      <c r="Y13" s="10"/>
      <c r="Z13" s="10"/>
      <c r="AA13" s="11"/>
      <c r="AB13" s="10" t="s">
        <v>26</v>
      </c>
      <c r="AC13" s="10" t="s">
        <v>26</v>
      </c>
      <c r="AD13" s="11" t="s">
        <v>26</v>
      </c>
      <c r="AE13" s="202" t="s">
        <v>29</v>
      </c>
      <c r="AF13" s="203"/>
      <c r="AG13" s="204"/>
      <c r="AH13" s="202" t="s">
        <v>31</v>
      </c>
      <c r="AI13" s="203"/>
      <c r="AJ13" s="204"/>
      <c r="AK13" s="202" t="s">
        <v>32</v>
      </c>
      <c r="AL13" s="203"/>
      <c r="AM13" s="203"/>
      <c r="AN13" s="144"/>
      <c r="AO13" s="65" t="s">
        <v>99</v>
      </c>
      <c r="AP13" s="65"/>
      <c r="AQ13" s="18"/>
      <c r="AR13" s="19"/>
    </row>
    <row r="14" spans="1:44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20" t="s">
        <v>3</v>
      </c>
      <c r="T14" s="10" t="s">
        <v>6</v>
      </c>
      <c r="U14" s="11" t="s">
        <v>10</v>
      </c>
      <c r="V14" s="20" t="s">
        <v>3</v>
      </c>
      <c r="W14" s="10" t="s">
        <v>6</v>
      </c>
      <c r="X14" s="11" t="s">
        <v>10</v>
      </c>
      <c r="Y14" s="14" t="s">
        <v>3</v>
      </c>
      <c r="Z14" s="14" t="s">
        <v>6</v>
      </c>
      <c r="AA14" s="7" t="s">
        <v>10</v>
      </c>
      <c r="AB14" s="14" t="s">
        <v>3</v>
      </c>
      <c r="AC14" s="14" t="s">
        <v>6</v>
      </c>
      <c r="AD14" s="7" t="s">
        <v>10</v>
      </c>
      <c r="AE14" s="20" t="s">
        <v>3</v>
      </c>
      <c r="AF14" s="10" t="s">
        <v>6</v>
      </c>
      <c r="AG14" s="11" t="s">
        <v>10</v>
      </c>
      <c r="AH14" s="20" t="s">
        <v>3</v>
      </c>
      <c r="AI14" s="10" t="s">
        <v>6</v>
      </c>
      <c r="AJ14" s="11" t="s">
        <v>10</v>
      </c>
      <c r="AK14" s="35" t="s">
        <v>35</v>
      </c>
      <c r="AL14" s="14" t="s">
        <v>36</v>
      </c>
      <c r="AM14" s="14" t="s">
        <v>37</v>
      </c>
      <c r="AN14" s="35" t="s">
        <v>38</v>
      </c>
      <c r="AO14" s="14" t="s">
        <v>35</v>
      </c>
      <c r="AP14" s="14" t="s">
        <v>37</v>
      </c>
      <c r="AQ14" s="14"/>
      <c r="AR14" s="7"/>
    </row>
    <row r="15" spans="1:44" s="49" customFormat="1" ht="14" x14ac:dyDescent="0.45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curve'!$G$2+'Updated standard curve'!$G$3)*M15</f>
        <v>0</v>
      </c>
      <c r="Q15" s="38">
        <f>(K15*'Updated standard curve'!$G$2+'Updated standard curve'!$G$3)*N15</f>
        <v>0</v>
      </c>
      <c r="R15" s="31">
        <f>(L15*'Updated standard curve'!$G$2+'Updated standard curve'!$G$3)*O15</f>
        <v>0</v>
      </c>
      <c r="S15" s="37"/>
      <c r="T15" s="38"/>
      <c r="U15" s="38"/>
      <c r="V15" s="37">
        <f>(S15*'Updated standard curve'!$H$2)*M15</f>
        <v>0</v>
      </c>
      <c r="W15" s="38">
        <f>(T15*'Updated standard curve'!$H$2)*N15</f>
        <v>0</v>
      </c>
      <c r="X15" s="31">
        <f>(U15*'Updated standard curve'!$H$2)*O15</f>
        <v>0</v>
      </c>
      <c r="Y15" s="38"/>
      <c r="Z15" s="38"/>
      <c r="AA15" s="31"/>
      <c r="AB15" s="30"/>
      <c r="AC15" s="29"/>
      <c r="AD15" s="31"/>
      <c r="AE15" s="43">
        <v>1</v>
      </c>
      <c r="AF15" s="44">
        <v>1</v>
      </c>
      <c r="AG15" s="44">
        <v>1</v>
      </c>
      <c r="AH15" s="37">
        <f>(AB15^3*'Updated standard curve'!$N$2^2+AB15*'Updated standard curve'!$N$3+AB15*'Updated standard curve'!$N$4+'Updated standard curve'!$N$5)*AE15</f>
        <v>-4.4999999999999999E-4</v>
      </c>
      <c r="AI15" s="38">
        <f>(AC15^3*'Updated standard curve'!$N$2^2+AC15*'Updated standard curve'!$N$3+AC15*'Updated standard curve'!$N$4+'Updated standard curve'!$N$5)*AF15</f>
        <v>-4.4999999999999999E-4</v>
      </c>
      <c r="AJ15" s="31">
        <f>(AD15^2*'Updated standard curve'!$K$2+AD15*'Updated standard curve'!$K$3+'Updated standard curve'!$K$4)*AG15</f>
        <v>1.0999999999999999E-2</v>
      </c>
      <c r="AK15" s="38"/>
      <c r="AL15" s="38"/>
      <c r="AM15" s="31"/>
      <c r="AN15" s="26"/>
      <c r="AO15" s="40"/>
      <c r="AP15" s="28"/>
      <c r="AQ15" s="40"/>
      <c r="AR15" s="33"/>
    </row>
    <row r="16" spans="1:44" s="49" customFormat="1" ht="14" x14ac:dyDescent="0.45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curve'!$G$2+'Updated standard curve'!$G$3)*M16</f>
        <v>0</v>
      </c>
      <c r="Q16" s="40">
        <f>(K16*'Updated standard curve'!$G$2+'Updated standard curve'!$G$3)*N16</f>
        <v>0</v>
      </c>
      <c r="R16" s="33">
        <f>(L16*'Updated standard curve'!$G$2+'Updated standard curve'!$G$3)*O16</f>
        <v>0</v>
      </c>
      <c r="S16" s="39"/>
      <c r="T16" s="40"/>
      <c r="U16" s="40"/>
      <c r="V16" s="39">
        <f>(S16*'Updated standard curve'!$H$2)*M16</f>
        <v>0</v>
      </c>
      <c r="W16" s="40">
        <f>(T16*'Updated standard curve'!$H$2)*N16</f>
        <v>0</v>
      </c>
      <c r="X16" s="33">
        <f>(U16*'Updated standard curve'!$H$2)*O16</f>
        <v>0</v>
      </c>
      <c r="Y16" s="40"/>
      <c r="Z16" s="40"/>
      <c r="AA16" s="33"/>
      <c r="AB16" s="32"/>
      <c r="AC16" s="28"/>
      <c r="AD16" s="33"/>
      <c r="AE16" s="46">
        <v>1</v>
      </c>
      <c r="AF16" s="47">
        <v>1</v>
      </c>
      <c r="AG16" s="47">
        <v>1</v>
      </c>
      <c r="AH16" s="39">
        <f>(AB16^3*'Updated standard curve'!$N$2^2+AB16*'Updated standard curve'!$N$3+AB16*'Updated standard curve'!$N$4+'Updated standard curve'!$N$5)*AE16</f>
        <v>-4.4999999999999999E-4</v>
      </c>
      <c r="AI16" s="40">
        <f>(AC16^3*'Updated standard curve'!$N$2^2+AC16*'Updated standard curve'!$N$3+AC16*'Updated standard curve'!$N$4+'Updated standard curve'!$N$5)*AF16</f>
        <v>-4.4999999999999999E-4</v>
      </c>
      <c r="AJ16" s="33">
        <f>(AD16^2*'Updated standard curve'!$K$2+AD16*'Updated standard curve'!$K$3+'Updated standard curve'!$K$4)*AG16</f>
        <v>1.0999999999999999E-2</v>
      </c>
      <c r="AK16" s="40"/>
      <c r="AL16" s="40"/>
      <c r="AM16" s="33"/>
      <c r="AN16" s="26"/>
      <c r="AO16" s="40"/>
      <c r="AP16" s="40"/>
      <c r="AQ16" s="40"/>
      <c r="AR16" s="33"/>
    </row>
    <row r="17" spans="1:44" s="49" customFormat="1" ht="14" x14ac:dyDescent="0.45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curve'!$G$2+'Updated standard curve'!$G$3)*M17</f>
        <v>0</v>
      </c>
      <c r="Q17" s="40">
        <f>(K17*'Updated standard curve'!$G$2+'Updated standard curve'!$G$3)*N17</f>
        <v>0</v>
      </c>
      <c r="R17" s="33">
        <f>(L17*'Updated standard curve'!$G$2+'Updated standard curve'!$G$3)*O17</f>
        <v>0</v>
      </c>
      <c r="S17" s="39"/>
      <c r="T17" s="40"/>
      <c r="U17" s="40"/>
      <c r="V17" s="39">
        <f>(S17*'Updated standard curve'!$H$2)*M17</f>
        <v>0</v>
      </c>
      <c r="W17" s="40">
        <f>(T17*'Updated standard curve'!$H$2)*N17</f>
        <v>0</v>
      </c>
      <c r="X17" s="33">
        <f>(U17*'Updated standard curve'!$H$2)*O17</f>
        <v>0</v>
      </c>
      <c r="Y17" s="40"/>
      <c r="Z17" s="40"/>
      <c r="AA17" s="33"/>
      <c r="AB17" s="32"/>
      <c r="AC17" s="28"/>
      <c r="AD17" s="33"/>
      <c r="AE17" s="46">
        <v>1</v>
      </c>
      <c r="AF17" s="47">
        <v>1</v>
      </c>
      <c r="AG17" s="47">
        <v>1</v>
      </c>
      <c r="AH17" s="39">
        <f>(AB17^3*'Updated standard curve'!$N$2^2+AB17*'Updated standard curve'!$N$3+AB17*'Updated standard curve'!$N$4+'Updated standard curve'!$N$5)*AE17</f>
        <v>-4.4999999999999999E-4</v>
      </c>
      <c r="AI17" s="40">
        <f>(AC17^3*'Updated standard curve'!$N$2^2+AC17*'Updated standard curve'!$N$3+AC17*'Updated standard curve'!$N$4+'Updated standard curve'!$N$5)*AF17</f>
        <v>-4.4999999999999999E-4</v>
      </c>
      <c r="AJ17" s="33">
        <f>(AD17^2*'Updated standard curve'!$K$2+AD17*'Updated standard curve'!$K$3+'Updated standard curve'!$K$4)*AG17</f>
        <v>1.0999999999999999E-2</v>
      </c>
      <c r="AK17" s="40"/>
      <c r="AL17" s="40"/>
      <c r="AM17" s="33"/>
      <c r="AN17" s="26"/>
      <c r="AO17" s="40"/>
      <c r="AP17" s="40"/>
      <c r="AQ17" s="40"/>
      <c r="AR17" s="33"/>
    </row>
    <row r="18" spans="1:44" s="49" customFormat="1" ht="14" x14ac:dyDescent="0.45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curve'!$G$2+'Updated standard curve'!$G$3)*M18</f>
        <v>0</v>
      </c>
      <c r="Q18" s="40">
        <f>(K18*'Updated standard curve'!$G$2+'Updated standard curve'!$G$3)*N18</f>
        <v>0</v>
      </c>
      <c r="R18" s="33">
        <f>(L18*'Updated standard curve'!$G$2+'Updated standard curve'!$G$3)*O18</f>
        <v>0</v>
      </c>
      <c r="S18" s="39"/>
      <c r="T18" s="40"/>
      <c r="U18" s="40"/>
      <c r="V18" s="39">
        <f>(S18*'Updated standard curve'!$H$2)*M18</f>
        <v>0</v>
      </c>
      <c r="W18" s="40">
        <f>(T18*'Updated standard curve'!$H$2)*N18</f>
        <v>0</v>
      </c>
      <c r="X18" s="33">
        <f>(U18*'Updated standard curve'!$H$2)*O18</f>
        <v>0</v>
      </c>
      <c r="Y18" s="40"/>
      <c r="Z18" s="40"/>
      <c r="AA18" s="33"/>
      <c r="AB18" s="32"/>
      <c r="AC18" s="28"/>
      <c r="AD18" s="34"/>
      <c r="AE18" s="46">
        <v>1</v>
      </c>
      <c r="AF18" s="47">
        <v>1</v>
      </c>
      <c r="AG18" s="45">
        <v>1</v>
      </c>
      <c r="AH18" s="39">
        <f>(AB18^3*'Updated standard curve'!$N$2^2+AB18*'Updated standard curve'!$N$3+AB18*'Updated standard curve'!$N$4+'Updated standard curve'!$N$5)*AE18</f>
        <v>-4.4999999999999999E-4</v>
      </c>
      <c r="AI18" s="40">
        <f>(AC18^3*'Updated standard curve'!$N$2^2+AC18*'Updated standard curve'!$N$3+AC18*'Updated standard curve'!$N$4+'Updated standard curve'!$N$5)*AF18</f>
        <v>-4.4999999999999999E-4</v>
      </c>
      <c r="AJ18" s="33">
        <f>(AD18^2*'Updated standard curve'!$K$2+AD18*'Updated standard curve'!$K$3+'Updated standard curve'!$K$4)*AG18</f>
        <v>1.0999999999999999E-2</v>
      </c>
      <c r="AK18" s="40"/>
      <c r="AL18" s="40"/>
      <c r="AM18" s="33"/>
      <c r="AN18" s="26"/>
      <c r="AO18" s="28"/>
      <c r="AP18" s="40"/>
      <c r="AQ18" s="40"/>
      <c r="AR18" s="33"/>
    </row>
    <row r="19" spans="1:44" s="49" customFormat="1" ht="14" x14ac:dyDescent="0.45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curve'!$G$2+'Updated standard curve'!$G$3)*M19</f>
        <v>0</v>
      </c>
      <c r="Q19" s="40">
        <f>(K19*'Updated standard curve'!$G$2+'Updated standard curve'!$G$3)*N19</f>
        <v>0</v>
      </c>
      <c r="R19" s="33">
        <f>(L19*'Updated standard curve'!$G$2+'Updated standard curve'!$G$3)*O19</f>
        <v>0</v>
      </c>
      <c r="S19" s="39"/>
      <c r="T19" s="40"/>
      <c r="U19" s="40"/>
      <c r="V19" s="39">
        <f>(S19*'Updated standard curve'!$H$2)*M19</f>
        <v>0</v>
      </c>
      <c r="W19" s="40">
        <f>(T19*'Updated standard curve'!$H$2)*N19</f>
        <v>0</v>
      </c>
      <c r="X19" s="33">
        <f>(U19*'Updated standard curve'!$H$2)*O19</f>
        <v>0</v>
      </c>
      <c r="Y19" s="40"/>
      <c r="Z19" s="40"/>
      <c r="AA19" s="33"/>
      <c r="AB19" s="32"/>
      <c r="AC19" s="28"/>
      <c r="AD19" s="33"/>
      <c r="AE19" s="46">
        <v>1</v>
      </c>
      <c r="AF19" s="47">
        <v>1</v>
      </c>
      <c r="AG19" s="47">
        <v>1</v>
      </c>
      <c r="AH19" s="39">
        <f>(AB19^3*'Updated standard curve'!$N$2^2+AB19*'Updated standard curve'!$N$3+AB19*'Updated standard curve'!$N$4+'Updated standard curve'!$N$5)*AE19</f>
        <v>-4.4999999999999999E-4</v>
      </c>
      <c r="AI19" s="40">
        <f>(AC19^3*'Updated standard curve'!$N$2^2+AC19*'Updated standard curve'!$N$3+AC19*'Updated standard curve'!$N$4+'Updated standard curve'!$N$5)*AF19</f>
        <v>-4.4999999999999999E-4</v>
      </c>
      <c r="AJ19" s="33">
        <f>(AD19^2*'Updated standard curve'!$K$2+AD19*'Updated standard curve'!$K$3+'Updated standard curve'!$K$4)*AG19</f>
        <v>1.0999999999999999E-2</v>
      </c>
      <c r="AK19" s="40"/>
      <c r="AL19" s="40"/>
      <c r="AM19" s="33"/>
      <c r="AN19" s="48"/>
      <c r="AO19" s="40"/>
      <c r="AP19" s="40"/>
      <c r="AQ19" s="40"/>
      <c r="AR19" s="33"/>
    </row>
    <row r="20" spans="1:44" s="49" customFormat="1" ht="14" x14ac:dyDescent="0.45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/>
      <c r="N20" s="47"/>
      <c r="O20" s="47"/>
      <c r="P20" s="39"/>
      <c r="Q20" s="40"/>
      <c r="R20" s="33"/>
      <c r="S20" s="39"/>
      <c r="T20" s="40"/>
      <c r="U20" s="33"/>
      <c r="V20" s="39"/>
      <c r="W20" s="40"/>
      <c r="X20" s="33"/>
      <c r="Y20" s="40"/>
      <c r="Z20" s="40"/>
      <c r="AA20" s="33"/>
      <c r="AB20" s="32"/>
      <c r="AC20" s="28"/>
      <c r="AD20" s="33"/>
      <c r="AE20" s="46"/>
      <c r="AF20" s="47"/>
      <c r="AG20" s="45"/>
      <c r="AH20" s="39"/>
      <c r="AI20" s="40"/>
      <c r="AJ20" s="33"/>
      <c r="AK20" s="40"/>
      <c r="AL20" s="40"/>
      <c r="AM20" s="33"/>
      <c r="AN20" s="48"/>
      <c r="AO20" s="40"/>
      <c r="AP20" s="40"/>
      <c r="AQ20" s="40"/>
      <c r="AR20" s="33"/>
    </row>
    <row r="21" spans="1:44" s="49" customFormat="1" ht="14" x14ac:dyDescent="0.45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/>
      <c r="N21" s="47"/>
      <c r="O21" s="47"/>
      <c r="P21" s="39"/>
      <c r="Q21" s="40"/>
      <c r="R21" s="33"/>
      <c r="S21" s="39"/>
      <c r="T21" s="40"/>
      <c r="U21" s="33"/>
      <c r="V21" s="39"/>
      <c r="W21" s="40"/>
      <c r="X21" s="33"/>
      <c r="Y21" s="40"/>
      <c r="Z21" s="40"/>
      <c r="AA21" s="33"/>
      <c r="AB21" s="40"/>
      <c r="AC21" s="28"/>
      <c r="AD21" s="40"/>
      <c r="AE21" s="46"/>
      <c r="AF21" s="47"/>
      <c r="AG21" s="47"/>
      <c r="AH21" s="39"/>
      <c r="AI21" s="40"/>
      <c r="AJ21" s="33"/>
      <c r="AK21" s="40"/>
      <c r="AL21" s="40"/>
      <c r="AM21" s="40"/>
      <c r="AN21" s="68"/>
      <c r="AO21" s="40"/>
      <c r="AP21" s="40"/>
      <c r="AQ21" s="40"/>
      <c r="AR21" s="33"/>
    </row>
    <row r="22" spans="1:44" s="49" customFormat="1" ht="14" x14ac:dyDescent="0.45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39"/>
      <c r="T22" s="40"/>
      <c r="U22" s="33"/>
      <c r="V22" s="39"/>
      <c r="W22" s="40"/>
      <c r="X22" s="33"/>
      <c r="Y22" s="40"/>
      <c r="Z22" s="40"/>
      <c r="AA22" s="33"/>
      <c r="AB22" s="40"/>
      <c r="AC22" s="28"/>
      <c r="AD22" s="40"/>
      <c r="AE22" s="46"/>
      <c r="AF22" s="47"/>
      <c r="AG22" s="47"/>
      <c r="AH22" s="39"/>
      <c r="AI22" s="40"/>
      <c r="AJ22" s="33"/>
      <c r="AK22" s="40"/>
      <c r="AL22" s="40"/>
      <c r="AM22" s="40"/>
      <c r="AN22" s="68"/>
      <c r="AO22" s="40"/>
      <c r="AP22" s="40"/>
      <c r="AQ22" s="40"/>
      <c r="AR22" s="33"/>
    </row>
    <row r="23" spans="1:44" s="49" customFormat="1" ht="14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39"/>
      <c r="T23" s="40"/>
      <c r="U23" s="33"/>
      <c r="V23" s="39"/>
      <c r="W23" s="40"/>
      <c r="X23" s="33"/>
      <c r="Y23" s="40"/>
      <c r="Z23" s="40"/>
      <c r="AA23" s="33"/>
      <c r="AB23" s="28"/>
      <c r="AC23" s="28"/>
      <c r="AD23" s="40"/>
      <c r="AE23" s="46"/>
      <c r="AF23" s="47"/>
      <c r="AG23" s="47"/>
      <c r="AH23" s="39"/>
      <c r="AI23" s="40"/>
      <c r="AJ23" s="33"/>
      <c r="AK23" s="40"/>
      <c r="AL23" s="40"/>
      <c r="AM23" s="40"/>
      <c r="AN23" s="68"/>
      <c r="AO23" s="40"/>
      <c r="AP23" s="40"/>
      <c r="AQ23" s="40"/>
      <c r="AR23" s="33"/>
    </row>
    <row r="24" spans="1:44" s="49" customFormat="1" ht="14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39"/>
      <c r="T24" s="40"/>
      <c r="U24" s="33"/>
      <c r="V24" s="39"/>
      <c r="W24" s="40"/>
      <c r="X24" s="33"/>
      <c r="Y24" s="40"/>
      <c r="Z24" s="40"/>
      <c r="AA24" s="33"/>
      <c r="AB24" s="40"/>
      <c r="AC24" s="40"/>
      <c r="AD24" s="40"/>
      <c r="AE24" s="46"/>
      <c r="AF24" s="47"/>
      <c r="AG24" s="47"/>
      <c r="AH24" s="39"/>
      <c r="AI24" s="40"/>
      <c r="AJ24" s="33"/>
      <c r="AK24" s="40"/>
      <c r="AL24" s="40"/>
      <c r="AM24" s="40"/>
      <c r="AN24" s="68"/>
      <c r="AO24" s="40"/>
      <c r="AP24" s="40"/>
      <c r="AQ24" s="40"/>
      <c r="AR24" s="33"/>
    </row>
    <row r="25" spans="1:44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0"/>
      <c r="T25" s="71"/>
      <c r="U25" s="72"/>
      <c r="V25" s="70"/>
      <c r="W25" s="71"/>
      <c r="X25" s="72"/>
      <c r="Y25" s="71"/>
      <c r="Z25" s="71"/>
      <c r="AA25" s="72"/>
      <c r="AB25" s="71"/>
      <c r="AC25" s="71"/>
      <c r="AD25" s="71"/>
      <c r="AE25" s="73"/>
      <c r="AF25" s="74"/>
      <c r="AG25" s="74"/>
      <c r="AH25" s="70"/>
      <c r="AI25" s="71"/>
      <c r="AJ25" s="72"/>
      <c r="AK25" s="71"/>
      <c r="AL25" s="71"/>
      <c r="AM25" s="71"/>
      <c r="AN25" s="75"/>
      <c r="AO25" s="71"/>
      <c r="AP25" s="71"/>
      <c r="AQ25" s="71"/>
      <c r="AR25" s="72"/>
    </row>
    <row r="27" spans="1:44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44" x14ac:dyDescent="0.45">
      <c r="AA28" s="211" t="s">
        <v>151</v>
      </c>
      <c r="AB28" s="211"/>
      <c r="AC28" s="211"/>
      <c r="AD28" s="211" t="s">
        <v>161</v>
      </c>
      <c r="AE28" s="211"/>
      <c r="AF28" s="211"/>
      <c r="AG28" s="211" t="s">
        <v>45</v>
      </c>
      <c r="AH28" s="211"/>
      <c r="AI28" s="211"/>
      <c r="AL28" s="4" t="s">
        <v>46</v>
      </c>
      <c r="AM28" s="4" t="s">
        <v>47</v>
      </c>
      <c r="AN28" s="4" t="s">
        <v>48</v>
      </c>
      <c r="AO28" s="4" t="s">
        <v>34</v>
      </c>
      <c r="AP28" s="4" t="s">
        <v>49</v>
      </c>
    </row>
    <row r="29" spans="1:44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G29" s="4" t="s">
        <v>3</v>
      </c>
      <c r="AH29" s="4" t="s">
        <v>6</v>
      </c>
      <c r="AI29" s="4" t="s">
        <v>10</v>
      </c>
      <c r="AK29" s="4" t="s">
        <v>118</v>
      </c>
      <c r="AL29" s="23">
        <v>196.16</v>
      </c>
      <c r="AM29" s="24" t="e">
        <f>Q20*(AL20+$AL$12)*$AL$29/C20</f>
        <v>#DIV/0!</v>
      </c>
      <c r="AN29" s="4">
        <v>173</v>
      </c>
      <c r="AO29" s="23" t="e">
        <f>AN29/AM29</f>
        <v>#DIV/0!</v>
      </c>
      <c r="AP29" s="4" t="e">
        <f>AM29/AL29</f>
        <v>#DIV/0!</v>
      </c>
    </row>
    <row r="30" spans="1:44" x14ac:dyDescent="0.45">
      <c r="A30" s="21"/>
      <c r="Z30" s="23">
        <f>C15</f>
        <v>0</v>
      </c>
      <c r="AA30" s="4">
        <f>P15*(AK15+$AK$12)*$AL$29</f>
        <v>0</v>
      </c>
      <c r="AB30" s="4">
        <f t="shared" ref="AB30:AB34" si="0">Q15*(AL15+$AL$12)*$AL$29</f>
        <v>0</v>
      </c>
      <c r="AC30" s="4">
        <f t="shared" ref="AC30:AC34" si="1">R15*(AM15+$AM$12)*$AL$29</f>
        <v>0</v>
      </c>
      <c r="AD30" s="4">
        <f>V15*(AK15+$AK$12)*$AL$31</f>
        <v>0</v>
      </c>
      <c r="AE30" s="4">
        <f>W15*(AL15+$AL$12)*$AL$31</f>
        <v>0</v>
      </c>
      <c r="AF30" s="4">
        <f>X15*(AM15+$AM$12)*$AL$31</f>
        <v>0</v>
      </c>
      <c r="AG30" s="4">
        <f t="shared" ref="AG30:AG34" si="2">AH15*(AK15+$AK$12)*$AL$30</f>
        <v>-2.5249499999999998E-2</v>
      </c>
      <c r="AH30" s="4">
        <f t="shared" ref="AH30:AH34" si="3">AI15*(AL15+$AL$12)*$AL$30</f>
        <v>-2.5249499999999998E-2</v>
      </c>
      <c r="AI30" s="4">
        <f t="shared" ref="AI30:AI34" si="4">AJ15*(AM15+$AM$12)*$AL$30</f>
        <v>1.2344199999999999</v>
      </c>
      <c r="AK30" s="4" t="s">
        <v>50</v>
      </c>
      <c r="AL30" s="23">
        <v>56.11</v>
      </c>
      <c r="AM30" s="24" t="e">
        <f>AJ20*(AM20+$AM$12)*$AL$30/C20</f>
        <v>#DIV/0!</v>
      </c>
      <c r="AN30" s="4">
        <v>126</v>
      </c>
      <c r="AO30" s="23" t="e">
        <f>AN30/AM30</f>
        <v>#DIV/0!</v>
      </c>
      <c r="AP30" s="4" t="e">
        <f>AM30/AL30</f>
        <v>#DIV/0!</v>
      </c>
    </row>
    <row r="31" spans="1:44" x14ac:dyDescent="0.45">
      <c r="A31" s="21"/>
      <c r="Z31" s="23">
        <f t="shared" ref="Z31:Z34" si="5">C16</f>
        <v>0</v>
      </c>
      <c r="AA31" s="4">
        <f>P16*(AK16+$AK$12)*$AL$29</f>
        <v>0</v>
      </c>
      <c r="AB31" s="4">
        <f t="shared" si="0"/>
        <v>0</v>
      </c>
      <c r="AC31" s="4">
        <f t="shared" si="1"/>
        <v>0</v>
      </c>
      <c r="AD31" s="4">
        <f t="shared" ref="AD31:AD34" si="6">V16*(AK16+$AK$12)*$AL$31</f>
        <v>0</v>
      </c>
      <c r="AE31" s="4">
        <f t="shared" ref="AE31:AE34" si="7">W16*(AL16+$AL$12)*$AL$31</f>
        <v>0</v>
      </c>
      <c r="AF31" s="4">
        <f t="shared" ref="AF31:AF34" si="8">X16*(AM16+$AM$12)*$AL$31</f>
        <v>0</v>
      </c>
      <c r="AG31" s="4">
        <f t="shared" si="2"/>
        <v>-2.5249499999999998E-2</v>
      </c>
      <c r="AH31" s="4">
        <f t="shared" si="3"/>
        <v>-2.5249499999999998E-2</v>
      </c>
      <c r="AI31" s="4">
        <f t="shared" si="4"/>
        <v>1.2344199999999999</v>
      </c>
      <c r="AK31" s="4" t="s">
        <v>160</v>
      </c>
      <c r="AL31" s="4">
        <v>182.17</v>
      </c>
      <c r="AM31" s="24"/>
      <c r="AO31" s="23"/>
    </row>
    <row r="32" spans="1:44" x14ac:dyDescent="0.45">
      <c r="A32" s="21"/>
      <c r="Z32" s="23">
        <f t="shared" si="5"/>
        <v>0</v>
      </c>
      <c r="AA32" s="4">
        <f>P17*(AK17+$AK$12)*$AL$29</f>
        <v>0</v>
      </c>
      <c r="AB32" s="4">
        <f t="shared" si="0"/>
        <v>0</v>
      </c>
      <c r="AC32" s="4">
        <f t="shared" si="1"/>
        <v>0</v>
      </c>
      <c r="AD32" s="4">
        <f t="shared" si="6"/>
        <v>0</v>
      </c>
      <c r="AE32" s="4">
        <f t="shared" si="7"/>
        <v>0</v>
      </c>
      <c r="AF32" s="4">
        <f t="shared" si="8"/>
        <v>0</v>
      </c>
      <c r="AG32" s="4">
        <f t="shared" si="2"/>
        <v>-2.5249499999999998E-2</v>
      </c>
      <c r="AH32" s="4">
        <f t="shared" si="3"/>
        <v>-2.5249499999999998E-2</v>
      </c>
      <c r="AI32" s="4">
        <f t="shared" si="4"/>
        <v>1.2344199999999999</v>
      </c>
      <c r="AL32" s="4">
        <f>'Auto save'!AB16</f>
        <v>0.11560000000000001</v>
      </c>
      <c r="AM32" s="4" t="s">
        <v>51</v>
      </c>
    </row>
    <row r="33" spans="1:42" x14ac:dyDescent="0.45">
      <c r="A33" s="21"/>
      <c r="Z33" s="23">
        <f t="shared" si="5"/>
        <v>0</v>
      </c>
      <c r="AA33" s="4">
        <f t="shared" ref="AA33:AA34" si="9">P18*(AK18+$AK$12)*$AL$29</f>
        <v>0</v>
      </c>
      <c r="AB33" s="4">
        <f t="shared" si="0"/>
        <v>0</v>
      </c>
      <c r="AC33" s="4">
        <f>R18*(AM18+$AM$12)*$AL$29</f>
        <v>0</v>
      </c>
      <c r="AD33" s="4">
        <f>V18*(AK18+$AK$12)*$AL$31</f>
        <v>0</v>
      </c>
      <c r="AE33" s="4">
        <f>W18*(AL18+$AL$12)*$AL$31</f>
        <v>0</v>
      </c>
      <c r="AF33" s="4">
        <f t="shared" si="8"/>
        <v>0</v>
      </c>
      <c r="AG33" s="4">
        <f>AH18*(AK18+$AK$12)*$AL$30</f>
        <v>-2.5249499999999998E-2</v>
      </c>
      <c r="AH33" s="4">
        <f t="shared" si="3"/>
        <v>-2.5249499999999998E-2</v>
      </c>
      <c r="AI33" s="4">
        <f t="shared" si="4"/>
        <v>1.2344199999999999</v>
      </c>
      <c r="AL33" s="4" t="e">
        <f>AL32/(AB34/1000)</f>
        <v>#DIV/0!</v>
      </c>
      <c r="AM33" s="4" t="s">
        <v>159</v>
      </c>
    </row>
    <row r="34" spans="1:42" x14ac:dyDescent="0.45">
      <c r="A34" s="22"/>
      <c r="Z34" s="23">
        <f t="shared" si="5"/>
        <v>0</v>
      </c>
      <c r="AA34" s="4">
        <f t="shared" si="9"/>
        <v>0</v>
      </c>
      <c r="AB34" s="4">
        <f t="shared" si="0"/>
        <v>0</v>
      </c>
      <c r="AC34" s="4">
        <f t="shared" si="1"/>
        <v>0</v>
      </c>
      <c r="AD34" s="4">
        <f t="shared" si="6"/>
        <v>0</v>
      </c>
      <c r="AE34" s="4">
        <f t="shared" si="7"/>
        <v>0</v>
      </c>
      <c r="AF34" s="4">
        <f t="shared" si="8"/>
        <v>0</v>
      </c>
      <c r="AG34" s="4">
        <f t="shared" si="2"/>
        <v>-2.5249499999999998E-2</v>
      </c>
      <c r="AH34" s="4">
        <f t="shared" si="3"/>
        <v>-2.5249499999999998E-2</v>
      </c>
      <c r="AI34" s="4">
        <f t="shared" si="4"/>
        <v>1.2344199999999999</v>
      </c>
    </row>
    <row r="36" spans="1:42" x14ac:dyDescent="0.45">
      <c r="AA36" s="4">
        <f>AA33/($AA$33+$AD$33+$AG$33)*100</f>
        <v>0</v>
      </c>
      <c r="AB36" s="4">
        <f>AB33/($AB$33+$AE$33+$AH$33)*100</f>
        <v>0</v>
      </c>
      <c r="AC36" s="4">
        <f>AC33/($AC$33+$AF$33+$AI$33)*100</f>
        <v>0</v>
      </c>
      <c r="AD36" s="4">
        <f>AD33/($AA$33+$AD$33+$AG$33)*100</f>
        <v>0</v>
      </c>
      <c r="AE36" s="4">
        <f>AE33/($AB$33+$AE$33+$AH$33)*100</f>
        <v>0</v>
      </c>
      <c r="AF36" s="4">
        <f>AF33/($AC$33+$AF$33+$AI$33)*100</f>
        <v>0</v>
      </c>
      <c r="AG36" s="4">
        <f>AG33/($AA$33+$AD$33+$AG$33)*100</f>
        <v>100</v>
      </c>
      <c r="AH36" s="4">
        <f>AH33/($AB$33+$AE$33+$AH$33)*100</f>
        <v>100</v>
      </c>
      <c r="AI36" s="4">
        <f>AI33/($AC$33+$AF$33+$AI$33)*100</f>
        <v>100</v>
      </c>
    </row>
    <row r="39" spans="1:42" x14ac:dyDescent="0.45">
      <c r="AL39" s="211" t="s">
        <v>175</v>
      </c>
      <c r="AM39" s="211"/>
      <c r="AN39" s="211" t="s">
        <v>176</v>
      </c>
      <c r="AO39" s="211"/>
      <c r="AP39" s="211"/>
    </row>
    <row r="40" spans="1:42" x14ac:dyDescent="0.45">
      <c r="AK40" s="4" t="s">
        <v>171</v>
      </c>
      <c r="AL40" s="4" t="s">
        <v>172</v>
      </c>
      <c r="AM40" s="4" t="s">
        <v>50</v>
      </c>
      <c r="AN40" s="4" t="s">
        <v>177</v>
      </c>
      <c r="AO40" s="4" t="s">
        <v>172</v>
      </c>
      <c r="AP40" s="4" t="s">
        <v>50</v>
      </c>
    </row>
    <row r="41" spans="1:42" x14ac:dyDescent="0.45">
      <c r="Z41" s="4" t="s">
        <v>52</v>
      </c>
      <c r="AA41" s="211" t="s">
        <v>152</v>
      </c>
      <c r="AB41" s="211"/>
      <c r="AC41" s="211"/>
      <c r="AD41" s="211" t="s">
        <v>162</v>
      </c>
      <c r="AE41" s="211"/>
      <c r="AF41" s="211"/>
      <c r="AG41" s="211" t="s">
        <v>54</v>
      </c>
      <c r="AH41" s="211"/>
      <c r="AI41" s="211"/>
      <c r="AK41" s="4" t="s">
        <v>178</v>
      </c>
      <c r="AL41" s="4" t="s">
        <v>173</v>
      </c>
      <c r="AM41" s="4" t="s">
        <v>174</v>
      </c>
      <c r="AN41" s="4" t="s">
        <v>173</v>
      </c>
      <c r="AO41" s="4" t="s">
        <v>174</v>
      </c>
      <c r="AP41" s="4" t="s">
        <v>173</v>
      </c>
    </row>
    <row r="42" spans="1:42" x14ac:dyDescent="0.45">
      <c r="Z42" s="23">
        <f>C15</f>
        <v>0</v>
      </c>
      <c r="AA42" s="4" t="e">
        <f>AA30/$AA$30*100</f>
        <v>#DIV/0!</v>
      </c>
      <c r="AB42" s="4" t="e">
        <f t="shared" ref="AA42:AC46" si="10">AB30/$AA$30*100</f>
        <v>#DIV/0!</v>
      </c>
      <c r="AC42" s="4" t="e">
        <f t="shared" si="10"/>
        <v>#DIV/0!</v>
      </c>
      <c r="AD42" s="4" t="e">
        <f>AD30/$AD$30*100</f>
        <v>#DIV/0!</v>
      </c>
      <c r="AE42" s="4" t="e">
        <f>AE30/$AD$30*100</f>
        <v>#DIV/0!</v>
      </c>
      <c r="AF42" s="4" t="e">
        <f>AF30/$AD$30*100</f>
        <v>#DIV/0!</v>
      </c>
      <c r="AG42" s="4">
        <f>AG30/$AG$30*100</f>
        <v>100</v>
      </c>
      <c r="AH42" s="4">
        <f>AH30/$AG$30*100</f>
        <v>100</v>
      </c>
      <c r="AI42" s="4">
        <f>AI30/$AG$30*100</f>
        <v>-4888.8888888888887</v>
      </c>
      <c r="AK42" s="4">
        <v>1</v>
      </c>
      <c r="AL42" s="4" t="e">
        <f>(Q15*(AL15+$AL$12)-$Q$15*($AL$15+$AL$12))*$AL$29/(C15-$C$15)/0.055</f>
        <v>#DIV/0!</v>
      </c>
      <c r="AM42" s="4" t="e">
        <f>(AJ15*(AM15+$AM$12)-$AJ$15*($AM$15+$AM$12))*$AL$29/(C15-$C$15)/0.055</f>
        <v>#DIV/0!</v>
      </c>
      <c r="AN42" s="4" t="e">
        <f>(W15*(AL15+$AL$12)-$W$15*($AL$15+$AL$12))*$AL$29/(C15-$C$15)/0.055</f>
        <v>#DIV/0!</v>
      </c>
      <c r="AO42" s="4" t="e">
        <f>(R15*(AM15+$AM$12)-$R$15*($AM$15+$AM$12))*$AL$29/(C15-$C$15)/0.055</f>
        <v>#DIV/0!</v>
      </c>
      <c r="AP42" s="4" t="e">
        <f>(AI15*(AL15+$AL$12)-$AI$15*($AL$15+$AL$12))*$AL$29/(C15-$C$15)/0.055</f>
        <v>#DIV/0!</v>
      </c>
    </row>
    <row r="43" spans="1:42" x14ac:dyDescent="0.45">
      <c r="Z43" s="23">
        <f t="shared" ref="Z43:Z46" si="11">C16</f>
        <v>0</v>
      </c>
      <c r="AA43" s="4" t="e">
        <f>AA31/$AA$30*100</f>
        <v>#DIV/0!</v>
      </c>
      <c r="AB43" s="4" t="e">
        <f t="shared" si="10"/>
        <v>#DIV/0!</v>
      </c>
      <c r="AC43" s="4" t="e">
        <f t="shared" si="10"/>
        <v>#DIV/0!</v>
      </c>
      <c r="AD43" s="4" t="e">
        <f t="shared" ref="AD43:AF46" si="12">AD31/$AD$30*100</f>
        <v>#DIV/0!</v>
      </c>
      <c r="AE43" s="4" t="e">
        <f t="shared" si="12"/>
        <v>#DIV/0!</v>
      </c>
      <c r="AF43" s="4" t="e">
        <f t="shared" si="12"/>
        <v>#DIV/0!</v>
      </c>
      <c r="AG43" s="4">
        <f t="shared" ref="AG43:AI46" si="13">AG31/$AG$30*100</f>
        <v>100</v>
      </c>
      <c r="AH43" s="4">
        <f t="shared" si="13"/>
        <v>100</v>
      </c>
      <c r="AI43" s="4">
        <f t="shared" si="13"/>
        <v>-4888.8888888888887</v>
      </c>
      <c r="AK43" s="4">
        <v>2</v>
      </c>
      <c r="AL43" s="4" t="e">
        <f t="shared" ref="AL43:AL46" si="14">(Q16*(AL16+$AL$12)-$Q$15*($AL$15+$AL$12))*$AL$29/(C16-$C$15)/0.055</f>
        <v>#DIV/0!</v>
      </c>
      <c r="AM43" s="4" t="e">
        <f t="shared" ref="AM43:AM46" si="15">(AJ16*(AM16+$AM$12)-$AJ$15*($AM$15+$AM$12))*$AL$29/(C16-$C$15)/0.055</f>
        <v>#DIV/0!</v>
      </c>
      <c r="AN43" s="4" t="e">
        <f t="shared" ref="AN43:AN46" si="16">(W16*(AL16+$AL$12)-$W$15*($AL$15+$AL$12))*$AL$29/(C16-$C$15)/0.055</f>
        <v>#DIV/0!</v>
      </c>
      <c r="AO43" s="4" t="e">
        <f t="shared" ref="AO43:AO46" si="17">(R16*(AM16+$AM$12)-$R$15*($AM$15+$AM$12))*$AL$29/(C16-$C$15)/0.055</f>
        <v>#DIV/0!</v>
      </c>
      <c r="AP43" s="4" t="e">
        <f t="shared" ref="AP43:AP46" si="18">(AI16*(AL16+$AL$12)-$AI$15*($AL$15+$AL$12))*$AL$29/(C16-$C$15)/0.055</f>
        <v>#DIV/0!</v>
      </c>
    </row>
    <row r="44" spans="1:42" x14ac:dyDescent="0.45">
      <c r="Z44" s="23">
        <f t="shared" si="11"/>
        <v>0</v>
      </c>
      <c r="AA44" s="4" t="e">
        <f>AA32/$AA$30*100</f>
        <v>#DIV/0!</v>
      </c>
      <c r="AB44" s="4" t="e">
        <f t="shared" si="10"/>
        <v>#DIV/0!</v>
      </c>
      <c r="AC44" s="4" t="e">
        <f t="shared" si="10"/>
        <v>#DIV/0!</v>
      </c>
      <c r="AD44" s="4" t="e">
        <f t="shared" si="12"/>
        <v>#DIV/0!</v>
      </c>
      <c r="AE44" s="4" t="e">
        <f t="shared" si="12"/>
        <v>#DIV/0!</v>
      </c>
      <c r="AF44" s="4" t="e">
        <f t="shared" si="12"/>
        <v>#DIV/0!</v>
      </c>
      <c r="AG44" s="4">
        <f t="shared" si="13"/>
        <v>100</v>
      </c>
      <c r="AH44" s="4">
        <f t="shared" si="13"/>
        <v>100</v>
      </c>
      <c r="AI44" s="4">
        <f t="shared" si="13"/>
        <v>-4888.8888888888887</v>
      </c>
      <c r="AK44" s="4">
        <v>3</v>
      </c>
      <c r="AL44" s="4" t="e">
        <f t="shared" si="14"/>
        <v>#DIV/0!</v>
      </c>
      <c r="AM44" s="4" t="e">
        <f t="shared" si="15"/>
        <v>#DIV/0!</v>
      </c>
      <c r="AN44" s="4" t="e">
        <f t="shared" si="16"/>
        <v>#DIV/0!</v>
      </c>
      <c r="AO44" s="4" t="e">
        <f t="shared" si="17"/>
        <v>#DIV/0!</v>
      </c>
      <c r="AP44" s="4" t="e">
        <f t="shared" si="18"/>
        <v>#DIV/0!</v>
      </c>
    </row>
    <row r="45" spans="1:42" x14ac:dyDescent="0.45">
      <c r="W45" s="36"/>
      <c r="X45" s="36"/>
      <c r="Y45" s="36"/>
      <c r="Z45" s="23">
        <f t="shared" si="11"/>
        <v>0</v>
      </c>
      <c r="AA45" s="36" t="e">
        <f t="shared" si="10"/>
        <v>#DIV/0!</v>
      </c>
      <c r="AB45" s="36" t="e">
        <f t="shared" si="10"/>
        <v>#DIV/0!</v>
      </c>
      <c r="AC45" s="36" t="e">
        <f t="shared" si="10"/>
        <v>#DIV/0!</v>
      </c>
      <c r="AD45" s="4" t="e">
        <f>AD33/$AD$30*100</f>
        <v>#DIV/0!</v>
      </c>
      <c r="AE45" s="4" t="e">
        <f t="shared" si="12"/>
        <v>#DIV/0!</v>
      </c>
      <c r="AF45" s="4" t="e">
        <f t="shared" si="12"/>
        <v>#DIV/0!</v>
      </c>
      <c r="AG45" s="36">
        <f t="shared" si="13"/>
        <v>100</v>
      </c>
      <c r="AH45" s="36">
        <f t="shared" si="13"/>
        <v>100</v>
      </c>
      <c r="AI45" s="36">
        <f t="shared" si="13"/>
        <v>-4888.8888888888887</v>
      </c>
      <c r="AJ45" s="36"/>
      <c r="AK45" s="36">
        <v>4</v>
      </c>
      <c r="AL45" s="4" t="e">
        <f t="shared" si="14"/>
        <v>#DIV/0!</v>
      </c>
      <c r="AM45" s="4" t="e">
        <f t="shared" si="15"/>
        <v>#DIV/0!</v>
      </c>
      <c r="AN45" s="4" t="e">
        <f t="shared" si="16"/>
        <v>#DIV/0!</v>
      </c>
      <c r="AO45" s="4" t="e">
        <f t="shared" si="17"/>
        <v>#DIV/0!</v>
      </c>
      <c r="AP45" s="4" t="e">
        <f t="shared" si="18"/>
        <v>#DIV/0!</v>
      </c>
    </row>
    <row r="46" spans="1:42" x14ac:dyDescent="0.45">
      <c r="Z46" s="23">
        <f t="shared" si="11"/>
        <v>0</v>
      </c>
      <c r="AA46" s="36" t="e">
        <f t="shared" si="10"/>
        <v>#DIV/0!</v>
      </c>
      <c r="AB46" s="36" t="e">
        <f t="shared" si="10"/>
        <v>#DIV/0!</v>
      </c>
      <c r="AC46" s="36" t="e">
        <f t="shared" si="10"/>
        <v>#DIV/0!</v>
      </c>
      <c r="AD46" s="4" t="e">
        <f>AD34/$AD$30*100</f>
        <v>#DIV/0!</v>
      </c>
      <c r="AE46" s="4" t="e">
        <f t="shared" si="12"/>
        <v>#DIV/0!</v>
      </c>
      <c r="AF46" s="4" t="e">
        <f t="shared" si="12"/>
        <v>#DIV/0!</v>
      </c>
      <c r="AG46" s="36">
        <f t="shared" si="13"/>
        <v>100</v>
      </c>
      <c r="AH46" s="36">
        <f t="shared" si="13"/>
        <v>100</v>
      </c>
      <c r="AI46" s="36">
        <f t="shared" si="13"/>
        <v>-4888.8888888888887</v>
      </c>
      <c r="AJ46" s="36"/>
      <c r="AK46" s="36">
        <v>5</v>
      </c>
      <c r="AL46" s="4" t="e">
        <f t="shared" si="14"/>
        <v>#DIV/0!</v>
      </c>
      <c r="AM46" s="4" t="e">
        <f t="shared" si="15"/>
        <v>#DIV/0!</v>
      </c>
      <c r="AN46" s="4" t="e">
        <f t="shared" si="16"/>
        <v>#DIV/0!</v>
      </c>
      <c r="AO46" s="4" t="e">
        <f t="shared" si="17"/>
        <v>#DIV/0!</v>
      </c>
      <c r="AP46" s="4" t="e">
        <f t="shared" si="18"/>
        <v>#DIV/0!</v>
      </c>
    </row>
    <row r="47" spans="1:42" x14ac:dyDescent="0.45">
      <c r="AA47" s="36"/>
      <c r="AB47" s="36"/>
      <c r="AC47" s="36"/>
      <c r="AG47" s="36"/>
      <c r="AH47" s="36"/>
      <c r="AI47" s="36"/>
      <c r="AJ47" s="36"/>
      <c r="AK47" s="36"/>
    </row>
    <row r="48" spans="1:42" x14ac:dyDescent="0.45">
      <c r="Z48" s="36"/>
      <c r="AA48" s="36" t="e">
        <f>AA45/SUM($AA$45:$AC$45)*100</f>
        <v>#DIV/0!</v>
      </c>
      <c r="AB48" s="36" t="e">
        <f>AB45/SUM($AA$45:$AC$45)*100</f>
        <v>#DIV/0!</v>
      </c>
      <c r="AC48" s="36" t="e">
        <f>AC45/SUM($AA$45:$AC$45)*100</f>
        <v>#DIV/0!</v>
      </c>
      <c r="AD48" s="36" t="e">
        <f>AD45/SUM($AD$45:$AF$45)*100</f>
        <v>#DIV/0!</v>
      </c>
      <c r="AE48" s="36" t="e">
        <f t="shared" ref="AE48:AF48" si="19">AE45/SUM($AD$45:$AF$45)*100</f>
        <v>#DIV/0!</v>
      </c>
      <c r="AF48" s="36" t="e">
        <f t="shared" si="19"/>
        <v>#DIV/0!</v>
      </c>
      <c r="AG48" s="36">
        <f>AG45/SUM($AG$45:$AI$45)*100</f>
        <v>-2.1327014218009479</v>
      </c>
      <c r="AH48" s="36">
        <f t="shared" ref="AH48:AI48" si="20">AH45/SUM($AG$45:$AI$45)*100</f>
        <v>-2.1327014218009479</v>
      </c>
      <c r="AI48" s="36">
        <f t="shared" si="20"/>
        <v>104.2654028436019</v>
      </c>
      <c r="AJ48" s="36"/>
      <c r="AK48" s="36"/>
    </row>
    <row r="49" spans="26:37" x14ac:dyDescent="0.45">
      <c r="AA49" s="36" t="e">
        <f>AA46/SUM($AA$46:$AC$46)*100</f>
        <v>#DIV/0!</v>
      </c>
      <c r="AB49" s="36" t="e">
        <f t="shared" ref="AB49:AC49" si="21">AB46/SUM($AA$46:$AC$46)*100</f>
        <v>#DIV/0!</v>
      </c>
      <c r="AC49" s="36" t="e">
        <f t="shared" si="21"/>
        <v>#DIV/0!</v>
      </c>
      <c r="AD49" s="36" t="e">
        <f>AD46/SUM($AD$46:$AF$46)*100</f>
        <v>#DIV/0!</v>
      </c>
      <c r="AE49" s="36" t="e">
        <f t="shared" ref="AE49:AF49" si="22">AE46/SUM($AD$46:$AF$46)*100</f>
        <v>#DIV/0!</v>
      </c>
      <c r="AF49" s="36" t="e">
        <f t="shared" si="22"/>
        <v>#DIV/0!</v>
      </c>
      <c r="AG49" s="36">
        <f>AG46/SUM($AG$46:$AI$46)*100</f>
        <v>-2.1327014218009479</v>
      </c>
      <c r="AH49" s="36">
        <f t="shared" ref="AH49:AI49" si="23">AH46/SUM($AG$46:$AI$46)*100</f>
        <v>-2.1327014218009479</v>
      </c>
      <c r="AI49" s="36">
        <f t="shared" si="23"/>
        <v>104.2654028436019</v>
      </c>
      <c r="AJ49" s="36"/>
      <c r="AK49" s="36"/>
    </row>
    <row r="50" spans="26:37" x14ac:dyDescent="0.45">
      <c r="AA50" s="36"/>
      <c r="AB50" s="36"/>
      <c r="AC50" s="36"/>
      <c r="AG50" s="36"/>
      <c r="AH50" s="36"/>
      <c r="AI50" s="36"/>
      <c r="AJ50" s="36"/>
      <c r="AK50" s="36"/>
    </row>
    <row r="51" spans="26:37" x14ac:dyDescent="0.45">
      <c r="AA51" s="36"/>
      <c r="AB51" s="36"/>
      <c r="AC51" s="36"/>
      <c r="AD51" s="36"/>
      <c r="AE51" s="36"/>
      <c r="AF51" s="36"/>
      <c r="AG51" s="36"/>
      <c r="AH51" s="36"/>
      <c r="AI51" s="36"/>
    </row>
    <row r="52" spans="26:37" x14ac:dyDescent="0.45">
      <c r="Z52" s="4" t="s">
        <v>180</v>
      </c>
      <c r="AA52" s="36" t="s">
        <v>166</v>
      </c>
      <c r="AB52" s="36"/>
      <c r="AC52" s="36"/>
      <c r="AD52" s="36"/>
      <c r="AE52" s="36"/>
      <c r="AF52" s="36"/>
      <c r="AG52" s="36"/>
      <c r="AH52" s="36"/>
      <c r="AI52" s="36"/>
    </row>
    <row r="53" spans="26:37" x14ac:dyDescent="0.45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  <c r="AI53" s="36"/>
    </row>
    <row r="54" spans="26:37" x14ac:dyDescent="0.45">
      <c r="Z54" s="23">
        <f t="shared" ref="Z54:Z57" si="24">C16</f>
        <v>0</v>
      </c>
      <c r="AA54" s="36" t="e">
        <f>(Q16*(AL16+$AL$12)-Q15*(AL15+$AL$12))*$AL$29/(C16-C15)</f>
        <v>#DIV/0!</v>
      </c>
      <c r="AB54" s="36" t="e">
        <f>AA54/0.055</f>
        <v>#DIV/0!</v>
      </c>
      <c r="AC54" s="36"/>
      <c r="AD54" s="36"/>
      <c r="AE54" s="36"/>
      <c r="AF54" s="36"/>
      <c r="AG54" s="36"/>
      <c r="AH54" s="36"/>
      <c r="AI54" s="36"/>
    </row>
    <row r="55" spans="26:37" x14ac:dyDescent="0.45">
      <c r="Z55" s="23">
        <f t="shared" si="24"/>
        <v>0</v>
      </c>
      <c r="AA55" s="36" t="e">
        <f t="shared" ref="AA55:AA57" si="25">(Q17*(AL17+$AL$12)-Q16*(AL16+$AL$12))*$AL$29/(C17-C16)</f>
        <v>#DIV/0!</v>
      </c>
      <c r="AB55" s="36" t="e">
        <f>AA55/0.055</f>
        <v>#DIV/0!</v>
      </c>
      <c r="AC55" s="36"/>
      <c r="AD55" s="36"/>
      <c r="AE55" s="36"/>
      <c r="AF55" s="36"/>
      <c r="AG55" s="36"/>
      <c r="AH55" s="36"/>
      <c r="AI55" s="36"/>
    </row>
    <row r="56" spans="26:37" x14ac:dyDescent="0.45">
      <c r="Z56" s="23">
        <f t="shared" si="24"/>
        <v>0</v>
      </c>
      <c r="AA56" s="36" t="e">
        <f t="shared" si="25"/>
        <v>#DIV/0!</v>
      </c>
      <c r="AB56" s="36" t="e">
        <f t="shared" ref="AB56" si="26">AA56/0.055</f>
        <v>#DIV/0!</v>
      </c>
      <c r="AC56" s="36"/>
      <c r="AD56" s="36"/>
      <c r="AE56" s="36"/>
      <c r="AF56" s="36"/>
      <c r="AG56" s="36"/>
      <c r="AH56" s="36"/>
      <c r="AI56" s="36"/>
    </row>
    <row r="57" spans="26:37" x14ac:dyDescent="0.45">
      <c r="Z57" s="23">
        <f t="shared" si="24"/>
        <v>0</v>
      </c>
      <c r="AA57" s="36" t="e">
        <f t="shared" si="25"/>
        <v>#DIV/0!</v>
      </c>
      <c r="AB57" s="36" t="e">
        <f>AA57/0.055</f>
        <v>#DIV/0!</v>
      </c>
    </row>
    <row r="58" spans="26:37" x14ac:dyDescent="0.45">
      <c r="Z58" s="23"/>
      <c r="AA58" s="36"/>
      <c r="AB58" s="36"/>
    </row>
    <row r="59" spans="26:37" x14ac:dyDescent="0.45">
      <c r="AA59" s="36"/>
      <c r="AB59" s="36"/>
    </row>
    <row r="60" spans="26:37" x14ac:dyDescent="0.45">
      <c r="AA60" s="36" t="s">
        <v>47</v>
      </c>
      <c r="AB60" s="36" t="s">
        <v>178</v>
      </c>
    </row>
    <row r="61" spans="26:37" x14ac:dyDescent="0.45">
      <c r="AA61" s="36"/>
      <c r="AB61" s="36"/>
    </row>
    <row r="62" spans="26:37" x14ac:dyDescent="0.45">
      <c r="AA62" s="36"/>
      <c r="AB62" s="198" t="s">
        <v>166</v>
      </c>
      <c r="AC62" s="198"/>
      <c r="AD62" s="198" t="s">
        <v>50</v>
      </c>
      <c r="AE62" s="198"/>
    </row>
    <row r="63" spans="26:37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7" x14ac:dyDescent="0.45">
      <c r="Z64" s="23">
        <f>C15</f>
        <v>0</v>
      </c>
      <c r="AA64" s="36"/>
      <c r="AB64" s="36" t="s">
        <v>187</v>
      </c>
      <c r="AC64" s="36" t="s">
        <v>188</v>
      </c>
      <c r="AD64" s="36" t="s">
        <v>187</v>
      </c>
      <c r="AE64" s="36" t="s">
        <v>188</v>
      </c>
    </row>
    <row r="65" spans="26:31" x14ac:dyDescent="0.45">
      <c r="Z65" s="23">
        <f t="shared" ref="Z65:Z68" si="27">C16</f>
        <v>0</v>
      </c>
      <c r="AA65" s="36" t="e">
        <f>VLOOKUP(Z65, 'Auto save'!A2:$N$5000, 14, TRUE)</f>
        <v>#N/A</v>
      </c>
      <c r="AB65" s="148" t="e">
        <f>((96485*(Q16*(AL16+$AL$12)))/(10*AA65))*100</f>
        <v>#N/A</v>
      </c>
      <c r="AC65" s="149" t="e">
        <f>($N$6*AA65)/(3.6*10^6*$AL$29*(Q16*(AL16+$AL$12)-$Q$15*($AL$15+$AL$12)))*1000</f>
        <v>#N/A</v>
      </c>
      <c r="AD65" s="148" t="e">
        <f>((96485*(AJ16*(AM16+$AM$12)))/(10*AA65))*100</f>
        <v>#N/A</v>
      </c>
      <c r="AE65" s="149" t="e">
        <f>($N$6*AA65)/(3.6*10^6*$AL$30*(AJ16*(AM16+$AM$12)-$AJ$15*($AM$15+$AM$12)))*1000</f>
        <v>#N/A</v>
      </c>
    </row>
    <row r="66" spans="26:31" x14ac:dyDescent="0.45">
      <c r="Z66" s="23">
        <f t="shared" si="27"/>
        <v>0</v>
      </c>
      <c r="AA66" s="36" t="e">
        <f>VLOOKUP(Z66, 'Auto save'!A3:$N$5000, 14, TRUE)</f>
        <v>#N/A</v>
      </c>
      <c r="AB66" s="148" t="e">
        <f>((96485*(Q17*(AL17+$AL$12)))/(10*AA66))*100</f>
        <v>#N/A</v>
      </c>
      <c r="AC66" s="149" t="e">
        <f t="shared" ref="AC66:AC68" si="28">($N$6*AA66)/(3.6*10^6*$AL$29*(Q17*(AL17+$AL$12)-$Q$15*($AL$15+$AL$12)))*1000</f>
        <v>#N/A</v>
      </c>
      <c r="AD66" s="148" t="e">
        <f t="shared" ref="AD66:AD68" si="29">((96485*(AJ17*(AM17+$AM$12)))/(10*AA66))*100</f>
        <v>#N/A</v>
      </c>
      <c r="AE66" s="149" t="e">
        <f t="shared" ref="AE66:AE68" si="30">($N$6*AA66)/(3.6*10^6*$AL$30*(AJ17*(AM17+$AM$12)-$AJ$15*($AM$15+$AM$12)))*1000</f>
        <v>#N/A</v>
      </c>
    </row>
    <row r="67" spans="26:31" x14ac:dyDescent="0.45">
      <c r="Z67" s="23">
        <f t="shared" si="27"/>
        <v>0</v>
      </c>
      <c r="AA67" s="36" t="e">
        <f>VLOOKUP(Z67, 'Auto save'!A4:$N$5000, 14, TRUE)</f>
        <v>#N/A</v>
      </c>
      <c r="AB67" s="148" t="e">
        <f>((96485*(Q18*(AL18+$AL$12)))/(10*AA67))*100</f>
        <v>#N/A</v>
      </c>
      <c r="AC67" s="149" t="e">
        <f t="shared" si="28"/>
        <v>#N/A</v>
      </c>
      <c r="AD67" s="148" t="e">
        <f t="shared" si="29"/>
        <v>#N/A</v>
      </c>
      <c r="AE67" s="149" t="e">
        <f t="shared" si="30"/>
        <v>#N/A</v>
      </c>
    </row>
    <row r="68" spans="26:31" x14ac:dyDescent="0.45">
      <c r="Z68" s="23">
        <f t="shared" si="27"/>
        <v>0</v>
      </c>
      <c r="AA68" s="36" t="e">
        <f>VLOOKUP(Z68, 'Auto save'!A5:$N$5000, 14, TRUE)</f>
        <v>#N/A</v>
      </c>
      <c r="AB68" s="148" t="e">
        <f>((96485*(Q19*(AL19+$AL$12)))/(10*AA68))*100</f>
        <v>#N/A</v>
      </c>
      <c r="AC68" s="149" t="e">
        <f t="shared" si="28"/>
        <v>#N/A</v>
      </c>
      <c r="AD68" s="148" t="e">
        <f t="shared" si="29"/>
        <v>#N/A</v>
      </c>
      <c r="AE68" s="149" t="e">
        <f t="shared" si="30"/>
        <v>#N/A</v>
      </c>
    </row>
    <row r="69" spans="26:31" x14ac:dyDescent="0.45">
      <c r="Z69" s="23"/>
      <c r="AA69" s="36"/>
      <c r="AB69" s="148"/>
      <c r="AC69" s="149"/>
      <c r="AD69" s="148"/>
      <c r="AE69" s="149"/>
    </row>
    <row r="70" spans="26:31" x14ac:dyDescent="0.45">
      <c r="Z70" s="23"/>
      <c r="AA70" s="36"/>
      <c r="AB70" s="148"/>
      <c r="AC70" s="149"/>
      <c r="AD70" s="148"/>
      <c r="AE70" s="149"/>
    </row>
  </sheetData>
  <mergeCells count="34">
    <mergeCell ref="B5:L5"/>
    <mergeCell ref="M5:O5"/>
    <mergeCell ref="A11:C12"/>
    <mergeCell ref="D11:I11"/>
    <mergeCell ref="J11:R11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J13:L13"/>
    <mergeCell ref="M13:O13"/>
    <mergeCell ref="P13:R13"/>
    <mergeCell ref="S13:U13"/>
    <mergeCell ref="V13:X13"/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B2" sqref="B2:C3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6" width="8.58203125" style="4"/>
    <col min="27" max="27" width="9.75" style="4" bestFit="1" customWidth="1"/>
    <col min="28" max="28" width="8.58203125" style="4"/>
    <col min="29" max="29" width="9.75" style="4" bestFit="1" customWidth="1"/>
    <col min="30" max="16384" width="8.58203125" style="4"/>
  </cols>
  <sheetData>
    <row r="1" spans="1:44" ht="16" thickBot="1" x14ac:dyDescent="0.5"/>
    <row r="2" spans="1:44" x14ac:dyDescent="0.45">
      <c r="B2" s="5">
        <v>44887</v>
      </c>
      <c r="C2" s="6"/>
    </row>
    <row r="3" spans="1:44" ht="16" thickBot="1" x14ac:dyDescent="0.5">
      <c r="B3" s="35" t="s">
        <v>0</v>
      </c>
      <c r="C3" s="7"/>
    </row>
    <row r="4" spans="1:44" ht="16" thickBot="1" x14ac:dyDescent="0.5"/>
    <row r="5" spans="1:44" ht="16" thickBot="1" x14ac:dyDescent="0.5">
      <c r="B5" s="199" t="s">
        <v>1</v>
      </c>
      <c r="C5" s="200"/>
      <c r="D5" s="200"/>
      <c r="E5" s="200"/>
      <c r="F5" s="200"/>
      <c r="G5" s="200"/>
      <c r="H5" s="200"/>
      <c r="I5" s="200"/>
      <c r="J5" s="200"/>
      <c r="K5" s="200"/>
      <c r="L5" s="201"/>
      <c r="M5" s="199" t="s">
        <v>2</v>
      </c>
      <c r="N5" s="200"/>
      <c r="O5" s="201"/>
      <c r="P5" s="8"/>
      <c r="Q5" s="8"/>
      <c r="R5" s="8"/>
    </row>
    <row r="6" spans="1:44" x14ac:dyDescent="0.45">
      <c r="B6" s="9" t="s">
        <v>3</v>
      </c>
      <c r="C6" s="10" t="s">
        <v>101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44" x14ac:dyDescent="0.45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44" x14ac:dyDescent="0.45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44" ht="16" thickBot="1" x14ac:dyDescent="0.5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44" ht="16" thickBot="1" x14ac:dyDescent="0.5"/>
    <row r="11" spans="1:44" ht="17.5" customHeight="1" thickBot="1" x14ac:dyDescent="0.5">
      <c r="A11" s="202"/>
      <c r="B11" s="203"/>
      <c r="C11" s="204"/>
      <c r="D11" s="208" t="s">
        <v>14</v>
      </c>
      <c r="E11" s="208"/>
      <c r="F11" s="208"/>
      <c r="G11" s="208"/>
      <c r="H11" s="208"/>
      <c r="I11" s="209"/>
      <c r="J11" s="210" t="s">
        <v>15</v>
      </c>
      <c r="K11" s="208"/>
      <c r="L11" s="208"/>
      <c r="M11" s="208"/>
      <c r="N11" s="208"/>
      <c r="O11" s="208"/>
      <c r="P11" s="208"/>
      <c r="Q11" s="208"/>
      <c r="R11" s="209"/>
      <c r="S11" s="210" t="s">
        <v>15</v>
      </c>
      <c r="T11" s="208"/>
      <c r="U11" s="208"/>
      <c r="V11" s="208"/>
      <c r="W11" s="208"/>
      <c r="X11" s="209"/>
      <c r="Y11" s="208" t="s">
        <v>16</v>
      </c>
      <c r="Z11" s="208"/>
      <c r="AA11" s="209"/>
      <c r="AB11" s="210" t="s">
        <v>17</v>
      </c>
      <c r="AC11" s="208"/>
      <c r="AD11" s="208"/>
      <c r="AE11" s="208"/>
      <c r="AF11" s="208"/>
      <c r="AG11" s="208"/>
      <c r="AH11" s="208"/>
      <c r="AI11" s="208"/>
      <c r="AJ11" s="209"/>
      <c r="AK11" s="210" t="s">
        <v>18</v>
      </c>
      <c r="AL11" s="208"/>
      <c r="AM11" s="209"/>
      <c r="AN11" s="208" t="s">
        <v>19</v>
      </c>
      <c r="AO11" s="208"/>
      <c r="AP11" s="208"/>
      <c r="AQ11" s="208"/>
      <c r="AR11" s="209"/>
    </row>
    <row r="12" spans="1:44" ht="17.5" customHeight="1" thickBot="1" x14ac:dyDescent="0.5">
      <c r="A12" s="205"/>
      <c r="B12" s="206"/>
      <c r="C12" s="207"/>
      <c r="D12" s="206" t="s">
        <v>20</v>
      </c>
      <c r="E12" s="206"/>
      <c r="F12" s="206"/>
      <c r="G12" s="206" t="s">
        <v>21</v>
      </c>
      <c r="H12" s="206"/>
      <c r="I12" s="207"/>
      <c r="J12" s="210" t="s">
        <v>149</v>
      </c>
      <c r="K12" s="208"/>
      <c r="L12" s="208"/>
      <c r="M12" s="208"/>
      <c r="N12" s="208"/>
      <c r="O12" s="208"/>
      <c r="P12" s="208"/>
      <c r="Q12" s="208"/>
      <c r="R12" s="209"/>
      <c r="S12" s="210" t="s">
        <v>155</v>
      </c>
      <c r="T12" s="208"/>
      <c r="U12" s="208"/>
      <c r="V12" s="208"/>
      <c r="W12" s="208"/>
      <c r="X12" s="209"/>
      <c r="Y12" s="206" t="s">
        <v>23</v>
      </c>
      <c r="Z12" s="206"/>
      <c r="AA12" s="207"/>
      <c r="AB12" s="210" t="s">
        <v>24</v>
      </c>
      <c r="AC12" s="208"/>
      <c r="AD12" s="208"/>
      <c r="AE12" s="208"/>
      <c r="AF12" s="208"/>
      <c r="AG12" s="208"/>
      <c r="AH12" s="208"/>
      <c r="AI12" s="208"/>
      <c r="AJ12" s="209"/>
      <c r="AK12" s="15">
        <f>$N$8-AK15</f>
        <v>1</v>
      </c>
      <c r="AL12" s="16">
        <f>$N$8-AL15</f>
        <v>1</v>
      </c>
      <c r="AM12" s="17">
        <f>$N$7-AM15</f>
        <v>2</v>
      </c>
      <c r="AN12" s="141"/>
      <c r="AO12" s="10"/>
      <c r="AP12" s="10"/>
      <c r="AQ12" s="10"/>
      <c r="AR12" s="11"/>
    </row>
    <row r="13" spans="1:44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2" t="s">
        <v>28</v>
      </c>
      <c r="K13" s="213"/>
      <c r="L13" s="213"/>
      <c r="M13" s="202" t="s">
        <v>29</v>
      </c>
      <c r="N13" s="203"/>
      <c r="O13" s="204"/>
      <c r="P13" s="202" t="s">
        <v>30</v>
      </c>
      <c r="Q13" s="203"/>
      <c r="R13" s="204"/>
      <c r="S13" s="202" t="s">
        <v>28</v>
      </c>
      <c r="T13" s="203"/>
      <c r="U13" s="204"/>
      <c r="V13" s="203" t="s">
        <v>30</v>
      </c>
      <c r="W13" s="203"/>
      <c r="X13" s="204"/>
      <c r="Y13" s="10"/>
      <c r="Z13" s="10"/>
      <c r="AA13" s="11"/>
      <c r="AB13" s="10" t="s">
        <v>26</v>
      </c>
      <c r="AC13" s="10" t="s">
        <v>26</v>
      </c>
      <c r="AD13" s="11" t="s">
        <v>26</v>
      </c>
      <c r="AE13" s="202" t="s">
        <v>29</v>
      </c>
      <c r="AF13" s="203"/>
      <c r="AG13" s="204"/>
      <c r="AH13" s="202" t="s">
        <v>31</v>
      </c>
      <c r="AI13" s="203"/>
      <c r="AJ13" s="204"/>
      <c r="AK13" s="202" t="s">
        <v>32</v>
      </c>
      <c r="AL13" s="203"/>
      <c r="AM13" s="203"/>
      <c r="AN13" s="150"/>
      <c r="AO13" s="65" t="s">
        <v>189</v>
      </c>
      <c r="AP13" s="65"/>
      <c r="AQ13" s="18"/>
      <c r="AR13" s="19"/>
    </row>
    <row r="14" spans="1:44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20" t="s">
        <v>3</v>
      </c>
      <c r="T14" s="10" t="s">
        <v>6</v>
      </c>
      <c r="U14" s="11" t="s">
        <v>10</v>
      </c>
      <c r="V14" s="20" t="s">
        <v>3</v>
      </c>
      <c r="W14" s="10" t="s">
        <v>6</v>
      </c>
      <c r="X14" s="11" t="s">
        <v>10</v>
      </c>
      <c r="Y14" s="14" t="s">
        <v>3</v>
      </c>
      <c r="Z14" s="14" t="s">
        <v>6</v>
      </c>
      <c r="AA14" s="7" t="s">
        <v>10</v>
      </c>
      <c r="AB14" s="14" t="s">
        <v>3</v>
      </c>
      <c r="AC14" s="14" t="s">
        <v>6</v>
      </c>
      <c r="AD14" s="7" t="s">
        <v>10</v>
      </c>
      <c r="AE14" s="20" t="s">
        <v>3</v>
      </c>
      <c r="AF14" s="10" t="s">
        <v>6</v>
      </c>
      <c r="AG14" s="11" t="s">
        <v>10</v>
      </c>
      <c r="AH14" s="20" t="s">
        <v>3</v>
      </c>
      <c r="AI14" s="10" t="s">
        <v>6</v>
      </c>
      <c r="AJ14" s="11" t="s">
        <v>10</v>
      </c>
      <c r="AK14" s="35" t="s">
        <v>35</v>
      </c>
      <c r="AL14" s="14" t="s">
        <v>36</v>
      </c>
      <c r="AM14" s="14" t="s">
        <v>37</v>
      </c>
      <c r="AN14" s="35" t="s">
        <v>38</v>
      </c>
      <c r="AO14" s="14" t="s">
        <v>10</v>
      </c>
      <c r="AP14" s="14" t="s">
        <v>6</v>
      </c>
      <c r="AQ14" s="14"/>
      <c r="AR14" s="7"/>
    </row>
    <row r="15" spans="1:44" s="49" customFormat="1" ht="14" x14ac:dyDescent="0.45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curve'!$E$2+'Updated standard curve'!$E$3)*M15</f>
        <v>0</v>
      </c>
      <c r="Q15" s="38">
        <f>(K15*'Updated standard curve'!$E$2+'Updated standard curve'!$E$3)*N15</f>
        <v>0</v>
      </c>
      <c r="R15" s="31">
        <f>(L15*'Updated standard curve'!$E$2+'Updated standard curve'!$E$3)*O15</f>
        <v>0</v>
      </c>
      <c r="S15" s="37"/>
      <c r="T15" s="38"/>
      <c r="U15" s="31"/>
      <c r="V15" s="37">
        <f>(S15^2*'Updated standard curve'!$F$2+S15*'Updated standard curve'!$F$3)*M15</f>
        <v>0</v>
      </c>
      <c r="W15" s="38">
        <f>(T15^2*'Updated standard curve'!$F$2+T15*'Updated standard curve'!$F$3)*N15</f>
        <v>0</v>
      </c>
      <c r="X15" s="31">
        <f>(U15^2*'Updated standard curve'!$F$2+U15*'Updated standard curve'!$F$3)*O15</f>
        <v>0</v>
      </c>
      <c r="Y15" s="38"/>
      <c r="Z15" s="38"/>
      <c r="AA15" s="31"/>
      <c r="AB15" s="30"/>
      <c r="AC15" s="29"/>
      <c r="AD15" s="31"/>
      <c r="AE15" s="43">
        <v>1</v>
      </c>
      <c r="AF15" s="44">
        <v>1</v>
      </c>
      <c r="AG15" s="44">
        <v>1</v>
      </c>
      <c r="AH15" s="37">
        <f>(AB15^3*'Updated standard curve'!$N$2^2+AB15*'Updated standard curve'!$N$3+AB15*'Updated standard curve'!$N$4+'Updated standard curve'!$N$5)*AE15</f>
        <v>-4.4999999999999999E-4</v>
      </c>
      <c r="AI15" s="38">
        <f>(AC15^3*'Updated standard curve'!$N$2^2+AC15*'Updated standard curve'!$N$3+AC15*'Updated standard curve'!$N$4+'Updated standard curve'!$N$5)*AF15</f>
        <v>-4.4999999999999999E-4</v>
      </c>
      <c r="AJ15" s="31">
        <f>(AD15^2*'Updated standard curve'!$K$2+AD15*'Updated standard curve'!$K$3+'Updated standard curve'!$K$4)*AG15</f>
        <v>1.0999999999999999E-2</v>
      </c>
      <c r="AK15" s="38"/>
      <c r="AL15" s="38"/>
      <c r="AM15" s="31"/>
      <c r="AN15" s="26"/>
      <c r="AO15" s="40"/>
      <c r="AP15" s="28"/>
      <c r="AQ15" s="40"/>
      <c r="AR15" s="33"/>
    </row>
    <row r="16" spans="1:44" s="49" customFormat="1" ht="14" x14ac:dyDescent="0.45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curve'!$E$2+'Updated standard curve'!$E$3)*M16</f>
        <v>0</v>
      </c>
      <c r="Q16" s="40">
        <f>(K16*'Updated standard curve'!$E$2+'Updated standard curve'!$E$3)*N16</f>
        <v>0</v>
      </c>
      <c r="R16" s="33">
        <f>(L16*'Updated standard curve'!$E$2+'Updated standard curve'!$E$3)*O16</f>
        <v>0</v>
      </c>
      <c r="S16" s="39"/>
      <c r="T16" s="40"/>
      <c r="U16" s="33"/>
      <c r="V16" s="39">
        <f>(S16^2*'Updated standard curve'!$F$2+S16*'Updated standard curve'!$F$3)*M16</f>
        <v>0</v>
      </c>
      <c r="W16" s="40">
        <f>(T16^2*'Updated standard curve'!$F$2+T16*'Updated standard curve'!$F$3)*N16</f>
        <v>0</v>
      </c>
      <c r="X16" s="33">
        <f>(U16^2*'Updated standard curve'!$F$2+U16*'Updated standard curve'!$F$3)*O16</f>
        <v>0</v>
      </c>
      <c r="Y16" s="40"/>
      <c r="Z16" s="40"/>
      <c r="AA16" s="33"/>
      <c r="AB16" s="32"/>
      <c r="AC16" s="28"/>
      <c r="AD16" s="33"/>
      <c r="AE16" s="46">
        <v>1</v>
      </c>
      <c r="AF16" s="47">
        <v>1</v>
      </c>
      <c r="AG16" s="47">
        <v>1</v>
      </c>
      <c r="AH16" s="39">
        <f>(AB16^3*'Updated standard curve'!$N$2^2+AB16*'Updated standard curve'!$N$3+AB16*'Updated standard curve'!$N$4+'Updated standard curve'!$N$5)*AE16</f>
        <v>-4.4999999999999999E-4</v>
      </c>
      <c r="AI16" s="40">
        <f>(AC16^3*'Updated standard curve'!$N$2^2+AC16*'Updated standard curve'!$N$3+AC16*'Updated standard curve'!$N$4+'Updated standard curve'!$N$5)*AF16</f>
        <v>-4.4999999999999999E-4</v>
      </c>
      <c r="AJ16" s="33">
        <f>(AD16^2*'Updated standard curve'!$K$2+AD16*'Updated standard curve'!$K$3+'Updated standard curve'!$K$4)*AG16</f>
        <v>1.0999999999999999E-2</v>
      </c>
      <c r="AK16" s="40"/>
      <c r="AL16" s="40"/>
      <c r="AM16" s="33"/>
      <c r="AN16" s="26"/>
      <c r="AO16" s="40"/>
      <c r="AP16" s="40"/>
      <c r="AQ16" s="40"/>
      <c r="AR16" s="33"/>
    </row>
    <row r="17" spans="1:44" s="49" customFormat="1" ht="14" x14ac:dyDescent="0.45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curve'!$E$2+'Updated standard curve'!$E$3)*M17</f>
        <v>0</v>
      </c>
      <c r="Q17" s="40">
        <f>(K17*'Updated standard curve'!$E$2+'Updated standard curve'!$E$3)*N17</f>
        <v>0</v>
      </c>
      <c r="R17" s="33">
        <f>(L17*'Updated standard curve'!$E$2+'Updated standard curve'!$E$3)*O17</f>
        <v>0</v>
      </c>
      <c r="S17" s="39"/>
      <c r="T17" s="40"/>
      <c r="U17" s="33"/>
      <c r="V17" s="39">
        <f>(S17^2*'Updated standard curve'!$F$2+S17*'Updated standard curve'!$F$3)*M17</f>
        <v>0</v>
      </c>
      <c r="W17" s="40">
        <f>(T17^2*'Updated standard curve'!$F$2+T17*'Updated standard curve'!$F$3)*N17</f>
        <v>0</v>
      </c>
      <c r="X17" s="33">
        <f>(U17^2*'Updated standard curve'!$F$2+U17*'Updated standard curve'!$F$3)*O17</f>
        <v>0</v>
      </c>
      <c r="Y17" s="40"/>
      <c r="Z17" s="40"/>
      <c r="AA17" s="33"/>
      <c r="AB17" s="32"/>
      <c r="AC17" s="28"/>
      <c r="AD17" s="33"/>
      <c r="AE17" s="46">
        <v>1</v>
      </c>
      <c r="AF17" s="47">
        <v>1</v>
      </c>
      <c r="AG17" s="47">
        <v>1</v>
      </c>
      <c r="AH17" s="39">
        <f>(AB17^3*'Updated standard curve'!$N$2^2+AB17*'Updated standard curve'!$N$3+AB17*'Updated standard curve'!$N$4+'Updated standard curve'!$N$5)*AE17</f>
        <v>-4.4999999999999999E-4</v>
      </c>
      <c r="AI17" s="40">
        <f>(AC17^3*'Updated standard curve'!$N$2^2+AC17*'Updated standard curve'!$N$3+AC17*'Updated standard curve'!$N$4+'Updated standard curve'!$N$5)*AF17</f>
        <v>-4.4999999999999999E-4</v>
      </c>
      <c r="AJ17" s="33">
        <f>(AD17^2*'Updated standard curve'!$K$2+AD17*'Updated standard curve'!$K$3+'Updated standard curve'!$K$4)*AG17</f>
        <v>1.0999999999999999E-2</v>
      </c>
      <c r="AK17" s="40"/>
      <c r="AL17" s="40"/>
      <c r="AM17" s="33"/>
      <c r="AN17" s="26"/>
      <c r="AO17" s="40"/>
      <c r="AP17" s="40"/>
      <c r="AQ17" s="40"/>
      <c r="AR17" s="33"/>
    </row>
    <row r="18" spans="1:44" s="49" customFormat="1" ht="14" x14ac:dyDescent="0.45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curve'!$E$2+'Updated standard curve'!$E$3)*M18</f>
        <v>0</v>
      </c>
      <c r="Q18" s="40">
        <f>(K18*'Updated standard curve'!$E$2+'Updated standard curve'!$E$3)*N18</f>
        <v>0</v>
      </c>
      <c r="R18" s="33">
        <f>(L18*'Updated standard curve'!$E$2+'Updated standard curve'!$E$3)*O18</f>
        <v>0</v>
      </c>
      <c r="S18" s="39"/>
      <c r="T18" s="40"/>
      <c r="U18" s="33"/>
      <c r="V18" s="39">
        <f>(S18^2*'Updated standard curve'!$F$2+S18*'Updated standard curve'!$F$3)*M18</f>
        <v>0</v>
      </c>
      <c r="W18" s="40">
        <f>(T18^2*'Updated standard curve'!$F$2+T18*'Updated standard curve'!$F$3)*N18</f>
        <v>0</v>
      </c>
      <c r="X18" s="33">
        <f>(U18^2*'Updated standard curve'!$F$2+U18*'Updated standard curve'!$F$3)*O18</f>
        <v>0</v>
      </c>
      <c r="Y18" s="40"/>
      <c r="Z18" s="40"/>
      <c r="AA18" s="33"/>
      <c r="AB18" s="32"/>
      <c r="AC18" s="28"/>
      <c r="AD18" s="34"/>
      <c r="AE18" s="46">
        <v>1</v>
      </c>
      <c r="AF18" s="47">
        <v>1</v>
      </c>
      <c r="AG18" s="45">
        <v>1</v>
      </c>
      <c r="AH18" s="39">
        <f>(AB18^3*'Updated standard curve'!$N$2^2+AB18*'Updated standard curve'!$N$3+AB18*'Updated standard curve'!$N$4+'Updated standard curve'!$N$5)*AE18</f>
        <v>-4.4999999999999999E-4</v>
      </c>
      <c r="AI18" s="40">
        <f>(AC18^3*'Updated standard curve'!$N$2^2+AC18*'Updated standard curve'!$N$3+AC18*'Updated standard curve'!$N$4+'Updated standard curve'!$N$5)*AF18</f>
        <v>-4.4999999999999999E-4</v>
      </c>
      <c r="AJ18" s="33">
        <f>(AD18^2*'Updated standard curve'!$K$2+AD18*'Updated standard curve'!$K$3+'Updated standard curve'!$K$4)*AG18</f>
        <v>1.0999999999999999E-2</v>
      </c>
      <c r="AK18" s="40"/>
      <c r="AL18" s="40"/>
      <c r="AM18" s="33"/>
      <c r="AN18" s="26"/>
      <c r="AO18" s="28"/>
      <c r="AP18" s="40"/>
      <c r="AQ18" s="40"/>
      <c r="AR18" s="33"/>
    </row>
    <row r="19" spans="1:44" s="49" customFormat="1" ht="14" x14ac:dyDescent="0.45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curve'!$E$2+'Updated standard curve'!$E$3)*M19</f>
        <v>0</v>
      </c>
      <c r="Q19" s="40">
        <f>(K19*'Updated standard curve'!$E$2+'Updated standard curve'!$E$3)*N19</f>
        <v>0</v>
      </c>
      <c r="R19" s="33">
        <f>(L19*'Updated standard curve'!$E$2+'Updated standard curve'!$E$3)*O19</f>
        <v>0</v>
      </c>
      <c r="S19" s="39"/>
      <c r="T19" s="40"/>
      <c r="U19" s="33"/>
      <c r="V19" s="39">
        <f>(S19^2*'Updated standard curve'!$F$2+S19*'Updated standard curve'!$F$3)*M19</f>
        <v>0</v>
      </c>
      <c r="W19" s="40">
        <f>(T19^2*'Updated standard curve'!$F$2+T19*'Updated standard curve'!$F$3)*N19</f>
        <v>0</v>
      </c>
      <c r="X19" s="33">
        <f>(U19^2*'Updated standard curve'!$F$2+U19*'Updated standard curve'!$F$3)*O19</f>
        <v>0</v>
      </c>
      <c r="Y19" s="40"/>
      <c r="Z19" s="40"/>
      <c r="AA19" s="33"/>
      <c r="AB19" s="32"/>
      <c r="AC19" s="28"/>
      <c r="AD19" s="33"/>
      <c r="AE19" s="46">
        <v>1</v>
      </c>
      <c r="AF19" s="47">
        <v>1</v>
      </c>
      <c r="AG19" s="47">
        <v>1</v>
      </c>
      <c r="AH19" s="39">
        <f>(AB19^3*'Updated standard curve'!$N$2^2+AB19*'Updated standard curve'!$N$3+AB19*'Updated standard curve'!$N$4+'Updated standard curve'!$N$5)*AE19</f>
        <v>-4.4999999999999999E-4</v>
      </c>
      <c r="AI19" s="40">
        <f>(AC19^3*'Updated standard curve'!$N$2^2+AC19*'Updated standard curve'!$N$3+AC19*'Updated standard curve'!$N$4+'Updated standard curve'!$N$5)*AF19</f>
        <v>-4.4999999999999999E-4</v>
      </c>
      <c r="AJ19" s="33">
        <f>(AD19^2*'Updated standard curve'!$K$2+AD19*'Updated standard curve'!$K$3+'Updated standard curve'!$K$4)*AG19</f>
        <v>1.0999999999999999E-2</v>
      </c>
      <c r="AK19" s="40"/>
      <c r="AL19" s="40"/>
      <c r="AM19" s="33"/>
      <c r="AN19" s="48"/>
      <c r="AO19" s="40"/>
      <c r="AP19" s="40"/>
      <c r="AQ19" s="40"/>
      <c r="AR19" s="33"/>
    </row>
    <row r="20" spans="1:44" s="49" customFormat="1" ht="14" x14ac:dyDescent="0.45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/>
      <c r="N20" s="47"/>
      <c r="O20" s="47"/>
      <c r="P20" s="39"/>
      <c r="Q20" s="40"/>
      <c r="R20" s="33"/>
      <c r="S20" s="39"/>
      <c r="T20" s="40"/>
      <c r="U20" s="33"/>
      <c r="V20" s="39"/>
      <c r="W20" s="40"/>
      <c r="X20" s="33"/>
      <c r="Y20" s="40"/>
      <c r="Z20" s="40"/>
      <c r="AA20" s="33"/>
      <c r="AB20" s="32"/>
      <c r="AC20" s="28"/>
      <c r="AD20" s="33"/>
      <c r="AE20" s="46"/>
      <c r="AF20" s="47"/>
      <c r="AG20" s="45"/>
      <c r="AH20" s="39"/>
      <c r="AI20" s="40"/>
      <c r="AJ20" s="33"/>
      <c r="AK20" s="40"/>
      <c r="AL20" s="40"/>
      <c r="AM20" s="33"/>
      <c r="AN20" s="48"/>
      <c r="AO20" s="40"/>
      <c r="AP20" s="40"/>
      <c r="AQ20" s="40"/>
      <c r="AR20" s="33"/>
    </row>
    <row r="21" spans="1:44" s="49" customFormat="1" ht="14" x14ac:dyDescent="0.45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/>
      <c r="N21" s="47"/>
      <c r="O21" s="47"/>
      <c r="P21" s="39"/>
      <c r="Q21" s="40"/>
      <c r="R21" s="33"/>
      <c r="S21" s="39"/>
      <c r="T21" s="40"/>
      <c r="U21" s="33"/>
      <c r="V21" s="39"/>
      <c r="W21" s="40"/>
      <c r="X21" s="33"/>
      <c r="Y21" s="40"/>
      <c r="Z21" s="40"/>
      <c r="AA21" s="33"/>
      <c r="AB21" s="40"/>
      <c r="AC21" s="28"/>
      <c r="AD21" s="40"/>
      <c r="AE21" s="46"/>
      <c r="AF21" s="47"/>
      <c r="AG21" s="47"/>
      <c r="AH21" s="39"/>
      <c r="AI21" s="40"/>
      <c r="AJ21" s="33"/>
      <c r="AK21" s="40"/>
      <c r="AL21" s="40"/>
      <c r="AM21" s="40"/>
      <c r="AN21" s="68"/>
      <c r="AO21" s="40"/>
      <c r="AP21" s="40"/>
      <c r="AQ21" s="40"/>
      <c r="AR21" s="33"/>
    </row>
    <row r="22" spans="1:44" s="49" customFormat="1" ht="14" x14ac:dyDescent="0.45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39"/>
      <c r="T22" s="40"/>
      <c r="U22" s="33"/>
      <c r="V22" s="39"/>
      <c r="W22" s="40"/>
      <c r="X22" s="33"/>
      <c r="Y22" s="40"/>
      <c r="Z22" s="40"/>
      <c r="AA22" s="33"/>
      <c r="AB22" s="40"/>
      <c r="AC22" s="28"/>
      <c r="AD22" s="40"/>
      <c r="AE22" s="46"/>
      <c r="AF22" s="47"/>
      <c r="AG22" s="47"/>
      <c r="AH22" s="39"/>
      <c r="AI22" s="40"/>
      <c r="AJ22" s="33"/>
      <c r="AK22" s="40"/>
      <c r="AL22" s="40"/>
      <c r="AM22" s="40"/>
      <c r="AN22" s="68"/>
      <c r="AO22" s="40"/>
      <c r="AP22" s="40"/>
      <c r="AQ22" s="40"/>
      <c r="AR22" s="33"/>
    </row>
    <row r="23" spans="1:44" s="49" customFormat="1" ht="14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39"/>
      <c r="T23" s="40"/>
      <c r="U23" s="33"/>
      <c r="V23" s="39"/>
      <c r="W23" s="40"/>
      <c r="X23" s="33"/>
      <c r="Y23" s="40"/>
      <c r="Z23" s="40"/>
      <c r="AA23" s="33"/>
      <c r="AB23" s="28"/>
      <c r="AC23" s="28"/>
      <c r="AD23" s="40"/>
      <c r="AE23" s="46"/>
      <c r="AF23" s="47"/>
      <c r="AG23" s="47"/>
      <c r="AH23" s="39"/>
      <c r="AI23" s="40"/>
      <c r="AJ23" s="33"/>
      <c r="AK23" s="40"/>
      <c r="AL23" s="40"/>
      <c r="AM23" s="40"/>
      <c r="AN23" s="68"/>
      <c r="AO23" s="40"/>
      <c r="AP23" s="40"/>
      <c r="AQ23" s="40"/>
      <c r="AR23" s="33"/>
    </row>
    <row r="24" spans="1:44" s="49" customFormat="1" ht="14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39"/>
      <c r="T24" s="40"/>
      <c r="U24" s="33"/>
      <c r="V24" s="39"/>
      <c r="W24" s="40"/>
      <c r="X24" s="33"/>
      <c r="Y24" s="40"/>
      <c r="Z24" s="40"/>
      <c r="AA24" s="33"/>
      <c r="AB24" s="40"/>
      <c r="AC24" s="40"/>
      <c r="AD24" s="40"/>
      <c r="AE24" s="46"/>
      <c r="AF24" s="47"/>
      <c r="AG24" s="47"/>
      <c r="AH24" s="39"/>
      <c r="AI24" s="40"/>
      <c r="AJ24" s="33"/>
      <c r="AK24" s="40"/>
      <c r="AL24" s="40"/>
      <c r="AM24" s="40"/>
      <c r="AN24" s="68"/>
      <c r="AO24" s="40"/>
      <c r="AP24" s="40"/>
      <c r="AQ24" s="40"/>
      <c r="AR24" s="33"/>
    </row>
    <row r="25" spans="1:44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0"/>
      <c r="T25" s="71"/>
      <c r="U25" s="72"/>
      <c r="V25" s="70"/>
      <c r="W25" s="71"/>
      <c r="X25" s="72"/>
      <c r="Y25" s="71"/>
      <c r="Z25" s="71"/>
      <c r="AA25" s="72"/>
      <c r="AB25" s="71"/>
      <c r="AC25" s="71"/>
      <c r="AD25" s="71"/>
      <c r="AE25" s="73"/>
      <c r="AF25" s="74"/>
      <c r="AG25" s="74"/>
      <c r="AH25" s="70"/>
      <c r="AI25" s="71"/>
      <c r="AJ25" s="72"/>
      <c r="AK25" s="71"/>
      <c r="AL25" s="71"/>
      <c r="AM25" s="71"/>
      <c r="AN25" s="75"/>
      <c r="AO25" s="71"/>
      <c r="AP25" s="71"/>
      <c r="AQ25" s="71"/>
      <c r="AR25" s="72"/>
    </row>
    <row r="27" spans="1:44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44" x14ac:dyDescent="0.45">
      <c r="AA28" s="211" t="s">
        <v>150</v>
      </c>
      <c r="AB28" s="211"/>
      <c r="AC28" s="211"/>
      <c r="AD28" s="211" t="s">
        <v>156</v>
      </c>
      <c r="AE28" s="211"/>
      <c r="AF28" s="211"/>
      <c r="AG28" s="211" t="s">
        <v>45</v>
      </c>
      <c r="AH28" s="211"/>
      <c r="AI28" s="211"/>
      <c r="AL28" s="4" t="s">
        <v>46</v>
      </c>
      <c r="AM28" s="4" t="s">
        <v>47</v>
      </c>
      <c r="AN28" s="4" t="s">
        <v>48</v>
      </c>
      <c r="AO28" s="4" t="s">
        <v>34</v>
      </c>
      <c r="AP28" s="4" t="s">
        <v>49</v>
      </c>
    </row>
    <row r="29" spans="1:44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G29" s="4" t="s">
        <v>3</v>
      </c>
      <c r="AH29" s="4" t="s">
        <v>6</v>
      </c>
      <c r="AI29" s="4" t="s">
        <v>10</v>
      </c>
      <c r="AK29" s="4" t="s">
        <v>149</v>
      </c>
      <c r="AL29" s="23">
        <v>166.13</v>
      </c>
      <c r="AM29" s="24" t="e">
        <f>Q20*(AL20+$AL$12)*$AL$29/C20</f>
        <v>#DIV/0!</v>
      </c>
      <c r="AN29" s="4">
        <v>173</v>
      </c>
      <c r="AO29" s="23" t="e">
        <f>AN29/AM29</f>
        <v>#DIV/0!</v>
      </c>
      <c r="AP29" s="4" t="e">
        <f>AM29/AL29</f>
        <v>#DIV/0!</v>
      </c>
    </row>
    <row r="30" spans="1:44" x14ac:dyDescent="0.45">
      <c r="A30" s="21"/>
      <c r="Z30" s="23">
        <f>C15</f>
        <v>0</v>
      </c>
      <c r="AA30" s="4">
        <f t="shared" ref="AA30:AA34" si="0">P15*(AK15+$AK$12)*$AL$29</f>
        <v>0</v>
      </c>
      <c r="AB30" s="4">
        <f t="shared" ref="AB30:AB34" si="1">Q15*(AL15+$AL$12)*$AL$29</f>
        <v>0</v>
      </c>
      <c r="AC30" s="4">
        <f t="shared" ref="AC30:AC34" si="2">R15*(AM15+$AM$12)*$AL$29</f>
        <v>0</v>
      </c>
      <c r="AD30" s="4">
        <f>V15*(AK15+$AK$12)*$AL$31</f>
        <v>0</v>
      </c>
      <c r="AE30" s="4">
        <f>W15*(AL15+$AL$12)*$AL$31</f>
        <v>0</v>
      </c>
      <c r="AF30" s="4">
        <f>X15*(AM15+$AM$12)*$AL$31</f>
        <v>0</v>
      </c>
      <c r="AG30" s="4">
        <f t="shared" ref="AG30:AG34" si="3">AH15*(AK15+$AK$12)*$AL$30</f>
        <v>-2.5249499999999998E-2</v>
      </c>
      <c r="AH30" s="4">
        <f t="shared" ref="AH30:AH34" si="4">AI15*(AL15+$AL$12)*$AL$30</f>
        <v>-2.5249499999999998E-2</v>
      </c>
      <c r="AI30" s="4">
        <f t="shared" ref="AI30:AI34" si="5">AJ15*(AM15+$AM$12)*$AL$30</f>
        <v>1.2344199999999999</v>
      </c>
      <c r="AK30" s="4" t="s">
        <v>50</v>
      </c>
      <c r="AL30" s="23">
        <v>56.11</v>
      </c>
      <c r="AM30" s="24" t="e">
        <f>AJ20*(AM20+$AM$12)*$AL$30/C20</f>
        <v>#DIV/0!</v>
      </c>
      <c r="AN30" s="4">
        <v>126</v>
      </c>
      <c r="AO30" s="23" t="e">
        <f>AN30/AM30</f>
        <v>#DIV/0!</v>
      </c>
      <c r="AP30" s="4" t="e">
        <f>AM30/AL30</f>
        <v>#DIV/0!</v>
      </c>
    </row>
    <row r="31" spans="1:44" x14ac:dyDescent="0.45">
      <c r="A31" s="21"/>
      <c r="Z31" s="23">
        <f t="shared" ref="Z31:Z34" si="6">C16</f>
        <v>0</v>
      </c>
      <c r="AA31" s="4">
        <f t="shared" si="0"/>
        <v>0</v>
      </c>
      <c r="AB31" s="4">
        <f t="shared" si="1"/>
        <v>0</v>
      </c>
      <c r="AC31" s="4">
        <f t="shared" si="2"/>
        <v>0</v>
      </c>
      <c r="AD31" s="4">
        <f t="shared" ref="AD31:AD34" si="7">V16*(AK16+$AK$12)*$AL$31</f>
        <v>0</v>
      </c>
      <c r="AE31" s="4">
        <f t="shared" ref="AE31:AE34" si="8">W16*(AL16+$AL$12)*$AL$31</f>
        <v>0</v>
      </c>
      <c r="AF31" s="4">
        <f t="shared" ref="AF31:AF34" si="9">X16*(AM16+$AM$12)*$AL$31</f>
        <v>0</v>
      </c>
      <c r="AG31" s="4">
        <f t="shared" si="3"/>
        <v>-2.5249499999999998E-2</v>
      </c>
      <c r="AH31" s="4">
        <f t="shared" si="4"/>
        <v>-2.5249499999999998E-2</v>
      </c>
      <c r="AI31" s="4">
        <f t="shared" si="5"/>
        <v>1.2344199999999999</v>
      </c>
      <c r="AK31" s="4" t="s">
        <v>155</v>
      </c>
      <c r="AL31" s="4">
        <v>152.15</v>
      </c>
    </row>
    <row r="32" spans="1:44" x14ac:dyDescent="0.45">
      <c r="A32" s="21"/>
      <c r="Z32" s="23">
        <f t="shared" si="6"/>
        <v>0</v>
      </c>
      <c r="AA32" s="4">
        <f t="shared" si="0"/>
        <v>0</v>
      </c>
      <c r="AB32" s="4">
        <f t="shared" si="1"/>
        <v>0</v>
      </c>
      <c r="AC32" s="4">
        <f t="shared" si="2"/>
        <v>0</v>
      </c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3"/>
        <v>-2.5249499999999998E-2</v>
      </c>
      <c r="AH32" s="4">
        <f t="shared" si="4"/>
        <v>-2.5249499999999998E-2</v>
      </c>
      <c r="AI32" s="4">
        <f t="shared" si="5"/>
        <v>1.2344199999999999</v>
      </c>
      <c r="AL32" s="4">
        <f>'Auto save'!AB16</f>
        <v>0.11560000000000001</v>
      </c>
      <c r="AM32" s="4" t="s">
        <v>51</v>
      </c>
    </row>
    <row r="33" spans="1:42" x14ac:dyDescent="0.45">
      <c r="A33" s="21"/>
      <c r="Z33" s="23">
        <f t="shared" si="6"/>
        <v>0</v>
      </c>
      <c r="AA33" s="4">
        <f t="shared" si="0"/>
        <v>0</v>
      </c>
      <c r="AB33" s="4">
        <f t="shared" si="1"/>
        <v>0</v>
      </c>
      <c r="AC33" s="4">
        <f t="shared" si="2"/>
        <v>0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3"/>
        <v>-2.5249499999999998E-2</v>
      </c>
      <c r="AH33" s="4">
        <f t="shared" si="4"/>
        <v>-2.5249499999999998E-2</v>
      </c>
      <c r="AI33" s="4">
        <f t="shared" si="5"/>
        <v>1.2344199999999999</v>
      </c>
      <c r="AL33" s="4" t="e">
        <f>AL32/(AB34/1000)</f>
        <v>#DIV/0!</v>
      </c>
      <c r="AM33" s="4" t="s">
        <v>159</v>
      </c>
    </row>
    <row r="34" spans="1:42" x14ac:dyDescent="0.45">
      <c r="A34" s="22"/>
      <c r="Z34" s="23">
        <f t="shared" si="6"/>
        <v>0</v>
      </c>
      <c r="AA34" s="4">
        <f t="shared" si="0"/>
        <v>0</v>
      </c>
      <c r="AB34" s="4">
        <f t="shared" si="1"/>
        <v>0</v>
      </c>
      <c r="AC34" s="4">
        <f t="shared" si="2"/>
        <v>0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3"/>
        <v>-2.5249499999999998E-2</v>
      </c>
      <c r="AH34" s="4">
        <f t="shared" si="4"/>
        <v>-2.5249499999999998E-2</v>
      </c>
      <c r="AI34" s="4">
        <f t="shared" si="5"/>
        <v>1.2344199999999999</v>
      </c>
    </row>
    <row r="35" spans="1:42" x14ac:dyDescent="0.45">
      <c r="Z35" s="23"/>
    </row>
    <row r="36" spans="1:42" x14ac:dyDescent="0.45">
      <c r="Z36" s="23"/>
      <c r="AA36" s="4">
        <f>AA33/($AA$33+$AD$33+$AG$33)*100</f>
        <v>0</v>
      </c>
      <c r="AB36" s="4">
        <f>AB33/($AB$33+$AE$33+$AH$33)*100</f>
        <v>0</v>
      </c>
      <c r="AC36" s="4">
        <f>AC33/($AC$33+$AF$33+$AI$33)*100</f>
        <v>0</v>
      </c>
      <c r="AD36" s="4">
        <f>AD33/($AA$33+$AD$33+$AG$33)*100</f>
        <v>0</v>
      </c>
      <c r="AE36" s="4">
        <f>AE33/($AB$33+$AE$33+$AH$33)*100</f>
        <v>0</v>
      </c>
      <c r="AF36" s="4">
        <f>AF33/($AC$33+$AF$33+$AI$33)*100</f>
        <v>0</v>
      </c>
      <c r="AG36" s="4">
        <f>AG33/($AA$33+$AD$33+$AG$33)*100</f>
        <v>100</v>
      </c>
      <c r="AH36" s="4">
        <f>AH33/($AB$33+$AE$33+$AH$33)*100</f>
        <v>100</v>
      </c>
      <c r="AI36" s="4">
        <f>AI33/($AC$33+$AF$33+$AI$33)*100</f>
        <v>100</v>
      </c>
    </row>
    <row r="39" spans="1:42" x14ac:dyDescent="0.45">
      <c r="AL39" s="211" t="s">
        <v>175</v>
      </c>
      <c r="AM39" s="211"/>
      <c r="AN39" s="211" t="s">
        <v>176</v>
      </c>
      <c r="AO39" s="211"/>
      <c r="AP39" s="211"/>
    </row>
    <row r="40" spans="1:42" x14ac:dyDescent="0.45">
      <c r="AK40" s="4" t="s">
        <v>171</v>
      </c>
      <c r="AL40" s="4" t="s">
        <v>141</v>
      </c>
      <c r="AM40" s="4" t="s">
        <v>50</v>
      </c>
      <c r="AN40" s="4" t="s">
        <v>142</v>
      </c>
      <c r="AO40" s="4" t="s">
        <v>179</v>
      </c>
      <c r="AP40" s="4" t="s">
        <v>50</v>
      </c>
    </row>
    <row r="41" spans="1:42" x14ac:dyDescent="0.45">
      <c r="Z41" s="4" t="s">
        <v>52</v>
      </c>
      <c r="AA41" s="211" t="s">
        <v>158</v>
      </c>
      <c r="AB41" s="211"/>
      <c r="AC41" s="211"/>
      <c r="AD41" s="211" t="s">
        <v>157</v>
      </c>
      <c r="AE41" s="211"/>
      <c r="AF41" s="211"/>
      <c r="AG41" s="211" t="s">
        <v>54</v>
      </c>
      <c r="AH41" s="211"/>
      <c r="AI41" s="211"/>
      <c r="AK41" s="4" t="s">
        <v>178</v>
      </c>
      <c r="AL41" s="4" t="s">
        <v>173</v>
      </c>
      <c r="AM41" s="4" t="s">
        <v>174</v>
      </c>
      <c r="AN41" s="4" t="s">
        <v>173</v>
      </c>
      <c r="AO41" s="4" t="s">
        <v>174</v>
      </c>
      <c r="AP41" s="4" t="s">
        <v>173</v>
      </c>
    </row>
    <row r="42" spans="1:42" x14ac:dyDescent="0.45">
      <c r="Z42" s="23">
        <f>C15</f>
        <v>0</v>
      </c>
      <c r="AA42" s="4" t="e">
        <f>AA30/$AA$30*100</f>
        <v>#DIV/0!</v>
      </c>
      <c r="AB42" s="4" t="e">
        <f t="shared" ref="AA42:AC46" si="10">AB30/$AA$30*100</f>
        <v>#DIV/0!</v>
      </c>
      <c r="AC42" s="4" t="e">
        <f t="shared" si="10"/>
        <v>#DIV/0!</v>
      </c>
      <c r="AD42" s="4" t="e">
        <f>AD30/$AD$30*100</f>
        <v>#DIV/0!</v>
      </c>
      <c r="AE42" s="4" t="e">
        <f>AE30/$AD$30*100</f>
        <v>#DIV/0!</v>
      </c>
      <c r="AF42" s="4" t="e">
        <f>AF30/$AD$30*100</f>
        <v>#DIV/0!</v>
      </c>
      <c r="AG42" s="4">
        <f>AG30/$AG$30*100</f>
        <v>100</v>
      </c>
      <c r="AH42" s="4">
        <f>AH30/$AG$30*100</f>
        <v>100</v>
      </c>
      <c r="AI42" s="4">
        <f>AI30/$AG$30*100</f>
        <v>-4888.8888888888887</v>
      </c>
      <c r="AK42" s="23">
        <f>C15</f>
        <v>0</v>
      </c>
    </row>
    <row r="43" spans="1:42" x14ac:dyDescent="0.45">
      <c r="Z43" s="23">
        <f t="shared" ref="Z43:Z46" si="11">C16</f>
        <v>0</v>
      </c>
      <c r="AA43" s="4" t="e">
        <f>AA31/$AA$30*100</f>
        <v>#DIV/0!</v>
      </c>
      <c r="AB43" s="4" t="e">
        <f t="shared" si="10"/>
        <v>#DIV/0!</v>
      </c>
      <c r="AC43" s="4" t="e">
        <f t="shared" si="10"/>
        <v>#DIV/0!</v>
      </c>
      <c r="AD43" s="4" t="e">
        <f t="shared" ref="AD43:AF46" si="12">AD31/$AD$30*100</f>
        <v>#DIV/0!</v>
      </c>
      <c r="AE43" s="4" t="e">
        <f t="shared" si="12"/>
        <v>#DIV/0!</v>
      </c>
      <c r="AF43" s="4" t="e">
        <f t="shared" si="12"/>
        <v>#DIV/0!</v>
      </c>
      <c r="AG43" s="4">
        <f t="shared" ref="AG43:AI46" si="13">AG31/$AG$30*100</f>
        <v>100</v>
      </c>
      <c r="AH43" s="4">
        <f t="shared" si="13"/>
        <v>100</v>
      </c>
      <c r="AI43" s="4">
        <f t="shared" si="13"/>
        <v>-4888.8888888888887</v>
      </c>
      <c r="AK43" s="23">
        <f t="shared" ref="AK43:AK46" si="14">C16</f>
        <v>0</v>
      </c>
      <c r="AL43" s="4" t="e">
        <f t="shared" ref="AL43:AL46" si="15">(Q16*(AL16+$AL$12)-$Q$15*($AL$15+$AL$12))*$AL$29/(C16-$C$15)/0.055</f>
        <v>#DIV/0!</v>
      </c>
      <c r="AM43" s="4" t="e">
        <f t="shared" ref="AM43:AM46" si="16">(AJ16*(AM16+$AM$12)-$AJ$15*($AM$15+$AM$12))*$AL$29/(C16-$C$15)/0.055</f>
        <v>#DIV/0!</v>
      </c>
      <c r="AN43" s="4" t="e">
        <f t="shared" ref="AN43:AN46" si="17">(W16*(AL16+$AL$12)-$W$15*($AL$15+$AL$12))*$AL$29/(C16-$C$15)/0.055</f>
        <v>#DIV/0!</v>
      </c>
      <c r="AO43" s="4" t="e">
        <f t="shared" ref="AO43:AO46" si="18">(R16*(AM16+$AM$12)-$R$15*($AM$15+$AM$12))*$AL$29/(C16-$C$15)/0.055</f>
        <v>#DIV/0!</v>
      </c>
      <c r="AP43" s="4" t="e">
        <f t="shared" ref="AP43:AP46" si="19">(AI16*(AL16+$AL$12)-$AI$15*($AL$15+$AL$12))*$AL$29/(C16-$C$15)/0.055</f>
        <v>#DIV/0!</v>
      </c>
    </row>
    <row r="44" spans="1:42" x14ac:dyDescent="0.45">
      <c r="Z44" s="23">
        <f t="shared" si="11"/>
        <v>0</v>
      </c>
      <c r="AA44" s="4" t="e">
        <f>AA32/$AA$30*100</f>
        <v>#DIV/0!</v>
      </c>
      <c r="AB44" s="4" t="e">
        <f t="shared" si="10"/>
        <v>#DIV/0!</v>
      </c>
      <c r="AC44" s="4" t="e">
        <f t="shared" si="10"/>
        <v>#DIV/0!</v>
      </c>
      <c r="AD44" s="4" t="e">
        <f t="shared" si="12"/>
        <v>#DIV/0!</v>
      </c>
      <c r="AE44" s="4" t="e">
        <f t="shared" si="12"/>
        <v>#DIV/0!</v>
      </c>
      <c r="AF44" s="4" t="e">
        <f t="shared" si="12"/>
        <v>#DIV/0!</v>
      </c>
      <c r="AG44" s="4">
        <f t="shared" si="13"/>
        <v>100</v>
      </c>
      <c r="AH44" s="4">
        <f t="shared" si="13"/>
        <v>100</v>
      </c>
      <c r="AI44" s="4">
        <f t="shared" si="13"/>
        <v>-4888.8888888888887</v>
      </c>
      <c r="AK44" s="23">
        <f t="shared" si="14"/>
        <v>0</v>
      </c>
      <c r="AL44" s="4" t="e">
        <f t="shared" si="15"/>
        <v>#DIV/0!</v>
      </c>
      <c r="AM44" s="4" t="e">
        <f t="shared" si="16"/>
        <v>#DIV/0!</v>
      </c>
      <c r="AN44" s="4" t="e">
        <f t="shared" si="17"/>
        <v>#DIV/0!</v>
      </c>
      <c r="AO44" s="4" t="e">
        <f t="shared" si="18"/>
        <v>#DIV/0!</v>
      </c>
      <c r="AP44" s="4" t="e">
        <f t="shared" si="19"/>
        <v>#DIV/0!</v>
      </c>
    </row>
    <row r="45" spans="1:42" x14ac:dyDescent="0.45">
      <c r="W45" s="36"/>
      <c r="X45" s="36"/>
      <c r="Y45" s="36"/>
      <c r="Z45" s="23">
        <f t="shared" si="11"/>
        <v>0</v>
      </c>
      <c r="AA45" s="36" t="e">
        <f t="shared" si="10"/>
        <v>#DIV/0!</v>
      </c>
      <c r="AB45" s="36" t="e">
        <f t="shared" si="10"/>
        <v>#DIV/0!</v>
      </c>
      <c r="AC45" s="36" t="e">
        <f t="shared" si="10"/>
        <v>#DIV/0!</v>
      </c>
      <c r="AD45" s="4" t="e">
        <f>AD33/$AD$30*100</f>
        <v>#DIV/0!</v>
      </c>
      <c r="AE45" s="4" t="e">
        <f t="shared" si="12"/>
        <v>#DIV/0!</v>
      </c>
      <c r="AF45" s="4" t="e">
        <f t="shared" si="12"/>
        <v>#DIV/0!</v>
      </c>
      <c r="AG45" s="36">
        <f t="shared" si="13"/>
        <v>100</v>
      </c>
      <c r="AH45" s="36">
        <f t="shared" si="13"/>
        <v>100</v>
      </c>
      <c r="AI45" s="36">
        <f t="shared" si="13"/>
        <v>-4888.8888888888887</v>
      </c>
      <c r="AJ45" s="36"/>
      <c r="AK45" s="23">
        <f t="shared" si="14"/>
        <v>0</v>
      </c>
      <c r="AL45" s="4" t="e">
        <f t="shared" si="15"/>
        <v>#DIV/0!</v>
      </c>
      <c r="AM45" s="4" t="e">
        <f t="shared" si="16"/>
        <v>#DIV/0!</v>
      </c>
      <c r="AN45" s="4" t="e">
        <f t="shared" si="17"/>
        <v>#DIV/0!</v>
      </c>
      <c r="AO45" s="4" t="e">
        <f t="shared" si="18"/>
        <v>#DIV/0!</v>
      </c>
      <c r="AP45" s="4" t="e">
        <f t="shared" si="19"/>
        <v>#DIV/0!</v>
      </c>
    </row>
    <row r="46" spans="1:42" x14ac:dyDescent="0.45">
      <c r="Z46" s="23">
        <f t="shared" si="11"/>
        <v>0</v>
      </c>
      <c r="AA46" s="36" t="e">
        <f t="shared" si="10"/>
        <v>#DIV/0!</v>
      </c>
      <c r="AB46" s="36" t="e">
        <f t="shared" si="10"/>
        <v>#DIV/0!</v>
      </c>
      <c r="AC46" s="36" t="e">
        <f t="shared" si="10"/>
        <v>#DIV/0!</v>
      </c>
      <c r="AD46" s="4" t="e">
        <f>AD34/$AD$30*100</f>
        <v>#DIV/0!</v>
      </c>
      <c r="AE46" s="4" t="e">
        <f t="shared" si="12"/>
        <v>#DIV/0!</v>
      </c>
      <c r="AF46" s="4" t="e">
        <f t="shared" si="12"/>
        <v>#DIV/0!</v>
      </c>
      <c r="AG46" s="36">
        <f t="shared" si="13"/>
        <v>100</v>
      </c>
      <c r="AH46" s="36">
        <f t="shared" si="13"/>
        <v>100</v>
      </c>
      <c r="AI46" s="36">
        <f t="shared" si="13"/>
        <v>-4888.8888888888887</v>
      </c>
      <c r="AJ46" s="36"/>
      <c r="AK46" s="23">
        <f t="shared" si="14"/>
        <v>0</v>
      </c>
      <c r="AL46" s="4" t="e">
        <f t="shared" si="15"/>
        <v>#DIV/0!</v>
      </c>
      <c r="AM46" s="4" t="e">
        <f t="shared" si="16"/>
        <v>#DIV/0!</v>
      </c>
      <c r="AN46" s="4" t="e">
        <f t="shared" si="17"/>
        <v>#DIV/0!</v>
      </c>
      <c r="AO46" s="4" t="e">
        <f t="shared" si="18"/>
        <v>#DIV/0!</v>
      </c>
      <c r="AP46" s="4" t="e">
        <f t="shared" si="19"/>
        <v>#DIV/0!</v>
      </c>
    </row>
    <row r="47" spans="1:42" x14ac:dyDescent="0.45">
      <c r="Z47" s="23"/>
      <c r="AA47" s="36"/>
      <c r="AB47" s="36"/>
      <c r="AC47" s="36"/>
      <c r="AG47" s="36"/>
      <c r="AH47" s="36"/>
      <c r="AI47" s="36"/>
      <c r="AJ47" s="36"/>
      <c r="AK47" s="23"/>
    </row>
    <row r="48" spans="1:42" x14ac:dyDescent="0.45">
      <c r="Z48" s="23"/>
      <c r="AA48" s="36" t="e">
        <f>AA45/SUM($AA$45:$AC$45)*100</f>
        <v>#DIV/0!</v>
      </c>
      <c r="AB48" s="36" t="e">
        <f>AB45/SUM($AA$45:$AC$45)*100</f>
        <v>#DIV/0!</v>
      </c>
      <c r="AC48" s="36" t="e">
        <f>AC45/SUM($AA$45:$AC$45)*100</f>
        <v>#DIV/0!</v>
      </c>
      <c r="AD48" s="36" t="e">
        <f>AD45/SUM($AD$45:$AF$45)*100</f>
        <v>#DIV/0!</v>
      </c>
      <c r="AE48" s="36" t="e">
        <f t="shared" ref="AE48:AF48" si="20">AE45/SUM($AD$45:$AF$45)*100</f>
        <v>#DIV/0!</v>
      </c>
      <c r="AF48" s="36" t="e">
        <f t="shared" si="20"/>
        <v>#DIV/0!</v>
      </c>
      <c r="AG48" s="36">
        <f>AG45/SUM($AG$45:$AI$45)*100</f>
        <v>-2.1327014218009479</v>
      </c>
      <c r="AH48" s="36">
        <f t="shared" ref="AH48:AI48" si="21">AH45/SUM($AG$45:$AI$45)*100</f>
        <v>-2.1327014218009479</v>
      </c>
      <c r="AI48" s="36">
        <f t="shared" si="21"/>
        <v>104.2654028436019</v>
      </c>
      <c r="AJ48" s="36"/>
      <c r="AK48" s="23"/>
    </row>
    <row r="49" spans="26:37" x14ac:dyDescent="0.45">
      <c r="AA49" s="36" t="e">
        <f>AA46/SUM($AA$46:$AC$46)*100</f>
        <v>#DIV/0!</v>
      </c>
      <c r="AB49" s="36" t="e">
        <f t="shared" ref="AB49:AC49" si="22">AB46/SUM($AA$46:$AC$46)*100</f>
        <v>#DIV/0!</v>
      </c>
      <c r="AC49" s="36" t="e">
        <f t="shared" si="22"/>
        <v>#DIV/0!</v>
      </c>
      <c r="AD49" s="36" t="e">
        <f>AD46/SUM($AD$46:$AF$46)*100</f>
        <v>#DIV/0!</v>
      </c>
      <c r="AE49" s="36" t="e">
        <f t="shared" ref="AE49:AF49" si="23">AE46/SUM($AD$46:$AF$46)*100</f>
        <v>#DIV/0!</v>
      </c>
      <c r="AF49" s="36" t="e">
        <f t="shared" si="23"/>
        <v>#DIV/0!</v>
      </c>
      <c r="AG49" s="36">
        <f>AG46/SUM($AG$46:$AI$46)*100</f>
        <v>-2.1327014218009479</v>
      </c>
      <c r="AH49" s="36">
        <f t="shared" ref="AH49:AI49" si="24">AH46/SUM($AG$46:$AI$46)*100</f>
        <v>-2.1327014218009479</v>
      </c>
      <c r="AI49" s="36">
        <f t="shared" si="24"/>
        <v>104.2654028436019</v>
      </c>
      <c r="AJ49" s="36"/>
      <c r="AK49" s="36"/>
    </row>
    <row r="50" spans="26:37" x14ac:dyDescent="0.45">
      <c r="AA50" s="36"/>
      <c r="AB50" s="36"/>
      <c r="AC50" s="36"/>
      <c r="AG50" s="36"/>
      <c r="AH50" s="36"/>
      <c r="AI50" s="36"/>
      <c r="AJ50" s="36"/>
      <c r="AK50" s="36"/>
    </row>
    <row r="51" spans="26:37" x14ac:dyDescent="0.45">
      <c r="AA51" s="36"/>
      <c r="AB51" s="36"/>
      <c r="AC51" s="36"/>
      <c r="AD51" s="36"/>
      <c r="AE51" s="36"/>
      <c r="AF51" s="36"/>
      <c r="AG51" s="36"/>
      <c r="AH51" s="36"/>
      <c r="AI51" s="36"/>
    </row>
    <row r="52" spans="26:37" x14ac:dyDescent="0.45">
      <c r="Z52" s="4" t="s">
        <v>180</v>
      </c>
      <c r="AA52" s="36" t="s">
        <v>141</v>
      </c>
      <c r="AB52" s="36"/>
      <c r="AC52" s="36"/>
      <c r="AD52" s="36"/>
      <c r="AE52" s="36"/>
      <c r="AF52" s="36"/>
      <c r="AG52" s="36"/>
      <c r="AH52" s="36"/>
      <c r="AI52" s="36"/>
    </row>
    <row r="53" spans="26:37" x14ac:dyDescent="0.45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  <c r="AI53" s="36"/>
    </row>
    <row r="54" spans="26:37" x14ac:dyDescent="0.45">
      <c r="Z54" s="23">
        <f t="shared" ref="Z54:Z58" si="25">C16</f>
        <v>0</v>
      </c>
      <c r="AA54" s="36" t="e">
        <f t="shared" ref="AA54:AA58" si="26">(Q16*(AL16+$AL$12)-Q15*(AL15+$AL$12))*$AL$29/(C16-C15)</f>
        <v>#DIV/0!</v>
      </c>
      <c r="AB54" s="36" t="e">
        <f>AA54/0.055</f>
        <v>#DIV/0!</v>
      </c>
      <c r="AC54" s="36"/>
      <c r="AD54" s="36"/>
      <c r="AE54" s="36"/>
      <c r="AF54" s="36"/>
      <c r="AG54" s="36"/>
      <c r="AH54" s="36"/>
      <c r="AI54" s="36"/>
    </row>
    <row r="55" spans="26:37" x14ac:dyDescent="0.45">
      <c r="Z55" s="23">
        <f t="shared" si="25"/>
        <v>0</v>
      </c>
      <c r="AA55" s="36" t="e">
        <f t="shared" si="26"/>
        <v>#DIV/0!</v>
      </c>
      <c r="AB55" s="36" t="e">
        <f>AA55/0.055</f>
        <v>#DIV/0!</v>
      </c>
      <c r="AC55" s="36"/>
      <c r="AD55" s="36"/>
      <c r="AE55" s="36"/>
      <c r="AF55" s="36"/>
      <c r="AG55" s="36"/>
      <c r="AH55" s="36"/>
      <c r="AI55" s="36"/>
    </row>
    <row r="56" spans="26:37" x14ac:dyDescent="0.45">
      <c r="Z56" s="23">
        <f t="shared" si="25"/>
        <v>0</v>
      </c>
      <c r="AA56" s="36" t="e">
        <f t="shared" si="26"/>
        <v>#DIV/0!</v>
      </c>
      <c r="AB56" s="36" t="e">
        <f t="shared" ref="AB56" si="27">AA56/0.055</f>
        <v>#DIV/0!</v>
      </c>
      <c r="AC56" s="36"/>
      <c r="AD56" s="36"/>
      <c r="AE56" s="36"/>
      <c r="AF56" s="36"/>
      <c r="AG56" s="36"/>
      <c r="AH56" s="36"/>
      <c r="AI56" s="36"/>
    </row>
    <row r="57" spans="26:37" x14ac:dyDescent="0.45">
      <c r="Z57" s="23">
        <f t="shared" si="25"/>
        <v>0</v>
      </c>
      <c r="AA57" s="36" t="e">
        <f t="shared" si="26"/>
        <v>#DIV/0!</v>
      </c>
      <c r="AB57" s="36" t="e">
        <f>AA57/0.055</f>
        <v>#DIV/0!</v>
      </c>
    </row>
    <row r="58" spans="26:37" x14ac:dyDescent="0.45">
      <c r="Z58" s="23">
        <f t="shared" si="25"/>
        <v>0</v>
      </c>
      <c r="AA58" s="36" t="e">
        <f t="shared" si="26"/>
        <v>#DIV/0!</v>
      </c>
      <c r="AB58" s="36" t="e">
        <f>AA58/0.055</f>
        <v>#DIV/0!</v>
      </c>
    </row>
    <row r="59" spans="26:37" x14ac:dyDescent="0.45">
      <c r="AA59" s="36"/>
      <c r="AB59" s="36"/>
    </row>
    <row r="60" spans="26:37" x14ac:dyDescent="0.45">
      <c r="AA60" s="36" t="s">
        <v>47</v>
      </c>
      <c r="AB60" s="36" t="s">
        <v>178</v>
      </c>
    </row>
    <row r="61" spans="26:37" x14ac:dyDescent="0.45">
      <c r="AA61" s="36"/>
      <c r="AB61" s="36"/>
    </row>
    <row r="62" spans="26:37" x14ac:dyDescent="0.45">
      <c r="AA62" s="36"/>
      <c r="AB62" s="198" t="s">
        <v>141</v>
      </c>
      <c r="AC62" s="198"/>
      <c r="AD62" s="198" t="s">
        <v>50</v>
      </c>
      <c r="AE62" s="198"/>
    </row>
    <row r="63" spans="26:37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7" x14ac:dyDescent="0.45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 x14ac:dyDescent="0.45">
      <c r="Z65" s="23">
        <f t="shared" ref="Z65:Z68" si="28">C16</f>
        <v>0</v>
      </c>
      <c r="AA65" s="36" t="e">
        <f>VLOOKUP(Z65, 'Auto save'!A2:$N$5000, 14, TRUE)</f>
        <v>#N/A</v>
      </c>
      <c r="AB65" s="148" t="e">
        <f>((96485*(Q16*(AL16+$AL$12)))/(10*AA65))*100</f>
        <v>#N/A</v>
      </c>
      <c r="AC65" s="149" t="e">
        <f>($N$6*AA65)/(3.6*10^6*$AL$29*(Q16*(AL16+$AL$12)-$Q$15*($AL$15+$AL$12)))*1000</f>
        <v>#N/A</v>
      </c>
      <c r="AD65" s="148" t="e">
        <f>((96485*(AJ16*(AM16+$AM$12)))/(10*AA65))*100</f>
        <v>#N/A</v>
      </c>
      <c r="AE65" s="149" t="e">
        <f>($N$6*AA65)/(3.6*10^6*$AL$30*(AJ16*(AM16+$AM$12)-$AJ$15*($AM$15+$AM$12)))*1000</f>
        <v>#N/A</v>
      </c>
    </row>
    <row r="66" spans="26:31" x14ac:dyDescent="0.45">
      <c r="Z66" s="23">
        <f t="shared" si="28"/>
        <v>0</v>
      </c>
      <c r="AA66" s="36" t="e">
        <f>VLOOKUP(Z66, 'Auto save'!A3:$N$5000, 14, TRUE)</f>
        <v>#N/A</v>
      </c>
      <c r="AB66" s="148" t="e">
        <f>((96485*(Q17*(AL17+$AL$12)))/(10*AA66))*100</f>
        <v>#N/A</v>
      </c>
      <c r="AC66" s="149" t="e">
        <f t="shared" ref="AC66:AC68" si="29">($N$6*AA66)/(3.6*10^6*$AL$29*(Q17*(AL17+$AL$12)-$Q$15*($AL$15+$AL$12)))*1000</f>
        <v>#N/A</v>
      </c>
      <c r="AD66" s="148" t="e">
        <f t="shared" ref="AD66:AD68" si="30">((96485*(AJ17*(AM17+$AM$12)))/(10*AA66))*100</f>
        <v>#N/A</v>
      </c>
      <c r="AE66" s="149" t="e">
        <f t="shared" ref="AE66:AE68" si="31">($N$6*AA66)/(3.6*10^6*$AL$30*(AJ17*(AM17+$AM$12)-$AJ$15*($AM$15+$AM$12)))*1000</f>
        <v>#N/A</v>
      </c>
    </row>
    <row r="67" spans="26:31" x14ac:dyDescent="0.45">
      <c r="Z67" s="23">
        <f t="shared" si="28"/>
        <v>0</v>
      </c>
      <c r="AA67" s="36" t="e">
        <f>VLOOKUP(Z67, 'Auto save'!A4:$N$5000, 14, TRUE)</f>
        <v>#N/A</v>
      </c>
      <c r="AB67" s="148" t="e">
        <f>((96485*(Q18*(AL18+$AL$12)))/(10*AA67))*100</f>
        <v>#N/A</v>
      </c>
      <c r="AC67" s="149" t="e">
        <f t="shared" si="29"/>
        <v>#N/A</v>
      </c>
      <c r="AD67" s="148" t="e">
        <f t="shared" si="30"/>
        <v>#N/A</v>
      </c>
      <c r="AE67" s="149" t="e">
        <f t="shared" si="31"/>
        <v>#N/A</v>
      </c>
    </row>
    <row r="68" spans="26:31" x14ac:dyDescent="0.45">
      <c r="Z68" s="23">
        <f t="shared" si="28"/>
        <v>0</v>
      </c>
      <c r="AA68" s="36" t="e">
        <f>VLOOKUP(Z68, 'Auto save'!A5:$N$5000, 14, TRUE)</f>
        <v>#N/A</v>
      </c>
      <c r="AB68" s="148" t="e">
        <f>((96485*(Q19*(AL19+$AL$12)))/(10*AA68))*100</f>
        <v>#N/A</v>
      </c>
      <c r="AC68" s="149" t="e">
        <f t="shared" si="29"/>
        <v>#N/A</v>
      </c>
      <c r="AD68" s="148" t="e">
        <f t="shared" si="30"/>
        <v>#N/A</v>
      </c>
      <c r="AE68" s="149" t="e">
        <f t="shared" si="31"/>
        <v>#N/A</v>
      </c>
    </row>
    <row r="69" spans="26:31" x14ac:dyDescent="0.45">
      <c r="AA69" s="36"/>
      <c r="AB69" s="148"/>
      <c r="AC69" s="149"/>
      <c r="AD69" s="148"/>
      <c r="AE69" s="149"/>
    </row>
    <row r="70" spans="26:31" x14ac:dyDescent="0.45">
      <c r="Z70" s="36"/>
      <c r="AA70" s="36"/>
      <c r="AB70" s="148"/>
      <c r="AC70" s="149"/>
      <c r="AD70" s="148"/>
      <c r="AE70" s="149"/>
    </row>
  </sheetData>
  <mergeCells count="34"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  <mergeCell ref="J13:L13"/>
    <mergeCell ref="M13:O13"/>
    <mergeCell ref="P13:R13"/>
    <mergeCell ref="AE13:AG13"/>
    <mergeCell ref="AH13:AJ13"/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G5" sqref="G5"/>
    </sheetView>
  </sheetViews>
  <sheetFormatPr defaultColWidth="8.58203125" defaultRowHeight="15.5" x14ac:dyDescent="0.45"/>
  <cols>
    <col min="1" max="5" width="8.58203125" style="83"/>
    <col min="6" max="6" width="9.33203125" style="83" bestFit="1" customWidth="1"/>
    <col min="7" max="7" width="8.58203125" style="83"/>
    <col min="8" max="8" width="9.83203125" style="83" bestFit="1" customWidth="1"/>
    <col min="9" max="25" width="8.58203125" style="83"/>
    <col min="26" max="26" width="9.08203125" style="83" bestFit="1" customWidth="1"/>
    <col min="27" max="27" width="9.08203125" style="83" customWidth="1"/>
    <col min="28" max="34" width="8.58203125" style="83"/>
    <col min="35" max="35" width="9.33203125" style="83" bestFit="1" customWidth="1"/>
    <col min="36" max="36" width="8.58203125" style="83"/>
    <col min="37" max="37" width="9.33203125" style="84" bestFit="1" customWidth="1"/>
    <col min="38" max="39" width="8.58203125" style="84"/>
    <col min="40" max="56" width="8.58203125" style="83"/>
    <col min="57" max="57" width="9.75" style="83" bestFit="1" customWidth="1"/>
    <col min="58" max="58" width="9.25" style="83" bestFit="1" customWidth="1"/>
    <col min="59" max="16384" width="8.58203125" style="83"/>
  </cols>
  <sheetData>
    <row r="1" spans="1:74" x14ac:dyDescent="0.45">
      <c r="A1" s="82" t="s">
        <v>55</v>
      </c>
      <c r="B1" s="83" t="s">
        <v>104</v>
      </c>
      <c r="C1" s="83" t="s">
        <v>105</v>
      </c>
      <c r="D1" s="83" t="s">
        <v>106</v>
      </c>
      <c r="E1" s="83" t="s">
        <v>141</v>
      </c>
      <c r="F1" s="83" t="s">
        <v>142</v>
      </c>
      <c r="G1" s="83" t="s">
        <v>166</v>
      </c>
      <c r="H1" s="83" t="s">
        <v>167</v>
      </c>
      <c r="I1" s="82" t="s">
        <v>140</v>
      </c>
      <c r="J1" s="83" t="s">
        <v>56</v>
      </c>
      <c r="K1" s="83" t="s">
        <v>50</v>
      </c>
      <c r="L1" s="83" t="s">
        <v>57</v>
      </c>
      <c r="M1" s="83" t="s">
        <v>107</v>
      </c>
      <c r="N1" s="83" t="s">
        <v>108</v>
      </c>
      <c r="O1" s="83" t="s">
        <v>108</v>
      </c>
      <c r="P1" s="83" t="s">
        <v>108</v>
      </c>
      <c r="AK1" s="83"/>
      <c r="AL1" s="83"/>
      <c r="AM1" s="83"/>
      <c r="AU1" s="84"/>
      <c r="AV1" s="84"/>
      <c r="AW1" s="84"/>
    </row>
    <row r="2" spans="1:74" x14ac:dyDescent="0.45">
      <c r="A2" s="82" t="s">
        <v>58</v>
      </c>
      <c r="B2" s="85">
        <f>AZ26</f>
        <v>6.9999999999999994E-5</v>
      </c>
      <c r="C2" s="85">
        <f>AQ26</f>
        <v>5.0000000000000002E-5</v>
      </c>
      <c r="D2" s="85">
        <f>BD26</f>
        <v>3.0000000000000001E-5</v>
      </c>
      <c r="E2" s="85">
        <v>5.0000000000000001E-4</v>
      </c>
      <c r="F2" s="85">
        <v>-2.9999999999999997E-8</v>
      </c>
      <c r="G2" s="85">
        <v>4.0000000000000002E-4</v>
      </c>
      <c r="H2" s="85">
        <v>2.9999999999999997E-4</v>
      </c>
      <c r="I2" s="82" t="s">
        <v>58</v>
      </c>
      <c r="J2" s="85">
        <f>R26</f>
        <v>2.0000000000000002E-5</v>
      </c>
      <c r="K2" s="85">
        <f>G26</f>
        <v>6.0000000000000002E-6</v>
      </c>
      <c r="L2" s="85">
        <f>V26</f>
        <v>6.0000000000000002E-5</v>
      </c>
      <c r="M2" s="85">
        <f>AA26</f>
        <v>6.9999999999999999E-6</v>
      </c>
      <c r="N2" s="85">
        <f>AK26</f>
        <v>7.9999999999999996E-7</v>
      </c>
      <c r="O2" s="85">
        <f>AI26</f>
        <v>1.9999999999999999E-6</v>
      </c>
      <c r="P2" s="85">
        <f>AG26</f>
        <v>4.0000000000000002E-4</v>
      </c>
      <c r="AK2" s="83"/>
      <c r="AL2" s="83"/>
      <c r="AM2" s="83"/>
      <c r="AU2" s="84"/>
      <c r="AV2" s="84"/>
      <c r="AW2" s="84"/>
    </row>
    <row r="3" spans="1:74" x14ac:dyDescent="0.45">
      <c r="A3" s="82" t="s">
        <v>59</v>
      </c>
      <c r="B3" s="86">
        <f>AZ27</f>
        <v>-8.9999999999999998E-4</v>
      </c>
      <c r="C3" s="86">
        <f>AQ27</f>
        <v>-6.1999999999999998E-3</v>
      </c>
      <c r="D3" s="86">
        <f>BD27</f>
        <v>2.2000000000000001E-3</v>
      </c>
      <c r="E3" s="86"/>
      <c r="F3" s="85">
        <v>5.0000000000000001E-4</v>
      </c>
      <c r="G3" s="85"/>
      <c r="H3" s="85"/>
      <c r="I3" s="82" t="s">
        <v>59</v>
      </c>
      <c r="J3" s="86">
        <f>R27</f>
        <v>5.3E-3</v>
      </c>
      <c r="K3" s="86">
        <f>G27</f>
        <v>3.2000000000000002E-3</v>
      </c>
      <c r="L3" s="86">
        <f>V27</f>
        <v>8.5000000000000006E-3</v>
      </c>
      <c r="M3" s="85">
        <f t="shared" ref="M3:M4" si="0">AA27</f>
        <v>5.3E-3</v>
      </c>
      <c r="N3" s="85">
        <f t="shared" ref="N3:N5" si="1">AK27</f>
        <v>-6.9999999999999994E-5</v>
      </c>
      <c r="O3" s="85">
        <f t="shared" ref="O3:O5" si="2">AI27</f>
        <v>-6.9999999999999994E-5</v>
      </c>
      <c r="P3" s="85">
        <f t="shared" ref="P3:P4" si="3">AG27</f>
        <v>6.4999999999999997E-3</v>
      </c>
      <c r="AK3" s="83"/>
      <c r="AL3" s="83"/>
      <c r="AM3" s="83"/>
      <c r="AU3" s="84"/>
      <c r="AV3" s="84"/>
      <c r="AW3" s="84"/>
    </row>
    <row r="4" spans="1:74" x14ac:dyDescent="0.45">
      <c r="A4" s="82" t="s">
        <v>60</v>
      </c>
      <c r="I4" s="82" t="s">
        <v>60</v>
      </c>
      <c r="J4" s="86">
        <f>R28</f>
        <v>3.5000000000000001E-3</v>
      </c>
      <c r="K4" s="86">
        <f>G28</f>
        <v>1.0999999999999999E-2</v>
      </c>
      <c r="L4" s="86">
        <f>V28</f>
        <v>8.3000000000000001E-3</v>
      </c>
      <c r="M4" s="85">
        <f t="shared" si="0"/>
        <v>-1.2999999999999999E-3</v>
      </c>
      <c r="N4" s="85">
        <f t="shared" si="1"/>
        <v>7.7999999999999996E-3</v>
      </c>
      <c r="O4" s="85">
        <f t="shared" si="2"/>
        <v>8.6E-3</v>
      </c>
      <c r="P4" s="85">
        <f t="shared" si="3"/>
        <v>7.6E-3</v>
      </c>
      <c r="AK4" s="83"/>
      <c r="AL4" s="83"/>
      <c r="AM4" s="83"/>
      <c r="AU4" s="84"/>
      <c r="AV4" s="84"/>
      <c r="AW4" s="84"/>
    </row>
    <row r="5" spans="1:74" ht="18" x14ac:dyDescent="0.45">
      <c r="B5" s="128" t="s">
        <v>119</v>
      </c>
      <c r="C5" s="128" t="s">
        <v>120</v>
      </c>
      <c r="D5" s="128" t="s">
        <v>121</v>
      </c>
      <c r="E5" s="128" t="s">
        <v>147</v>
      </c>
      <c r="F5" s="128" t="s">
        <v>148</v>
      </c>
      <c r="G5" s="128" t="s">
        <v>169</v>
      </c>
      <c r="H5" s="128" t="s">
        <v>170</v>
      </c>
      <c r="J5" s="128" t="s">
        <v>122</v>
      </c>
      <c r="K5" s="128" t="s">
        <v>123</v>
      </c>
      <c r="L5" s="128" t="s">
        <v>124</v>
      </c>
      <c r="M5" s="128" t="s">
        <v>119</v>
      </c>
      <c r="N5" s="85">
        <f t="shared" si="1"/>
        <v>-4.4999999999999999E-4</v>
      </c>
      <c r="O5" s="85">
        <f t="shared" si="2"/>
        <v>-2.0999999999999999E-3</v>
      </c>
      <c r="AK5" s="83"/>
      <c r="AL5" s="83"/>
      <c r="AM5" s="83"/>
      <c r="AS5" s="84"/>
      <c r="AT5" s="84"/>
      <c r="AU5" s="84"/>
    </row>
    <row r="6" spans="1:74" ht="18" x14ac:dyDescent="0.45">
      <c r="N6" s="128" t="s">
        <v>119</v>
      </c>
      <c r="O6" s="128" t="s">
        <v>125</v>
      </c>
      <c r="P6" s="128" t="s">
        <v>126</v>
      </c>
      <c r="AK6" s="83"/>
      <c r="AL6" s="83"/>
      <c r="AM6" s="83"/>
      <c r="AR6" s="84"/>
      <c r="AS6" s="84"/>
      <c r="AT6" s="84"/>
    </row>
    <row r="7" spans="1:74" x14ac:dyDescent="0.45">
      <c r="M7" s="83" t="s">
        <v>127</v>
      </c>
      <c r="N7" s="83" t="str">
        <f>AK31</f>
        <v>10.9~14.3</v>
      </c>
      <c r="O7" s="83" t="str">
        <f>AI31</f>
        <v>10.4~13.7</v>
      </c>
      <c r="P7" s="83" t="str">
        <f>AG31</f>
        <v>5.7~7.7</v>
      </c>
      <c r="AK7" s="83"/>
      <c r="AL7" s="83"/>
      <c r="AM7" s="83"/>
      <c r="AS7" s="84"/>
      <c r="AT7" s="84"/>
      <c r="AU7" s="84"/>
    </row>
    <row r="8" spans="1:74" x14ac:dyDescent="0.45">
      <c r="AK8" s="83"/>
      <c r="AL8" s="83"/>
      <c r="AM8" s="83"/>
      <c r="AS8" s="84"/>
      <c r="AT8" s="84"/>
      <c r="AU8" s="84"/>
    </row>
    <row r="9" spans="1:74" x14ac:dyDescent="0.45">
      <c r="J9" s="83" t="s">
        <v>61</v>
      </c>
      <c r="K9" s="83" t="s">
        <v>61</v>
      </c>
      <c r="L9" s="83" t="s">
        <v>62</v>
      </c>
      <c r="N9" s="83" t="s">
        <v>62</v>
      </c>
      <c r="O9" s="83" t="s">
        <v>62</v>
      </c>
      <c r="P9" s="83" t="s">
        <v>62</v>
      </c>
      <c r="Q9" s="83" t="s">
        <v>62</v>
      </c>
      <c r="Z9" s="87" t="s">
        <v>109</v>
      </c>
      <c r="AA9" s="87" t="s">
        <v>110</v>
      </c>
      <c r="AB9" s="87" t="s">
        <v>110</v>
      </c>
      <c r="AD9" s="87" t="s">
        <v>109</v>
      </c>
      <c r="AE9" s="87" t="s">
        <v>110</v>
      </c>
      <c r="AF9" s="87"/>
      <c r="AG9" s="87" t="s">
        <v>128</v>
      </c>
      <c r="AH9" s="87"/>
      <c r="AI9" s="87" t="s">
        <v>129</v>
      </c>
      <c r="AJ9" s="87"/>
      <c r="AK9" s="87" t="s">
        <v>130</v>
      </c>
      <c r="AL9" s="87"/>
      <c r="AM9" s="83"/>
      <c r="AO9" s="84"/>
      <c r="AP9" s="84"/>
      <c r="AQ9" s="84"/>
      <c r="BD9" s="129"/>
      <c r="BE9" s="129">
        <v>4.2361111111111106E-2</v>
      </c>
      <c r="BF9" s="130">
        <v>7.1180555555555548E-4</v>
      </c>
      <c r="BG9" s="130">
        <v>7.175925925925927E-4</v>
      </c>
    </row>
    <row r="10" spans="1:74" x14ac:dyDescent="0.45">
      <c r="B10" s="88" t="s">
        <v>50</v>
      </c>
      <c r="C10" s="83" t="s">
        <v>63</v>
      </c>
      <c r="D10" s="83" t="s">
        <v>64</v>
      </c>
      <c r="E10" s="83" t="s">
        <v>65</v>
      </c>
      <c r="F10" s="89" t="s">
        <v>66</v>
      </c>
      <c r="I10" s="84" t="s">
        <v>56</v>
      </c>
      <c r="J10" s="83" t="s">
        <v>63</v>
      </c>
      <c r="K10" s="83" t="s">
        <v>64</v>
      </c>
      <c r="L10" s="84" t="s">
        <v>65</v>
      </c>
      <c r="M10" s="90" t="s">
        <v>56</v>
      </c>
      <c r="N10" s="91" t="s">
        <v>67</v>
      </c>
      <c r="O10" s="91" t="s">
        <v>68</v>
      </c>
      <c r="P10" s="92" t="s">
        <v>69</v>
      </c>
      <c r="Q10" s="92" t="s">
        <v>70</v>
      </c>
      <c r="R10" s="89" t="s">
        <v>71</v>
      </c>
      <c r="T10" s="93" t="s">
        <v>57</v>
      </c>
      <c r="U10" s="83" t="s">
        <v>63</v>
      </c>
      <c r="V10" s="94" t="s">
        <v>66</v>
      </c>
      <c r="W10" s="95" t="s">
        <v>72</v>
      </c>
      <c r="X10" s="95"/>
      <c r="Y10" s="96" t="s">
        <v>107</v>
      </c>
      <c r="Z10" s="95" t="s">
        <v>111</v>
      </c>
      <c r="AA10" s="95" t="s">
        <v>111</v>
      </c>
      <c r="AB10" s="95" t="s">
        <v>112</v>
      </c>
      <c r="AC10" s="96" t="s">
        <v>108</v>
      </c>
      <c r="AD10" s="95" t="s">
        <v>111</v>
      </c>
      <c r="AE10" s="95" t="s">
        <v>111</v>
      </c>
      <c r="AF10" s="95"/>
      <c r="AG10" s="95"/>
      <c r="AH10" s="95"/>
      <c r="AI10" s="95"/>
      <c r="AJ10" s="95"/>
      <c r="AK10" s="95"/>
      <c r="AL10" s="95"/>
      <c r="AM10" s="83"/>
      <c r="AN10" s="97" t="s">
        <v>55</v>
      </c>
      <c r="AO10" s="84" t="s">
        <v>56</v>
      </c>
      <c r="AP10" s="84"/>
      <c r="AQ10" s="97" t="s">
        <v>56</v>
      </c>
      <c r="AS10" s="83" t="s">
        <v>73</v>
      </c>
      <c r="AT10" s="95"/>
      <c r="AU10" s="98" t="s">
        <v>73</v>
      </c>
      <c r="AV10" s="95"/>
      <c r="AY10" s="83" t="s">
        <v>113</v>
      </c>
      <c r="AZ10" s="97" t="s">
        <v>107</v>
      </c>
      <c r="BC10" s="83" t="s">
        <v>114</v>
      </c>
      <c r="BD10" s="97" t="s">
        <v>108</v>
      </c>
      <c r="BI10" s="97" t="s">
        <v>141</v>
      </c>
      <c r="BJ10" s="83">
        <v>166.13</v>
      </c>
      <c r="BK10" s="83" t="s">
        <v>145</v>
      </c>
      <c r="BL10" s="97" t="s">
        <v>142</v>
      </c>
      <c r="BM10" s="83">
        <v>152.15</v>
      </c>
      <c r="BN10" s="83" t="s">
        <v>145</v>
      </c>
      <c r="BQ10" s="97" t="s">
        <v>166</v>
      </c>
      <c r="BR10" s="83">
        <v>196.2</v>
      </c>
      <c r="BS10" s="83" t="s">
        <v>168</v>
      </c>
      <c r="BT10" s="97" t="s">
        <v>167</v>
      </c>
      <c r="BU10" s="83">
        <v>182.17</v>
      </c>
      <c r="BV10" s="83" t="s">
        <v>168</v>
      </c>
    </row>
    <row r="11" spans="1:74" x14ac:dyDescent="0.35">
      <c r="B11" s="99" t="s">
        <v>74</v>
      </c>
      <c r="C11" s="99" t="s">
        <v>75</v>
      </c>
      <c r="D11" s="99" t="s">
        <v>75</v>
      </c>
      <c r="E11" s="99" t="s">
        <v>75</v>
      </c>
      <c r="F11" s="99" t="s">
        <v>75</v>
      </c>
      <c r="G11" s="99"/>
      <c r="I11" s="83" t="s">
        <v>76</v>
      </c>
      <c r="J11" s="83" t="s">
        <v>26</v>
      </c>
      <c r="K11" s="83" t="s">
        <v>26</v>
      </c>
      <c r="L11" s="83" t="s">
        <v>26</v>
      </c>
      <c r="M11" s="83" t="s">
        <v>76</v>
      </c>
      <c r="N11" s="95" t="s">
        <v>77</v>
      </c>
      <c r="O11" s="95" t="s">
        <v>77</v>
      </c>
      <c r="P11" s="95" t="s">
        <v>77</v>
      </c>
      <c r="Q11" s="95" t="s">
        <v>77</v>
      </c>
      <c r="R11" s="95" t="s">
        <v>77</v>
      </c>
      <c r="T11" s="83" t="s">
        <v>76</v>
      </c>
      <c r="U11" s="83" t="s">
        <v>26</v>
      </c>
      <c r="V11" s="95" t="s">
        <v>26</v>
      </c>
      <c r="W11" s="95" t="s">
        <v>26</v>
      </c>
      <c r="X11" s="95"/>
      <c r="Y11" s="95" t="s">
        <v>74</v>
      </c>
      <c r="Z11" s="95" t="s">
        <v>75</v>
      </c>
      <c r="AA11" s="95" t="s">
        <v>75</v>
      </c>
      <c r="AB11" s="95" t="s">
        <v>75</v>
      </c>
      <c r="AC11" s="95" t="s">
        <v>74</v>
      </c>
      <c r="AD11" s="95" t="s">
        <v>75</v>
      </c>
      <c r="AE11" s="95" t="s">
        <v>75</v>
      </c>
      <c r="AF11" s="131" t="s">
        <v>74</v>
      </c>
      <c r="AG11" s="95"/>
      <c r="AH11" s="131" t="s">
        <v>131</v>
      </c>
      <c r="AI11" s="95"/>
      <c r="AJ11" s="95" t="s">
        <v>131</v>
      </c>
      <c r="AK11" s="95"/>
      <c r="AL11" s="95"/>
      <c r="AM11" s="83"/>
      <c r="AN11" s="83" t="s">
        <v>76</v>
      </c>
      <c r="AO11" s="84" t="s">
        <v>78</v>
      </c>
      <c r="AP11" s="84" t="s">
        <v>76</v>
      </c>
      <c r="AQ11" s="84" t="s">
        <v>78</v>
      </c>
      <c r="AR11" s="83" t="s">
        <v>76</v>
      </c>
      <c r="AS11" s="83" t="s">
        <v>78</v>
      </c>
      <c r="AT11" s="95" t="s">
        <v>76</v>
      </c>
      <c r="AU11" s="95" t="s">
        <v>79</v>
      </c>
      <c r="AV11" s="95" t="s">
        <v>80</v>
      </c>
      <c r="AX11" s="83" t="s">
        <v>74</v>
      </c>
      <c r="AY11" s="83" t="s">
        <v>115</v>
      </c>
      <c r="AZ11" s="83" t="s">
        <v>115</v>
      </c>
      <c r="BB11" s="83" t="s">
        <v>74</v>
      </c>
      <c r="BC11" s="83" t="s">
        <v>115</v>
      </c>
      <c r="BD11" s="83" t="s">
        <v>115</v>
      </c>
      <c r="BE11" s="83" t="s">
        <v>132</v>
      </c>
      <c r="BI11" s="83" t="s">
        <v>143</v>
      </c>
      <c r="BJ11" s="83" t="s">
        <v>146</v>
      </c>
      <c r="BK11" s="83" t="s">
        <v>144</v>
      </c>
      <c r="BL11" s="83" t="s">
        <v>143</v>
      </c>
      <c r="BM11" s="83" t="s">
        <v>146</v>
      </c>
      <c r="BN11" s="83" t="s">
        <v>144</v>
      </c>
      <c r="BQ11" s="146" t="s">
        <v>163</v>
      </c>
      <c r="BR11" s="146" t="s">
        <v>165</v>
      </c>
      <c r="BS11" s="83" t="s">
        <v>164</v>
      </c>
      <c r="BT11" s="146" t="s">
        <v>163</v>
      </c>
      <c r="BU11" s="146" t="s">
        <v>165</v>
      </c>
      <c r="BV11" s="146" t="s">
        <v>164</v>
      </c>
    </row>
    <row r="12" spans="1:74" ht="17" x14ac:dyDescent="0.45">
      <c r="B12" s="99">
        <v>1E-3</v>
      </c>
      <c r="C12" s="99">
        <v>0.216</v>
      </c>
      <c r="D12" s="99">
        <v>0.223</v>
      </c>
      <c r="E12" s="99">
        <v>0.223</v>
      </c>
      <c r="F12" s="99">
        <v>0.378</v>
      </c>
      <c r="G12" s="99"/>
      <c r="I12" s="99">
        <v>1E-3</v>
      </c>
      <c r="J12" s="100">
        <v>0.1055</v>
      </c>
      <c r="K12" s="100">
        <v>9.2700000000000005E-2</v>
      </c>
      <c r="L12" s="99">
        <v>0.1241</v>
      </c>
      <c r="M12" s="99">
        <v>6.6666666666666664E-4</v>
      </c>
      <c r="N12" s="95">
        <v>6.4199999999999993E-2</v>
      </c>
      <c r="O12" s="95">
        <v>6.6900000000000001E-2</v>
      </c>
      <c r="P12" s="95">
        <v>7.5300000000000006E-2</v>
      </c>
      <c r="Q12" s="95">
        <v>7.7299999999999994E-2</v>
      </c>
      <c r="R12" s="99">
        <f>AVERAGE(N12:Q12)</f>
        <v>7.0925000000000002E-2</v>
      </c>
      <c r="T12" s="99">
        <v>1E-3</v>
      </c>
      <c r="U12" s="99">
        <v>0.1085</v>
      </c>
      <c r="V12" s="101">
        <v>0.1114</v>
      </c>
      <c r="W12" s="101">
        <v>0.11219999999999999</v>
      </c>
      <c r="X12" s="101"/>
      <c r="Y12" s="101">
        <v>1E-3</v>
      </c>
      <c r="Z12" s="101">
        <v>0.1285</v>
      </c>
      <c r="AA12" s="102">
        <v>0.20200000000000001</v>
      </c>
      <c r="AB12" s="103">
        <v>0.1993</v>
      </c>
      <c r="AC12" s="101">
        <v>1E-3</v>
      </c>
      <c r="AD12" s="101">
        <v>9.7500000000000003E-2</v>
      </c>
      <c r="AE12" s="101">
        <v>0.34499999999999997</v>
      </c>
      <c r="AF12" s="131">
        <v>1E-3</v>
      </c>
      <c r="AG12" s="131">
        <v>0.10150000000000001</v>
      </c>
      <c r="AH12" s="131">
        <v>1.5E-3</v>
      </c>
      <c r="AI12" s="131">
        <v>0.19900000000000001</v>
      </c>
      <c r="AJ12" s="131">
        <v>2E-3</v>
      </c>
      <c r="AK12" s="132">
        <v>0.34499999999999997</v>
      </c>
      <c r="AL12" s="101"/>
      <c r="AM12" s="83"/>
      <c r="AN12" s="83">
        <v>1E-3</v>
      </c>
      <c r="AO12" s="104">
        <v>21.544</v>
      </c>
      <c r="AP12" s="104">
        <v>3.3333333333333332E-4</v>
      </c>
      <c r="AQ12" s="104">
        <v>8.8257999999999992</v>
      </c>
      <c r="AR12" s="99">
        <v>1E-3</v>
      </c>
      <c r="AS12" s="99">
        <v>1.74</v>
      </c>
      <c r="AT12" s="95">
        <v>1E-3</v>
      </c>
      <c r="AU12" s="95">
        <v>22.605599999999999</v>
      </c>
      <c r="AV12" s="95">
        <v>15.539300000000001</v>
      </c>
      <c r="AX12" s="83">
        <v>1E-3</v>
      </c>
      <c r="AY12" s="105">
        <v>14.2471</v>
      </c>
      <c r="AZ12" s="105">
        <v>15.8315</v>
      </c>
      <c r="BA12" s="105"/>
      <c r="BB12" s="83">
        <v>1E-3</v>
      </c>
      <c r="BC12" s="105">
        <v>2.0804999999999998</v>
      </c>
      <c r="BD12" s="106">
        <v>33.9009</v>
      </c>
      <c r="BE12" s="133">
        <v>35.7119</v>
      </c>
      <c r="BF12" s="133">
        <v>34.999299999999998</v>
      </c>
      <c r="BG12" s="133">
        <v>41.883000000000003</v>
      </c>
      <c r="BI12" s="83">
        <v>0.05</v>
      </c>
      <c r="BJ12" s="142">
        <f>BI12/100/$BJ$10*1000</f>
        <v>3.0096912056822973E-3</v>
      </c>
      <c r="BK12" s="143">
        <v>5.6566666666666663</v>
      </c>
      <c r="BL12" s="83">
        <v>0.05</v>
      </c>
      <c r="BM12" s="142">
        <f>BL12/100/$BM$10*1000</f>
        <v>3.2862306933946761E-3</v>
      </c>
      <c r="BN12" s="83">
        <v>7.55</v>
      </c>
      <c r="BQ12" s="146">
        <v>0.05</v>
      </c>
      <c r="BR12" s="142">
        <f>BQ12/100/$BR$10*1000</f>
        <v>2.5484199796126407E-3</v>
      </c>
      <c r="BS12" s="83">
        <v>5.86</v>
      </c>
      <c r="BT12" s="146">
        <v>0.05</v>
      </c>
      <c r="BU12" s="142">
        <f>BT12/100/$BU$10*1000</f>
        <v>2.7446890267332712E-3</v>
      </c>
      <c r="BV12" s="146">
        <v>8.1300000000000008</v>
      </c>
    </row>
    <row r="13" spans="1:74" ht="17" x14ac:dyDescent="0.45">
      <c r="B13" s="99">
        <v>5.0000000000000001E-3</v>
      </c>
      <c r="C13" s="99"/>
      <c r="D13" s="99">
        <v>1.53</v>
      </c>
      <c r="E13" s="99">
        <v>1.53</v>
      </c>
      <c r="F13" s="99">
        <v>1.5229999999999999</v>
      </c>
      <c r="G13" s="99"/>
      <c r="I13" s="99">
        <v>5.0000000000000001E-3</v>
      </c>
      <c r="J13" s="100">
        <v>0.58299999999999996</v>
      </c>
      <c r="K13" s="100">
        <v>0.51700000000000002</v>
      </c>
      <c r="L13" s="99">
        <v>1.8069999999999999</v>
      </c>
      <c r="M13" s="99">
        <v>3.3333333333333335E-3</v>
      </c>
      <c r="N13" s="95">
        <v>0.56100000000000005</v>
      </c>
      <c r="O13" s="95">
        <v>0.55700000000000005</v>
      </c>
      <c r="P13" s="95">
        <v>0.56000000000000005</v>
      </c>
      <c r="Q13" s="95">
        <v>0.56000000000000005</v>
      </c>
      <c r="R13" s="99">
        <f t="shared" ref="R13:R21" si="4">AVERAGE(N13:Q13)</f>
        <v>0.55950000000000011</v>
      </c>
      <c r="T13" s="99">
        <v>5.0000000000000001E-3</v>
      </c>
      <c r="U13" s="99">
        <v>0.58499999999999996</v>
      </c>
      <c r="V13" s="101">
        <v>0.55900000000000005</v>
      </c>
      <c r="W13" s="101">
        <v>0.55800000000000005</v>
      </c>
      <c r="X13" s="101"/>
      <c r="Y13" s="101">
        <v>5.0000000000000001E-3</v>
      </c>
      <c r="Z13" s="101">
        <v>0.628</v>
      </c>
      <c r="AA13" s="107">
        <v>1.04</v>
      </c>
      <c r="AB13" s="108">
        <v>1.036</v>
      </c>
      <c r="AC13" s="101">
        <v>5.0000000000000001E-3</v>
      </c>
      <c r="AD13" s="101">
        <v>0.46300000000000002</v>
      </c>
      <c r="AE13" s="109">
        <v>1.655</v>
      </c>
      <c r="AF13" s="131">
        <v>5.0000000000000001E-3</v>
      </c>
      <c r="AG13" s="131">
        <v>0.47399999999999998</v>
      </c>
      <c r="AH13" s="131">
        <v>7.4999999999999997E-3</v>
      </c>
      <c r="AI13" s="131">
        <v>1.0760000000000001</v>
      </c>
      <c r="AJ13" s="131">
        <v>0.01</v>
      </c>
      <c r="AK13" s="132">
        <v>1.738</v>
      </c>
      <c r="AL13" s="109"/>
      <c r="AM13" s="83"/>
      <c r="AN13" s="83">
        <v>5.0000000000000001E-3</v>
      </c>
      <c r="AO13" s="104">
        <v>101.17489999999999</v>
      </c>
      <c r="AP13" s="104">
        <v>1.6666666666666668E-3</v>
      </c>
      <c r="AQ13" s="104">
        <v>39.493600000000001</v>
      </c>
      <c r="AR13" s="99">
        <v>0.01</v>
      </c>
      <c r="AS13" s="99">
        <v>21.768000000000001</v>
      </c>
      <c r="AT13" s="95">
        <v>5.0000000000000001E-3</v>
      </c>
      <c r="AU13" s="95">
        <v>116.5378</v>
      </c>
      <c r="AV13" s="95">
        <v>86.352400000000003</v>
      </c>
      <c r="AX13" s="83">
        <v>5.0000000000000001E-3</v>
      </c>
      <c r="AY13" s="105">
        <v>65.8125</v>
      </c>
      <c r="AZ13" s="105">
        <v>71.0929</v>
      </c>
      <c r="BA13" s="105"/>
      <c r="BB13" s="83">
        <v>5.0000000000000001E-3</v>
      </c>
      <c r="BC13" s="105">
        <v>150.18360000000001</v>
      </c>
      <c r="BD13" s="106">
        <v>167.18170000000001</v>
      </c>
      <c r="BE13" s="133">
        <v>164.19919999999999</v>
      </c>
      <c r="BF13" s="133">
        <v>163.58539999999999</v>
      </c>
      <c r="BG13" s="133">
        <v>159.07409999999999</v>
      </c>
      <c r="BI13" s="83">
        <v>0.2</v>
      </c>
      <c r="BJ13" s="142">
        <f t="shared" ref="BJ13:BJ16" si="5">BI13/100/$BJ$10*1000</f>
        <v>1.2038764822729189E-2</v>
      </c>
      <c r="BK13" s="143">
        <v>22.766666666666666</v>
      </c>
      <c r="BL13" s="83">
        <v>0.1</v>
      </c>
      <c r="BM13" s="142">
        <f t="shared" ref="BM13:BM22" si="6">BL13/100/$BM$10*1000</f>
        <v>6.5724613867893522E-3</v>
      </c>
      <c r="BN13" s="83">
        <v>15.324999999999999</v>
      </c>
      <c r="BQ13" s="146">
        <v>0.1</v>
      </c>
      <c r="BR13" s="142">
        <f t="shared" ref="BR13:BR22" si="7">BQ13/100/$BR$10*1000</f>
        <v>5.0968399592252814E-3</v>
      </c>
      <c r="BS13" s="83">
        <v>11.77</v>
      </c>
      <c r="BT13" s="146">
        <v>0.1</v>
      </c>
      <c r="BU13" s="142">
        <f t="shared" ref="BU13:BU21" si="8">BT13/100/$BU$10*1000</f>
        <v>5.4893780534665424E-3</v>
      </c>
      <c r="BV13" s="146">
        <v>16</v>
      </c>
    </row>
    <row r="14" spans="1:74" ht="17" x14ac:dyDescent="0.45">
      <c r="B14" s="99">
        <v>0.01</v>
      </c>
      <c r="C14" s="99">
        <v>3.02</v>
      </c>
      <c r="D14" s="99">
        <v>3.1</v>
      </c>
      <c r="E14" s="99">
        <v>3.1</v>
      </c>
      <c r="F14" s="99">
        <v>2.84</v>
      </c>
      <c r="G14" s="99"/>
      <c r="I14" s="99">
        <v>0.01</v>
      </c>
      <c r="J14" s="100">
        <v>1.181</v>
      </c>
      <c r="K14" s="100">
        <v>1.048</v>
      </c>
      <c r="L14" s="99">
        <v>3.28</v>
      </c>
      <c r="M14" s="99">
        <v>6.6666666666666671E-3</v>
      </c>
      <c r="N14" s="95">
        <v>1.1970000000000001</v>
      </c>
      <c r="O14" s="95">
        <v>1.19</v>
      </c>
      <c r="P14" s="95">
        <v>1.1970000000000001</v>
      </c>
      <c r="Q14" s="95">
        <v>1.1970000000000001</v>
      </c>
      <c r="R14" s="99">
        <f t="shared" si="4"/>
        <v>1.1952500000000001</v>
      </c>
      <c r="T14" s="99">
        <v>0.01</v>
      </c>
      <c r="U14" s="99">
        <v>1.1819999999999999</v>
      </c>
      <c r="V14" s="101">
        <v>1.1220000000000001</v>
      </c>
      <c r="W14" s="101">
        <v>1.119</v>
      </c>
      <c r="X14" s="101"/>
      <c r="Y14" s="101">
        <v>0.01</v>
      </c>
      <c r="Z14" s="101">
        <v>1.2130000000000001</v>
      </c>
      <c r="AA14" s="107">
        <v>2</v>
      </c>
      <c r="AB14" s="108">
        <v>1.988</v>
      </c>
      <c r="AC14" s="101">
        <v>0.01</v>
      </c>
      <c r="AD14" s="101">
        <v>0.90300000000000002</v>
      </c>
      <c r="AE14" s="109">
        <v>3.49</v>
      </c>
      <c r="AF14" s="131">
        <v>0.01</v>
      </c>
      <c r="AG14" s="131">
        <v>0.92700000000000005</v>
      </c>
      <c r="AH14" s="131">
        <v>1.4999999999999999E-2</v>
      </c>
      <c r="AI14" s="131">
        <v>2.16</v>
      </c>
      <c r="AJ14" s="131">
        <v>0.02</v>
      </c>
      <c r="AK14" s="132">
        <v>3.6</v>
      </c>
      <c r="AL14" s="109"/>
      <c r="AM14" s="83"/>
      <c r="AN14" s="83">
        <v>0.01</v>
      </c>
      <c r="AO14" s="104">
        <v>202.99469999999999</v>
      </c>
      <c r="AP14" s="104">
        <v>3.3333333333333335E-3</v>
      </c>
      <c r="AQ14" s="104">
        <v>75.343900000000005</v>
      </c>
      <c r="AR14" s="99">
        <v>0.02</v>
      </c>
      <c r="AS14" s="99">
        <v>42.53</v>
      </c>
      <c r="AT14" s="95">
        <v>0.01</v>
      </c>
      <c r="AU14" s="95">
        <v>234.61410000000001</v>
      </c>
      <c r="AV14" s="95">
        <v>172.18940000000001</v>
      </c>
      <c r="AX14" s="83">
        <v>0.01</v>
      </c>
      <c r="AY14" s="105">
        <v>133.91579999999999</v>
      </c>
      <c r="AZ14" s="105">
        <v>138.7809</v>
      </c>
      <c r="BA14" s="105"/>
      <c r="BB14" s="83">
        <v>0.01</v>
      </c>
      <c r="BC14" s="105">
        <v>297.52550000000002</v>
      </c>
      <c r="BD14" s="106">
        <v>330.60939999999999</v>
      </c>
      <c r="BE14" s="133">
        <v>329.92290000000003</v>
      </c>
      <c r="BF14" s="133">
        <v>326.50760000000002</v>
      </c>
      <c r="BG14" s="133">
        <v>336.12790000000001</v>
      </c>
      <c r="BI14" s="83">
        <v>0.5</v>
      </c>
      <c r="BJ14" s="142">
        <f t="shared" si="5"/>
        <v>3.009691205682297E-2</v>
      </c>
      <c r="BK14" s="143">
        <v>53.44</v>
      </c>
      <c r="BL14" s="83">
        <v>0.25</v>
      </c>
      <c r="BM14" s="142">
        <f t="shared" si="6"/>
        <v>1.6431153466973381E-2</v>
      </c>
      <c r="BN14" s="83">
        <v>30.774999999999999</v>
      </c>
      <c r="BQ14" s="146">
        <v>0.2</v>
      </c>
      <c r="BR14" s="142">
        <f t="shared" si="7"/>
        <v>1.0193679918450563E-2</v>
      </c>
      <c r="BS14" s="83">
        <v>23.95</v>
      </c>
      <c r="BT14" s="146">
        <v>0.2</v>
      </c>
      <c r="BU14" s="142">
        <f t="shared" si="8"/>
        <v>1.0978756106933085E-2</v>
      </c>
      <c r="BV14" s="146">
        <v>31.799999999999997</v>
      </c>
    </row>
    <row r="15" spans="1:74" ht="17" x14ac:dyDescent="0.45">
      <c r="B15" s="99">
        <v>0.05</v>
      </c>
      <c r="C15" s="99">
        <v>12.71</v>
      </c>
      <c r="D15" s="99">
        <v>12.86</v>
      </c>
      <c r="E15" s="99">
        <v>12.86</v>
      </c>
      <c r="F15" s="99">
        <v>12.18</v>
      </c>
      <c r="G15" s="99"/>
      <c r="I15" s="99">
        <v>0.05</v>
      </c>
      <c r="J15" s="100">
        <v>4.5999999999999996</v>
      </c>
      <c r="K15" s="100">
        <v>4.28</v>
      </c>
      <c r="L15" s="99">
        <v>6.44</v>
      </c>
      <c r="M15" s="99">
        <v>3.3333333333333333E-2</v>
      </c>
      <c r="N15" s="95">
        <v>5.85</v>
      </c>
      <c r="O15" s="95">
        <v>5.85</v>
      </c>
      <c r="P15" s="95">
        <v>5.88</v>
      </c>
      <c r="Q15" s="95">
        <v>5.88</v>
      </c>
      <c r="R15" s="99">
        <f t="shared" si="4"/>
        <v>5.8649999999999993</v>
      </c>
      <c r="T15" s="99">
        <v>0.05</v>
      </c>
      <c r="U15" s="99">
        <v>4.93</v>
      </c>
      <c r="V15" s="101">
        <v>4.45</v>
      </c>
      <c r="W15" s="101">
        <v>4.4400000000000004</v>
      </c>
      <c r="X15" s="101"/>
      <c r="Y15" s="101">
        <v>0.05</v>
      </c>
      <c r="Z15" s="101">
        <v>5.66</v>
      </c>
      <c r="AA15" s="107">
        <v>9.91</v>
      </c>
      <c r="AB15" s="108">
        <v>9.84</v>
      </c>
      <c r="AC15" s="101">
        <v>0.05</v>
      </c>
      <c r="AD15" s="101">
        <v>4.1900000000000004</v>
      </c>
      <c r="AE15" s="109">
        <v>15.68</v>
      </c>
      <c r="AF15" s="131">
        <v>0.05</v>
      </c>
      <c r="AG15" s="131">
        <v>4.24</v>
      </c>
      <c r="AH15" s="131">
        <v>7.5000000000000011E-2</v>
      </c>
      <c r="AI15" s="131">
        <v>10.029999999999999</v>
      </c>
      <c r="AJ15" s="131">
        <v>0.1</v>
      </c>
      <c r="AK15" s="132">
        <v>16.09</v>
      </c>
      <c r="AL15" s="109"/>
      <c r="AM15" s="83"/>
      <c r="AN15" s="83">
        <v>0.01</v>
      </c>
      <c r="AO15" s="104">
        <v>2023.4221</v>
      </c>
      <c r="AP15" s="104">
        <v>1.6666666666666666E-2</v>
      </c>
      <c r="AQ15" s="104">
        <v>372.90989999999999</v>
      </c>
      <c r="AR15" s="99">
        <v>0.04</v>
      </c>
      <c r="AS15" s="99">
        <v>85.495500000000007</v>
      </c>
      <c r="AT15" s="95">
        <v>0.05</v>
      </c>
      <c r="AU15" s="95">
        <v>1147.1523</v>
      </c>
      <c r="AV15" s="95">
        <v>854.05229999999995</v>
      </c>
      <c r="AX15" s="83">
        <v>0.05</v>
      </c>
      <c r="AY15" s="105">
        <v>652.07150000000001</v>
      </c>
      <c r="AZ15" s="106">
        <v>681.95910000000003</v>
      </c>
      <c r="BA15" s="106"/>
      <c r="BB15" s="83">
        <v>0.05</v>
      </c>
      <c r="BC15" s="105">
        <v>1507.1184000000001</v>
      </c>
      <c r="BD15" s="106">
        <v>1639.6470999999999</v>
      </c>
      <c r="BE15" s="133">
        <v>1640.9576</v>
      </c>
      <c r="BF15" s="133">
        <v>1639.3471</v>
      </c>
      <c r="BG15" s="133">
        <v>1614.4496999999999</v>
      </c>
      <c r="BI15" s="83">
        <v>1</v>
      </c>
      <c r="BJ15" s="142">
        <f t="shared" si="5"/>
        <v>6.019382411364594E-2</v>
      </c>
      <c r="BK15" s="143">
        <v>111.16000000000001</v>
      </c>
      <c r="BL15" s="83">
        <v>0.5</v>
      </c>
      <c r="BM15" s="142">
        <f t="shared" si="6"/>
        <v>3.2862306933946761E-2</v>
      </c>
      <c r="BN15" s="83">
        <v>76.349999999999994</v>
      </c>
      <c r="BQ15" s="146">
        <v>0.5</v>
      </c>
      <c r="BR15" s="142">
        <f t="shared" si="7"/>
        <v>2.5484199796126403E-2</v>
      </c>
      <c r="BS15" s="83">
        <v>62</v>
      </c>
      <c r="BT15" s="146">
        <v>0.5</v>
      </c>
      <c r="BU15" s="142">
        <f t="shared" si="8"/>
        <v>2.7446890267332713E-2</v>
      </c>
      <c r="BV15" s="146">
        <v>79.7</v>
      </c>
    </row>
    <row r="16" spans="1:74" ht="17" x14ac:dyDescent="0.45">
      <c r="B16" s="99">
        <v>0.1</v>
      </c>
      <c r="C16" s="99">
        <v>24.1</v>
      </c>
      <c r="D16" s="99">
        <v>24.5</v>
      </c>
      <c r="E16" s="99">
        <v>24.5</v>
      </c>
      <c r="F16" s="99">
        <v>24.1</v>
      </c>
      <c r="G16" s="99"/>
      <c r="I16" s="99">
        <v>0.1</v>
      </c>
      <c r="J16" s="100">
        <v>8.24</v>
      </c>
      <c r="K16" s="100">
        <v>8.2899999999999991</v>
      </c>
      <c r="L16" s="99">
        <v>15.23</v>
      </c>
      <c r="M16" s="99">
        <v>6.6666666666666666E-2</v>
      </c>
      <c r="N16" s="95">
        <v>11.34</v>
      </c>
      <c r="O16" s="95">
        <v>11.28</v>
      </c>
      <c r="P16" s="95">
        <v>11.37</v>
      </c>
      <c r="Q16" s="95">
        <v>11.39</v>
      </c>
      <c r="R16" s="99">
        <f t="shared" si="4"/>
        <v>11.344999999999999</v>
      </c>
      <c r="T16" s="99">
        <v>0.1</v>
      </c>
      <c r="U16" s="99">
        <v>8.86</v>
      </c>
      <c r="V16" s="101">
        <v>9.81</v>
      </c>
      <c r="W16" s="101">
        <v>9.77</v>
      </c>
      <c r="X16" s="101"/>
      <c r="Y16" s="101">
        <v>0.1</v>
      </c>
      <c r="Z16" s="101">
        <v>11.08</v>
      </c>
      <c r="AA16" s="107">
        <v>19.09</v>
      </c>
      <c r="AB16" s="108">
        <v>18.97</v>
      </c>
      <c r="AC16" s="101">
        <v>0.1</v>
      </c>
      <c r="AD16" s="101">
        <v>7.71</v>
      </c>
      <c r="AE16" s="109">
        <v>29.9</v>
      </c>
      <c r="AF16" s="131">
        <v>0.1</v>
      </c>
      <c r="AG16" s="131">
        <v>7.92</v>
      </c>
      <c r="AH16" s="131">
        <v>0.15000000000000002</v>
      </c>
      <c r="AI16" s="131">
        <v>18.88</v>
      </c>
      <c r="AJ16" s="131">
        <v>0.2</v>
      </c>
      <c r="AK16" s="132">
        <v>30.3</v>
      </c>
      <c r="AL16" s="109"/>
      <c r="AM16" s="83"/>
      <c r="AN16" s="83">
        <v>0.5</v>
      </c>
      <c r="AO16" s="104">
        <v>9919.5218999999997</v>
      </c>
      <c r="AP16" s="104">
        <v>3.3333333333333333E-2</v>
      </c>
      <c r="AQ16" s="104">
        <v>742.8134</v>
      </c>
      <c r="AR16" s="99">
        <v>0.1</v>
      </c>
      <c r="AS16" s="99">
        <v>211.42349999999999</v>
      </c>
      <c r="AT16" s="95">
        <v>0.1</v>
      </c>
      <c r="AU16" s="95">
        <v>2286.348</v>
      </c>
      <c r="AV16" s="95">
        <v>1721.1178</v>
      </c>
      <c r="AX16" s="83">
        <v>0.1</v>
      </c>
      <c r="AY16" s="105">
        <v>1345.5824</v>
      </c>
      <c r="AZ16" s="106">
        <v>1389.2017000000001</v>
      </c>
      <c r="BA16" s="106"/>
      <c r="BB16" s="83">
        <v>0.1</v>
      </c>
      <c r="BC16" s="105">
        <v>3025.9796999999999</v>
      </c>
      <c r="BD16" s="106">
        <v>3257.7303000000002</v>
      </c>
      <c r="BE16" s="133">
        <v>3299.5027</v>
      </c>
      <c r="BF16" s="133">
        <v>3272.0601999999999</v>
      </c>
      <c r="BG16" s="133">
        <v>3279.4679999999998</v>
      </c>
      <c r="BI16" s="83">
        <v>5</v>
      </c>
      <c r="BJ16" s="142">
        <f t="shared" si="5"/>
        <v>0.30096912056822972</v>
      </c>
      <c r="BK16" s="143">
        <v>561.33333333333337</v>
      </c>
      <c r="BL16" s="83">
        <v>1</v>
      </c>
      <c r="BM16" s="142">
        <f t="shared" si="6"/>
        <v>6.5724613867893522E-2</v>
      </c>
      <c r="BN16" s="83">
        <v>153.35000000000002</v>
      </c>
      <c r="BQ16" s="146">
        <v>0.8</v>
      </c>
      <c r="BR16" s="142">
        <f t="shared" si="7"/>
        <v>4.0774719673802251E-2</v>
      </c>
      <c r="BS16" s="83">
        <v>94.35</v>
      </c>
      <c r="BT16" s="146">
        <v>0.8</v>
      </c>
      <c r="BU16" s="142">
        <f t="shared" si="8"/>
        <v>4.391502442773234E-2</v>
      </c>
      <c r="BV16" s="146">
        <v>130.5</v>
      </c>
    </row>
    <row r="17" spans="1:74" ht="17" x14ac:dyDescent="0.45">
      <c r="B17" s="99">
        <v>0.5</v>
      </c>
      <c r="C17" s="99"/>
      <c r="F17" s="99">
        <v>112.6</v>
      </c>
      <c r="G17" s="99"/>
      <c r="I17" s="99">
        <v>0.5</v>
      </c>
      <c r="M17" s="99">
        <v>0.33333333333333331</v>
      </c>
      <c r="N17" s="95">
        <v>51</v>
      </c>
      <c r="O17" s="95">
        <v>50.7</v>
      </c>
      <c r="P17" s="95">
        <v>51.1</v>
      </c>
      <c r="Q17" s="95">
        <v>51.3</v>
      </c>
      <c r="R17" s="99">
        <f t="shared" si="4"/>
        <v>51.025000000000006</v>
      </c>
      <c r="T17" s="99">
        <v>0.2</v>
      </c>
      <c r="U17" s="99">
        <v>16.55</v>
      </c>
      <c r="V17" s="101"/>
      <c r="W17" s="101"/>
      <c r="X17" s="101"/>
      <c r="Y17" s="101">
        <v>0.5</v>
      </c>
      <c r="Z17" s="101">
        <v>48.8</v>
      </c>
      <c r="AA17" s="107">
        <v>84.2</v>
      </c>
      <c r="AB17" s="108">
        <v>83.5</v>
      </c>
      <c r="AC17" s="101">
        <v>0.5</v>
      </c>
      <c r="AD17" s="101">
        <v>28.8</v>
      </c>
      <c r="AE17" s="109">
        <v>103.6</v>
      </c>
      <c r="AF17" s="131">
        <v>0.5</v>
      </c>
      <c r="AG17" s="131">
        <v>29</v>
      </c>
      <c r="AH17" s="131">
        <v>0.75</v>
      </c>
      <c r="AI17" s="131">
        <v>65.2</v>
      </c>
      <c r="AJ17" s="131">
        <v>1</v>
      </c>
      <c r="AK17" s="132">
        <v>102.1</v>
      </c>
      <c r="AL17" s="109"/>
      <c r="AM17" s="83"/>
      <c r="AN17" s="83">
        <v>1</v>
      </c>
      <c r="AO17" s="104">
        <v>20142.025000000001</v>
      </c>
      <c r="AP17" s="104">
        <v>0.16666666666666666</v>
      </c>
      <c r="AQ17" s="104">
        <v>3710.4160000000002</v>
      </c>
      <c r="AR17" s="99"/>
      <c r="AT17" s="95">
        <v>0.5</v>
      </c>
      <c r="AU17" s="95">
        <v>11370.490599999999</v>
      </c>
      <c r="AV17" s="95">
        <v>8800.6023000000005</v>
      </c>
      <c r="AX17" s="83">
        <v>0.5</v>
      </c>
      <c r="AY17" s="105">
        <v>6690.3328000000001</v>
      </c>
      <c r="AZ17" s="106">
        <v>6806.375</v>
      </c>
      <c r="BA17" s="106"/>
      <c r="BB17" s="83">
        <v>0.5</v>
      </c>
      <c r="BC17" s="105">
        <v>15321.843800000001</v>
      </c>
      <c r="BD17" s="106">
        <v>16243.117200000001</v>
      </c>
      <c r="BE17" s="133">
        <v>16311.339099999999</v>
      </c>
      <c r="BF17" s="133">
        <v>16258.9359</v>
      </c>
      <c r="BG17" s="133">
        <v>16279.8297</v>
      </c>
      <c r="BI17" s="83">
        <v>10</v>
      </c>
      <c r="BJ17" s="142">
        <f>BI17/100/$BJ$10*1000</f>
        <v>0.60193824113645944</v>
      </c>
      <c r="BK17" s="143">
        <v>1146</v>
      </c>
      <c r="BL17" s="83">
        <v>2</v>
      </c>
      <c r="BM17" s="142">
        <f t="shared" si="6"/>
        <v>0.13144922773578704</v>
      </c>
      <c r="BN17" s="83">
        <v>308.5</v>
      </c>
      <c r="BQ17" s="146">
        <v>1</v>
      </c>
      <c r="BR17" s="142">
        <f t="shared" si="7"/>
        <v>5.0968399592252807E-2</v>
      </c>
      <c r="BS17" s="83">
        <v>117.5</v>
      </c>
      <c r="BT17" s="146">
        <v>1</v>
      </c>
      <c r="BU17" s="142">
        <f t="shared" si="8"/>
        <v>5.4893780534665426E-2</v>
      </c>
      <c r="BV17" s="146">
        <v>162.80000000000001</v>
      </c>
    </row>
    <row r="18" spans="1:74" ht="17" x14ac:dyDescent="0.35">
      <c r="B18" s="99">
        <v>1</v>
      </c>
      <c r="F18" s="99">
        <v>216</v>
      </c>
      <c r="G18" s="99"/>
      <c r="I18" s="99"/>
      <c r="M18" s="99">
        <v>0.66666666666666663</v>
      </c>
      <c r="N18" s="95">
        <v>94.1</v>
      </c>
      <c r="O18" s="95">
        <v>93.2</v>
      </c>
      <c r="P18" s="95">
        <v>94.3</v>
      </c>
      <c r="Q18" s="95">
        <v>94.6</v>
      </c>
      <c r="R18" s="99">
        <f t="shared" si="4"/>
        <v>94.050000000000011</v>
      </c>
      <c r="T18" s="110">
        <v>0.5</v>
      </c>
      <c r="V18" s="101">
        <v>42</v>
      </c>
      <c r="W18" s="101">
        <v>41.7</v>
      </c>
      <c r="X18" s="101"/>
      <c r="Y18" s="101">
        <v>1</v>
      </c>
      <c r="Z18" s="101">
        <v>89.2</v>
      </c>
      <c r="AA18" s="107">
        <v>157.80000000000001</v>
      </c>
      <c r="AB18" s="108">
        <v>155.4</v>
      </c>
      <c r="AC18" s="101">
        <v>1</v>
      </c>
      <c r="AD18" s="101">
        <v>42.8</v>
      </c>
      <c r="AE18" s="109">
        <v>136.30000000000001</v>
      </c>
      <c r="AF18" s="131">
        <v>1</v>
      </c>
      <c r="AG18" s="131">
        <v>43.2</v>
      </c>
      <c r="AH18" s="131">
        <v>1.5</v>
      </c>
      <c r="AI18" s="131">
        <v>90.2</v>
      </c>
      <c r="AJ18" s="131">
        <v>2</v>
      </c>
      <c r="AK18" s="132">
        <v>137.19999999999999</v>
      </c>
      <c r="AL18" s="109"/>
      <c r="AM18" s="83"/>
      <c r="AO18" s="84"/>
      <c r="AP18" s="84">
        <v>0.33333333333333331</v>
      </c>
      <c r="AQ18" s="84">
        <v>7299.5789999999997</v>
      </c>
      <c r="AT18" s="95">
        <v>1</v>
      </c>
      <c r="AU18" s="95">
        <v>22585.335899999998</v>
      </c>
      <c r="AV18" s="95">
        <v>17803.904699999999</v>
      </c>
      <c r="AX18" s="83">
        <v>1</v>
      </c>
      <c r="AY18" s="105">
        <v>13320.924999999999</v>
      </c>
      <c r="AZ18" s="106">
        <v>13419.8469</v>
      </c>
      <c r="BA18" s="106"/>
      <c r="BB18" s="83">
        <v>1</v>
      </c>
      <c r="BC18" s="105">
        <v>29838.571899999999</v>
      </c>
      <c r="BD18" s="106">
        <v>31933.275000000001</v>
      </c>
      <c r="BE18" s="133">
        <v>32749.018700000001</v>
      </c>
      <c r="BF18" s="133">
        <v>32745.921900000001</v>
      </c>
      <c r="BG18" s="133">
        <v>32606.768700000001</v>
      </c>
      <c r="BL18" s="83">
        <v>5</v>
      </c>
      <c r="BM18" s="142">
        <f t="shared" si="6"/>
        <v>0.32862306933946767</v>
      </c>
      <c r="BN18" s="83">
        <v>781</v>
      </c>
      <c r="BQ18" s="146">
        <v>2</v>
      </c>
      <c r="BR18" s="142">
        <f t="shared" si="7"/>
        <v>0.10193679918450561</v>
      </c>
      <c r="BS18" s="83">
        <v>235.5</v>
      </c>
      <c r="BT18" s="146">
        <v>2</v>
      </c>
      <c r="BU18" s="142">
        <f t="shared" si="8"/>
        <v>0.10978756106933085</v>
      </c>
      <c r="BV18" s="146">
        <v>327.5</v>
      </c>
    </row>
    <row r="19" spans="1:74" ht="17" x14ac:dyDescent="0.35">
      <c r="B19" s="99">
        <v>2</v>
      </c>
      <c r="F19" s="99">
        <v>359</v>
      </c>
      <c r="G19" s="99"/>
      <c r="I19" s="99"/>
      <c r="M19" s="99">
        <v>1.3333333333333333</v>
      </c>
      <c r="N19" s="95">
        <v>165.1</v>
      </c>
      <c r="O19" s="95">
        <v>163.4</v>
      </c>
      <c r="P19" s="95">
        <v>165.5</v>
      </c>
      <c r="Q19" s="95">
        <v>166</v>
      </c>
      <c r="R19" s="99">
        <f t="shared" si="4"/>
        <v>165</v>
      </c>
      <c r="T19" s="110">
        <v>1</v>
      </c>
      <c r="V19" s="101">
        <v>76.099999999999994</v>
      </c>
      <c r="W19" s="101">
        <v>75.5</v>
      </c>
      <c r="X19" s="101"/>
      <c r="Y19" s="101">
        <v>2</v>
      </c>
      <c r="Z19" s="101">
        <v>157.9</v>
      </c>
      <c r="AA19" s="107">
        <v>279</v>
      </c>
      <c r="AB19" s="102">
        <v>275</v>
      </c>
      <c r="AC19" s="101">
        <v>2</v>
      </c>
      <c r="AD19" s="101"/>
      <c r="AE19" s="109"/>
      <c r="AF19" s="131">
        <v>2</v>
      </c>
      <c r="AG19" s="131">
        <v>44.6</v>
      </c>
      <c r="AH19" s="131">
        <v>3</v>
      </c>
      <c r="AI19" s="131">
        <v>82.7</v>
      </c>
      <c r="AJ19" s="131">
        <v>4</v>
      </c>
      <c r="AK19" s="132">
        <v>110.3</v>
      </c>
      <c r="AL19" s="109"/>
      <c r="AM19" s="83"/>
      <c r="AO19" s="84"/>
      <c r="AP19" s="84">
        <v>0.66666666666666663</v>
      </c>
      <c r="AQ19" s="84">
        <v>14649.15</v>
      </c>
      <c r="AT19" s="95">
        <v>2</v>
      </c>
      <c r="AU19" s="95">
        <v>44380.153100000003</v>
      </c>
      <c r="AV19" s="95">
        <v>35813.4375</v>
      </c>
      <c r="AX19" s="83">
        <v>2</v>
      </c>
      <c r="AY19" s="105">
        <v>26628.4156</v>
      </c>
      <c r="AZ19" s="105">
        <v>26997.262500000001</v>
      </c>
      <c r="BA19" s="105"/>
      <c r="BB19" s="83">
        <v>2</v>
      </c>
      <c r="BC19" s="105">
        <v>53147.143799999998</v>
      </c>
      <c r="BD19" s="105">
        <v>65596.006299999994</v>
      </c>
      <c r="BE19" s="133">
        <v>73222.912500000006</v>
      </c>
      <c r="BF19" s="133">
        <v>130916.03750000001</v>
      </c>
      <c r="BG19" s="134">
        <v>277941.95</v>
      </c>
      <c r="BL19" s="83">
        <v>10</v>
      </c>
      <c r="BM19" s="142">
        <f t="shared" si="6"/>
        <v>0.65724613867893533</v>
      </c>
      <c r="BN19" s="83">
        <v>1590</v>
      </c>
      <c r="BQ19" s="146">
        <v>5</v>
      </c>
      <c r="BR19" s="142">
        <f t="shared" si="7"/>
        <v>0.25484199796126406</v>
      </c>
      <c r="BS19" s="83">
        <v>595.5</v>
      </c>
      <c r="BT19" s="146">
        <v>5</v>
      </c>
      <c r="BU19" s="142">
        <f t="shared" si="8"/>
        <v>0.27446890267332713</v>
      </c>
      <c r="BV19" s="146">
        <v>828.5</v>
      </c>
    </row>
    <row r="20" spans="1:74" x14ac:dyDescent="0.35">
      <c r="B20" s="99">
        <v>3</v>
      </c>
      <c r="F20" s="99">
        <v>480</v>
      </c>
      <c r="G20" s="99"/>
      <c r="I20" s="99"/>
      <c r="M20" s="99">
        <v>2</v>
      </c>
      <c r="N20" s="95">
        <v>217</v>
      </c>
      <c r="O20" s="95">
        <v>215</v>
      </c>
      <c r="P20" s="95">
        <v>218</v>
      </c>
      <c r="Q20" s="95">
        <v>218</v>
      </c>
      <c r="R20" s="99">
        <f t="shared" si="4"/>
        <v>217</v>
      </c>
      <c r="T20" s="110">
        <v>2</v>
      </c>
      <c r="V20" s="101">
        <v>129</v>
      </c>
      <c r="W20" s="101">
        <v>127.9</v>
      </c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83"/>
      <c r="AO20" s="84"/>
      <c r="AP20" s="84">
        <v>1</v>
      </c>
      <c r="AQ20" s="84">
        <v>22111.73</v>
      </c>
      <c r="BL20" s="83">
        <v>15</v>
      </c>
      <c r="BM20" s="142">
        <f t="shared" si="6"/>
        <v>0.98586920801840272</v>
      </c>
      <c r="BN20" s="83">
        <v>2400</v>
      </c>
      <c r="BQ20" s="146">
        <v>10</v>
      </c>
      <c r="BR20" s="142">
        <f t="shared" si="7"/>
        <v>0.50968399592252811</v>
      </c>
      <c r="BS20" s="83">
        <v>1227.5</v>
      </c>
      <c r="BT20" s="146">
        <v>10</v>
      </c>
      <c r="BU20" s="142">
        <f t="shared" si="8"/>
        <v>0.54893780534665426</v>
      </c>
      <c r="BV20" s="146">
        <v>1650.5</v>
      </c>
    </row>
    <row r="21" spans="1:74" x14ac:dyDescent="0.35">
      <c r="B21" s="99">
        <v>4</v>
      </c>
      <c r="F21" s="99">
        <v>572</v>
      </c>
      <c r="G21" s="99"/>
      <c r="I21" s="99"/>
      <c r="M21" s="99">
        <v>2.6666666666666665</v>
      </c>
      <c r="N21" s="95">
        <v>266</v>
      </c>
      <c r="O21" s="95">
        <v>263</v>
      </c>
      <c r="P21" s="95">
        <v>267</v>
      </c>
      <c r="Q21" s="95">
        <v>267</v>
      </c>
      <c r="R21" s="99">
        <f t="shared" si="4"/>
        <v>265.75</v>
      </c>
      <c r="T21" s="110">
        <v>3</v>
      </c>
      <c r="V21" s="101">
        <v>165.2</v>
      </c>
      <c r="W21" s="101">
        <v>164.5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83"/>
      <c r="AO21" s="84"/>
      <c r="AP21" s="84">
        <v>1.3333333333333333</v>
      </c>
      <c r="AQ21" s="84">
        <v>27107.87</v>
      </c>
      <c r="BL21" s="83">
        <v>20</v>
      </c>
      <c r="BM21" s="142">
        <f t="shared" si="6"/>
        <v>1.3144922773578707</v>
      </c>
      <c r="BN21" s="83">
        <v>3418.5</v>
      </c>
      <c r="BQ21" s="146">
        <v>15</v>
      </c>
      <c r="BR21" s="142">
        <f t="shared" si="7"/>
        <v>0.76452599388379205</v>
      </c>
      <c r="BS21" s="83">
        <v>1874</v>
      </c>
      <c r="BT21" s="146">
        <v>15</v>
      </c>
      <c r="BU21" s="142">
        <f t="shared" si="8"/>
        <v>0.82340670801998139</v>
      </c>
      <c r="BV21" s="146">
        <v>2476</v>
      </c>
    </row>
    <row r="22" spans="1:74" x14ac:dyDescent="0.35">
      <c r="B22" s="99">
        <v>6</v>
      </c>
      <c r="F22" s="99">
        <v>643</v>
      </c>
      <c r="G22" s="99"/>
      <c r="I22" s="99"/>
      <c r="M22" s="111">
        <v>3.3333330000000001</v>
      </c>
      <c r="N22" s="111">
        <v>270</v>
      </c>
      <c r="O22" s="111">
        <v>267</v>
      </c>
      <c r="P22" s="111">
        <v>271</v>
      </c>
      <c r="Q22" s="111">
        <v>272</v>
      </c>
      <c r="R22" s="111">
        <v>270</v>
      </c>
      <c r="AK22" s="83"/>
      <c r="AL22" s="83"/>
      <c r="AM22" s="83"/>
      <c r="AO22" s="84"/>
      <c r="AP22" s="112">
        <v>1.6666666666666667</v>
      </c>
      <c r="AQ22" s="112">
        <v>58821.46</v>
      </c>
      <c r="BL22" s="83">
        <v>30</v>
      </c>
      <c r="BM22" s="142">
        <f t="shared" si="6"/>
        <v>1.9717384160368054</v>
      </c>
      <c r="BN22" s="83">
        <v>6674</v>
      </c>
      <c r="BQ22" s="146">
        <v>30</v>
      </c>
      <c r="BR22" s="142">
        <f t="shared" si="7"/>
        <v>1.5290519877675841</v>
      </c>
      <c r="BS22" s="83">
        <v>4113</v>
      </c>
      <c r="BU22" s="142"/>
    </row>
    <row r="23" spans="1:74" x14ac:dyDescent="0.35">
      <c r="A23" s="113" t="s">
        <v>81</v>
      </c>
      <c r="B23" s="111">
        <v>8</v>
      </c>
      <c r="C23" s="113"/>
      <c r="D23" s="113"/>
      <c r="E23" s="113"/>
      <c r="F23" s="111">
        <v>622</v>
      </c>
      <c r="G23" s="99"/>
      <c r="M23" s="111">
        <v>4</v>
      </c>
      <c r="N23" s="114">
        <v>240</v>
      </c>
      <c r="O23" s="114">
        <v>237</v>
      </c>
      <c r="P23" s="114">
        <v>241</v>
      </c>
      <c r="Q23" s="114">
        <v>241</v>
      </c>
      <c r="R23" s="114">
        <v>239.75</v>
      </c>
      <c r="AK23" s="83"/>
      <c r="AL23" s="83"/>
      <c r="AM23" s="83"/>
      <c r="AO23" s="84"/>
      <c r="AP23" s="112">
        <v>2</v>
      </c>
      <c r="AQ23" s="112">
        <v>91164.65</v>
      </c>
    </row>
    <row r="24" spans="1:74" x14ac:dyDescent="0.35">
      <c r="A24" s="113" t="s">
        <v>82</v>
      </c>
      <c r="B24" s="111">
        <v>10</v>
      </c>
      <c r="C24" s="113"/>
      <c r="D24" s="113"/>
      <c r="E24" s="113"/>
      <c r="F24" s="111">
        <v>557</v>
      </c>
      <c r="G24" s="99"/>
      <c r="AK24" s="83"/>
      <c r="AL24" s="83"/>
      <c r="AM24" s="83"/>
      <c r="AO24" s="84"/>
      <c r="AP24" s="84"/>
      <c r="AQ24" s="84"/>
    </row>
    <row r="25" spans="1:74" ht="18" x14ac:dyDescent="0.45">
      <c r="AK25" s="83"/>
      <c r="AL25" s="83"/>
      <c r="AM25" s="83"/>
      <c r="AO25" s="84"/>
      <c r="AP25" s="84"/>
      <c r="AQ25" s="84"/>
      <c r="BE25" s="83" t="s">
        <v>133</v>
      </c>
      <c r="BF25" s="83" t="s">
        <v>133</v>
      </c>
      <c r="BG25" s="83" t="s">
        <v>133</v>
      </c>
    </row>
    <row r="26" spans="1:74" x14ac:dyDescent="0.35">
      <c r="B26" s="83" t="s">
        <v>58</v>
      </c>
      <c r="C26" s="83">
        <v>4.1000000000000003E-3</v>
      </c>
      <c r="D26" s="83">
        <v>4.1999999999999997E-3</v>
      </c>
      <c r="E26" s="83">
        <v>4.1000000000000003E-3</v>
      </c>
      <c r="F26" s="99">
        <v>4.1999999999999997E-3</v>
      </c>
      <c r="G26" s="115">
        <v>6.0000000000000002E-6</v>
      </c>
      <c r="I26" s="83" t="s">
        <v>58</v>
      </c>
      <c r="J26" s="83">
        <v>1.2200000000000001E-2</v>
      </c>
      <c r="K26" s="83">
        <v>1.2200000000000001E-2</v>
      </c>
      <c r="L26" s="84">
        <v>7.0000000000000001E-3</v>
      </c>
      <c r="M26" s="84"/>
      <c r="N26" s="116">
        <v>2.0000000000000002E-5</v>
      </c>
      <c r="O26" s="116">
        <v>2.0000000000000002E-5</v>
      </c>
      <c r="P26" s="116">
        <v>2.0000000000000002E-5</v>
      </c>
      <c r="Q26" s="116">
        <v>2.0000000000000002E-5</v>
      </c>
      <c r="R26" s="117">
        <v>2.0000000000000002E-5</v>
      </c>
      <c r="T26" s="83" t="s">
        <v>58</v>
      </c>
      <c r="U26" s="83">
        <v>1.21E-2</v>
      </c>
      <c r="V26" s="118">
        <v>6.0000000000000002E-5</v>
      </c>
      <c r="W26" s="119">
        <v>6.0000000000000002E-5</v>
      </c>
      <c r="X26" s="119"/>
      <c r="Y26" s="119" t="s">
        <v>116</v>
      </c>
      <c r="Z26" s="120">
        <v>2.0000000000000002E-5</v>
      </c>
      <c r="AA26" s="120">
        <v>6.9999999999999999E-6</v>
      </c>
      <c r="AB26" s="120">
        <v>6.9999999999999999E-6</v>
      </c>
      <c r="AC26" s="119" t="s">
        <v>116</v>
      </c>
      <c r="AD26" s="120">
        <v>4.0000000000000002E-4</v>
      </c>
      <c r="AE26" s="120">
        <v>6.0000000000000002E-5</v>
      </c>
      <c r="AF26" s="120"/>
      <c r="AG26" s="120">
        <v>4.0000000000000002E-4</v>
      </c>
      <c r="AH26" s="120"/>
      <c r="AI26" s="120">
        <v>1.9999999999999999E-6</v>
      </c>
      <c r="AJ26" s="120"/>
      <c r="AK26" s="118">
        <v>7.9999999999999996E-7</v>
      </c>
      <c r="AL26" s="120"/>
      <c r="AM26" s="83"/>
      <c r="AN26" s="83" t="s">
        <v>58</v>
      </c>
      <c r="AO26" s="121">
        <v>5.0000000000000002E-5</v>
      </c>
      <c r="AP26" s="121"/>
      <c r="AQ26" s="122">
        <v>5.0000000000000002E-5</v>
      </c>
      <c r="AR26" s="85"/>
      <c r="AS26" s="85">
        <v>5.0000000000000001E-4</v>
      </c>
      <c r="AU26" s="121">
        <v>6.0000000000000002E-5</v>
      </c>
      <c r="AV26" s="85">
        <v>4.0000000000000003E-5</v>
      </c>
      <c r="AY26" s="85">
        <v>8.0000000000000007E-5</v>
      </c>
      <c r="AZ26" s="122">
        <v>6.9999999999999994E-5</v>
      </c>
      <c r="BA26" s="85"/>
      <c r="BC26" s="85">
        <v>3.0000000000000001E-5</v>
      </c>
      <c r="BD26" s="122">
        <v>3.0000000000000001E-5</v>
      </c>
      <c r="BE26" s="85">
        <v>3.0000000000000001E-5</v>
      </c>
      <c r="BF26" s="85">
        <v>3.0000000000000001E-5</v>
      </c>
      <c r="BG26" s="85">
        <v>3.0000000000000001E-5</v>
      </c>
    </row>
    <row r="27" spans="1:74" x14ac:dyDescent="0.35">
      <c r="B27" s="83" t="s">
        <v>59</v>
      </c>
      <c r="C27" s="83">
        <v>-1.5E-3</v>
      </c>
      <c r="D27" s="83">
        <v>-1.6000000000000001E-3</v>
      </c>
      <c r="E27" s="83">
        <f>+-0.0015</f>
        <v>-1.5E-3</v>
      </c>
      <c r="F27" s="99">
        <v>-1.2999999999999999E-3</v>
      </c>
      <c r="G27" s="123">
        <v>3.2000000000000002E-3</v>
      </c>
      <c r="I27" s="83" t="s">
        <v>59</v>
      </c>
      <c r="J27" s="83">
        <v>-2.7000000000000001E-3</v>
      </c>
      <c r="K27" s="83">
        <v>-1.5E-3</v>
      </c>
      <c r="L27" s="84">
        <v>-4.1999999999999997E-3</v>
      </c>
      <c r="M27" s="84"/>
      <c r="N27" s="124">
        <v>5.3E-3</v>
      </c>
      <c r="O27" s="124">
        <v>5.3E-3</v>
      </c>
      <c r="P27" s="124">
        <v>5.3E-3</v>
      </c>
      <c r="Q27" s="124">
        <v>5.1999999999999998E-3</v>
      </c>
      <c r="R27" s="125">
        <v>5.3E-3</v>
      </c>
      <c r="T27" s="83" t="s">
        <v>59</v>
      </c>
      <c r="U27" s="83">
        <v>-4.1000000000000003E-3</v>
      </c>
      <c r="V27" s="94">
        <v>8.5000000000000006E-3</v>
      </c>
      <c r="W27" s="95">
        <v>8.6999999999999994E-3</v>
      </c>
      <c r="X27" s="95"/>
      <c r="Y27" s="95" t="s">
        <v>117</v>
      </c>
      <c r="Z27" s="98">
        <v>9.2999999999999992E-3</v>
      </c>
      <c r="AA27" s="98">
        <v>5.3E-3</v>
      </c>
      <c r="AB27" s="98">
        <v>5.4000000000000003E-3</v>
      </c>
      <c r="AC27" s="95" t="s">
        <v>117</v>
      </c>
      <c r="AD27" s="98">
        <v>6.4999999999999997E-3</v>
      </c>
      <c r="AE27" s="98">
        <v>-5.9999999999999995E-4</v>
      </c>
      <c r="AF27" s="98"/>
      <c r="AG27" s="98">
        <v>6.4999999999999997E-3</v>
      </c>
      <c r="AH27" s="98"/>
      <c r="AI27" s="120">
        <v>-6.9999999999999994E-5</v>
      </c>
      <c r="AJ27" s="98"/>
      <c r="AK27" s="118">
        <v>-6.9999999999999994E-5</v>
      </c>
      <c r="AL27" s="98"/>
      <c r="AM27" s="83"/>
      <c r="AN27" s="83" t="s">
        <v>59</v>
      </c>
      <c r="AO27" s="126">
        <v>5.9999999999999995E-4</v>
      </c>
      <c r="AP27" s="126"/>
      <c r="AQ27" s="127">
        <v>-6.1999999999999998E-3</v>
      </c>
      <c r="AS27" s="83">
        <v>-1E-4</v>
      </c>
      <c r="AU27" s="84">
        <v>2.5000000000000001E-3</v>
      </c>
      <c r="AV27" s="83">
        <v>-3.3999999999999998E-3</v>
      </c>
      <c r="AY27" s="83">
        <v>-1E-4</v>
      </c>
      <c r="AZ27" s="97">
        <v>-8.9999999999999998E-4</v>
      </c>
      <c r="BC27" s="83">
        <v>-1.1000000000000001E-3</v>
      </c>
      <c r="BD27" s="97">
        <v>2.2000000000000001E-3</v>
      </c>
      <c r="BE27" s="85">
        <v>-600000</v>
      </c>
      <c r="BF27" s="85">
        <v>-6.0000000000000002E-5</v>
      </c>
      <c r="BG27" s="83">
        <v>2.0000000000000001E-4</v>
      </c>
    </row>
    <row r="28" spans="1:74" x14ac:dyDescent="0.45">
      <c r="B28" s="83" t="s">
        <v>60</v>
      </c>
      <c r="G28" s="89">
        <v>1.0999999999999999E-2</v>
      </c>
      <c r="I28" s="83" t="s">
        <v>83</v>
      </c>
      <c r="N28" s="124">
        <v>3.5000000000000001E-3</v>
      </c>
      <c r="O28" s="124">
        <v>3.5000000000000001E-3</v>
      </c>
      <c r="P28" s="124">
        <v>3.3999999999999998E-3</v>
      </c>
      <c r="Q28" s="124">
        <v>3.7000000000000002E-3</v>
      </c>
      <c r="R28" s="125">
        <v>3.5000000000000001E-3</v>
      </c>
      <c r="T28" s="83" t="s">
        <v>83</v>
      </c>
      <c r="V28" s="94">
        <v>8.3000000000000001E-3</v>
      </c>
      <c r="W28" s="95">
        <v>7.4000000000000003E-3</v>
      </c>
      <c r="X28" s="95"/>
      <c r="Y28" s="95" t="s">
        <v>83</v>
      </c>
      <c r="Z28" s="98">
        <v>-2.2000000000000001E-3</v>
      </c>
      <c r="AA28" s="98">
        <v>-1.2999999999999999E-3</v>
      </c>
      <c r="AB28" s="98">
        <v>-1.6000000000000001E-3</v>
      </c>
      <c r="AC28" s="95" t="s">
        <v>83</v>
      </c>
      <c r="AD28" s="98">
        <v>8.0999999999999996E-3</v>
      </c>
      <c r="AE28" s="98">
        <v>0.21299999999999999</v>
      </c>
      <c r="AF28" s="98"/>
      <c r="AG28" s="98">
        <v>7.6E-3</v>
      </c>
      <c r="AH28" s="98"/>
      <c r="AI28" s="98">
        <v>8.6E-3</v>
      </c>
      <c r="AJ28" s="98"/>
      <c r="AK28" s="94">
        <v>7.7999999999999996E-3</v>
      </c>
      <c r="AL28" s="98"/>
      <c r="AM28" s="83"/>
      <c r="AN28" s="83" t="s">
        <v>60</v>
      </c>
      <c r="AO28" s="84"/>
      <c r="AP28" s="84"/>
      <c r="AQ28" s="84"/>
    </row>
    <row r="29" spans="1:74" x14ac:dyDescent="0.45">
      <c r="F29" s="83" t="s">
        <v>84</v>
      </c>
      <c r="G29" s="83" t="s">
        <v>85</v>
      </c>
      <c r="AB29" s="84"/>
      <c r="AD29" s="84"/>
      <c r="AI29" s="83">
        <v>-2.0999999999999999E-3</v>
      </c>
      <c r="AK29" s="89">
        <v>-4.4999999999999999E-4</v>
      </c>
      <c r="AL29" s="83"/>
      <c r="AM29" s="83"/>
      <c r="AO29" s="84"/>
      <c r="AP29" s="84"/>
      <c r="AQ29" s="84"/>
    </row>
    <row r="30" spans="1:74" x14ac:dyDescent="0.45">
      <c r="AG30" s="83" t="s">
        <v>127</v>
      </c>
      <c r="AI30" s="83" t="s">
        <v>127</v>
      </c>
      <c r="AK30" s="83" t="s">
        <v>127</v>
      </c>
      <c r="AL30" s="83"/>
      <c r="AN30" s="84"/>
      <c r="AO30" s="84"/>
    </row>
    <row r="31" spans="1:74" x14ac:dyDescent="0.45">
      <c r="AG31" s="83" t="s">
        <v>134</v>
      </c>
      <c r="AI31" s="83" t="s">
        <v>135</v>
      </c>
      <c r="AK31" s="84" t="s">
        <v>136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zoomScale="85" zoomScaleNormal="85" workbookViewId="0">
      <selection activeCell="AB23" sqref="AB23"/>
    </sheetView>
  </sheetViews>
  <sheetFormatPr defaultRowHeight="17" x14ac:dyDescent="0.45"/>
  <cols>
    <col min="2" max="2" width="10.75" bestFit="1" customWidth="1"/>
    <col min="4" max="4" width="10" bestFit="1" customWidth="1"/>
    <col min="5" max="6" width="10.08203125" bestFit="1" customWidth="1"/>
    <col min="7" max="7" width="10.75" bestFit="1" customWidth="1"/>
    <col min="8" max="9" width="10.83203125" bestFit="1" customWidth="1"/>
    <col min="14" max="14" width="8.6640625" style="1"/>
    <col min="23" max="23" width="10.75" bestFit="1" customWidth="1"/>
    <col min="24" max="24" width="8.58203125" bestFit="1" customWidth="1"/>
    <col min="27" max="27" width="10.08203125" bestFit="1" customWidth="1"/>
    <col min="30" max="30" width="5.25" customWidth="1"/>
    <col min="31" max="31" width="8.58203125" customWidth="1"/>
  </cols>
  <sheetData>
    <row r="1" spans="1:28" x14ac:dyDescent="0.45">
      <c r="A1" s="1" t="s">
        <v>25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1">
        <f>30/3600</f>
        <v>8.3333333333333332E-3</v>
      </c>
      <c r="B2" s="196">
        <v>44726</v>
      </c>
      <c r="C2" s="197">
        <v>0.56320601851851848</v>
      </c>
      <c r="D2" s="195">
        <v>137.5</v>
      </c>
      <c r="E2" s="195">
        <v>3.6</v>
      </c>
      <c r="F2" s="195">
        <v>3.2</v>
      </c>
      <c r="G2" s="195">
        <v>23.1</v>
      </c>
      <c r="H2" s="195">
        <v>22.8</v>
      </c>
      <c r="I2" s="195">
        <v>23.2</v>
      </c>
      <c r="J2" s="195">
        <v>30</v>
      </c>
      <c r="K2" s="195">
        <v>0.1</v>
      </c>
      <c r="L2" s="195">
        <v>0.73899999999999999</v>
      </c>
      <c r="M2" s="195">
        <v>3</v>
      </c>
      <c r="N2" s="1">
        <f>K2*30</f>
        <v>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1">
        <f>A2+30/3600</f>
        <v>1.6666666666666666E-2</v>
      </c>
      <c r="B3" s="196">
        <v>44726</v>
      </c>
      <c r="C3" s="197">
        <v>0.56355324074074076</v>
      </c>
      <c r="D3" s="195">
        <v>137.5</v>
      </c>
      <c r="E3" s="195">
        <v>3</v>
      </c>
      <c r="F3" s="195">
        <v>3.2</v>
      </c>
      <c r="G3" s="195">
        <v>22.7</v>
      </c>
      <c r="H3" s="195">
        <v>22.4</v>
      </c>
      <c r="I3" s="195">
        <v>22.8</v>
      </c>
      <c r="J3" s="195">
        <v>30</v>
      </c>
      <c r="K3" s="195">
        <v>0.2</v>
      </c>
      <c r="L3" s="195">
        <v>0.73899999999999999</v>
      </c>
      <c r="M3" s="195">
        <v>6</v>
      </c>
      <c r="N3" s="1">
        <f>K3*30+N2</f>
        <v>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195">
        <f t="shared" ref="A4:A67" si="0">A3+30/3600</f>
        <v>2.5000000000000001E-2</v>
      </c>
      <c r="B4" s="196">
        <v>44726</v>
      </c>
      <c r="C4" s="197">
        <v>0.56390046296296303</v>
      </c>
      <c r="D4" s="195">
        <v>138.19999999999999</v>
      </c>
      <c r="E4" s="195">
        <v>3.6</v>
      </c>
      <c r="F4" s="195">
        <v>3.2</v>
      </c>
      <c r="G4" s="195">
        <v>22.4</v>
      </c>
      <c r="H4" s="195">
        <v>22.2</v>
      </c>
      <c r="I4" s="195">
        <v>22.6</v>
      </c>
      <c r="J4" s="195">
        <v>30</v>
      </c>
      <c r="K4" s="195">
        <v>0.2</v>
      </c>
      <c r="L4" s="195">
        <v>0.74</v>
      </c>
      <c r="M4" s="195">
        <v>6</v>
      </c>
      <c r="N4" s="195">
        <f t="shared" ref="N4:N67" si="1">K4*30+N3</f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195">
        <f t="shared" si="0"/>
        <v>3.3333333333333333E-2</v>
      </c>
      <c r="B5" s="196">
        <v>44726</v>
      </c>
      <c r="C5" s="197">
        <v>0.5642476851851852</v>
      </c>
      <c r="D5" s="195">
        <v>138.19999999999999</v>
      </c>
      <c r="E5" s="195">
        <v>3</v>
      </c>
      <c r="F5" s="195">
        <v>3.2</v>
      </c>
      <c r="G5" s="195">
        <v>22.3</v>
      </c>
      <c r="H5" s="195">
        <v>22</v>
      </c>
      <c r="I5" s="195">
        <v>22.6</v>
      </c>
      <c r="J5" s="195">
        <v>30</v>
      </c>
      <c r="K5" s="195">
        <v>0.2</v>
      </c>
      <c r="L5" s="195">
        <v>0.74</v>
      </c>
      <c r="M5" s="195">
        <v>6</v>
      </c>
      <c r="N5" s="195">
        <f t="shared" si="1"/>
        <v>21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195">
        <f t="shared" si="0"/>
        <v>4.1666666666666664E-2</v>
      </c>
      <c r="B6" s="196">
        <v>44726</v>
      </c>
      <c r="C6" s="197">
        <v>0.56459490740740736</v>
      </c>
      <c r="D6" s="195">
        <v>138.9</v>
      </c>
      <c r="E6" s="195">
        <v>3.6</v>
      </c>
      <c r="F6" s="195">
        <v>3.2</v>
      </c>
      <c r="G6" s="195">
        <v>22.2</v>
      </c>
      <c r="H6" s="195">
        <v>22.2</v>
      </c>
      <c r="I6" s="195">
        <v>22.5</v>
      </c>
      <c r="J6" s="195">
        <v>30</v>
      </c>
      <c r="K6" s="195">
        <v>0.2</v>
      </c>
      <c r="L6" s="195">
        <v>0.74</v>
      </c>
      <c r="M6" s="195">
        <v>6</v>
      </c>
      <c r="N6" s="195">
        <f t="shared" si="1"/>
        <v>27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195">
        <f t="shared" si="0"/>
        <v>4.9999999999999996E-2</v>
      </c>
      <c r="B7" s="196">
        <v>44726</v>
      </c>
      <c r="C7" s="197">
        <v>0.56494212962962964</v>
      </c>
      <c r="D7" s="195">
        <v>138.9</v>
      </c>
      <c r="E7" s="195">
        <v>3</v>
      </c>
      <c r="F7" s="195">
        <v>3.2</v>
      </c>
      <c r="G7" s="195">
        <v>22.1</v>
      </c>
      <c r="H7" s="195">
        <v>22</v>
      </c>
      <c r="I7" s="195">
        <v>22.3</v>
      </c>
      <c r="J7" s="195">
        <v>30</v>
      </c>
      <c r="K7" s="195">
        <v>0.2</v>
      </c>
      <c r="L7" s="195">
        <v>0.74</v>
      </c>
      <c r="M7" s="195">
        <v>6</v>
      </c>
      <c r="N7" s="195">
        <f t="shared" si="1"/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195">
        <f t="shared" si="0"/>
        <v>5.8333333333333327E-2</v>
      </c>
      <c r="B8" s="196">
        <v>44726</v>
      </c>
      <c r="C8" s="197">
        <v>0.56528935185185192</v>
      </c>
      <c r="D8" s="195">
        <v>138.19999999999999</v>
      </c>
      <c r="E8" s="195">
        <v>3</v>
      </c>
      <c r="F8" s="195">
        <v>3.2</v>
      </c>
      <c r="G8" s="195">
        <v>22</v>
      </c>
      <c r="H8" s="195">
        <v>21.9</v>
      </c>
      <c r="I8" s="195">
        <v>22.4</v>
      </c>
      <c r="J8" s="195">
        <v>30</v>
      </c>
      <c r="K8" s="195">
        <v>0.2</v>
      </c>
      <c r="L8" s="195">
        <v>0.74</v>
      </c>
      <c r="M8" s="195">
        <v>6</v>
      </c>
      <c r="N8" s="195">
        <f t="shared" si="1"/>
        <v>39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195">
        <f t="shared" si="0"/>
        <v>6.6666666666666666E-2</v>
      </c>
      <c r="B9" s="196">
        <v>44726</v>
      </c>
      <c r="C9" s="197">
        <v>0.56563657407407408</v>
      </c>
      <c r="D9" s="195">
        <v>138.9</v>
      </c>
      <c r="E9" s="195">
        <v>3</v>
      </c>
      <c r="F9" s="195">
        <v>3.2</v>
      </c>
      <c r="G9" s="195">
        <v>21.9</v>
      </c>
      <c r="H9" s="195">
        <v>22</v>
      </c>
      <c r="I9" s="195">
        <v>22.3</v>
      </c>
      <c r="J9" s="195">
        <v>30</v>
      </c>
      <c r="K9" s="195">
        <v>0.2</v>
      </c>
      <c r="L9" s="195">
        <v>0.74</v>
      </c>
      <c r="M9" s="195">
        <v>6</v>
      </c>
      <c r="N9" s="195">
        <f t="shared" si="1"/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195">
        <f t="shared" si="0"/>
        <v>7.4999999999999997E-2</v>
      </c>
      <c r="B10" s="196">
        <v>44726</v>
      </c>
      <c r="C10" s="197">
        <v>0.56598379629629625</v>
      </c>
      <c r="D10" s="195">
        <v>138.9</v>
      </c>
      <c r="E10" s="195">
        <v>3.6</v>
      </c>
      <c r="F10" s="195">
        <v>3.2</v>
      </c>
      <c r="G10" s="195">
        <v>21.9</v>
      </c>
      <c r="H10" s="195">
        <v>21.9</v>
      </c>
      <c r="I10" s="195">
        <v>22.3</v>
      </c>
      <c r="J10" s="195">
        <v>30</v>
      </c>
      <c r="K10" s="195">
        <v>0.2</v>
      </c>
      <c r="L10" s="195">
        <v>0.74099999999999999</v>
      </c>
      <c r="M10" s="195">
        <v>6</v>
      </c>
      <c r="N10" s="195">
        <f t="shared" si="1"/>
        <v>51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195">
        <f t="shared" si="0"/>
        <v>8.3333333333333329E-2</v>
      </c>
      <c r="B11" s="196">
        <v>44726</v>
      </c>
      <c r="C11" s="197">
        <v>0.56633101851851853</v>
      </c>
      <c r="D11" s="195">
        <v>138.9</v>
      </c>
      <c r="E11" s="195">
        <v>3.6</v>
      </c>
      <c r="F11" s="195">
        <v>3.2</v>
      </c>
      <c r="G11" s="195">
        <v>21.8</v>
      </c>
      <c r="H11" s="195">
        <v>21.8</v>
      </c>
      <c r="I11" s="195">
        <v>22.3</v>
      </c>
      <c r="J11" s="195">
        <v>30</v>
      </c>
      <c r="K11" s="195">
        <v>0.2</v>
      </c>
      <c r="L11" s="195">
        <v>0.74099999999999999</v>
      </c>
      <c r="M11" s="195">
        <v>6</v>
      </c>
      <c r="N11" s="195">
        <f t="shared" si="1"/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195">
        <f t="shared" si="0"/>
        <v>9.166666666666666E-2</v>
      </c>
      <c r="B12" s="196">
        <v>44726</v>
      </c>
      <c r="C12" s="197">
        <v>0.5666782407407408</v>
      </c>
      <c r="D12" s="195">
        <v>138.9</v>
      </c>
      <c r="E12" s="195">
        <v>3</v>
      </c>
      <c r="F12" s="195">
        <v>3.2</v>
      </c>
      <c r="G12" s="195">
        <v>21.7</v>
      </c>
      <c r="H12" s="195">
        <v>21.7</v>
      </c>
      <c r="I12" s="195">
        <v>22.4</v>
      </c>
      <c r="J12" s="195">
        <v>30</v>
      </c>
      <c r="K12" s="195">
        <v>0.2</v>
      </c>
      <c r="L12" s="195">
        <v>0.74099999999999999</v>
      </c>
      <c r="M12" s="195">
        <v>6</v>
      </c>
      <c r="N12" s="195">
        <f t="shared" si="1"/>
        <v>63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195">
        <f t="shared" si="0"/>
        <v>9.9999999999999992E-2</v>
      </c>
      <c r="B13" s="196">
        <v>44726</v>
      </c>
      <c r="C13" s="197">
        <v>0.56702546296296297</v>
      </c>
      <c r="D13" s="195">
        <v>138.9</v>
      </c>
      <c r="E13" s="195">
        <v>3</v>
      </c>
      <c r="F13" s="195">
        <v>3.9</v>
      </c>
      <c r="G13" s="195">
        <v>21.7</v>
      </c>
      <c r="H13" s="195">
        <v>21.8</v>
      </c>
      <c r="I13" s="195">
        <v>22.2</v>
      </c>
      <c r="J13" s="195">
        <v>30</v>
      </c>
      <c r="K13" s="195">
        <v>0.2</v>
      </c>
      <c r="L13" s="195">
        <v>0.74099999999999999</v>
      </c>
      <c r="M13" s="195">
        <v>6</v>
      </c>
      <c r="N13" s="195">
        <f t="shared" si="1"/>
        <v>69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195">
        <f t="shared" si="0"/>
        <v>0.10833333333333332</v>
      </c>
      <c r="B14" s="196">
        <v>44726</v>
      </c>
      <c r="C14" s="197">
        <v>0.56737268518518513</v>
      </c>
      <c r="D14" s="195">
        <v>138.19999999999999</v>
      </c>
      <c r="E14" s="195">
        <v>3</v>
      </c>
      <c r="F14" s="195">
        <v>3.9</v>
      </c>
      <c r="G14" s="195">
        <v>21.7</v>
      </c>
      <c r="H14" s="195">
        <v>21.8</v>
      </c>
      <c r="I14" s="195">
        <v>22.2</v>
      </c>
      <c r="J14" s="195">
        <v>30</v>
      </c>
      <c r="K14" s="195">
        <v>0.2</v>
      </c>
      <c r="L14" s="195">
        <v>0.74099999999999999</v>
      </c>
      <c r="M14" s="195">
        <v>6</v>
      </c>
      <c r="N14" s="195">
        <f t="shared" si="1"/>
        <v>75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195">
        <f t="shared" si="0"/>
        <v>0.11666666666666665</v>
      </c>
      <c r="B15" s="196">
        <v>44726</v>
      </c>
      <c r="C15" s="197">
        <v>0.56771990740740741</v>
      </c>
      <c r="D15" s="195">
        <v>138.9</v>
      </c>
      <c r="E15" s="195">
        <v>3</v>
      </c>
      <c r="F15" s="195">
        <v>3.9</v>
      </c>
      <c r="G15" s="195">
        <v>21.7</v>
      </c>
      <c r="H15" s="195">
        <v>21.8</v>
      </c>
      <c r="I15" s="195">
        <v>22.3</v>
      </c>
      <c r="J15" s="195">
        <v>30</v>
      </c>
      <c r="K15" s="195">
        <v>0.2</v>
      </c>
      <c r="L15" s="195">
        <v>0.74099999999999999</v>
      </c>
      <c r="M15" s="195">
        <v>6</v>
      </c>
      <c r="N15" s="195">
        <f t="shared" si="1"/>
        <v>81</v>
      </c>
      <c r="O15" s="1"/>
      <c r="P15" s="1"/>
      <c r="Q15" s="1"/>
      <c r="R15" s="1"/>
      <c r="S15" s="1"/>
      <c r="T15" s="1"/>
      <c r="U15" s="1"/>
      <c r="V15" s="1"/>
      <c r="W15" s="136" t="s">
        <v>139</v>
      </c>
      <c r="X15" s="137" t="s">
        <v>138</v>
      </c>
      <c r="Y15" s="1" t="s">
        <v>34</v>
      </c>
      <c r="Z15" s="1" t="s">
        <v>98</v>
      </c>
      <c r="AA15" s="1"/>
      <c r="AB15" s="1" t="s">
        <v>51</v>
      </c>
    </row>
    <row r="16" spans="1:28" x14ac:dyDescent="0.45">
      <c r="A16" s="195">
        <f t="shared" si="0"/>
        <v>0.12499999999999999</v>
      </c>
      <c r="B16" s="196">
        <v>44726</v>
      </c>
      <c r="C16" s="197">
        <v>0.56806712962962969</v>
      </c>
      <c r="D16" s="195">
        <v>138.9</v>
      </c>
      <c r="E16" s="195">
        <v>3.6</v>
      </c>
      <c r="F16" s="195">
        <v>3.9</v>
      </c>
      <c r="G16" s="195">
        <v>21.6</v>
      </c>
      <c r="H16" s="195">
        <v>21.6</v>
      </c>
      <c r="I16" s="195">
        <v>22.1</v>
      </c>
      <c r="J16" s="195">
        <v>30</v>
      </c>
      <c r="K16" s="195">
        <v>0.2</v>
      </c>
      <c r="L16" s="195">
        <v>0.74199999999999999</v>
      </c>
      <c r="M16" s="195">
        <v>6</v>
      </c>
      <c r="N16" s="195">
        <f t="shared" si="1"/>
        <v>87</v>
      </c>
      <c r="O16" s="1"/>
      <c r="P16" s="1"/>
      <c r="Q16" s="1"/>
      <c r="R16" s="1"/>
      <c r="S16" s="1"/>
      <c r="T16" s="1"/>
      <c r="U16" s="1"/>
      <c r="V16" s="1"/>
      <c r="W16" s="135">
        <v>0</v>
      </c>
      <c r="X16" s="138">
        <v>695</v>
      </c>
      <c r="Y16" s="1">
        <f>IFERROR(X16*(30/3600),0)</f>
        <v>5.791666666666667</v>
      </c>
      <c r="Z16" s="1">
        <f>IFERROR(W16*Y16,0)</f>
        <v>0</v>
      </c>
      <c r="AA16" s="1">
        <f>SUM(Z16:Z61)</f>
        <v>115.60000000000001</v>
      </c>
      <c r="AB16" s="1">
        <f>AA16/1000</f>
        <v>0.11560000000000001</v>
      </c>
    </row>
    <row r="17" spans="1:26" x14ac:dyDescent="0.45">
      <c r="A17" s="195">
        <f t="shared" si="0"/>
        <v>0.13333333333333333</v>
      </c>
      <c r="B17" s="196">
        <v>44726</v>
      </c>
      <c r="C17" s="197">
        <v>0.56841435185185185</v>
      </c>
      <c r="D17" s="195">
        <v>138.19999999999999</v>
      </c>
      <c r="E17" s="195">
        <v>3.6</v>
      </c>
      <c r="F17" s="195">
        <v>3.9</v>
      </c>
      <c r="G17" s="195">
        <v>21.5</v>
      </c>
      <c r="H17" s="195">
        <v>21.7</v>
      </c>
      <c r="I17" s="195">
        <v>22.2</v>
      </c>
      <c r="J17" s="195">
        <v>30</v>
      </c>
      <c r="K17" s="195">
        <v>0.2</v>
      </c>
      <c r="L17" s="195">
        <v>0.74199999999999999</v>
      </c>
      <c r="M17" s="195">
        <v>6</v>
      </c>
      <c r="N17" s="195">
        <f t="shared" si="1"/>
        <v>93</v>
      </c>
      <c r="O17" s="1"/>
      <c r="P17" s="1"/>
      <c r="Q17" s="1"/>
      <c r="R17" s="1"/>
      <c r="S17" s="1"/>
      <c r="T17" s="1"/>
      <c r="U17" s="1"/>
      <c r="V17" s="1"/>
      <c r="W17" s="153">
        <v>3</v>
      </c>
      <c r="X17" s="154">
        <v>1</v>
      </c>
      <c r="Y17" s="195">
        <f t="shared" ref="Y17:Y52" si="2">IFERROR(X17*(30/3600),0)</f>
        <v>8.3333333333333332E-3</v>
      </c>
      <c r="Z17" s="1">
        <f>IFERROR(W17*Y17,0)</f>
        <v>2.5000000000000001E-2</v>
      </c>
    </row>
    <row r="18" spans="1:26" x14ac:dyDescent="0.45">
      <c r="A18" s="195">
        <f t="shared" si="0"/>
        <v>0.14166666666666666</v>
      </c>
      <c r="B18" s="196">
        <v>44726</v>
      </c>
      <c r="C18" s="197">
        <v>0.56876157407407402</v>
      </c>
      <c r="D18" s="195">
        <v>138.9</v>
      </c>
      <c r="E18" s="195">
        <v>3</v>
      </c>
      <c r="F18" s="195">
        <v>3.9</v>
      </c>
      <c r="G18" s="195">
        <v>21.5</v>
      </c>
      <c r="H18" s="195">
        <v>21.7</v>
      </c>
      <c r="I18" s="195">
        <v>22</v>
      </c>
      <c r="J18" s="195">
        <v>30</v>
      </c>
      <c r="K18" s="195">
        <v>0.2</v>
      </c>
      <c r="L18" s="195">
        <v>0.74199999999999999</v>
      </c>
      <c r="M18" s="195">
        <v>6</v>
      </c>
      <c r="N18" s="195">
        <f t="shared" si="1"/>
        <v>99</v>
      </c>
      <c r="O18" s="1"/>
      <c r="P18" s="1"/>
      <c r="Q18" s="1"/>
      <c r="R18" s="1"/>
      <c r="S18" s="1"/>
      <c r="T18" s="1"/>
      <c r="U18" s="1"/>
      <c r="V18" s="1"/>
      <c r="W18" s="153">
        <v>6</v>
      </c>
      <c r="X18" s="154">
        <v>23</v>
      </c>
      <c r="Y18" s="195">
        <f t="shared" si="2"/>
        <v>0.19166666666666665</v>
      </c>
      <c r="Z18" s="1">
        <f>IFERROR(W18*Y18,0)</f>
        <v>1.1499999999999999</v>
      </c>
    </row>
    <row r="19" spans="1:26" x14ac:dyDescent="0.45">
      <c r="A19" s="195">
        <f t="shared" si="0"/>
        <v>0.15</v>
      </c>
      <c r="B19" s="196">
        <v>44726</v>
      </c>
      <c r="C19" s="197">
        <v>0.56912037037037033</v>
      </c>
      <c r="D19" s="195">
        <v>138.19999999999999</v>
      </c>
      <c r="E19" s="195">
        <v>3.6</v>
      </c>
      <c r="F19" s="195">
        <v>3.9</v>
      </c>
      <c r="G19" s="195">
        <v>21.6</v>
      </c>
      <c r="H19" s="195">
        <v>21.7</v>
      </c>
      <c r="I19" s="195">
        <v>22.1</v>
      </c>
      <c r="J19" s="195">
        <v>30</v>
      </c>
      <c r="K19" s="195">
        <v>0.2</v>
      </c>
      <c r="L19" s="195">
        <v>0.74199999999999999</v>
      </c>
      <c r="M19" s="195">
        <v>6</v>
      </c>
      <c r="N19" s="195">
        <f t="shared" si="1"/>
        <v>105</v>
      </c>
      <c r="O19" s="1"/>
      <c r="P19" s="1"/>
      <c r="Q19" s="1"/>
      <c r="R19" s="1"/>
      <c r="S19" s="1"/>
      <c r="T19" s="1"/>
      <c r="U19" s="1"/>
      <c r="V19" s="1"/>
      <c r="W19" s="153">
        <v>9</v>
      </c>
      <c r="X19" s="154">
        <v>31</v>
      </c>
      <c r="Y19" s="195">
        <f t="shared" si="2"/>
        <v>0.2583333333333333</v>
      </c>
      <c r="Z19" s="1">
        <f>IFERROR(W19*Y19,0)</f>
        <v>2.3249999999999997</v>
      </c>
    </row>
    <row r="20" spans="1:26" x14ac:dyDescent="0.45">
      <c r="A20" s="195">
        <f t="shared" si="0"/>
        <v>0.15833333333333333</v>
      </c>
      <c r="B20" s="196">
        <v>44726</v>
      </c>
      <c r="C20" s="197">
        <v>0.56946759259259261</v>
      </c>
      <c r="D20" s="195">
        <v>138.19999999999999</v>
      </c>
      <c r="E20" s="195">
        <v>3.6</v>
      </c>
      <c r="F20" s="195">
        <v>3.9</v>
      </c>
      <c r="G20" s="195">
        <v>21.5</v>
      </c>
      <c r="H20" s="195">
        <v>21.6</v>
      </c>
      <c r="I20" s="195">
        <v>22.1</v>
      </c>
      <c r="J20" s="195">
        <v>30</v>
      </c>
      <c r="K20" s="195">
        <v>0.2</v>
      </c>
      <c r="L20" s="195">
        <v>0.74199999999999999</v>
      </c>
      <c r="M20" s="195">
        <v>6</v>
      </c>
      <c r="N20" s="195">
        <f t="shared" si="1"/>
        <v>111</v>
      </c>
      <c r="O20" s="1"/>
      <c r="P20" s="1"/>
      <c r="Q20" s="1"/>
      <c r="R20" s="1"/>
      <c r="S20" s="1"/>
      <c r="T20" s="1"/>
      <c r="U20" s="1"/>
      <c r="V20" s="1"/>
      <c r="W20" s="153">
        <v>12</v>
      </c>
      <c r="X20" s="154">
        <v>37</v>
      </c>
      <c r="Y20" s="195">
        <f t="shared" si="2"/>
        <v>0.30833333333333335</v>
      </c>
      <c r="Z20" s="1">
        <f t="shared" ref="Z20:Z46" si="3">IFERROR(W20*Y20,0)</f>
        <v>3.7</v>
      </c>
    </row>
    <row r="21" spans="1:26" x14ac:dyDescent="0.45">
      <c r="A21" s="195">
        <f t="shared" si="0"/>
        <v>0.16666666666666666</v>
      </c>
      <c r="B21" s="196">
        <v>44726</v>
      </c>
      <c r="C21" s="197">
        <v>0.56981481481481489</v>
      </c>
      <c r="D21" s="195">
        <v>138.19999999999999</v>
      </c>
      <c r="E21" s="195">
        <v>3.6</v>
      </c>
      <c r="F21" s="195">
        <v>3.9</v>
      </c>
      <c r="G21" s="195">
        <v>21.5</v>
      </c>
      <c r="H21" s="195">
        <v>21.4</v>
      </c>
      <c r="I21" s="195">
        <v>22.1</v>
      </c>
      <c r="J21" s="195">
        <v>30</v>
      </c>
      <c r="K21" s="195">
        <v>0.2</v>
      </c>
      <c r="L21" s="195">
        <v>0.74199999999999999</v>
      </c>
      <c r="M21" s="195">
        <v>6</v>
      </c>
      <c r="N21" s="195">
        <f t="shared" si="1"/>
        <v>117</v>
      </c>
      <c r="O21" s="1"/>
      <c r="P21" s="1"/>
      <c r="Q21" s="1"/>
      <c r="R21" s="1"/>
      <c r="S21" s="1"/>
      <c r="T21" s="1"/>
      <c r="U21" s="1"/>
      <c r="V21" s="1"/>
      <c r="W21" s="153">
        <v>15</v>
      </c>
      <c r="X21" s="154">
        <v>32</v>
      </c>
      <c r="Y21" s="195">
        <f t="shared" si="2"/>
        <v>0.26666666666666666</v>
      </c>
      <c r="Z21" s="1">
        <f t="shared" si="3"/>
        <v>4</v>
      </c>
    </row>
    <row r="22" spans="1:26" x14ac:dyDescent="0.45">
      <c r="A22" s="195">
        <f t="shared" si="0"/>
        <v>0.17499999999999999</v>
      </c>
      <c r="B22" s="196">
        <v>44726</v>
      </c>
      <c r="C22" s="197">
        <v>0.57016203703703705</v>
      </c>
      <c r="D22" s="195">
        <v>138.19999999999999</v>
      </c>
      <c r="E22" s="195">
        <v>3.6</v>
      </c>
      <c r="F22" s="195">
        <v>3.9</v>
      </c>
      <c r="G22" s="195">
        <v>21.4</v>
      </c>
      <c r="H22" s="195">
        <v>21.6</v>
      </c>
      <c r="I22" s="195">
        <v>22.1</v>
      </c>
      <c r="J22" s="195">
        <v>30</v>
      </c>
      <c r="K22" s="195">
        <v>0.2</v>
      </c>
      <c r="L22" s="195">
        <v>0.74299999999999999</v>
      </c>
      <c r="M22" s="195">
        <v>6</v>
      </c>
      <c r="N22" s="195">
        <f t="shared" si="1"/>
        <v>123</v>
      </c>
      <c r="O22" s="1"/>
      <c r="P22" s="1"/>
      <c r="Q22" s="1"/>
      <c r="R22" s="1"/>
      <c r="S22" s="1"/>
      <c r="T22" s="1"/>
      <c r="U22" s="1"/>
      <c r="V22" s="1"/>
      <c r="W22" s="153">
        <v>18</v>
      </c>
      <c r="X22" s="154">
        <v>31</v>
      </c>
      <c r="Y22" s="195">
        <f t="shared" si="2"/>
        <v>0.2583333333333333</v>
      </c>
      <c r="Z22" s="1">
        <f t="shared" si="3"/>
        <v>4.6499999999999995</v>
      </c>
    </row>
    <row r="23" spans="1:26" x14ac:dyDescent="0.45">
      <c r="A23" s="195">
        <f t="shared" si="0"/>
        <v>0.18333333333333332</v>
      </c>
      <c r="B23" s="196">
        <v>44726</v>
      </c>
      <c r="C23" s="197">
        <v>0.57050925925925922</v>
      </c>
      <c r="D23" s="195">
        <v>138.19999999999999</v>
      </c>
      <c r="E23" s="195">
        <v>3</v>
      </c>
      <c r="F23" s="195">
        <v>4.5</v>
      </c>
      <c r="G23" s="195">
        <v>21.4</v>
      </c>
      <c r="H23" s="195">
        <v>21.4</v>
      </c>
      <c r="I23" s="195">
        <v>22.1</v>
      </c>
      <c r="J23" s="195">
        <v>30</v>
      </c>
      <c r="K23" s="195">
        <v>0.2</v>
      </c>
      <c r="L23" s="195">
        <v>0.74299999999999999</v>
      </c>
      <c r="M23" s="195">
        <v>6</v>
      </c>
      <c r="N23" s="195">
        <f t="shared" si="1"/>
        <v>129</v>
      </c>
      <c r="O23" s="1"/>
      <c r="P23" s="1"/>
      <c r="Q23" s="1"/>
      <c r="R23" s="1"/>
      <c r="S23" s="1"/>
      <c r="T23" s="1"/>
      <c r="U23" s="1"/>
      <c r="V23" s="1"/>
      <c r="W23" s="153">
        <v>21</v>
      </c>
      <c r="X23" s="154">
        <v>31</v>
      </c>
      <c r="Y23" s="195">
        <f t="shared" si="2"/>
        <v>0.2583333333333333</v>
      </c>
      <c r="Z23" s="1">
        <f t="shared" si="3"/>
        <v>5.4249999999999989</v>
      </c>
    </row>
    <row r="24" spans="1:26" x14ac:dyDescent="0.45">
      <c r="A24" s="195">
        <f t="shared" si="0"/>
        <v>0.19166666666666665</v>
      </c>
      <c r="B24" s="196">
        <v>44726</v>
      </c>
      <c r="C24" s="197">
        <v>0.57085648148148149</v>
      </c>
      <c r="D24" s="195">
        <v>138.19999999999999</v>
      </c>
      <c r="E24" s="195">
        <v>3</v>
      </c>
      <c r="F24" s="195">
        <v>4.5</v>
      </c>
      <c r="G24" s="195">
        <v>21.3</v>
      </c>
      <c r="H24" s="195">
        <v>21.4</v>
      </c>
      <c r="I24" s="195">
        <v>22</v>
      </c>
      <c r="J24" s="195">
        <v>30</v>
      </c>
      <c r="K24" s="195">
        <v>0.2</v>
      </c>
      <c r="L24" s="195">
        <v>0.74299999999999999</v>
      </c>
      <c r="M24" s="195">
        <v>6</v>
      </c>
      <c r="N24" s="195">
        <f t="shared" si="1"/>
        <v>135</v>
      </c>
      <c r="O24" s="1"/>
      <c r="P24" s="1"/>
      <c r="Q24" s="1"/>
      <c r="R24" s="1"/>
      <c r="S24" s="1"/>
      <c r="T24" s="1"/>
      <c r="U24" s="1"/>
      <c r="V24" s="1"/>
      <c r="W24" s="153">
        <v>24</v>
      </c>
      <c r="X24" s="154">
        <v>30</v>
      </c>
      <c r="Y24" s="195">
        <f t="shared" si="2"/>
        <v>0.25</v>
      </c>
      <c r="Z24" s="1">
        <f t="shared" si="3"/>
        <v>6</v>
      </c>
    </row>
    <row r="25" spans="1:26" x14ac:dyDescent="0.45">
      <c r="A25" s="195">
        <f t="shared" si="0"/>
        <v>0.19999999999999998</v>
      </c>
      <c r="B25" s="196">
        <v>44726</v>
      </c>
      <c r="C25" s="197">
        <v>0.57120370370370377</v>
      </c>
      <c r="D25" s="195">
        <v>138.19999999999999</v>
      </c>
      <c r="E25" s="195">
        <v>3.6</v>
      </c>
      <c r="F25" s="195">
        <v>4.5</v>
      </c>
      <c r="G25" s="195">
        <v>21.3</v>
      </c>
      <c r="H25" s="195">
        <v>21.5</v>
      </c>
      <c r="I25" s="195">
        <v>21.9</v>
      </c>
      <c r="J25" s="195">
        <v>30</v>
      </c>
      <c r="K25" s="195">
        <v>0.2</v>
      </c>
      <c r="L25" s="195">
        <v>0.74299999999999999</v>
      </c>
      <c r="M25" s="195">
        <v>6</v>
      </c>
      <c r="N25" s="195">
        <f t="shared" si="1"/>
        <v>141</v>
      </c>
      <c r="O25" s="1"/>
      <c r="P25" s="1"/>
      <c r="Q25" s="1"/>
      <c r="R25" s="1"/>
      <c r="S25" s="1"/>
      <c r="T25" s="1"/>
      <c r="U25" s="1"/>
      <c r="V25" s="1"/>
      <c r="W25" s="153">
        <v>27</v>
      </c>
      <c r="X25" s="154">
        <v>30</v>
      </c>
      <c r="Y25" s="195">
        <f t="shared" si="2"/>
        <v>0.25</v>
      </c>
      <c r="Z25" s="1">
        <f t="shared" si="3"/>
        <v>6.75</v>
      </c>
    </row>
    <row r="26" spans="1:26" x14ac:dyDescent="0.45">
      <c r="A26" s="195">
        <f t="shared" si="0"/>
        <v>0.20833333333333331</v>
      </c>
      <c r="B26" s="196">
        <v>44726</v>
      </c>
      <c r="C26" s="197">
        <v>0.57155092592592593</v>
      </c>
      <c r="D26" s="195">
        <v>138.19999999999999</v>
      </c>
      <c r="E26" s="195">
        <v>3.6</v>
      </c>
      <c r="F26" s="195">
        <v>4.5</v>
      </c>
      <c r="G26" s="195">
        <v>21.4</v>
      </c>
      <c r="H26" s="195">
        <v>21.4</v>
      </c>
      <c r="I26" s="195">
        <v>21.9</v>
      </c>
      <c r="J26" s="195">
        <v>30</v>
      </c>
      <c r="K26" s="195">
        <v>0.3</v>
      </c>
      <c r="L26" s="195">
        <v>0.74299999999999999</v>
      </c>
      <c r="M26" s="195">
        <v>9</v>
      </c>
      <c r="N26" s="195">
        <f t="shared" si="1"/>
        <v>150</v>
      </c>
      <c r="O26" s="1"/>
      <c r="P26" s="1"/>
      <c r="Q26" s="1"/>
      <c r="R26" s="1"/>
      <c r="S26" s="1"/>
      <c r="T26" s="1"/>
      <c r="U26" s="1"/>
      <c r="V26" s="1"/>
      <c r="W26" s="153">
        <v>30</v>
      </c>
      <c r="X26" s="154">
        <v>32</v>
      </c>
      <c r="Y26" s="195">
        <f t="shared" si="2"/>
        <v>0.26666666666666666</v>
      </c>
      <c r="Z26" s="1">
        <f t="shared" si="3"/>
        <v>8</v>
      </c>
    </row>
    <row r="27" spans="1:26" x14ac:dyDescent="0.45">
      <c r="A27" s="195">
        <f t="shared" si="0"/>
        <v>0.21666666666666665</v>
      </c>
      <c r="B27" s="196">
        <v>44726</v>
      </c>
      <c r="C27" s="197">
        <v>0.5718981481481481</v>
      </c>
      <c r="D27" s="195">
        <v>137.5</v>
      </c>
      <c r="E27" s="195">
        <v>3</v>
      </c>
      <c r="F27" s="195">
        <v>4.5</v>
      </c>
      <c r="G27" s="195">
        <v>21.4</v>
      </c>
      <c r="H27" s="195">
        <v>21.3</v>
      </c>
      <c r="I27" s="195">
        <v>21.8</v>
      </c>
      <c r="J27" s="195">
        <v>30</v>
      </c>
      <c r="K27" s="195">
        <v>0.3</v>
      </c>
      <c r="L27" s="195">
        <v>0.74299999999999999</v>
      </c>
      <c r="M27" s="195">
        <v>9</v>
      </c>
      <c r="N27" s="195">
        <f t="shared" si="1"/>
        <v>159</v>
      </c>
      <c r="O27" s="1"/>
      <c r="P27" s="1"/>
      <c r="Q27" s="1"/>
      <c r="R27" s="1"/>
      <c r="S27" s="1"/>
      <c r="T27" s="1"/>
      <c r="U27" s="1"/>
      <c r="V27" s="1"/>
      <c r="W27" s="153">
        <v>33</v>
      </c>
      <c r="X27" s="154">
        <v>33</v>
      </c>
      <c r="Y27" s="195">
        <f t="shared" si="2"/>
        <v>0.27500000000000002</v>
      </c>
      <c r="Z27" s="1">
        <f t="shared" si="3"/>
        <v>9.0750000000000011</v>
      </c>
    </row>
    <row r="28" spans="1:26" x14ac:dyDescent="0.45">
      <c r="A28" s="195">
        <f t="shared" si="0"/>
        <v>0.22499999999999998</v>
      </c>
      <c r="B28" s="196">
        <v>44726</v>
      </c>
      <c r="C28" s="197">
        <v>0.57224537037037038</v>
      </c>
      <c r="D28" s="195">
        <v>137.5</v>
      </c>
      <c r="E28" s="195">
        <v>3.6</v>
      </c>
      <c r="F28" s="195">
        <v>4.5</v>
      </c>
      <c r="G28" s="195">
        <v>21.3</v>
      </c>
      <c r="H28" s="195">
        <v>21.4</v>
      </c>
      <c r="I28" s="195">
        <v>21.8</v>
      </c>
      <c r="J28" s="195">
        <v>30</v>
      </c>
      <c r="K28" s="195">
        <v>0.3</v>
      </c>
      <c r="L28" s="195">
        <v>0.74399999999999999</v>
      </c>
      <c r="M28" s="195">
        <v>9</v>
      </c>
      <c r="N28" s="195">
        <f t="shared" si="1"/>
        <v>168</v>
      </c>
      <c r="O28" s="1"/>
      <c r="P28" s="1"/>
      <c r="Q28" s="1"/>
      <c r="R28" s="1"/>
      <c r="S28" s="1"/>
      <c r="T28" s="1"/>
      <c r="U28" s="1"/>
      <c r="V28" s="1"/>
      <c r="W28" s="153">
        <v>36</v>
      </c>
      <c r="X28" s="154">
        <v>39</v>
      </c>
      <c r="Y28" s="195">
        <f t="shared" si="2"/>
        <v>0.32500000000000001</v>
      </c>
      <c r="Z28" s="1">
        <f t="shared" si="3"/>
        <v>11.700000000000001</v>
      </c>
    </row>
    <row r="29" spans="1:26" x14ac:dyDescent="0.45">
      <c r="A29" s="195">
        <f t="shared" si="0"/>
        <v>0.23333333333333331</v>
      </c>
      <c r="B29" s="196">
        <v>44726</v>
      </c>
      <c r="C29" s="197">
        <v>0.57259259259259265</v>
      </c>
      <c r="D29" s="195">
        <v>137.5</v>
      </c>
      <c r="E29" s="195">
        <v>3.6</v>
      </c>
      <c r="F29" s="195">
        <v>5.0999999999999996</v>
      </c>
      <c r="G29" s="195">
        <v>21.3</v>
      </c>
      <c r="H29" s="195">
        <v>21.2</v>
      </c>
      <c r="I29" s="195">
        <v>21.7</v>
      </c>
      <c r="J29" s="195">
        <v>30</v>
      </c>
      <c r="K29" s="195">
        <v>0.3</v>
      </c>
      <c r="L29" s="195">
        <v>0.74399999999999999</v>
      </c>
      <c r="M29" s="195">
        <v>9</v>
      </c>
      <c r="N29" s="195">
        <f t="shared" si="1"/>
        <v>177</v>
      </c>
      <c r="O29" s="1"/>
      <c r="P29" s="1"/>
      <c r="Q29" s="1"/>
      <c r="R29" s="1"/>
      <c r="S29" s="1"/>
      <c r="T29" s="1"/>
      <c r="U29" s="1"/>
      <c r="V29" s="1"/>
      <c r="W29" s="153">
        <v>39</v>
      </c>
      <c r="X29" s="154">
        <v>58</v>
      </c>
      <c r="Y29" s="195">
        <f t="shared" si="2"/>
        <v>0.48333333333333334</v>
      </c>
      <c r="Z29" s="1">
        <f t="shared" si="3"/>
        <v>18.850000000000001</v>
      </c>
    </row>
    <row r="30" spans="1:26" x14ac:dyDescent="0.45">
      <c r="A30" s="195">
        <f t="shared" si="0"/>
        <v>0.24166666666666664</v>
      </c>
      <c r="B30" s="196">
        <v>44726</v>
      </c>
      <c r="C30" s="197">
        <v>0.57293981481481482</v>
      </c>
      <c r="D30" s="195">
        <v>137.5</v>
      </c>
      <c r="E30" s="195">
        <v>3.6</v>
      </c>
      <c r="F30" s="195">
        <v>5.0999999999999996</v>
      </c>
      <c r="G30" s="195">
        <v>21.4</v>
      </c>
      <c r="H30" s="195">
        <v>21.3</v>
      </c>
      <c r="I30" s="195">
        <v>22</v>
      </c>
      <c r="J30" s="195">
        <v>30</v>
      </c>
      <c r="K30" s="195">
        <v>0.3</v>
      </c>
      <c r="L30" s="195">
        <v>0.74399999999999999</v>
      </c>
      <c r="M30" s="195">
        <v>9</v>
      </c>
      <c r="N30" s="195">
        <f t="shared" si="1"/>
        <v>186</v>
      </c>
      <c r="O30" s="1"/>
      <c r="P30" s="1"/>
      <c r="Q30" s="1"/>
      <c r="R30" s="1"/>
      <c r="S30" s="1"/>
      <c r="T30" s="1"/>
      <c r="U30" s="1"/>
      <c r="V30" s="1"/>
      <c r="W30" s="153">
        <v>42</v>
      </c>
      <c r="X30" s="154">
        <v>97</v>
      </c>
      <c r="Y30" s="195">
        <f t="shared" si="2"/>
        <v>0.80833333333333335</v>
      </c>
      <c r="Z30" s="1">
        <f t="shared" si="3"/>
        <v>33.950000000000003</v>
      </c>
    </row>
    <row r="31" spans="1:26" x14ac:dyDescent="0.45">
      <c r="A31" s="195">
        <f t="shared" si="0"/>
        <v>0.24999999999999997</v>
      </c>
      <c r="B31" s="196">
        <v>44726</v>
      </c>
      <c r="C31" s="197">
        <v>0.57328703703703698</v>
      </c>
      <c r="D31" s="195">
        <v>137.5</v>
      </c>
      <c r="E31" s="195">
        <v>3.6</v>
      </c>
      <c r="F31" s="195">
        <v>5.0999999999999996</v>
      </c>
      <c r="G31" s="195">
        <v>21.3</v>
      </c>
      <c r="H31" s="195">
        <v>21.3</v>
      </c>
      <c r="I31" s="195">
        <v>21.8</v>
      </c>
      <c r="J31" s="195">
        <v>30</v>
      </c>
      <c r="K31" s="195">
        <v>0.3</v>
      </c>
      <c r="L31" s="195">
        <v>0.745</v>
      </c>
      <c r="M31" s="195">
        <v>9</v>
      </c>
      <c r="N31" s="195">
        <f t="shared" si="1"/>
        <v>195</v>
      </c>
      <c r="O31" s="1"/>
      <c r="P31" s="1"/>
      <c r="Q31" s="1"/>
      <c r="R31" s="1"/>
      <c r="S31" s="1"/>
      <c r="T31" s="1"/>
      <c r="U31" s="1"/>
      <c r="V31" s="1"/>
      <c r="W31" s="139" t="s">
        <v>137</v>
      </c>
      <c r="X31" s="140"/>
      <c r="Y31" s="195">
        <f t="shared" si="2"/>
        <v>0</v>
      </c>
      <c r="Z31" s="1">
        <f t="shared" si="3"/>
        <v>0</v>
      </c>
    </row>
    <row r="32" spans="1:26" x14ac:dyDescent="0.45">
      <c r="A32" s="195">
        <f t="shared" si="0"/>
        <v>0.2583333333333333</v>
      </c>
      <c r="B32" s="196">
        <v>44726</v>
      </c>
      <c r="C32" s="197">
        <v>0.57363425925925926</v>
      </c>
      <c r="D32" s="195">
        <v>137.5</v>
      </c>
      <c r="E32" s="195">
        <v>3.6</v>
      </c>
      <c r="F32" s="195">
        <v>5.0999999999999996</v>
      </c>
      <c r="G32" s="195">
        <v>21.2</v>
      </c>
      <c r="H32" s="195">
        <v>21.2</v>
      </c>
      <c r="I32" s="195">
        <v>21.7</v>
      </c>
      <c r="J32" s="195">
        <v>30</v>
      </c>
      <c r="K32" s="195">
        <v>0.3</v>
      </c>
      <c r="L32" s="195">
        <v>0.745</v>
      </c>
      <c r="M32" s="195">
        <v>9</v>
      </c>
      <c r="N32" s="195">
        <f t="shared" si="1"/>
        <v>204</v>
      </c>
      <c r="O32" s="1"/>
      <c r="P32" s="1"/>
      <c r="Q32" s="1"/>
      <c r="R32" s="1"/>
      <c r="S32" s="1"/>
      <c r="T32" s="1"/>
      <c r="U32" s="1"/>
      <c r="V32" s="1"/>
      <c r="Y32" s="195">
        <f t="shared" si="2"/>
        <v>0</v>
      </c>
      <c r="Z32" s="1">
        <f t="shared" si="3"/>
        <v>0</v>
      </c>
    </row>
    <row r="33" spans="1:26" x14ac:dyDescent="0.45">
      <c r="A33" s="195">
        <f t="shared" si="0"/>
        <v>0.26666666666666666</v>
      </c>
      <c r="B33" s="196">
        <v>44726</v>
      </c>
      <c r="C33" s="197">
        <v>0.57398148148148154</v>
      </c>
      <c r="D33" s="195">
        <v>136.80000000000001</v>
      </c>
      <c r="E33" s="195">
        <v>3.6</v>
      </c>
      <c r="F33" s="195">
        <v>5.0999999999999996</v>
      </c>
      <c r="G33" s="195">
        <v>21.3</v>
      </c>
      <c r="H33" s="195">
        <v>21.2</v>
      </c>
      <c r="I33" s="195">
        <v>21.6</v>
      </c>
      <c r="J33" s="195">
        <v>30</v>
      </c>
      <c r="K33" s="195">
        <v>0.3</v>
      </c>
      <c r="L33" s="195">
        <v>0.745</v>
      </c>
      <c r="M33" s="195">
        <v>9</v>
      </c>
      <c r="N33" s="195">
        <f t="shared" si="1"/>
        <v>213</v>
      </c>
      <c r="O33" s="1"/>
      <c r="P33" s="1"/>
      <c r="Q33" s="1"/>
      <c r="R33" s="1"/>
      <c r="S33" s="1"/>
      <c r="T33" s="1"/>
      <c r="U33" s="1"/>
      <c r="V33" s="1"/>
      <c r="Y33" s="195">
        <f t="shared" si="2"/>
        <v>0</v>
      </c>
      <c r="Z33" s="1">
        <f t="shared" si="3"/>
        <v>0</v>
      </c>
    </row>
    <row r="34" spans="1:26" x14ac:dyDescent="0.45">
      <c r="A34" s="195">
        <f t="shared" si="0"/>
        <v>0.27500000000000002</v>
      </c>
      <c r="B34" s="196">
        <v>44726</v>
      </c>
      <c r="C34" s="197">
        <v>0.5743287037037037</v>
      </c>
      <c r="D34" s="195">
        <v>136.80000000000001</v>
      </c>
      <c r="E34" s="195">
        <v>3.6</v>
      </c>
      <c r="F34" s="195">
        <v>5.8</v>
      </c>
      <c r="G34" s="195">
        <v>21.2</v>
      </c>
      <c r="H34" s="195">
        <v>21.2</v>
      </c>
      <c r="I34" s="195">
        <v>21.7</v>
      </c>
      <c r="J34" s="195">
        <v>30</v>
      </c>
      <c r="K34" s="195">
        <v>0.3</v>
      </c>
      <c r="L34" s="195">
        <v>0.745</v>
      </c>
      <c r="M34" s="195">
        <v>9</v>
      </c>
      <c r="N34" s="195">
        <f t="shared" si="1"/>
        <v>222</v>
      </c>
      <c r="O34" s="1"/>
      <c r="P34" s="1"/>
      <c r="Q34" s="1"/>
      <c r="R34" s="1"/>
      <c r="S34" s="1"/>
      <c r="T34" s="1"/>
      <c r="U34" s="1"/>
      <c r="V34" s="1"/>
      <c r="Y34" s="195">
        <f t="shared" si="2"/>
        <v>0</v>
      </c>
      <c r="Z34" s="1">
        <f t="shared" si="3"/>
        <v>0</v>
      </c>
    </row>
    <row r="35" spans="1:26" x14ac:dyDescent="0.45">
      <c r="A35" s="195">
        <f t="shared" si="0"/>
        <v>0.28333333333333338</v>
      </c>
      <c r="B35" s="196">
        <v>44726</v>
      </c>
      <c r="C35" s="197">
        <v>0.57467592592592587</v>
      </c>
      <c r="D35" s="195">
        <v>137.5</v>
      </c>
      <c r="E35" s="195">
        <v>3.6</v>
      </c>
      <c r="F35" s="195">
        <v>5.8</v>
      </c>
      <c r="G35" s="195">
        <v>21.1</v>
      </c>
      <c r="H35" s="195">
        <v>21.2</v>
      </c>
      <c r="I35" s="195">
        <v>21.7</v>
      </c>
      <c r="J35" s="195">
        <v>30</v>
      </c>
      <c r="K35" s="195">
        <v>0.3</v>
      </c>
      <c r="L35" s="195">
        <v>0.745</v>
      </c>
      <c r="M35" s="195">
        <v>9</v>
      </c>
      <c r="N35" s="195">
        <f t="shared" si="1"/>
        <v>231</v>
      </c>
      <c r="O35" s="1"/>
      <c r="P35" s="1"/>
      <c r="Q35" s="1"/>
      <c r="R35" s="1"/>
      <c r="S35" s="1"/>
      <c r="T35" s="1"/>
      <c r="U35" s="1"/>
      <c r="V35" s="1"/>
      <c r="Y35" s="195">
        <f t="shared" si="2"/>
        <v>0</v>
      </c>
      <c r="Z35" s="1">
        <f t="shared" si="3"/>
        <v>0</v>
      </c>
    </row>
    <row r="36" spans="1:26" x14ac:dyDescent="0.45">
      <c r="A36" s="195">
        <f t="shared" si="0"/>
        <v>0.29166666666666674</v>
      </c>
      <c r="B36" s="196">
        <v>44726</v>
      </c>
      <c r="C36" s="197">
        <v>0.57503472222222218</v>
      </c>
      <c r="D36" s="195">
        <v>137.5</v>
      </c>
      <c r="E36" s="195">
        <v>3.6</v>
      </c>
      <c r="F36" s="195">
        <v>5.8</v>
      </c>
      <c r="G36" s="195">
        <v>21.1</v>
      </c>
      <c r="H36" s="195">
        <v>21.1</v>
      </c>
      <c r="I36" s="195">
        <v>21.6</v>
      </c>
      <c r="J36" s="195">
        <v>30</v>
      </c>
      <c r="K36" s="195">
        <v>0.3</v>
      </c>
      <c r="L36" s="195">
        <v>0.746</v>
      </c>
      <c r="M36" s="195">
        <v>9</v>
      </c>
      <c r="N36" s="195">
        <f t="shared" si="1"/>
        <v>240</v>
      </c>
      <c r="O36" s="1"/>
      <c r="P36" s="1"/>
      <c r="Q36" s="1"/>
      <c r="R36" s="1"/>
      <c r="S36" s="1"/>
      <c r="T36" s="1"/>
      <c r="U36" s="1"/>
      <c r="V36" s="1"/>
      <c r="Y36" s="195">
        <f t="shared" si="2"/>
        <v>0</v>
      </c>
      <c r="Z36" s="1">
        <f t="shared" si="3"/>
        <v>0</v>
      </c>
    </row>
    <row r="37" spans="1:26" x14ac:dyDescent="0.45">
      <c r="A37" s="195">
        <f t="shared" si="0"/>
        <v>0.3000000000000001</v>
      </c>
      <c r="B37" s="196">
        <v>44726</v>
      </c>
      <c r="C37" s="197">
        <v>0.57538194444444446</v>
      </c>
      <c r="D37" s="195">
        <v>137.5</v>
      </c>
      <c r="E37" s="195">
        <v>3.6</v>
      </c>
      <c r="F37" s="195">
        <v>5.8</v>
      </c>
      <c r="G37" s="195">
        <v>21</v>
      </c>
      <c r="H37" s="195">
        <v>21.1</v>
      </c>
      <c r="I37" s="195">
        <v>21.5</v>
      </c>
      <c r="J37" s="195">
        <v>30</v>
      </c>
      <c r="K37" s="195">
        <v>0.3</v>
      </c>
      <c r="L37" s="195">
        <v>0.746</v>
      </c>
      <c r="M37" s="195">
        <v>9</v>
      </c>
      <c r="N37" s="195">
        <f t="shared" si="1"/>
        <v>249</v>
      </c>
      <c r="O37" s="1"/>
      <c r="P37" s="1"/>
      <c r="Q37" s="1"/>
      <c r="R37" s="1"/>
      <c r="S37" s="1"/>
      <c r="T37" s="1"/>
      <c r="U37" s="1"/>
      <c r="V37" s="1"/>
      <c r="Y37" s="195">
        <f t="shared" si="2"/>
        <v>0</v>
      </c>
      <c r="Z37" s="1">
        <f t="shared" si="3"/>
        <v>0</v>
      </c>
    </row>
    <row r="38" spans="1:26" x14ac:dyDescent="0.45">
      <c r="A38" s="195">
        <f t="shared" si="0"/>
        <v>0.30833333333333346</v>
      </c>
      <c r="B38" s="196">
        <v>44726</v>
      </c>
      <c r="C38" s="197">
        <v>0.57572916666666674</v>
      </c>
      <c r="D38" s="195">
        <v>136.80000000000001</v>
      </c>
      <c r="E38" s="195">
        <v>3.6</v>
      </c>
      <c r="F38" s="195">
        <v>5.8</v>
      </c>
      <c r="G38" s="195">
        <v>21</v>
      </c>
      <c r="H38" s="195">
        <v>21</v>
      </c>
      <c r="I38" s="195">
        <v>21.4</v>
      </c>
      <c r="J38" s="195">
        <v>30</v>
      </c>
      <c r="K38" s="195">
        <v>0.3</v>
      </c>
      <c r="L38" s="195">
        <v>0.746</v>
      </c>
      <c r="M38" s="195">
        <v>9</v>
      </c>
      <c r="N38" s="195">
        <f t="shared" si="1"/>
        <v>258</v>
      </c>
      <c r="O38" s="1"/>
      <c r="P38" s="1"/>
      <c r="Q38" s="1"/>
      <c r="R38" s="1"/>
      <c r="S38" s="1"/>
      <c r="T38" s="1"/>
      <c r="U38" s="1"/>
      <c r="V38" s="1"/>
      <c r="Y38" s="195">
        <f t="shared" si="2"/>
        <v>0</v>
      </c>
      <c r="Z38" s="1">
        <f t="shared" si="3"/>
        <v>0</v>
      </c>
    </row>
    <row r="39" spans="1:26" x14ac:dyDescent="0.45">
      <c r="A39" s="195">
        <f t="shared" si="0"/>
        <v>0.31666666666666682</v>
      </c>
      <c r="B39" s="196">
        <v>44726</v>
      </c>
      <c r="C39" s="197">
        <v>0.5760763888888889</v>
      </c>
      <c r="D39" s="195">
        <v>136.80000000000001</v>
      </c>
      <c r="E39" s="195">
        <v>3.6</v>
      </c>
      <c r="F39" s="195">
        <v>6.4</v>
      </c>
      <c r="G39" s="195">
        <v>21</v>
      </c>
      <c r="H39" s="195">
        <v>20.9</v>
      </c>
      <c r="I39" s="195">
        <v>21.5</v>
      </c>
      <c r="J39" s="195">
        <v>30</v>
      </c>
      <c r="K39" s="195">
        <v>0.3</v>
      </c>
      <c r="L39" s="195">
        <v>0.746</v>
      </c>
      <c r="M39" s="195">
        <v>9</v>
      </c>
      <c r="N39" s="195">
        <f t="shared" si="1"/>
        <v>267</v>
      </c>
      <c r="O39" s="1"/>
      <c r="P39" s="1"/>
      <c r="Q39" s="1"/>
      <c r="R39" s="1"/>
      <c r="S39" s="1"/>
      <c r="T39" s="1"/>
      <c r="U39" s="1"/>
      <c r="V39" s="1"/>
      <c r="Y39" s="195">
        <f t="shared" si="2"/>
        <v>0</v>
      </c>
      <c r="Z39" s="1">
        <f t="shared" si="3"/>
        <v>0</v>
      </c>
    </row>
    <row r="40" spans="1:26" x14ac:dyDescent="0.45">
      <c r="A40" s="195">
        <f t="shared" si="0"/>
        <v>0.32500000000000018</v>
      </c>
      <c r="B40" s="196">
        <v>44726</v>
      </c>
      <c r="C40" s="197">
        <v>0.57642361111111107</v>
      </c>
      <c r="D40" s="195">
        <v>136.80000000000001</v>
      </c>
      <c r="E40" s="195">
        <v>3.6</v>
      </c>
      <c r="F40" s="195">
        <v>6.4</v>
      </c>
      <c r="G40" s="195">
        <v>20.9</v>
      </c>
      <c r="H40" s="195">
        <v>21</v>
      </c>
      <c r="I40" s="195">
        <v>21.4</v>
      </c>
      <c r="J40" s="195">
        <v>30</v>
      </c>
      <c r="K40" s="195">
        <v>0.3</v>
      </c>
      <c r="L40" s="195">
        <v>0.747</v>
      </c>
      <c r="M40" s="195">
        <v>9</v>
      </c>
      <c r="N40" s="195">
        <f t="shared" si="1"/>
        <v>276</v>
      </c>
      <c r="O40" s="1"/>
      <c r="P40" s="1"/>
      <c r="Q40" s="1"/>
      <c r="R40" s="1"/>
      <c r="S40" s="1"/>
      <c r="T40" s="1"/>
      <c r="U40" s="1"/>
      <c r="V40" s="1"/>
      <c r="Y40" s="195">
        <f t="shared" si="2"/>
        <v>0</v>
      </c>
      <c r="Z40" s="1">
        <f t="shared" si="3"/>
        <v>0</v>
      </c>
    </row>
    <row r="41" spans="1:26" x14ac:dyDescent="0.45">
      <c r="A41" s="195">
        <f t="shared" si="0"/>
        <v>0.33333333333333354</v>
      </c>
      <c r="B41" s="196">
        <v>44726</v>
      </c>
      <c r="C41" s="197">
        <v>0.57677083333333334</v>
      </c>
      <c r="D41" s="195">
        <v>136.80000000000001</v>
      </c>
      <c r="E41" s="195">
        <v>3.6</v>
      </c>
      <c r="F41" s="195">
        <v>6.4</v>
      </c>
      <c r="G41" s="195">
        <v>21</v>
      </c>
      <c r="H41" s="195">
        <v>20.9</v>
      </c>
      <c r="I41" s="195">
        <v>21.5</v>
      </c>
      <c r="J41" s="195">
        <v>30</v>
      </c>
      <c r="K41" s="195">
        <v>0.3</v>
      </c>
      <c r="L41" s="195">
        <v>0.747</v>
      </c>
      <c r="M41" s="195">
        <v>9</v>
      </c>
      <c r="N41" s="195">
        <f t="shared" si="1"/>
        <v>285</v>
      </c>
      <c r="O41" s="1"/>
      <c r="P41" s="1"/>
      <c r="Q41" s="1"/>
      <c r="R41" s="1"/>
      <c r="S41" s="1"/>
      <c r="T41" s="1"/>
      <c r="U41" s="1"/>
      <c r="V41" s="1"/>
      <c r="Y41" s="195">
        <f t="shared" si="2"/>
        <v>0</v>
      </c>
      <c r="Z41" s="1">
        <f t="shared" si="3"/>
        <v>0</v>
      </c>
    </row>
    <row r="42" spans="1:26" x14ac:dyDescent="0.45">
      <c r="A42" s="195">
        <f t="shared" si="0"/>
        <v>0.3416666666666669</v>
      </c>
      <c r="B42" s="196">
        <v>44726</v>
      </c>
      <c r="C42" s="197">
        <v>0.57711805555555562</v>
      </c>
      <c r="D42" s="195">
        <v>136.19999999999999</v>
      </c>
      <c r="E42" s="195">
        <v>3.6</v>
      </c>
      <c r="F42" s="195">
        <v>6.4</v>
      </c>
      <c r="G42" s="195">
        <v>20.9</v>
      </c>
      <c r="H42" s="195">
        <v>20.9</v>
      </c>
      <c r="I42" s="195">
        <v>21.4</v>
      </c>
      <c r="J42" s="195">
        <v>30</v>
      </c>
      <c r="K42" s="195">
        <v>0.3</v>
      </c>
      <c r="L42" s="195">
        <v>0.747</v>
      </c>
      <c r="M42" s="195">
        <v>9</v>
      </c>
      <c r="N42" s="195">
        <f t="shared" si="1"/>
        <v>294</v>
      </c>
      <c r="O42" s="1"/>
      <c r="P42" s="1"/>
      <c r="Q42" s="1"/>
      <c r="R42" s="1"/>
      <c r="S42" s="1"/>
      <c r="T42" s="1"/>
      <c r="U42" s="1"/>
      <c r="V42" s="1"/>
      <c r="Y42" s="195">
        <f t="shared" si="2"/>
        <v>0</v>
      </c>
      <c r="Z42" s="1">
        <f t="shared" si="3"/>
        <v>0</v>
      </c>
    </row>
    <row r="43" spans="1:26" x14ac:dyDescent="0.45">
      <c r="A43" s="195">
        <f t="shared" si="0"/>
        <v>0.35000000000000026</v>
      </c>
      <c r="B43" s="196">
        <v>44726</v>
      </c>
      <c r="C43" s="197">
        <v>0.57746527777777779</v>
      </c>
      <c r="D43" s="195">
        <v>136.19999999999999</v>
      </c>
      <c r="E43" s="195">
        <v>3.6</v>
      </c>
      <c r="F43" s="195">
        <v>6.4</v>
      </c>
      <c r="G43" s="195">
        <v>20.9</v>
      </c>
      <c r="H43" s="195">
        <v>20.7</v>
      </c>
      <c r="I43" s="195">
        <v>21.3</v>
      </c>
      <c r="J43" s="195">
        <v>30</v>
      </c>
      <c r="K43" s="195">
        <v>0.3</v>
      </c>
      <c r="L43" s="195">
        <v>0.747</v>
      </c>
      <c r="M43" s="195">
        <v>9</v>
      </c>
      <c r="N43" s="195">
        <f t="shared" si="1"/>
        <v>303</v>
      </c>
      <c r="O43" s="1"/>
      <c r="P43" s="1"/>
      <c r="Q43" s="1"/>
      <c r="R43" s="1"/>
      <c r="S43" s="1"/>
      <c r="T43" s="1"/>
      <c r="U43" s="1"/>
      <c r="V43" s="1"/>
      <c r="Y43" s="195">
        <f t="shared" si="2"/>
        <v>0</v>
      </c>
      <c r="Z43" s="1">
        <f t="shared" si="3"/>
        <v>0</v>
      </c>
    </row>
    <row r="44" spans="1:26" x14ac:dyDescent="0.45">
      <c r="A44" s="195">
        <f t="shared" si="0"/>
        <v>0.35833333333333361</v>
      </c>
      <c r="B44" s="196">
        <v>44726</v>
      </c>
      <c r="C44" s="197">
        <v>0.57781249999999995</v>
      </c>
      <c r="D44" s="195">
        <v>136.80000000000001</v>
      </c>
      <c r="E44" s="195">
        <v>3.6</v>
      </c>
      <c r="F44" s="195">
        <v>7</v>
      </c>
      <c r="G44" s="195">
        <v>20.8</v>
      </c>
      <c r="H44" s="195">
        <v>20.9</v>
      </c>
      <c r="I44" s="195">
        <v>21.3</v>
      </c>
      <c r="J44" s="195">
        <v>30</v>
      </c>
      <c r="K44" s="195">
        <v>0.3</v>
      </c>
      <c r="L44" s="195">
        <v>0.748</v>
      </c>
      <c r="M44" s="195">
        <v>9</v>
      </c>
      <c r="N44" s="195">
        <f t="shared" si="1"/>
        <v>312</v>
      </c>
      <c r="O44" s="1"/>
      <c r="P44" s="1"/>
      <c r="Q44" s="1"/>
      <c r="R44" s="1"/>
      <c r="S44" s="1"/>
      <c r="T44" s="1"/>
      <c r="U44" s="1"/>
      <c r="V44" s="1"/>
      <c r="Y44" s="195">
        <f t="shared" si="2"/>
        <v>0</v>
      </c>
      <c r="Z44" s="1">
        <f t="shared" si="3"/>
        <v>0</v>
      </c>
    </row>
    <row r="45" spans="1:26" x14ac:dyDescent="0.45">
      <c r="A45" s="195">
        <f t="shared" si="0"/>
        <v>0.36666666666666697</v>
      </c>
      <c r="B45" s="196">
        <v>44726</v>
      </c>
      <c r="C45" s="197">
        <v>0.57815972222222223</v>
      </c>
      <c r="D45" s="195">
        <v>136.19999999999999</v>
      </c>
      <c r="E45" s="195">
        <v>3.6</v>
      </c>
      <c r="F45" s="195">
        <v>7</v>
      </c>
      <c r="G45" s="195">
        <v>20.8</v>
      </c>
      <c r="H45" s="195">
        <v>20.8</v>
      </c>
      <c r="I45" s="195">
        <v>21.5</v>
      </c>
      <c r="J45" s="195">
        <v>30</v>
      </c>
      <c r="K45" s="195">
        <v>0.3</v>
      </c>
      <c r="L45" s="195">
        <v>0.748</v>
      </c>
      <c r="M45" s="195">
        <v>9</v>
      </c>
      <c r="N45" s="195">
        <f t="shared" si="1"/>
        <v>321</v>
      </c>
      <c r="O45" s="1"/>
      <c r="P45" s="1"/>
      <c r="Q45" s="1"/>
      <c r="R45" s="1"/>
      <c r="S45" s="1"/>
      <c r="T45" s="1"/>
      <c r="U45" s="1"/>
      <c r="V45" s="1"/>
      <c r="Y45" s="195">
        <f t="shared" si="2"/>
        <v>0</v>
      </c>
      <c r="Z45" s="1">
        <f t="shared" si="3"/>
        <v>0</v>
      </c>
    </row>
    <row r="46" spans="1:26" x14ac:dyDescent="0.45">
      <c r="A46" s="195">
        <f t="shared" si="0"/>
        <v>0.37500000000000033</v>
      </c>
      <c r="B46" s="196">
        <v>44726</v>
      </c>
      <c r="C46" s="197">
        <v>0.5785069444444445</v>
      </c>
      <c r="D46" s="195">
        <v>136.19999999999999</v>
      </c>
      <c r="E46" s="195">
        <v>3.6</v>
      </c>
      <c r="F46" s="195">
        <v>7</v>
      </c>
      <c r="G46" s="195">
        <v>20.7</v>
      </c>
      <c r="H46" s="195">
        <v>20.8</v>
      </c>
      <c r="I46" s="195">
        <v>21.2</v>
      </c>
      <c r="J46" s="195">
        <v>30</v>
      </c>
      <c r="K46" s="195">
        <v>0.3</v>
      </c>
      <c r="L46" s="195">
        <v>0.748</v>
      </c>
      <c r="M46" s="195">
        <v>9</v>
      </c>
      <c r="N46" s="195">
        <f t="shared" si="1"/>
        <v>330</v>
      </c>
      <c r="O46" s="1"/>
      <c r="P46" s="1"/>
      <c r="Q46" s="1"/>
      <c r="R46" s="1"/>
      <c r="S46" s="1"/>
      <c r="T46" s="1"/>
      <c r="U46" s="1"/>
      <c r="V46" s="1"/>
      <c r="Y46" s="195">
        <f t="shared" si="2"/>
        <v>0</v>
      </c>
      <c r="Z46" s="1">
        <f t="shared" si="3"/>
        <v>0</v>
      </c>
    </row>
    <row r="47" spans="1:26" x14ac:dyDescent="0.45">
      <c r="A47" s="195">
        <f t="shared" si="0"/>
        <v>0.38333333333333369</v>
      </c>
      <c r="B47" s="196">
        <v>44726</v>
      </c>
      <c r="C47" s="197">
        <v>0.57885416666666667</v>
      </c>
      <c r="D47" s="195">
        <v>136.19999999999999</v>
      </c>
      <c r="E47" s="195">
        <v>3.6</v>
      </c>
      <c r="F47" s="195">
        <v>7</v>
      </c>
      <c r="G47" s="195">
        <v>20.8</v>
      </c>
      <c r="H47" s="195">
        <v>20.7</v>
      </c>
      <c r="I47" s="195">
        <v>21.2</v>
      </c>
      <c r="J47" s="195">
        <v>30</v>
      </c>
      <c r="K47" s="195">
        <v>0.3</v>
      </c>
      <c r="L47" s="195">
        <v>0.748</v>
      </c>
      <c r="M47" s="195">
        <v>9</v>
      </c>
      <c r="N47" s="195">
        <f t="shared" si="1"/>
        <v>339</v>
      </c>
      <c r="O47" s="1"/>
      <c r="P47" s="1"/>
      <c r="Q47" s="1"/>
      <c r="R47" s="1"/>
      <c r="S47" s="1"/>
      <c r="T47" s="1"/>
      <c r="U47" s="1"/>
      <c r="V47" s="1"/>
      <c r="Y47" s="195">
        <f t="shared" si="2"/>
        <v>0</v>
      </c>
      <c r="Z47" s="1">
        <f t="shared" ref="Z47:Z52" si="4">IFERROR(W47*Y47,0)</f>
        <v>0</v>
      </c>
    </row>
    <row r="48" spans="1:26" x14ac:dyDescent="0.45">
      <c r="A48" s="195">
        <f t="shared" si="0"/>
        <v>0.39166666666666705</v>
      </c>
      <c r="B48" s="196">
        <v>44726</v>
      </c>
      <c r="C48" s="197">
        <v>0.57920138888888884</v>
      </c>
      <c r="D48" s="195">
        <v>136.19999999999999</v>
      </c>
      <c r="E48" s="195">
        <v>3.6</v>
      </c>
      <c r="F48" s="195">
        <v>7</v>
      </c>
      <c r="G48" s="195">
        <v>20.7</v>
      </c>
      <c r="H48" s="195">
        <v>20.8</v>
      </c>
      <c r="I48" s="195">
        <v>21.3</v>
      </c>
      <c r="J48" s="195">
        <v>30</v>
      </c>
      <c r="K48" s="195">
        <v>0.3</v>
      </c>
      <c r="L48" s="195">
        <v>0.749</v>
      </c>
      <c r="M48" s="195">
        <v>9</v>
      </c>
      <c r="N48" s="195">
        <f t="shared" si="1"/>
        <v>348</v>
      </c>
      <c r="O48" s="1"/>
      <c r="P48" s="1"/>
      <c r="Q48" s="1"/>
      <c r="R48" s="1"/>
      <c r="S48" s="1"/>
      <c r="T48" s="1"/>
      <c r="U48" s="1"/>
      <c r="V48" s="1"/>
      <c r="Y48" s="195">
        <f t="shared" si="2"/>
        <v>0</v>
      </c>
      <c r="Z48" s="1">
        <f t="shared" si="4"/>
        <v>0</v>
      </c>
    </row>
    <row r="49" spans="1:26" x14ac:dyDescent="0.45">
      <c r="A49" s="195">
        <f t="shared" si="0"/>
        <v>0.40000000000000041</v>
      </c>
      <c r="B49" s="196">
        <v>44726</v>
      </c>
      <c r="C49" s="197">
        <v>0.57954861111111111</v>
      </c>
      <c r="D49" s="195">
        <v>136.19999999999999</v>
      </c>
      <c r="E49" s="195">
        <v>3.6</v>
      </c>
      <c r="F49" s="195">
        <v>7.7</v>
      </c>
      <c r="G49" s="195">
        <v>20.6</v>
      </c>
      <c r="H49" s="195">
        <v>20.7</v>
      </c>
      <c r="I49" s="195">
        <v>21.2</v>
      </c>
      <c r="J49" s="195">
        <v>30</v>
      </c>
      <c r="K49" s="195">
        <v>0.3</v>
      </c>
      <c r="L49" s="195">
        <v>0.749</v>
      </c>
      <c r="M49" s="195">
        <v>9</v>
      </c>
      <c r="N49" s="195">
        <f t="shared" si="1"/>
        <v>357</v>
      </c>
      <c r="Y49" s="195">
        <f t="shared" si="2"/>
        <v>0</v>
      </c>
      <c r="Z49" s="1">
        <f t="shared" si="4"/>
        <v>0</v>
      </c>
    </row>
    <row r="50" spans="1:26" x14ac:dyDescent="0.45">
      <c r="A50" s="195">
        <f t="shared" si="0"/>
        <v>0.40833333333333377</v>
      </c>
      <c r="B50" s="196">
        <v>44726</v>
      </c>
      <c r="C50" s="197">
        <v>0.57989583333333339</v>
      </c>
      <c r="D50" s="195">
        <v>135.5</v>
      </c>
      <c r="E50" s="195">
        <v>3.6</v>
      </c>
      <c r="F50" s="195">
        <v>7.7</v>
      </c>
      <c r="G50" s="195">
        <v>20.7</v>
      </c>
      <c r="H50" s="195">
        <v>20.7</v>
      </c>
      <c r="I50" s="195">
        <v>21.2</v>
      </c>
      <c r="J50" s="195">
        <v>30</v>
      </c>
      <c r="K50" s="195">
        <v>0.3</v>
      </c>
      <c r="L50" s="195">
        <v>0.749</v>
      </c>
      <c r="M50" s="195">
        <v>9</v>
      </c>
      <c r="N50" s="195">
        <f t="shared" si="1"/>
        <v>366</v>
      </c>
      <c r="Y50" s="195">
        <f t="shared" si="2"/>
        <v>0</v>
      </c>
      <c r="Z50" s="1">
        <f t="shared" si="4"/>
        <v>0</v>
      </c>
    </row>
    <row r="51" spans="1:26" x14ac:dyDescent="0.45">
      <c r="A51" s="195">
        <f t="shared" si="0"/>
        <v>0.41666666666666713</v>
      </c>
      <c r="B51" s="196">
        <v>44726</v>
      </c>
      <c r="C51" s="197">
        <v>0.58024305555555555</v>
      </c>
      <c r="D51" s="195">
        <v>135.5</v>
      </c>
      <c r="E51" s="195">
        <v>3.6</v>
      </c>
      <c r="F51" s="195">
        <v>7.7</v>
      </c>
      <c r="G51" s="195">
        <v>20.7</v>
      </c>
      <c r="H51" s="195">
        <v>20.7</v>
      </c>
      <c r="I51" s="195">
        <v>21.1</v>
      </c>
      <c r="J51" s="195">
        <v>30</v>
      </c>
      <c r="K51" s="195">
        <v>0.3</v>
      </c>
      <c r="L51" s="195">
        <v>0.749</v>
      </c>
      <c r="M51" s="195">
        <v>9</v>
      </c>
      <c r="N51" s="195">
        <f t="shared" si="1"/>
        <v>375</v>
      </c>
      <c r="Y51" s="195">
        <f t="shared" si="2"/>
        <v>0</v>
      </c>
      <c r="Z51" s="1">
        <f t="shared" si="4"/>
        <v>0</v>
      </c>
    </row>
    <row r="52" spans="1:26" x14ac:dyDescent="0.45">
      <c r="A52" s="195">
        <f t="shared" si="0"/>
        <v>0.42500000000000049</v>
      </c>
      <c r="B52" s="196">
        <v>44726</v>
      </c>
      <c r="C52" s="197">
        <v>0.58059027777777772</v>
      </c>
      <c r="D52" s="195">
        <v>135.5</v>
      </c>
      <c r="E52" s="195">
        <v>3.6</v>
      </c>
      <c r="F52" s="195">
        <v>8.3000000000000007</v>
      </c>
      <c r="G52" s="195">
        <v>20.5</v>
      </c>
      <c r="H52" s="195">
        <v>20.6</v>
      </c>
      <c r="I52" s="195">
        <v>21.1</v>
      </c>
      <c r="J52" s="195">
        <v>30</v>
      </c>
      <c r="K52" s="195">
        <v>0.4</v>
      </c>
      <c r="L52" s="195">
        <v>0.75</v>
      </c>
      <c r="M52" s="195">
        <v>12</v>
      </c>
      <c r="N52" s="195">
        <f t="shared" si="1"/>
        <v>387</v>
      </c>
      <c r="Y52" s="195">
        <f t="shared" si="2"/>
        <v>0</v>
      </c>
      <c r="Z52" s="1">
        <f t="shared" si="4"/>
        <v>0</v>
      </c>
    </row>
    <row r="53" spans="1:26" x14ac:dyDescent="0.45">
      <c r="A53" s="195">
        <f t="shared" si="0"/>
        <v>0.43333333333333385</v>
      </c>
      <c r="B53" s="196">
        <v>44726</v>
      </c>
      <c r="C53" s="197">
        <v>0.58094907407407403</v>
      </c>
      <c r="D53" s="195">
        <v>135.5</v>
      </c>
      <c r="E53" s="195">
        <v>3.6</v>
      </c>
      <c r="F53" s="195">
        <v>8.3000000000000007</v>
      </c>
      <c r="G53" s="195">
        <v>20.399999999999999</v>
      </c>
      <c r="H53" s="195">
        <v>20.6</v>
      </c>
      <c r="I53" s="195">
        <v>21.2</v>
      </c>
      <c r="J53" s="195">
        <v>30</v>
      </c>
      <c r="K53" s="195">
        <v>0.4</v>
      </c>
      <c r="L53" s="195">
        <v>0.75</v>
      </c>
      <c r="M53" s="195">
        <v>12</v>
      </c>
      <c r="N53" s="195">
        <f t="shared" si="1"/>
        <v>399</v>
      </c>
      <c r="Y53" s="1"/>
      <c r="Z53" s="1"/>
    </row>
    <row r="54" spans="1:26" x14ac:dyDescent="0.45">
      <c r="A54" s="195">
        <f t="shared" si="0"/>
        <v>0.44166666666666721</v>
      </c>
      <c r="B54" s="196">
        <v>44726</v>
      </c>
      <c r="C54" s="197">
        <v>0.58129629629629631</v>
      </c>
      <c r="D54" s="195">
        <v>135.5</v>
      </c>
      <c r="E54" s="195">
        <v>3.6</v>
      </c>
      <c r="F54" s="195">
        <v>8.3000000000000007</v>
      </c>
      <c r="G54" s="195">
        <v>20.5</v>
      </c>
      <c r="H54" s="195">
        <v>20.5</v>
      </c>
      <c r="I54" s="195">
        <v>21</v>
      </c>
      <c r="J54" s="195">
        <v>30</v>
      </c>
      <c r="K54" s="195">
        <v>0.4</v>
      </c>
      <c r="L54" s="195">
        <v>0.75</v>
      </c>
      <c r="M54" s="195">
        <v>12</v>
      </c>
      <c r="N54" s="195">
        <f t="shared" si="1"/>
        <v>411</v>
      </c>
      <c r="Y54" s="1"/>
      <c r="Z54" s="1"/>
    </row>
    <row r="55" spans="1:26" x14ac:dyDescent="0.45">
      <c r="A55" s="195">
        <f t="shared" si="0"/>
        <v>0.45000000000000057</v>
      </c>
      <c r="B55" s="196">
        <v>44726</v>
      </c>
      <c r="C55" s="197">
        <v>0.58164351851851859</v>
      </c>
      <c r="D55" s="195">
        <v>135.5</v>
      </c>
      <c r="E55" s="195">
        <v>3.6</v>
      </c>
      <c r="F55" s="195">
        <v>8.3000000000000007</v>
      </c>
      <c r="G55" s="195">
        <v>20.399999999999999</v>
      </c>
      <c r="H55" s="195">
        <v>20.5</v>
      </c>
      <c r="I55" s="195">
        <v>21</v>
      </c>
      <c r="J55" s="195">
        <v>30</v>
      </c>
      <c r="K55" s="195">
        <v>0.4</v>
      </c>
      <c r="L55" s="195">
        <v>0.751</v>
      </c>
      <c r="M55" s="195">
        <v>12</v>
      </c>
      <c r="N55" s="195">
        <f t="shared" si="1"/>
        <v>423</v>
      </c>
      <c r="Y55" s="1"/>
      <c r="Z55" s="1"/>
    </row>
    <row r="56" spans="1:26" x14ac:dyDescent="0.45">
      <c r="A56" s="195">
        <f t="shared" si="0"/>
        <v>0.45833333333333393</v>
      </c>
      <c r="B56" s="196">
        <v>44726</v>
      </c>
      <c r="C56" s="197">
        <v>0.58199074074074075</v>
      </c>
      <c r="D56" s="195">
        <v>134.80000000000001</v>
      </c>
      <c r="E56" s="195">
        <v>3.6</v>
      </c>
      <c r="F56" s="195">
        <v>8.9</v>
      </c>
      <c r="G56" s="195">
        <v>20.5</v>
      </c>
      <c r="H56" s="195">
        <v>20.6</v>
      </c>
      <c r="I56" s="195">
        <v>20.9</v>
      </c>
      <c r="J56" s="195">
        <v>30</v>
      </c>
      <c r="K56" s="195">
        <v>0.4</v>
      </c>
      <c r="L56" s="195">
        <v>0.751</v>
      </c>
      <c r="M56" s="195">
        <v>12</v>
      </c>
      <c r="N56" s="195">
        <f t="shared" si="1"/>
        <v>435</v>
      </c>
    </row>
    <row r="57" spans="1:26" x14ac:dyDescent="0.45">
      <c r="A57" s="195">
        <f t="shared" si="0"/>
        <v>0.46666666666666728</v>
      </c>
      <c r="B57" s="196">
        <v>44726</v>
      </c>
      <c r="C57" s="197">
        <v>0.58233796296296292</v>
      </c>
      <c r="D57" s="195">
        <v>134.80000000000001</v>
      </c>
      <c r="E57" s="195">
        <v>3.6</v>
      </c>
      <c r="F57" s="195">
        <v>8.9</v>
      </c>
      <c r="G57" s="195">
        <v>20.5</v>
      </c>
      <c r="H57" s="195">
        <v>20.399999999999999</v>
      </c>
      <c r="I57" s="195">
        <v>20.9</v>
      </c>
      <c r="J57" s="195">
        <v>30</v>
      </c>
      <c r="K57" s="195">
        <v>0.4</v>
      </c>
      <c r="L57" s="195">
        <v>0.751</v>
      </c>
      <c r="M57" s="195">
        <v>12</v>
      </c>
      <c r="N57" s="195">
        <f t="shared" si="1"/>
        <v>447</v>
      </c>
    </row>
    <row r="58" spans="1:26" x14ac:dyDescent="0.45">
      <c r="A58" s="195">
        <f t="shared" si="0"/>
        <v>0.47500000000000064</v>
      </c>
      <c r="B58" s="196">
        <v>44726</v>
      </c>
      <c r="C58" s="197">
        <v>0.58268518518518519</v>
      </c>
      <c r="D58" s="195">
        <v>134.80000000000001</v>
      </c>
      <c r="E58" s="195">
        <v>3.6</v>
      </c>
      <c r="F58" s="195">
        <v>8.9</v>
      </c>
      <c r="G58" s="195">
        <v>20.399999999999999</v>
      </c>
      <c r="H58" s="195">
        <v>20.6</v>
      </c>
      <c r="I58" s="195">
        <v>20.9</v>
      </c>
      <c r="J58" s="195">
        <v>30</v>
      </c>
      <c r="K58" s="195">
        <v>0.4</v>
      </c>
      <c r="L58" s="195">
        <v>0.752</v>
      </c>
      <c r="M58" s="195">
        <v>12</v>
      </c>
      <c r="N58" s="195">
        <f t="shared" si="1"/>
        <v>459</v>
      </c>
    </row>
    <row r="59" spans="1:26" x14ac:dyDescent="0.45">
      <c r="A59" s="195">
        <f t="shared" si="0"/>
        <v>0.483333333333334</v>
      </c>
      <c r="B59" s="196">
        <v>44726</v>
      </c>
      <c r="C59" s="197">
        <v>0.58303240740740747</v>
      </c>
      <c r="D59" s="195">
        <v>134.80000000000001</v>
      </c>
      <c r="E59" s="195">
        <v>3.6</v>
      </c>
      <c r="F59" s="195">
        <v>8.9</v>
      </c>
      <c r="G59" s="195">
        <v>20.399999999999999</v>
      </c>
      <c r="H59" s="195">
        <v>20.399999999999999</v>
      </c>
      <c r="I59" s="195">
        <v>20.7</v>
      </c>
      <c r="J59" s="195">
        <v>30</v>
      </c>
      <c r="K59" s="195">
        <v>0.4</v>
      </c>
      <c r="L59" s="195">
        <v>0.752</v>
      </c>
      <c r="M59" s="195">
        <v>12</v>
      </c>
      <c r="N59" s="195">
        <f t="shared" si="1"/>
        <v>471</v>
      </c>
    </row>
    <row r="60" spans="1:26" x14ac:dyDescent="0.45">
      <c r="A60" s="195">
        <f t="shared" si="0"/>
        <v>0.49166666666666736</v>
      </c>
      <c r="B60" s="196">
        <v>44726</v>
      </c>
      <c r="C60" s="197">
        <v>0.58337962962962964</v>
      </c>
      <c r="D60" s="195">
        <v>134.80000000000001</v>
      </c>
      <c r="E60" s="195">
        <v>3.6</v>
      </c>
      <c r="F60" s="195">
        <v>8.9</v>
      </c>
      <c r="G60" s="195">
        <v>20.2</v>
      </c>
      <c r="H60" s="195">
        <v>20.399999999999999</v>
      </c>
      <c r="I60" s="195">
        <v>20.9</v>
      </c>
      <c r="J60" s="195">
        <v>30</v>
      </c>
      <c r="K60" s="195">
        <v>0.4</v>
      </c>
      <c r="L60" s="195">
        <v>0.752</v>
      </c>
      <c r="M60" s="195">
        <v>12</v>
      </c>
      <c r="N60" s="195">
        <f t="shared" si="1"/>
        <v>483</v>
      </c>
    </row>
    <row r="61" spans="1:26" x14ac:dyDescent="0.45">
      <c r="A61" s="195">
        <f t="shared" si="0"/>
        <v>0.50000000000000067</v>
      </c>
      <c r="B61" s="196">
        <v>44726</v>
      </c>
      <c r="C61" s="197">
        <v>0.5837268518518518</v>
      </c>
      <c r="D61" s="195">
        <v>134.80000000000001</v>
      </c>
      <c r="E61" s="195">
        <v>3.6</v>
      </c>
      <c r="F61" s="195">
        <v>9.6</v>
      </c>
      <c r="G61" s="195">
        <v>20.399999999999999</v>
      </c>
      <c r="H61" s="195">
        <v>20.5</v>
      </c>
      <c r="I61" s="195">
        <v>20.9</v>
      </c>
      <c r="J61" s="195">
        <v>30</v>
      </c>
      <c r="K61" s="195">
        <v>0.4</v>
      </c>
      <c r="L61" s="195">
        <v>0.753</v>
      </c>
      <c r="M61" s="195">
        <v>12</v>
      </c>
      <c r="N61" s="195">
        <f t="shared" si="1"/>
        <v>495</v>
      </c>
    </row>
    <row r="62" spans="1:26" x14ac:dyDescent="0.45">
      <c r="A62" s="195">
        <f t="shared" si="0"/>
        <v>0.50833333333333397</v>
      </c>
      <c r="B62" s="196">
        <v>44726</v>
      </c>
      <c r="C62" s="197">
        <v>0.58407407407407408</v>
      </c>
      <c r="D62" s="195">
        <v>134.1</v>
      </c>
      <c r="E62" s="195">
        <v>3.6</v>
      </c>
      <c r="F62" s="195">
        <v>9.6</v>
      </c>
      <c r="G62" s="195">
        <v>20.399999999999999</v>
      </c>
      <c r="H62" s="195">
        <v>20.2</v>
      </c>
      <c r="I62" s="195">
        <v>20.8</v>
      </c>
      <c r="J62" s="195">
        <v>30</v>
      </c>
      <c r="K62" s="195">
        <v>0.4</v>
      </c>
      <c r="L62" s="195">
        <v>0.753</v>
      </c>
      <c r="M62" s="195">
        <v>12</v>
      </c>
      <c r="N62" s="195">
        <f t="shared" si="1"/>
        <v>507</v>
      </c>
    </row>
    <row r="63" spans="1:26" x14ac:dyDescent="0.45">
      <c r="A63" s="195">
        <f t="shared" si="0"/>
        <v>0.51666666666666727</v>
      </c>
      <c r="B63" s="196">
        <v>44726</v>
      </c>
      <c r="C63" s="197">
        <v>0.58442129629629636</v>
      </c>
      <c r="D63" s="195">
        <v>134.1</v>
      </c>
      <c r="E63" s="195">
        <v>3.6</v>
      </c>
      <c r="F63" s="195">
        <v>9.6</v>
      </c>
      <c r="G63" s="195">
        <v>20.3</v>
      </c>
      <c r="H63" s="195">
        <v>20.3</v>
      </c>
      <c r="I63" s="195">
        <v>20.8</v>
      </c>
      <c r="J63" s="195">
        <v>30</v>
      </c>
      <c r="K63" s="195">
        <v>0.4</v>
      </c>
      <c r="L63" s="195">
        <v>0.753</v>
      </c>
      <c r="M63" s="195">
        <v>12</v>
      </c>
      <c r="N63" s="195">
        <f t="shared" si="1"/>
        <v>519</v>
      </c>
    </row>
    <row r="64" spans="1:26" x14ac:dyDescent="0.45">
      <c r="A64" s="195">
        <f t="shared" si="0"/>
        <v>0.52500000000000058</v>
      </c>
      <c r="B64" s="196">
        <v>44726</v>
      </c>
      <c r="C64" s="197">
        <v>0.58476851851851852</v>
      </c>
      <c r="D64" s="195">
        <v>134.1</v>
      </c>
      <c r="E64" s="195">
        <v>3.6</v>
      </c>
      <c r="F64" s="195">
        <v>10.199999999999999</v>
      </c>
      <c r="G64" s="195">
        <v>20.3</v>
      </c>
      <c r="H64" s="195">
        <v>20.2</v>
      </c>
      <c r="I64" s="195">
        <v>20.8</v>
      </c>
      <c r="J64" s="195">
        <v>30</v>
      </c>
      <c r="K64" s="195">
        <v>0.4</v>
      </c>
      <c r="L64" s="195">
        <v>0.754</v>
      </c>
      <c r="M64" s="195">
        <v>12</v>
      </c>
      <c r="N64" s="195">
        <f t="shared" si="1"/>
        <v>531</v>
      </c>
    </row>
    <row r="65" spans="1:14" x14ac:dyDescent="0.45">
      <c r="A65" s="195">
        <f t="shared" si="0"/>
        <v>0.53333333333333388</v>
      </c>
      <c r="B65" s="196">
        <v>44726</v>
      </c>
      <c r="C65" s="197">
        <v>0.58511574074074069</v>
      </c>
      <c r="D65" s="195">
        <v>134.1</v>
      </c>
      <c r="E65" s="195">
        <v>3.6</v>
      </c>
      <c r="F65" s="195">
        <v>10.199999999999999</v>
      </c>
      <c r="G65" s="195">
        <v>20.3</v>
      </c>
      <c r="H65" s="195">
        <v>20.2</v>
      </c>
      <c r="I65" s="195">
        <v>20.8</v>
      </c>
      <c r="J65" s="195">
        <v>30</v>
      </c>
      <c r="K65" s="195">
        <v>0.4</v>
      </c>
      <c r="L65" s="195">
        <v>0.754</v>
      </c>
      <c r="M65" s="195">
        <v>12</v>
      </c>
      <c r="N65" s="195">
        <f t="shared" si="1"/>
        <v>543</v>
      </c>
    </row>
    <row r="66" spans="1:14" x14ac:dyDescent="0.45">
      <c r="A66" s="195">
        <f t="shared" si="0"/>
        <v>0.54166666666666718</v>
      </c>
      <c r="B66" s="196">
        <v>44726</v>
      </c>
      <c r="C66" s="197">
        <v>0.58546296296296296</v>
      </c>
      <c r="D66" s="195">
        <v>133.5</v>
      </c>
      <c r="E66" s="195">
        <v>3.6</v>
      </c>
      <c r="F66" s="195">
        <v>10.199999999999999</v>
      </c>
      <c r="G66" s="195">
        <v>20.2</v>
      </c>
      <c r="H66" s="195">
        <v>20.2</v>
      </c>
      <c r="I66" s="195">
        <v>20.7</v>
      </c>
      <c r="J66" s="195">
        <v>30</v>
      </c>
      <c r="K66" s="195">
        <v>0.4</v>
      </c>
      <c r="L66" s="195">
        <v>0.754</v>
      </c>
      <c r="M66" s="195">
        <v>12</v>
      </c>
      <c r="N66" s="195">
        <f t="shared" si="1"/>
        <v>555</v>
      </c>
    </row>
    <row r="67" spans="1:14" x14ac:dyDescent="0.45">
      <c r="A67" s="195">
        <f t="shared" si="0"/>
        <v>0.55000000000000049</v>
      </c>
      <c r="B67" s="196">
        <v>44726</v>
      </c>
      <c r="C67" s="197">
        <v>0.58581018518518524</v>
      </c>
      <c r="D67" s="195">
        <v>133.5</v>
      </c>
      <c r="E67" s="195">
        <v>3.6</v>
      </c>
      <c r="F67" s="195">
        <v>10.199999999999999</v>
      </c>
      <c r="G67" s="195">
        <v>20.100000000000001</v>
      </c>
      <c r="H67" s="195">
        <v>20.100000000000001</v>
      </c>
      <c r="I67" s="195">
        <v>20.8</v>
      </c>
      <c r="J67" s="195">
        <v>30</v>
      </c>
      <c r="K67" s="195">
        <v>0.4</v>
      </c>
      <c r="L67" s="195">
        <v>0.755</v>
      </c>
      <c r="M67" s="195">
        <v>12</v>
      </c>
      <c r="N67" s="195">
        <f t="shared" si="1"/>
        <v>567</v>
      </c>
    </row>
    <row r="68" spans="1:14" x14ac:dyDescent="0.45">
      <c r="A68" s="195">
        <f t="shared" ref="A68:A131" si="5">A67+30/3600</f>
        <v>0.55833333333333379</v>
      </c>
      <c r="B68" s="196">
        <v>44726</v>
      </c>
      <c r="C68" s="197">
        <v>0.5861574074074074</v>
      </c>
      <c r="D68" s="195">
        <v>133.5</v>
      </c>
      <c r="E68" s="195">
        <v>3.6</v>
      </c>
      <c r="F68" s="195">
        <v>10.8</v>
      </c>
      <c r="G68" s="195">
        <v>20.100000000000001</v>
      </c>
      <c r="H68" s="195">
        <v>20.2</v>
      </c>
      <c r="I68" s="195">
        <v>20.8</v>
      </c>
      <c r="J68" s="195">
        <v>30</v>
      </c>
      <c r="K68" s="195">
        <v>0.4</v>
      </c>
      <c r="L68" s="195">
        <v>0.755</v>
      </c>
      <c r="M68" s="195">
        <v>12</v>
      </c>
      <c r="N68" s="195">
        <f t="shared" ref="N68:N131" si="6">K68*30+N67</f>
        <v>579</v>
      </c>
    </row>
    <row r="69" spans="1:14" x14ac:dyDescent="0.45">
      <c r="A69" s="195">
        <f t="shared" si="5"/>
        <v>0.5666666666666671</v>
      </c>
      <c r="B69" s="196">
        <v>44726</v>
      </c>
      <c r="C69" s="197">
        <v>0.58650462962962957</v>
      </c>
      <c r="D69" s="195">
        <v>133.5</v>
      </c>
      <c r="E69" s="195">
        <v>3.6</v>
      </c>
      <c r="F69" s="195">
        <v>10.8</v>
      </c>
      <c r="G69" s="195">
        <v>20.100000000000001</v>
      </c>
      <c r="H69" s="195">
        <v>20.2</v>
      </c>
      <c r="I69" s="195">
        <v>20.8</v>
      </c>
      <c r="J69" s="195">
        <v>30</v>
      </c>
      <c r="K69" s="195">
        <v>0.4</v>
      </c>
      <c r="L69" s="195">
        <v>0.755</v>
      </c>
      <c r="M69" s="195">
        <v>12</v>
      </c>
      <c r="N69" s="195">
        <f t="shared" si="6"/>
        <v>591</v>
      </c>
    </row>
    <row r="70" spans="1:14" x14ac:dyDescent="0.45">
      <c r="A70" s="195">
        <f t="shared" si="5"/>
        <v>0.5750000000000004</v>
      </c>
      <c r="B70" s="196">
        <v>44726</v>
      </c>
      <c r="C70" s="197">
        <v>0.58685185185185185</v>
      </c>
      <c r="D70" s="195">
        <v>133.5</v>
      </c>
      <c r="E70" s="195">
        <v>3.6</v>
      </c>
      <c r="F70" s="195">
        <v>10.8</v>
      </c>
      <c r="G70" s="195">
        <v>20.100000000000001</v>
      </c>
      <c r="H70" s="195">
        <v>20.2</v>
      </c>
      <c r="I70" s="195">
        <v>20.7</v>
      </c>
      <c r="J70" s="195">
        <v>30</v>
      </c>
      <c r="K70" s="195">
        <v>0.4</v>
      </c>
      <c r="L70" s="195">
        <v>0.75600000000000001</v>
      </c>
      <c r="M70" s="195">
        <v>12</v>
      </c>
      <c r="N70" s="195">
        <f t="shared" si="6"/>
        <v>603</v>
      </c>
    </row>
    <row r="71" spans="1:14" x14ac:dyDescent="0.45">
      <c r="A71" s="195">
        <f t="shared" si="5"/>
        <v>0.5833333333333337</v>
      </c>
      <c r="B71" s="196">
        <v>44726</v>
      </c>
      <c r="C71" s="197">
        <v>0.58721064814814816</v>
      </c>
      <c r="D71" s="195">
        <v>133.5</v>
      </c>
      <c r="E71" s="195">
        <v>3.6</v>
      </c>
      <c r="F71" s="195">
        <v>11.5</v>
      </c>
      <c r="G71" s="195">
        <v>20.100000000000001</v>
      </c>
      <c r="H71" s="195">
        <v>20.2</v>
      </c>
      <c r="I71" s="195">
        <v>20.6</v>
      </c>
      <c r="J71" s="195">
        <v>30</v>
      </c>
      <c r="K71" s="195">
        <v>0.4</v>
      </c>
      <c r="L71" s="195">
        <v>0.75600000000000001</v>
      </c>
      <c r="M71" s="195">
        <v>12</v>
      </c>
      <c r="N71" s="195">
        <f t="shared" si="6"/>
        <v>615</v>
      </c>
    </row>
    <row r="72" spans="1:14" x14ac:dyDescent="0.45">
      <c r="A72" s="195">
        <f t="shared" si="5"/>
        <v>0.59166666666666701</v>
      </c>
      <c r="B72" s="196">
        <v>44726</v>
      </c>
      <c r="C72" s="197">
        <v>0.58755787037037044</v>
      </c>
      <c r="D72" s="195">
        <v>133.5</v>
      </c>
      <c r="E72" s="195">
        <v>3.6</v>
      </c>
      <c r="F72" s="195">
        <v>11.5</v>
      </c>
      <c r="G72" s="195">
        <v>20</v>
      </c>
      <c r="H72" s="195">
        <v>20.2</v>
      </c>
      <c r="I72" s="195">
        <v>20.6</v>
      </c>
      <c r="J72" s="195">
        <v>30</v>
      </c>
      <c r="K72" s="195">
        <v>0.4</v>
      </c>
      <c r="L72" s="195">
        <v>0.75600000000000001</v>
      </c>
      <c r="M72" s="195">
        <v>12</v>
      </c>
      <c r="N72" s="195">
        <f t="shared" si="6"/>
        <v>627</v>
      </c>
    </row>
    <row r="73" spans="1:14" x14ac:dyDescent="0.45">
      <c r="A73" s="195">
        <f t="shared" si="5"/>
        <v>0.60000000000000031</v>
      </c>
      <c r="B73" s="196">
        <v>44726</v>
      </c>
      <c r="C73" s="197">
        <v>0.5879050925925926</v>
      </c>
      <c r="D73" s="195">
        <v>133.5</v>
      </c>
      <c r="E73" s="195">
        <v>3.6</v>
      </c>
      <c r="F73" s="195">
        <v>11.5</v>
      </c>
      <c r="G73" s="195">
        <v>20</v>
      </c>
      <c r="H73" s="195">
        <v>20.100000000000001</v>
      </c>
      <c r="I73" s="195">
        <v>20.6</v>
      </c>
      <c r="J73" s="195">
        <v>30</v>
      </c>
      <c r="K73" s="195">
        <v>0.4</v>
      </c>
      <c r="L73" s="195">
        <v>0.75700000000000001</v>
      </c>
      <c r="M73" s="195">
        <v>12</v>
      </c>
      <c r="N73" s="195">
        <f t="shared" si="6"/>
        <v>639</v>
      </c>
    </row>
    <row r="74" spans="1:14" x14ac:dyDescent="0.45">
      <c r="A74" s="195">
        <f t="shared" si="5"/>
        <v>0.60833333333333361</v>
      </c>
      <c r="B74" s="196">
        <v>44726</v>
      </c>
      <c r="C74" s="197">
        <v>0.58825231481481477</v>
      </c>
      <c r="D74" s="195">
        <v>132.80000000000001</v>
      </c>
      <c r="E74" s="195">
        <v>3.6</v>
      </c>
      <c r="F74" s="195">
        <v>12.1</v>
      </c>
      <c r="G74" s="195">
        <v>20</v>
      </c>
      <c r="H74" s="195">
        <v>20.100000000000001</v>
      </c>
      <c r="I74" s="195">
        <v>20.6</v>
      </c>
      <c r="J74" s="195">
        <v>30</v>
      </c>
      <c r="K74" s="195">
        <v>0.4</v>
      </c>
      <c r="L74" s="195">
        <v>0.75700000000000001</v>
      </c>
      <c r="M74" s="195">
        <v>12</v>
      </c>
      <c r="N74" s="195">
        <f t="shared" si="6"/>
        <v>651</v>
      </c>
    </row>
    <row r="75" spans="1:14" x14ac:dyDescent="0.45">
      <c r="A75" s="195">
        <f t="shared" si="5"/>
        <v>0.61666666666666692</v>
      </c>
      <c r="B75" s="196">
        <v>44726</v>
      </c>
      <c r="C75" s="197">
        <v>0.58859953703703705</v>
      </c>
      <c r="D75" s="195">
        <v>132.80000000000001</v>
      </c>
      <c r="E75" s="195">
        <v>3.6</v>
      </c>
      <c r="F75" s="195">
        <v>12.1</v>
      </c>
      <c r="G75" s="195">
        <v>20.100000000000001</v>
      </c>
      <c r="H75" s="195">
        <v>20.100000000000001</v>
      </c>
      <c r="I75" s="195">
        <v>20.6</v>
      </c>
      <c r="J75" s="195">
        <v>30</v>
      </c>
      <c r="K75" s="195">
        <v>0.4</v>
      </c>
      <c r="L75" s="195">
        <v>0.75800000000000001</v>
      </c>
      <c r="M75" s="195">
        <v>12</v>
      </c>
      <c r="N75" s="195">
        <f t="shared" si="6"/>
        <v>663</v>
      </c>
    </row>
    <row r="76" spans="1:14" x14ac:dyDescent="0.45">
      <c r="A76" s="195">
        <f t="shared" si="5"/>
        <v>0.62500000000000022</v>
      </c>
      <c r="B76" s="196">
        <v>44726</v>
      </c>
      <c r="C76" s="197">
        <v>0.58894675925925932</v>
      </c>
      <c r="D76" s="195">
        <v>132.80000000000001</v>
      </c>
      <c r="E76" s="195">
        <v>3.6</v>
      </c>
      <c r="F76" s="195">
        <v>12.1</v>
      </c>
      <c r="G76" s="195">
        <v>20</v>
      </c>
      <c r="H76" s="195">
        <v>20.100000000000001</v>
      </c>
      <c r="I76" s="195">
        <v>20.3</v>
      </c>
      <c r="J76" s="195">
        <v>30</v>
      </c>
      <c r="K76" s="195">
        <v>0.4</v>
      </c>
      <c r="L76" s="195">
        <v>0.75800000000000001</v>
      </c>
      <c r="M76" s="195">
        <v>12</v>
      </c>
      <c r="N76" s="195">
        <f t="shared" si="6"/>
        <v>675</v>
      </c>
    </row>
    <row r="77" spans="1:14" x14ac:dyDescent="0.45">
      <c r="A77" s="195">
        <f t="shared" si="5"/>
        <v>0.63333333333333353</v>
      </c>
      <c r="B77" s="196">
        <v>44726</v>
      </c>
      <c r="C77" s="197">
        <v>0.58929398148148149</v>
      </c>
      <c r="D77" s="195">
        <v>132.1</v>
      </c>
      <c r="E77" s="195">
        <v>3.6</v>
      </c>
      <c r="F77" s="195">
        <v>12.1</v>
      </c>
      <c r="G77" s="195">
        <v>19.899999999999999</v>
      </c>
      <c r="H77" s="195">
        <v>20.100000000000001</v>
      </c>
      <c r="I77" s="195">
        <v>20.5</v>
      </c>
      <c r="J77" s="195">
        <v>30</v>
      </c>
      <c r="K77" s="195">
        <v>0.4</v>
      </c>
      <c r="L77" s="195">
        <v>0.75800000000000001</v>
      </c>
      <c r="M77" s="195">
        <v>12</v>
      </c>
      <c r="N77" s="195">
        <f t="shared" si="6"/>
        <v>687</v>
      </c>
    </row>
    <row r="78" spans="1:14" x14ac:dyDescent="0.45">
      <c r="A78" s="195">
        <f t="shared" si="5"/>
        <v>0.64166666666666683</v>
      </c>
      <c r="B78" s="196">
        <v>44726</v>
      </c>
      <c r="C78" s="197">
        <v>0.58964120370370365</v>
      </c>
      <c r="D78" s="195">
        <v>132.1</v>
      </c>
      <c r="E78" s="195">
        <v>3.6</v>
      </c>
      <c r="F78" s="195">
        <v>12.8</v>
      </c>
      <c r="G78" s="195">
        <v>20</v>
      </c>
      <c r="H78" s="195">
        <v>20.100000000000001</v>
      </c>
      <c r="I78" s="195">
        <v>20.399999999999999</v>
      </c>
      <c r="J78" s="195">
        <v>30</v>
      </c>
      <c r="K78" s="195">
        <v>0.4</v>
      </c>
      <c r="L78" s="195">
        <v>0.75800000000000001</v>
      </c>
      <c r="M78" s="195">
        <v>12</v>
      </c>
      <c r="N78" s="195">
        <f t="shared" si="6"/>
        <v>699</v>
      </c>
    </row>
    <row r="79" spans="1:14" x14ac:dyDescent="0.45">
      <c r="A79" s="195">
        <f t="shared" si="5"/>
        <v>0.65000000000000013</v>
      </c>
      <c r="B79" s="196">
        <v>44726</v>
      </c>
      <c r="C79" s="197">
        <v>0.58998842592592593</v>
      </c>
      <c r="D79" s="195">
        <v>132.1</v>
      </c>
      <c r="E79" s="195">
        <v>3.6</v>
      </c>
      <c r="F79" s="195">
        <v>12.8</v>
      </c>
      <c r="G79" s="195">
        <v>20</v>
      </c>
      <c r="H79" s="195">
        <v>20</v>
      </c>
      <c r="I79" s="195">
        <v>20.399999999999999</v>
      </c>
      <c r="J79" s="195">
        <v>30</v>
      </c>
      <c r="K79" s="195">
        <v>0.4</v>
      </c>
      <c r="L79" s="195">
        <v>0.75900000000000001</v>
      </c>
      <c r="M79" s="195">
        <v>12</v>
      </c>
      <c r="N79" s="195">
        <f t="shared" si="6"/>
        <v>711</v>
      </c>
    </row>
    <row r="80" spans="1:14" x14ac:dyDescent="0.45">
      <c r="A80" s="195">
        <f t="shared" si="5"/>
        <v>0.65833333333333344</v>
      </c>
      <c r="B80" s="196">
        <v>44726</v>
      </c>
      <c r="C80" s="197">
        <v>0.59033564814814821</v>
      </c>
      <c r="D80" s="195">
        <v>132.1</v>
      </c>
      <c r="E80" s="195">
        <v>3.6</v>
      </c>
      <c r="F80" s="195">
        <v>12.8</v>
      </c>
      <c r="G80" s="195">
        <v>19.899999999999999</v>
      </c>
      <c r="H80" s="195">
        <v>20</v>
      </c>
      <c r="I80" s="195">
        <v>20.399999999999999</v>
      </c>
      <c r="J80" s="195">
        <v>30</v>
      </c>
      <c r="K80" s="195">
        <v>0.4</v>
      </c>
      <c r="L80" s="195">
        <v>0.75900000000000001</v>
      </c>
      <c r="M80" s="195">
        <v>12</v>
      </c>
      <c r="N80" s="195">
        <f t="shared" si="6"/>
        <v>723</v>
      </c>
    </row>
    <row r="81" spans="1:14" x14ac:dyDescent="0.45">
      <c r="A81" s="195">
        <f t="shared" si="5"/>
        <v>0.66666666666666674</v>
      </c>
      <c r="B81" s="196">
        <v>44726</v>
      </c>
      <c r="C81" s="197">
        <v>0.59068287037037037</v>
      </c>
      <c r="D81" s="195">
        <v>131.4</v>
      </c>
      <c r="E81" s="195">
        <v>3.6</v>
      </c>
      <c r="F81" s="195">
        <v>13.4</v>
      </c>
      <c r="G81" s="195">
        <v>19.899999999999999</v>
      </c>
      <c r="H81" s="195">
        <v>20.100000000000001</v>
      </c>
      <c r="I81" s="195">
        <v>20.5</v>
      </c>
      <c r="J81" s="195">
        <v>30</v>
      </c>
      <c r="K81" s="195">
        <v>0.4</v>
      </c>
      <c r="L81" s="195">
        <v>0.75900000000000001</v>
      </c>
      <c r="M81" s="195">
        <v>12</v>
      </c>
      <c r="N81" s="195">
        <f t="shared" si="6"/>
        <v>735</v>
      </c>
    </row>
    <row r="82" spans="1:14" x14ac:dyDescent="0.45">
      <c r="A82" s="195">
        <f t="shared" si="5"/>
        <v>0.67500000000000004</v>
      </c>
      <c r="B82" s="196">
        <v>44726</v>
      </c>
      <c r="C82" s="197">
        <v>0.59103009259259254</v>
      </c>
      <c r="D82" s="195">
        <v>131.4</v>
      </c>
      <c r="E82" s="195">
        <v>3.6</v>
      </c>
      <c r="F82" s="195">
        <v>13.4</v>
      </c>
      <c r="G82" s="195">
        <v>20</v>
      </c>
      <c r="H82" s="195">
        <v>20.100000000000001</v>
      </c>
      <c r="I82" s="195">
        <v>20.399999999999999</v>
      </c>
      <c r="J82" s="195">
        <v>30</v>
      </c>
      <c r="K82" s="195">
        <v>0.5</v>
      </c>
      <c r="L82" s="195">
        <v>0.76</v>
      </c>
      <c r="M82" s="195">
        <v>15</v>
      </c>
      <c r="N82" s="195">
        <f t="shared" si="6"/>
        <v>750</v>
      </c>
    </row>
    <row r="83" spans="1:14" x14ac:dyDescent="0.45">
      <c r="A83" s="195">
        <f t="shared" si="5"/>
        <v>0.68333333333333335</v>
      </c>
      <c r="B83" s="196">
        <v>44726</v>
      </c>
      <c r="C83" s="197">
        <v>0.59137731481481481</v>
      </c>
      <c r="D83" s="195">
        <v>131.4</v>
      </c>
      <c r="E83" s="195">
        <v>3.6</v>
      </c>
      <c r="F83" s="195">
        <v>13.4</v>
      </c>
      <c r="G83" s="195">
        <v>19.8</v>
      </c>
      <c r="H83" s="195">
        <v>20</v>
      </c>
      <c r="I83" s="195">
        <v>20.5</v>
      </c>
      <c r="J83" s="195">
        <v>30</v>
      </c>
      <c r="K83" s="195">
        <v>0.5</v>
      </c>
      <c r="L83" s="195">
        <v>0.76</v>
      </c>
      <c r="M83" s="195">
        <v>15</v>
      </c>
      <c r="N83" s="195">
        <f t="shared" si="6"/>
        <v>765</v>
      </c>
    </row>
    <row r="84" spans="1:14" x14ac:dyDescent="0.45">
      <c r="A84" s="195">
        <f t="shared" si="5"/>
        <v>0.69166666666666665</v>
      </c>
      <c r="B84" s="196">
        <v>44726</v>
      </c>
      <c r="C84" s="197">
        <v>0.59172453703703709</v>
      </c>
      <c r="D84" s="195">
        <v>131.4</v>
      </c>
      <c r="E84" s="195">
        <v>3.6</v>
      </c>
      <c r="F84" s="195">
        <v>14</v>
      </c>
      <c r="G84" s="195">
        <v>19.899999999999999</v>
      </c>
      <c r="H84" s="195">
        <v>20</v>
      </c>
      <c r="I84" s="195">
        <v>20.3</v>
      </c>
      <c r="J84" s="195">
        <v>30</v>
      </c>
      <c r="K84" s="195">
        <v>0.5</v>
      </c>
      <c r="L84" s="195">
        <v>0.76100000000000001</v>
      </c>
      <c r="M84" s="195">
        <v>15</v>
      </c>
      <c r="N84" s="195">
        <f t="shared" si="6"/>
        <v>780</v>
      </c>
    </row>
    <row r="85" spans="1:14" x14ac:dyDescent="0.45">
      <c r="A85" s="195">
        <f t="shared" si="5"/>
        <v>0.7</v>
      </c>
      <c r="B85" s="196">
        <v>44726</v>
      </c>
      <c r="C85" s="197">
        <v>0.59207175925925926</v>
      </c>
      <c r="D85" s="195">
        <v>131.4</v>
      </c>
      <c r="E85" s="195">
        <v>3.6</v>
      </c>
      <c r="F85" s="195">
        <v>14</v>
      </c>
      <c r="G85" s="195">
        <v>19.899999999999999</v>
      </c>
      <c r="H85" s="195">
        <v>20.100000000000001</v>
      </c>
      <c r="I85" s="195">
        <v>20.3</v>
      </c>
      <c r="J85" s="195">
        <v>30</v>
      </c>
      <c r="K85" s="195">
        <v>0.5</v>
      </c>
      <c r="L85" s="195">
        <v>0.76100000000000001</v>
      </c>
      <c r="M85" s="195">
        <v>15</v>
      </c>
      <c r="N85" s="195">
        <f t="shared" si="6"/>
        <v>795</v>
      </c>
    </row>
    <row r="86" spans="1:14" x14ac:dyDescent="0.45">
      <c r="A86" s="195">
        <f t="shared" si="5"/>
        <v>0.70833333333333326</v>
      </c>
      <c r="B86" s="196">
        <v>44726</v>
      </c>
      <c r="C86" s="197">
        <v>0.59241898148148142</v>
      </c>
      <c r="D86" s="195">
        <v>130.80000000000001</v>
      </c>
      <c r="E86" s="195">
        <v>3.6</v>
      </c>
      <c r="F86" s="195">
        <v>14</v>
      </c>
      <c r="G86" s="195">
        <v>19.8</v>
      </c>
      <c r="H86" s="195">
        <v>20</v>
      </c>
      <c r="I86" s="195">
        <v>20.5</v>
      </c>
      <c r="J86" s="195">
        <v>30</v>
      </c>
      <c r="K86" s="195">
        <v>0.5</v>
      </c>
      <c r="L86" s="195">
        <v>0.76100000000000001</v>
      </c>
      <c r="M86" s="195">
        <v>15</v>
      </c>
      <c r="N86" s="195">
        <f t="shared" si="6"/>
        <v>810</v>
      </c>
    </row>
    <row r="87" spans="1:14" x14ac:dyDescent="0.45">
      <c r="A87" s="195">
        <f t="shared" si="5"/>
        <v>0.71666666666666656</v>
      </c>
      <c r="B87" s="196">
        <v>44726</v>
      </c>
      <c r="C87" s="197">
        <v>0.5927662037037037</v>
      </c>
      <c r="D87" s="195">
        <v>130.80000000000001</v>
      </c>
      <c r="E87" s="195">
        <v>3.6</v>
      </c>
      <c r="F87" s="195">
        <v>14.7</v>
      </c>
      <c r="G87" s="195">
        <v>19.899999999999999</v>
      </c>
      <c r="H87" s="195">
        <v>20</v>
      </c>
      <c r="I87" s="195">
        <v>20.3</v>
      </c>
      <c r="J87" s="195">
        <v>30</v>
      </c>
      <c r="K87" s="195">
        <v>0.5</v>
      </c>
      <c r="L87" s="195">
        <v>0.76200000000000001</v>
      </c>
      <c r="M87" s="195">
        <v>15</v>
      </c>
      <c r="N87" s="195">
        <f t="shared" si="6"/>
        <v>825</v>
      </c>
    </row>
    <row r="88" spans="1:14" x14ac:dyDescent="0.45">
      <c r="A88" s="195">
        <f t="shared" si="5"/>
        <v>0.72499999999999987</v>
      </c>
      <c r="B88" s="196">
        <v>44726</v>
      </c>
      <c r="C88" s="197">
        <v>0.59312500000000001</v>
      </c>
      <c r="D88" s="195">
        <v>130.80000000000001</v>
      </c>
      <c r="E88" s="195">
        <v>3.6</v>
      </c>
      <c r="F88" s="195">
        <v>14.7</v>
      </c>
      <c r="G88" s="195">
        <v>19.899999999999999</v>
      </c>
      <c r="H88" s="195">
        <v>19.899999999999999</v>
      </c>
      <c r="I88" s="195">
        <v>20.2</v>
      </c>
      <c r="J88" s="195">
        <v>30</v>
      </c>
      <c r="K88" s="195">
        <v>0.5</v>
      </c>
      <c r="L88" s="195">
        <v>0.76200000000000001</v>
      </c>
      <c r="M88" s="195">
        <v>15</v>
      </c>
      <c r="N88" s="195">
        <f t="shared" si="6"/>
        <v>840</v>
      </c>
    </row>
    <row r="89" spans="1:14" x14ac:dyDescent="0.45">
      <c r="A89" s="195">
        <f t="shared" si="5"/>
        <v>0.73333333333333317</v>
      </c>
      <c r="B89" s="196">
        <v>44726</v>
      </c>
      <c r="C89" s="197">
        <v>0.59347222222222229</v>
      </c>
      <c r="D89" s="195">
        <v>130.80000000000001</v>
      </c>
      <c r="E89" s="195">
        <v>3.6</v>
      </c>
      <c r="F89" s="195">
        <v>14.7</v>
      </c>
      <c r="G89" s="195">
        <v>19.8</v>
      </c>
      <c r="H89" s="195">
        <v>19.899999999999999</v>
      </c>
      <c r="I89" s="195">
        <v>20.399999999999999</v>
      </c>
      <c r="J89" s="195">
        <v>30</v>
      </c>
      <c r="K89" s="195">
        <v>0.5</v>
      </c>
      <c r="L89" s="195">
        <v>0.76300000000000001</v>
      </c>
      <c r="M89" s="195">
        <v>15</v>
      </c>
      <c r="N89" s="195">
        <f t="shared" si="6"/>
        <v>855</v>
      </c>
    </row>
    <row r="90" spans="1:14" x14ac:dyDescent="0.45">
      <c r="A90" s="195">
        <f t="shared" si="5"/>
        <v>0.74166666666666647</v>
      </c>
      <c r="B90" s="196">
        <v>44726</v>
      </c>
      <c r="C90" s="197">
        <v>0.59381944444444446</v>
      </c>
      <c r="D90" s="195">
        <v>130.1</v>
      </c>
      <c r="E90" s="195">
        <v>3.6</v>
      </c>
      <c r="F90" s="195">
        <v>15.3</v>
      </c>
      <c r="G90" s="195">
        <v>19.899999999999999</v>
      </c>
      <c r="H90" s="195">
        <v>19.8</v>
      </c>
      <c r="I90" s="195">
        <v>20.3</v>
      </c>
      <c r="J90" s="195">
        <v>30</v>
      </c>
      <c r="K90" s="195">
        <v>0.5</v>
      </c>
      <c r="L90" s="195">
        <v>0.76300000000000001</v>
      </c>
      <c r="M90" s="195">
        <v>15</v>
      </c>
      <c r="N90" s="195">
        <f t="shared" si="6"/>
        <v>870</v>
      </c>
    </row>
    <row r="91" spans="1:14" x14ac:dyDescent="0.45">
      <c r="A91" s="195">
        <f t="shared" si="5"/>
        <v>0.74999999999999978</v>
      </c>
      <c r="B91" s="196">
        <v>44726</v>
      </c>
      <c r="C91" s="197">
        <v>0.59416666666666662</v>
      </c>
      <c r="D91" s="195">
        <v>130.1</v>
      </c>
      <c r="E91" s="195">
        <v>3.6</v>
      </c>
      <c r="F91" s="195">
        <v>15.3</v>
      </c>
      <c r="G91" s="195">
        <v>19.8</v>
      </c>
      <c r="H91" s="195">
        <v>19.600000000000001</v>
      </c>
      <c r="I91" s="195">
        <v>20.399999999999999</v>
      </c>
      <c r="J91" s="195">
        <v>30</v>
      </c>
      <c r="K91" s="195">
        <v>0.5</v>
      </c>
      <c r="L91" s="195">
        <v>0.76400000000000001</v>
      </c>
      <c r="M91" s="195">
        <v>15</v>
      </c>
      <c r="N91" s="195">
        <f t="shared" si="6"/>
        <v>885</v>
      </c>
    </row>
    <row r="92" spans="1:14" x14ac:dyDescent="0.45">
      <c r="A92" s="195">
        <f t="shared" si="5"/>
        <v>0.75833333333333308</v>
      </c>
      <c r="B92" s="196">
        <v>44726</v>
      </c>
      <c r="C92" s="197">
        <v>0.5945138888888889</v>
      </c>
      <c r="D92" s="195">
        <v>130.1</v>
      </c>
      <c r="E92" s="195">
        <v>3.6</v>
      </c>
      <c r="F92" s="195">
        <v>15.9</v>
      </c>
      <c r="G92" s="195">
        <v>19.8</v>
      </c>
      <c r="H92" s="195">
        <v>19.7</v>
      </c>
      <c r="I92" s="195">
        <v>20.3</v>
      </c>
      <c r="J92" s="195">
        <v>30</v>
      </c>
      <c r="K92" s="195">
        <v>0.5</v>
      </c>
      <c r="L92" s="195">
        <v>0.76400000000000001</v>
      </c>
      <c r="M92" s="195">
        <v>15</v>
      </c>
      <c r="N92" s="195">
        <f t="shared" si="6"/>
        <v>900</v>
      </c>
    </row>
    <row r="93" spans="1:14" x14ac:dyDescent="0.45">
      <c r="A93" s="195">
        <f t="shared" si="5"/>
        <v>0.76666666666666639</v>
      </c>
      <c r="B93" s="196">
        <v>44726</v>
      </c>
      <c r="C93" s="197">
        <v>0.59486111111111117</v>
      </c>
      <c r="D93" s="195">
        <v>130.1</v>
      </c>
      <c r="E93" s="195">
        <v>3.6</v>
      </c>
      <c r="F93" s="195">
        <v>15.9</v>
      </c>
      <c r="G93" s="195">
        <v>19.899999999999999</v>
      </c>
      <c r="H93" s="195">
        <v>19.7</v>
      </c>
      <c r="I93" s="195">
        <v>20.6</v>
      </c>
      <c r="J93" s="195">
        <v>30</v>
      </c>
      <c r="K93" s="195">
        <v>0.5</v>
      </c>
      <c r="L93" s="195">
        <v>0.76400000000000001</v>
      </c>
      <c r="M93" s="195">
        <v>15</v>
      </c>
      <c r="N93" s="195">
        <f t="shared" si="6"/>
        <v>915</v>
      </c>
    </row>
    <row r="94" spans="1:14" x14ac:dyDescent="0.45">
      <c r="A94" s="195">
        <f t="shared" si="5"/>
        <v>0.77499999999999969</v>
      </c>
      <c r="B94" s="196">
        <v>44726</v>
      </c>
      <c r="C94" s="197">
        <v>0.59520833333333334</v>
      </c>
      <c r="D94" s="195">
        <v>130.1</v>
      </c>
      <c r="E94" s="195">
        <v>3.6</v>
      </c>
      <c r="F94" s="195">
        <v>15.9</v>
      </c>
      <c r="G94" s="195">
        <v>19.8</v>
      </c>
      <c r="H94" s="195">
        <v>19.899999999999999</v>
      </c>
      <c r="I94" s="195">
        <v>20.399999999999999</v>
      </c>
      <c r="J94" s="195">
        <v>30</v>
      </c>
      <c r="K94" s="195">
        <v>0.5</v>
      </c>
      <c r="L94" s="195">
        <v>0.76500000000000001</v>
      </c>
      <c r="M94" s="195">
        <v>15</v>
      </c>
      <c r="N94" s="195">
        <f t="shared" si="6"/>
        <v>930</v>
      </c>
    </row>
    <row r="95" spans="1:14" x14ac:dyDescent="0.45">
      <c r="A95" s="195">
        <f t="shared" si="5"/>
        <v>0.78333333333333299</v>
      </c>
      <c r="B95" s="196">
        <v>44726</v>
      </c>
      <c r="C95" s="197">
        <v>0.5955555555555555</v>
      </c>
      <c r="D95" s="195">
        <v>129.4</v>
      </c>
      <c r="E95" s="195">
        <v>3.6</v>
      </c>
      <c r="F95" s="195">
        <v>16.600000000000001</v>
      </c>
      <c r="G95" s="195">
        <v>19.7</v>
      </c>
      <c r="H95" s="195">
        <v>19.899999999999999</v>
      </c>
      <c r="I95" s="195">
        <v>20.2</v>
      </c>
      <c r="J95" s="195">
        <v>30</v>
      </c>
      <c r="K95" s="195">
        <v>0.5</v>
      </c>
      <c r="L95" s="195">
        <v>0.76500000000000001</v>
      </c>
      <c r="M95" s="195">
        <v>15</v>
      </c>
      <c r="N95" s="195">
        <f t="shared" si="6"/>
        <v>945</v>
      </c>
    </row>
    <row r="96" spans="1:14" x14ac:dyDescent="0.45">
      <c r="A96" s="195">
        <f t="shared" si="5"/>
        <v>0.7916666666666663</v>
      </c>
      <c r="B96" s="196">
        <v>44726</v>
      </c>
      <c r="C96" s="197">
        <v>0.59590277777777778</v>
      </c>
      <c r="D96" s="195">
        <v>129.4</v>
      </c>
      <c r="E96" s="195">
        <v>3.6</v>
      </c>
      <c r="F96" s="195">
        <v>16.600000000000001</v>
      </c>
      <c r="G96" s="195">
        <v>19.7</v>
      </c>
      <c r="H96" s="195">
        <v>19.399999999999999</v>
      </c>
      <c r="I96" s="195">
        <v>20.3</v>
      </c>
      <c r="J96" s="195">
        <v>30</v>
      </c>
      <c r="K96" s="195">
        <v>0.5</v>
      </c>
      <c r="L96" s="195">
        <v>0.76600000000000001</v>
      </c>
      <c r="M96" s="195">
        <v>15</v>
      </c>
      <c r="N96" s="195">
        <f t="shared" si="6"/>
        <v>960</v>
      </c>
    </row>
    <row r="97" spans="1:14" x14ac:dyDescent="0.45">
      <c r="A97" s="195">
        <f t="shared" si="5"/>
        <v>0.7999999999999996</v>
      </c>
      <c r="B97" s="196">
        <v>44726</v>
      </c>
      <c r="C97" s="197">
        <v>0.59625000000000006</v>
      </c>
      <c r="D97" s="195">
        <v>129.4</v>
      </c>
      <c r="E97" s="195">
        <v>3.6</v>
      </c>
      <c r="F97" s="195">
        <v>16.600000000000001</v>
      </c>
      <c r="G97" s="195">
        <v>19.7</v>
      </c>
      <c r="H97" s="195">
        <v>20</v>
      </c>
      <c r="I97" s="195">
        <v>20.2</v>
      </c>
      <c r="J97" s="195">
        <v>30</v>
      </c>
      <c r="K97" s="195">
        <v>0.5</v>
      </c>
      <c r="L97" s="195">
        <v>0.76600000000000001</v>
      </c>
      <c r="M97" s="195">
        <v>15</v>
      </c>
      <c r="N97" s="195">
        <f t="shared" si="6"/>
        <v>975</v>
      </c>
    </row>
    <row r="98" spans="1:14" x14ac:dyDescent="0.45">
      <c r="A98" s="195">
        <f t="shared" si="5"/>
        <v>0.8083333333333329</v>
      </c>
      <c r="B98" s="196">
        <v>44726</v>
      </c>
      <c r="C98" s="197">
        <v>0.59659722222222222</v>
      </c>
      <c r="D98" s="195">
        <v>128.69999999999999</v>
      </c>
      <c r="E98" s="195">
        <v>3.6</v>
      </c>
      <c r="F98" s="195">
        <v>17.2</v>
      </c>
      <c r="G98" s="195">
        <v>19.7</v>
      </c>
      <c r="H98" s="195">
        <v>19.7</v>
      </c>
      <c r="I98" s="195">
        <v>20.2</v>
      </c>
      <c r="J98" s="195">
        <v>30</v>
      </c>
      <c r="K98" s="195">
        <v>0.5</v>
      </c>
      <c r="L98" s="195">
        <v>0.76600000000000001</v>
      </c>
      <c r="M98" s="195">
        <v>15</v>
      </c>
      <c r="N98" s="195">
        <f t="shared" si="6"/>
        <v>990</v>
      </c>
    </row>
    <row r="99" spans="1:14" x14ac:dyDescent="0.45">
      <c r="A99" s="195">
        <f t="shared" si="5"/>
        <v>0.81666666666666621</v>
      </c>
      <c r="B99" s="196">
        <v>44726</v>
      </c>
      <c r="C99" s="197">
        <v>0.59694444444444439</v>
      </c>
      <c r="D99" s="195">
        <v>128.69999999999999</v>
      </c>
      <c r="E99" s="195">
        <v>3.6</v>
      </c>
      <c r="F99" s="195">
        <v>17.2</v>
      </c>
      <c r="G99" s="195">
        <v>19.600000000000001</v>
      </c>
      <c r="H99" s="195">
        <v>20</v>
      </c>
      <c r="I99" s="195">
        <v>20</v>
      </c>
      <c r="J99" s="195">
        <v>30</v>
      </c>
      <c r="K99" s="195">
        <v>0.5</v>
      </c>
      <c r="L99" s="195">
        <v>0.76700000000000002</v>
      </c>
      <c r="M99" s="195">
        <v>15</v>
      </c>
      <c r="N99" s="195">
        <f t="shared" si="6"/>
        <v>1005</v>
      </c>
    </row>
    <row r="100" spans="1:14" x14ac:dyDescent="0.45">
      <c r="A100" s="195">
        <f t="shared" si="5"/>
        <v>0.82499999999999951</v>
      </c>
      <c r="B100" s="196">
        <v>44726</v>
      </c>
      <c r="C100" s="197">
        <v>0.59729166666666667</v>
      </c>
      <c r="D100" s="195">
        <v>128.69999999999999</v>
      </c>
      <c r="E100" s="195">
        <v>3.6</v>
      </c>
      <c r="F100" s="195">
        <v>17.8</v>
      </c>
      <c r="G100" s="195">
        <v>19.7</v>
      </c>
      <c r="H100" s="195">
        <v>19.899999999999999</v>
      </c>
      <c r="I100" s="195">
        <v>20</v>
      </c>
      <c r="J100" s="195">
        <v>30</v>
      </c>
      <c r="K100" s="195">
        <v>0.5</v>
      </c>
      <c r="L100" s="195">
        <v>0.76700000000000002</v>
      </c>
      <c r="M100" s="195">
        <v>15</v>
      </c>
      <c r="N100" s="195">
        <f t="shared" si="6"/>
        <v>1020</v>
      </c>
    </row>
    <row r="101" spans="1:14" x14ac:dyDescent="0.45">
      <c r="A101" s="195">
        <f t="shared" si="5"/>
        <v>0.83333333333333282</v>
      </c>
      <c r="B101" s="196">
        <v>44726</v>
      </c>
      <c r="C101" s="197">
        <v>0.59763888888888894</v>
      </c>
      <c r="D101" s="195">
        <v>128.69999999999999</v>
      </c>
      <c r="E101" s="195">
        <v>3.6</v>
      </c>
      <c r="F101" s="195">
        <v>17.8</v>
      </c>
      <c r="G101" s="195">
        <v>19.8</v>
      </c>
      <c r="H101" s="195">
        <v>19.5</v>
      </c>
      <c r="I101" s="195">
        <v>20.2</v>
      </c>
      <c r="J101" s="195">
        <v>30</v>
      </c>
      <c r="K101" s="195">
        <v>0.5</v>
      </c>
      <c r="L101" s="195">
        <v>0.76800000000000002</v>
      </c>
      <c r="M101" s="195">
        <v>15</v>
      </c>
      <c r="N101" s="195">
        <f t="shared" si="6"/>
        <v>1035</v>
      </c>
    </row>
    <row r="102" spans="1:14" x14ac:dyDescent="0.45">
      <c r="A102" s="195">
        <f t="shared" si="5"/>
        <v>0.84166666666666612</v>
      </c>
      <c r="B102" s="196">
        <v>44726</v>
      </c>
      <c r="C102" s="197">
        <v>0.59798611111111111</v>
      </c>
      <c r="D102" s="195">
        <v>128.1</v>
      </c>
      <c r="E102" s="195">
        <v>3.6</v>
      </c>
      <c r="F102" s="195">
        <v>17.8</v>
      </c>
      <c r="G102" s="195">
        <v>19.7</v>
      </c>
      <c r="H102" s="195">
        <v>19.600000000000001</v>
      </c>
      <c r="I102" s="195">
        <v>20.100000000000001</v>
      </c>
      <c r="J102" s="195">
        <v>30</v>
      </c>
      <c r="K102" s="195">
        <v>0.5</v>
      </c>
      <c r="L102" s="195">
        <v>0.76800000000000002</v>
      </c>
      <c r="M102" s="195">
        <v>15</v>
      </c>
      <c r="N102" s="195">
        <f t="shared" si="6"/>
        <v>1050</v>
      </c>
    </row>
    <row r="103" spans="1:14" x14ac:dyDescent="0.45">
      <c r="A103" s="195">
        <f t="shared" si="5"/>
        <v>0.84999999999999942</v>
      </c>
      <c r="B103" s="196">
        <v>44726</v>
      </c>
      <c r="C103" s="197">
        <v>0.59833333333333327</v>
      </c>
      <c r="D103" s="195">
        <v>128.1</v>
      </c>
      <c r="E103" s="195">
        <v>3.6</v>
      </c>
      <c r="F103" s="195">
        <v>18.5</v>
      </c>
      <c r="G103" s="195">
        <v>19.600000000000001</v>
      </c>
      <c r="H103" s="195">
        <v>19.8</v>
      </c>
      <c r="I103" s="195">
        <v>20.2</v>
      </c>
      <c r="J103" s="195">
        <v>30</v>
      </c>
      <c r="K103" s="195">
        <v>0.5</v>
      </c>
      <c r="L103" s="195">
        <v>0.76900000000000002</v>
      </c>
      <c r="M103" s="195">
        <v>15</v>
      </c>
      <c r="N103" s="195">
        <f t="shared" si="6"/>
        <v>1065</v>
      </c>
    </row>
    <row r="104" spans="1:14" x14ac:dyDescent="0.45">
      <c r="A104" s="195">
        <f t="shared" si="5"/>
        <v>0.85833333333333273</v>
      </c>
      <c r="B104" s="196">
        <v>44726</v>
      </c>
      <c r="C104" s="197">
        <v>0.59868055555555555</v>
      </c>
      <c r="D104" s="195">
        <v>128.1</v>
      </c>
      <c r="E104" s="195">
        <v>3.6</v>
      </c>
      <c r="F104" s="195">
        <v>18.5</v>
      </c>
      <c r="G104" s="195">
        <v>19.7</v>
      </c>
      <c r="H104" s="195">
        <v>19.8</v>
      </c>
      <c r="I104" s="195">
        <v>20.2</v>
      </c>
      <c r="J104" s="195">
        <v>30</v>
      </c>
      <c r="K104" s="195">
        <v>0.5</v>
      </c>
      <c r="L104" s="195">
        <v>0.76900000000000002</v>
      </c>
      <c r="M104" s="195">
        <v>15</v>
      </c>
      <c r="N104" s="195">
        <f t="shared" si="6"/>
        <v>1080</v>
      </c>
    </row>
    <row r="105" spans="1:14" x14ac:dyDescent="0.45">
      <c r="A105" s="195">
        <f t="shared" si="5"/>
        <v>0.86666666666666603</v>
      </c>
      <c r="B105" s="196">
        <v>44726</v>
      </c>
      <c r="C105" s="197">
        <v>0.59903935185185186</v>
      </c>
      <c r="D105" s="195">
        <v>128.1</v>
      </c>
      <c r="E105" s="195">
        <v>3.6</v>
      </c>
      <c r="F105" s="195">
        <v>19.100000000000001</v>
      </c>
      <c r="G105" s="195">
        <v>19.7</v>
      </c>
      <c r="H105" s="195">
        <v>19.7</v>
      </c>
      <c r="I105" s="195">
        <v>20.100000000000001</v>
      </c>
      <c r="J105" s="195">
        <v>30</v>
      </c>
      <c r="K105" s="195">
        <v>0.5</v>
      </c>
      <c r="L105" s="195">
        <v>0.76900000000000002</v>
      </c>
      <c r="M105" s="195">
        <v>15</v>
      </c>
      <c r="N105" s="195">
        <f t="shared" si="6"/>
        <v>1095</v>
      </c>
    </row>
    <row r="106" spans="1:14" x14ac:dyDescent="0.45">
      <c r="A106" s="195">
        <f t="shared" si="5"/>
        <v>0.87499999999999933</v>
      </c>
      <c r="B106" s="196">
        <v>44726</v>
      </c>
      <c r="C106" s="197">
        <v>0.59938657407407414</v>
      </c>
      <c r="D106" s="195">
        <v>127.4</v>
      </c>
      <c r="E106" s="195">
        <v>3.6</v>
      </c>
      <c r="F106" s="195">
        <v>19.100000000000001</v>
      </c>
      <c r="G106" s="195">
        <v>19.600000000000001</v>
      </c>
      <c r="H106" s="195">
        <v>19.899999999999999</v>
      </c>
      <c r="I106" s="195">
        <v>20.2</v>
      </c>
      <c r="J106" s="195">
        <v>30</v>
      </c>
      <c r="K106" s="195">
        <v>0.5</v>
      </c>
      <c r="L106" s="195">
        <v>0.77</v>
      </c>
      <c r="M106" s="195">
        <v>15</v>
      </c>
      <c r="N106" s="195">
        <f t="shared" si="6"/>
        <v>1110</v>
      </c>
    </row>
    <row r="107" spans="1:14" x14ac:dyDescent="0.45">
      <c r="A107" s="195">
        <f t="shared" si="5"/>
        <v>0.88333333333333264</v>
      </c>
      <c r="B107" s="196">
        <v>44726</v>
      </c>
      <c r="C107" s="197">
        <v>0.59973379629629631</v>
      </c>
      <c r="D107" s="195">
        <v>127.4</v>
      </c>
      <c r="E107" s="195">
        <v>3.6</v>
      </c>
      <c r="F107" s="195">
        <v>19.100000000000001</v>
      </c>
      <c r="G107" s="195">
        <v>19.600000000000001</v>
      </c>
      <c r="H107" s="195">
        <v>19.7</v>
      </c>
      <c r="I107" s="195">
        <v>20.100000000000001</v>
      </c>
      <c r="J107" s="195">
        <v>30</v>
      </c>
      <c r="K107" s="195">
        <v>0.5</v>
      </c>
      <c r="L107" s="195">
        <v>0.77</v>
      </c>
      <c r="M107" s="195">
        <v>15</v>
      </c>
      <c r="N107" s="195">
        <f t="shared" si="6"/>
        <v>1125</v>
      </c>
    </row>
    <row r="108" spans="1:14" x14ac:dyDescent="0.45">
      <c r="A108" s="195">
        <f t="shared" si="5"/>
        <v>0.89166666666666594</v>
      </c>
      <c r="B108" s="196">
        <v>44726</v>
      </c>
      <c r="C108" s="197">
        <v>0.60008101851851847</v>
      </c>
      <c r="D108" s="195">
        <v>127.4</v>
      </c>
      <c r="E108" s="195">
        <v>3.6</v>
      </c>
      <c r="F108" s="195">
        <v>19.7</v>
      </c>
      <c r="G108" s="195">
        <v>19.600000000000001</v>
      </c>
      <c r="H108" s="195">
        <v>19.7</v>
      </c>
      <c r="I108" s="195">
        <v>20.100000000000001</v>
      </c>
      <c r="J108" s="195">
        <v>30</v>
      </c>
      <c r="K108" s="195">
        <v>0.5</v>
      </c>
      <c r="L108" s="195">
        <v>0.77100000000000002</v>
      </c>
      <c r="M108" s="195">
        <v>15</v>
      </c>
      <c r="N108" s="195">
        <f t="shared" si="6"/>
        <v>1140</v>
      </c>
    </row>
    <row r="109" spans="1:14" x14ac:dyDescent="0.45">
      <c r="A109" s="195">
        <f t="shared" si="5"/>
        <v>0.89999999999999925</v>
      </c>
      <c r="B109" s="196">
        <v>44726</v>
      </c>
      <c r="C109" s="197">
        <v>0.60042824074074075</v>
      </c>
      <c r="D109" s="195">
        <v>127.4</v>
      </c>
      <c r="E109" s="195">
        <v>3.6</v>
      </c>
      <c r="F109" s="195">
        <v>19.7</v>
      </c>
      <c r="G109" s="195">
        <v>19.600000000000001</v>
      </c>
      <c r="H109" s="195">
        <v>19.7</v>
      </c>
      <c r="I109" s="195">
        <v>20.100000000000001</v>
      </c>
      <c r="J109" s="195">
        <v>30</v>
      </c>
      <c r="K109" s="195">
        <v>0.6</v>
      </c>
      <c r="L109" s="195">
        <v>0.77100000000000002</v>
      </c>
      <c r="M109" s="195">
        <v>18</v>
      </c>
      <c r="N109" s="195">
        <f t="shared" si="6"/>
        <v>1158</v>
      </c>
    </row>
    <row r="110" spans="1:14" x14ac:dyDescent="0.45">
      <c r="A110" s="195">
        <f t="shared" si="5"/>
        <v>0.90833333333333255</v>
      </c>
      <c r="B110" s="196">
        <v>44726</v>
      </c>
      <c r="C110" s="197">
        <v>0.60077546296296302</v>
      </c>
      <c r="D110" s="195">
        <v>126.7</v>
      </c>
      <c r="E110" s="195">
        <v>3.6</v>
      </c>
      <c r="F110" s="195">
        <v>20.399999999999999</v>
      </c>
      <c r="G110" s="195">
        <v>19.600000000000001</v>
      </c>
      <c r="H110" s="195">
        <v>19.7</v>
      </c>
      <c r="I110" s="195">
        <v>20.100000000000001</v>
      </c>
      <c r="J110" s="195">
        <v>30</v>
      </c>
      <c r="K110" s="195">
        <v>0.6</v>
      </c>
      <c r="L110" s="195">
        <v>0.77200000000000002</v>
      </c>
      <c r="M110" s="195">
        <v>18</v>
      </c>
      <c r="N110" s="195">
        <f t="shared" si="6"/>
        <v>1176</v>
      </c>
    </row>
    <row r="111" spans="1:14" x14ac:dyDescent="0.45">
      <c r="A111" s="195">
        <f t="shared" si="5"/>
        <v>0.91666666666666585</v>
      </c>
      <c r="B111" s="196">
        <v>44726</v>
      </c>
      <c r="C111" s="197">
        <v>0.60112268518518519</v>
      </c>
      <c r="D111" s="195">
        <v>126.7</v>
      </c>
      <c r="E111" s="195">
        <v>4.2</v>
      </c>
      <c r="F111" s="195">
        <v>20.399999999999999</v>
      </c>
      <c r="G111" s="195">
        <v>19.600000000000001</v>
      </c>
      <c r="H111" s="195">
        <v>19.7</v>
      </c>
      <c r="I111" s="195">
        <v>20.2</v>
      </c>
      <c r="J111" s="195">
        <v>30</v>
      </c>
      <c r="K111" s="195">
        <v>0.6</v>
      </c>
      <c r="L111" s="195">
        <v>0.77200000000000002</v>
      </c>
      <c r="M111" s="195">
        <v>18</v>
      </c>
      <c r="N111" s="195">
        <f t="shared" si="6"/>
        <v>1194</v>
      </c>
    </row>
    <row r="112" spans="1:14" x14ac:dyDescent="0.45">
      <c r="A112" s="195">
        <f t="shared" si="5"/>
        <v>0.92499999999999916</v>
      </c>
      <c r="B112" s="196">
        <v>44726</v>
      </c>
      <c r="C112" s="197">
        <v>0.60146990740740736</v>
      </c>
      <c r="D112" s="195">
        <v>126.7</v>
      </c>
      <c r="E112" s="195">
        <v>3.6</v>
      </c>
      <c r="F112" s="195">
        <v>20.399999999999999</v>
      </c>
      <c r="G112" s="195">
        <v>19.600000000000001</v>
      </c>
      <c r="H112" s="195">
        <v>19.600000000000001</v>
      </c>
      <c r="I112" s="195">
        <v>20.100000000000001</v>
      </c>
      <c r="J112" s="195">
        <v>30</v>
      </c>
      <c r="K112" s="195">
        <v>0.6</v>
      </c>
      <c r="L112" s="195">
        <v>0.77300000000000002</v>
      </c>
      <c r="M112" s="195">
        <v>18</v>
      </c>
      <c r="N112" s="195">
        <f t="shared" si="6"/>
        <v>1212</v>
      </c>
    </row>
    <row r="113" spans="1:14" x14ac:dyDescent="0.45">
      <c r="A113" s="195">
        <f t="shared" si="5"/>
        <v>0.93333333333333246</v>
      </c>
      <c r="B113" s="196">
        <v>44726</v>
      </c>
      <c r="C113" s="197">
        <v>0.60181712962962963</v>
      </c>
      <c r="D113" s="195">
        <v>126</v>
      </c>
      <c r="E113" s="195">
        <v>3.6</v>
      </c>
      <c r="F113" s="195">
        <v>21</v>
      </c>
      <c r="G113" s="195">
        <v>19.600000000000001</v>
      </c>
      <c r="H113" s="195">
        <v>19.600000000000001</v>
      </c>
      <c r="I113" s="195">
        <v>20.100000000000001</v>
      </c>
      <c r="J113" s="195">
        <v>30</v>
      </c>
      <c r="K113" s="195">
        <v>0.6</v>
      </c>
      <c r="L113" s="195">
        <v>0.77300000000000002</v>
      </c>
      <c r="M113" s="195">
        <v>18</v>
      </c>
      <c r="N113" s="195">
        <f t="shared" si="6"/>
        <v>1230</v>
      </c>
    </row>
    <row r="114" spans="1:14" x14ac:dyDescent="0.45">
      <c r="A114" s="195">
        <f t="shared" si="5"/>
        <v>0.94166666666666576</v>
      </c>
      <c r="B114" s="196">
        <v>44726</v>
      </c>
      <c r="C114" s="197">
        <v>0.60216435185185191</v>
      </c>
      <c r="D114" s="195">
        <v>126</v>
      </c>
      <c r="E114" s="195">
        <v>4.2</v>
      </c>
      <c r="F114" s="195">
        <v>21</v>
      </c>
      <c r="G114" s="195">
        <v>19.600000000000001</v>
      </c>
      <c r="H114" s="195">
        <v>19.7</v>
      </c>
      <c r="I114" s="195">
        <v>20.100000000000001</v>
      </c>
      <c r="J114" s="195">
        <v>30</v>
      </c>
      <c r="K114" s="195">
        <v>0.6</v>
      </c>
      <c r="L114" s="195">
        <v>0.77400000000000002</v>
      </c>
      <c r="M114" s="195">
        <v>18</v>
      </c>
      <c r="N114" s="195">
        <f t="shared" si="6"/>
        <v>1248</v>
      </c>
    </row>
    <row r="115" spans="1:14" x14ac:dyDescent="0.45">
      <c r="A115" s="195">
        <f t="shared" si="5"/>
        <v>0.94999999999999907</v>
      </c>
      <c r="B115" s="196">
        <v>44726</v>
      </c>
      <c r="C115" s="197">
        <v>0.60251157407407407</v>
      </c>
      <c r="D115" s="195">
        <v>126</v>
      </c>
      <c r="E115" s="195">
        <v>4.2</v>
      </c>
      <c r="F115" s="195">
        <v>21.6</v>
      </c>
      <c r="G115" s="195">
        <v>19.600000000000001</v>
      </c>
      <c r="H115" s="195">
        <v>19.7</v>
      </c>
      <c r="I115" s="195">
        <v>20.100000000000001</v>
      </c>
      <c r="J115" s="195">
        <v>30</v>
      </c>
      <c r="K115" s="195">
        <v>0.6</v>
      </c>
      <c r="L115" s="195">
        <v>0.77400000000000002</v>
      </c>
      <c r="M115" s="195">
        <v>18</v>
      </c>
      <c r="N115" s="195">
        <f t="shared" si="6"/>
        <v>1266</v>
      </c>
    </row>
    <row r="116" spans="1:14" x14ac:dyDescent="0.45">
      <c r="A116" s="195">
        <f t="shared" si="5"/>
        <v>0.95833333333333237</v>
      </c>
      <c r="B116" s="196">
        <v>44726</v>
      </c>
      <c r="C116" s="197">
        <v>0.60285879629629624</v>
      </c>
      <c r="D116" s="195">
        <v>125.4</v>
      </c>
      <c r="E116" s="195">
        <v>3.6</v>
      </c>
      <c r="F116" s="195">
        <v>21.6</v>
      </c>
      <c r="G116" s="195">
        <v>19.600000000000001</v>
      </c>
      <c r="H116" s="195">
        <v>19.600000000000001</v>
      </c>
      <c r="I116" s="195">
        <v>20.100000000000001</v>
      </c>
      <c r="J116" s="195">
        <v>30</v>
      </c>
      <c r="K116" s="195">
        <v>0.6</v>
      </c>
      <c r="L116" s="195">
        <v>0.77500000000000002</v>
      </c>
      <c r="M116" s="195">
        <v>18</v>
      </c>
      <c r="N116" s="195">
        <f t="shared" si="6"/>
        <v>1284</v>
      </c>
    </row>
    <row r="117" spans="1:14" x14ac:dyDescent="0.45">
      <c r="A117" s="195">
        <f t="shared" si="5"/>
        <v>0.96666666666666567</v>
      </c>
      <c r="B117" s="196">
        <v>44726</v>
      </c>
      <c r="C117" s="197">
        <v>0.60320601851851852</v>
      </c>
      <c r="D117" s="195">
        <v>125.4</v>
      </c>
      <c r="E117" s="195">
        <v>4.2</v>
      </c>
      <c r="F117" s="195">
        <v>22.3</v>
      </c>
      <c r="G117" s="195">
        <v>19.5</v>
      </c>
      <c r="H117" s="195">
        <v>19.7</v>
      </c>
      <c r="I117" s="195">
        <v>20.2</v>
      </c>
      <c r="J117" s="195">
        <v>30</v>
      </c>
      <c r="K117" s="195">
        <v>0.6</v>
      </c>
      <c r="L117" s="195">
        <v>0.77500000000000002</v>
      </c>
      <c r="M117" s="195">
        <v>18</v>
      </c>
      <c r="N117" s="195">
        <f t="shared" si="6"/>
        <v>1302</v>
      </c>
    </row>
    <row r="118" spans="1:14" x14ac:dyDescent="0.45">
      <c r="A118" s="195">
        <f t="shared" si="5"/>
        <v>0.97499999999999898</v>
      </c>
      <c r="B118" s="196">
        <v>44726</v>
      </c>
      <c r="C118" s="197">
        <v>0.60355324074074079</v>
      </c>
      <c r="D118" s="195">
        <v>125.4</v>
      </c>
      <c r="E118" s="195">
        <v>4.2</v>
      </c>
      <c r="F118" s="195">
        <v>22.3</v>
      </c>
      <c r="G118" s="195">
        <v>19.600000000000001</v>
      </c>
      <c r="H118" s="195">
        <v>19.8</v>
      </c>
      <c r="I118" s="195">
        <v>20.100000000000001</v>
      </c>
      <c r="J118" s="195">
        <v>30</v>
      </c>
      <c r="K118" s="195">
        <v>0.6</v>
      </c>
      <c r="L118" s="195">
        <v>0.77600000000000002</v>
      </c>
      <c r="M118" s="195">
        <v>18</v>
      </c>
      <c r="N118" s="195">
        <f t="shared" si="6"/>
        <v>1320</v>
      </c>
    </row>
    <row r="119" spans="1:14" x14ac:dyDescent="0.45">
      <c r="A119" s="195">
        <f t="shared" si="5"/>
        <v>0.98333333333333228</v>
      </c>
      <c r="B119" s="196">
        <v>44726</v>
      </c>
      <c r="C119" s="197">
        <v>0.60390046296296296</v>
      </c>
      <c r="D119" s="195">
        <v>125.4</v>
      </c>
      <c r="E119" s="195">
        <v>4.2</v>
      </c>
      <c r="F119" s="195">
        <v>22.3</v>
      </c>
      <c r="G119" s="195">
        <v>19.5</v>
      </c>
      <c r="H119" s="195">
        <v>19.7</v>
      </c>
      <c r="I119" s="195">
        <v>20.100000000000001</v>
      </c>
      <c r="J119" s="195">
        <v>30</v>
      </c>
      <c r="K119" s="195">
        <v>0.6</v>
      </c>
      <c r="L119" s="195">
        <v>0.77600000000000002</v>
      </c>
      <c r="M119" s="195">
        <v>18</v>
      </c>
      <c r="N119" s="195">
        <f t="shared" si="6"/>
        <v>1338</v>
      </c>
    </row>
    <row r="120" spans="1:14" x14ac:dyDescent="0.45">
      <c r="A120" s="195">
        <f t="shared" si="5"/>
        <v>0.99166666666666559</v>
      </c>
      <c r="B120" s="196">
        <v>44726</v>
      </c>
      <c r="C120" s="197">
        <v>0.60424768518518512</v>
      </c>
      <c r="D120" s="195">
        <v>124.7</v>
      </c>
      <c r="E120" s="195">
        <v>4.2</v>
      </c>
      <c r="F120" s="195">
        <v>22.9</v>
      </c>
      <c r="G120" s="195">
        <v>19.5</v>
      </c>
      <c r="H120" s="195">
        <v>19.600000000000001</v>
      </c>
      <c r="I120" s="195">
        <v>20.100000000000001</v>
      </c>
      <c r="J120" s="195">
        <v>30</v>
      </c>
      <c r="K120" s="195">
        <v>0.6</v>
      </c>
      <c r="L120" s="195">
        <v>0.77700000000000002</v>
      </c>
      <c r="M120" s="195">
        <v>18</v>
      </c>
      <c r="N120" s="195">
        <f t="shared" si="6"/>
        <v>1356</v>
      </c>
    </row>
    <row r="121" spans="1:14" x14ac:dyDescent="0.45">
      <c r="A121" s="195">
        <f t="shared" si="5"/>
        <v>0.99999999999999889</v>
      </c>
      <c r="B121" s="196">
        <v>44726</v>
      </c>
      <c r="C121" s="197">
        <v>0.6045949074074074</v>
      </c>
      <c r="D121" s="195">
        <v>124.7</v>
      </c>
      <c r="E121" s="195">
        <v>3.6</v>
      </c>
      <c r="F121" s="195">
        <v>23.5</v>
      </c>
      <c r="G121" s="195">
        <v>19.600000000000001</v>
      </c>
      <c r="H121" s="195">
        <v>19.5</v>
      </c>
      <c r="I121" s="195">
        <v>20.100000000000001</v>
      </c>
      <c r="J121" s="195">
        <v>30</v>
      </c>
      <c r="K121" s="195">
        <v>0.6</v>
      </c>
      <c r="L121" s="195">
        <v>0.77700000000000002</v>
      </c>
      <c r="M121" s="195">
        <v>18</v>
      </c>
      <c r="N121" s="195">
        <f t="shared" si="6"/>
        <v>1374</v>
      </c>
    </row>
    <row r="122" spans="1:14" x14ac:dyDescent="0.45">
      <c r="A122" s="195">
        <f t="shared" si="5"/>
        <v>1.0083333333333322</v>
      </c>
      <c r="B122" s="196">
        <v>44726</v>
      </c>
      <c r="C122" s="197">
        <v>0.60495370370370372</v>
      </c>
      <c r="D122" s="195">
        <v>124.7</v>
      </c>
      <c r="E122" s="195">
        <v>3.6</v>
      </c>
      <c r="F122" s="195">
        <v>23.5</v>
      </c>
      <c r="G122" s="195">
        <v>19.600000000000001</v>
      </c>
      <c r="H122" s="195">
        <v>19.600000000000001</v>
      </c>
      <c r="I122" s="195">
        <v>20.2</v>
      </c>
      <c r="J122" s="195">
        <v>30</v>
      </c>
      <c r="K122" s="195">
        <v>0.6</v>
      </c>
      <c r="L122" s="195">
        <v>0.77800000000000002</v>
      </c>
      <c r="M122" s="195">
        <v>18</v>
      </c>
      <c r="N122" s="195">
        <f t="shared" si="6"/>
        <v>1392</v>
      </c>
    </row>
    <row r="123" spans="1:14" x14ac:dyDescent="0.45">
      <c r="A123" s="195">
        <f t="shared" si="5"/>
        <v>1.0166666666666655</v>
      </c>
      <c r="B123" s="196">
        <v>44726</v>
      </c>
      <c r="C123" s="197">
        <v>0.60530092592592599</v>
      </c>
      <c r="D123" s="195">
        <v>124</v>
      </c>
      <c r="E123" s="195">
        <v>3.6</v>
      </c>
      <c r="F123" s="195">
        <v>23.5</v>
      </c>
      <c r="G123" s="195">
        <v>19.5</v>
      </c>
      <c r="H123" s="195">
        <v>19.600000000000001</v>
      </c>
      <c r="I123" s="195">
        <v>19.899999999999999</v>
      </c>
      <c r="J123" s="195">
        <v>30</v>
      </c>
      <c r="K123" s="195">
        <v>0.6</v>
      </c>
      <c r="L123" s="195">
        <v>0.77800000000000002</v>
      </c>
      <c r="M123" s="195">
        <v>18</v>
      </c>
      <c r="N123" s="195">
        <f t="shared" si="6"/>
        <v>1410</v>
      </c>
    </row>
    <row r="124" spans="1:14" x14ac:dyDescent="0.45">
      <c r="A124" s="195">
        <f t="shared" si="5"/>
        <v>1.0249999999999988</v>
      </c>
      <c r="B124" s="196">
        <v>44726</v>
      </c>
      <c r="C124" s="197">
        <v>0.60564814814814816</v>
      </c>
      <c r="D124" s="195">
        <v>124</v>
      </c>
      <c r="E124" s="195">
        <v>3.6</v>
      </c>
      <c r="F124" s="195">
        <v>24.2</v>
      </c>
      <c r="G124" s="195">
        <v>19.5</v>
      </c>
      <c r="H124" s="195">
        <v>19.7</v>
      </c>
      <c r="I124" s="195">
        <v>20.100000000000001</v>
      </c>
      <c r="J124" s="195">
        <v>30</v>
      </c>
      <c r="K124" s="195">
        <v>0.6</v>
      </c>
      <c r="L124" s="195">
        <v>0.77900000000000003</v>
      </c>
      <c r="M124" s="195">
        <v>18</v>
      </c>
      <c r="N124" s="195">
        <f t="shared" si="6"/>
        <v>1428</v>
      </c>
    </row>
    <row r="125" spans="1:14" x14ac:dyDescent="0.45">
      <c r="A125" s="195">
        <f t="shared" si="5"/>
        <v>1.0333333333333321</v>
      </c>
      <c r="B125" s="196">
        <v>44726</v>
      </c>
      <c r="C125" s="197">
        <v>0.60599537037037032</v>
      </c>
      <c r="D125" s="195">
        <v>123.3</v>
      </c>
      <c r="E125" s="195">
        <v>3.6</v>
      </c>
      <c r="F125" s="195">
        <v>24.2</v>
      </c>
      <c r="G125" s="195">
        <v>19.5</v>
      </c>
      <c r="H125" s="195">
        <v>19.7</v>
      </c>
      <c r="I125" s="195">
        <v>20.2</v>
      </c>
      <c r="J125" s="195">
        <v>30</v>
      </c>
      <c r="K125" s="195">
        <v>0.6</v>
      </c>
      <c r="L125" s="195">
        <v>0.77900000000000003</v>
      </c>
      <c r="M125" s="195">
        <v>18</v>
      </c>
      <c r="N125" s="195">
        <f t="shared" si="6"/>
        <v>1446</v>
      </c>
    </row>
    <row r="126" spans="1:14" x14ac:dyDescent="0.45">
      <c r="A126" s="195">
        <f t="shared" si="5"/>
        <v>1.0416666666666654</v>
      </c>
      <c r="B126" s="196">
        <v>44726</v>
      </c>
      <c r="C126" s="197">
        <v>0.6063425925925926</v>
      </c>
      <c r="D126" s="195">
        <v>123.3</v>
      </c>
      <c r="E126" s="195">
        <v>3.6</v>
      </c>
      <c r="F126" s="195">
        <v>24.8</v>
      </c>
      <c r="G126" s="195">
        <v>19.5</v>
      </c>
      <c r="H126" s="195">
        <v>19.7</v>
      </c>
      <c r="I126" s="195">
        <v>20.100000000000001</v>
      </c>
      <c r="J126" s="195">
        <v>30</v>
      </c>
      <c r="K126" s="195">
        <v>0.6</v>
      </c>
      <c r="L126" s="195">
        <v>0.78</v>
      </c>
      <c r="M126" s="195">
        <v>18</v>
      </c>
      <c r="N126" s="195">
        <f t="shared" si="6"/>
        <v>1464</v>
      </c>
    </row>
    <row r="127" spans="1:14" x14ac:dyDescent="0.45">
      <c r="A127" s="195">
        <f t="shared" si="5"/>
        <v>1.0499999999999987</v>
      </c>
      <c r="B127" s="196">
        <v>44726</v>
      </c>
      <c r="C127" s="197">
        <v>0.60668981481481488</v>
      </c>
      <c r="D127" s="195">
        <v>123.3</v>
      </c>
      <c r="E127" s="195">
        <v>3.6</v>
      </c>
      <c r="F127" s="195">
        <v>24.8</v>
      </c>
      <c r="G127" s="195">
        <v>19.600000000000001</v>
      </c>
      <c r="H127" s="195">
        <v>19.600000000000001</v>
      </c>
      <c r="I127" s="195">
        <v>20.100000000000001</v>
      </c>
      <c r="J127" s="195">
        <v>30</v>
      </c>
      <c r="K127" s="195">
        <v>0.6</v>
      </c>
      <c r="L127" s="195">
        <v>0.78</v>
      </c>
      <c r="M127" s="195">
        <v>18</v>
      </c>
      <c r="N127" s="195">
        <f t="shared" si="6"/>
        <v>1482</v>
      </c>
    </row>
    <row r="128" spans="1:14" x14ac:dyDescent="0.45">
      <c r="A128" s="195">
        <f t="shared" si="5"/>
        <v>1.058333333333332</v>
      </c>
      <c r="B128" s="196">
        <v>44726</v>
      </c>
      <c r="C128" s="197">
        <v>0.60703703703703704</v>
      </c>
      <c r="D128" s="195">
        <v>123.3</v>
      </c>
      <c r="E128" s="195">
        <v>3.6</v>
      </c>
      <c r="F128" s="195">
        <v>25.5</v>
      </c>
      <c r="G128" s="195">
        <v>19.5</v>
      </c>
      <c r="H128" s="195">
        <v>19.600000000000001</v>
      </c>
      <c r="I128" s="195">
        <v>20</v>
      </c>
      <c r="J128" s="195">
        <v>30</v>
      </c>
      <c r="K128" s="195">
        <v>0.6</v>
      </c>
      <c r="L128" s="195">
        <v>0.78100000000000003</v>
      </c>
      <c r="M128" s="195">
        <v>18</v>
      </c>
      <c r="N128" s="195">
        <f t="shared" si="6"/>
        <v>1500</v>
      </c>
    </row>
    <row r="129" spans="1:14" x14ac:dyDescent="0.45">
      <c r="A129" s="195">
        <f t="shared" si="5"/>
        <v>1.0666666666666653</v>
      </c>
      <c r="B129" s="196">
        <v>44726</v>
      </c>
      <c r="C129" s="197">
        <v>0.60738425925925921</v>
      </c>
      <c r="D129" s="195">
        <v>122.6</v>
      </c>
      <c r="E129" s="195">
        <v>3.6</v>
      </c>
      <c r="F129" s="195">
        <v>25.5</v>
      </c>
      <c r="G129" s="195">
        <v>19.5</v>
      </c>
      <c r="H129" s="195">
        <v>19.600000000000001</v>
      </c>
      <c r="I129" s="195">
        <v>19.899999999999999</v>
      </c>
      <c r="J129" s="195">
        <v>30</v>
      </c>
      <c r="K129" s="195">
        <v>0.6</v>
      </c>
      <c r="L129" s="195">
        <v>0.78100000000000003</v>
      </c>
      <c r="M129" s="195">
        <v>18</v>
      </c>
      <c r="N129" s="195">
        <f t="shared" si="6"/>
        <v>1518</v>
      </c>
    </row>
    <row r="130" spans="1:14" x14ac:dyDescent="0.45">
      <c r="A130" s="195">
        <f t="shared" si="5"/>
        <v>1.0749999999999986</v>
      </c>
      <c r="B130" s="196">
        <v>44726</v>
      </c>
      <c r="C130" s="197">
        <v>0.60773148148148148</v>
      </c>
      <c r="D130" s="195">
        <v>122.6</v>
      </c>
      <c r="E130" s="195">
        <v>3.6</v>
      </c>
      <c r="F130" s="195">
        <v>26.1</v>
      </c>
      <c r="G130" s="195">
        <v>19.600000000000001</v>
      </c>
      <c r="H130" s="195">
        <v>19.600000000000001</v>
      </c>
      <c r="I130" s="195">
        <v>20.100000000000001</v>
      </c>
      <c r="J130" s="195">
        <v>30</v>
      </c>
      <c r="K130" s="195">
        <v>0.6</v>
      </c>
      <c r="L130" s="195">
        <v>0.78200000000000003</v>
      </c>
      <c r="M130" s="195">
        <v>18</v>
      </c>
      <c r="N130" s="195">
        <f t="shared" si="6"/>
        <v>1536</v>
      </c>
    </row>
    <row r="131" spans="1:14" x14ac:dyDescent="0.45">
      <c r="A131" s="195">
        <f t="shared" si="5"/>
        <v>1.0833333333333319</v>
      </c>
      <c r="B131" s="196">
        <v>44726</v>
      </c>
      <c r="C131" s="197">
        <v>0.60807870370370376</v>
      </c>
      <c r="D131" s="195">
        <v>122.6</v>
      </c>
      <c r="E131" s="195">
        <v>4.2</v>
      </c>
      <c r="F131" s="195">
        <v>26.1</v>
      </c>
      <c r="G131" s="195">
        <v>19.5</v>
      </c>
      <c r="H131" s="195">
        <v>19.8</v>
      </c>
      <c r="I131" s="195">
        <v>20</v>
      </c>
      <c r="J131" s="195">
        <v>30</v>
      </c>
      <c r="K131" s="195">
        <v>0.6</v>
      </c>
      <c r="L131" s="195">
        <v>0.78200000000000003</v>
      </c>
      <c r="M131" s="195">
        <v>18</v>
      </c>
      <c r="N131" s="195">
        <f t="shared" si="6"/>
        <v>1554</v>
      </c>
    </row>
    <row r="132" spans="1:14" x14ac:dyDescent="0.45">
      <c r="A132" s="195">
        <f t="shared" ref="A132:A195" si="7">A131+30/3600</f>
        <v>1.0916666666666652</v>
      </c>
      <c r="B132" s="196">
        <v>44726</v>
      </c>
      <c r="C132" s="197">
        <v>0.60842592592592593</v>
      </c>
      <c r="D132" s="195">
        <v>122</v>
      </c>
      <c r="E132" s="195">
        <v>3.6</v>
      </c>
      <c r="F132" s="195">
        <v>26.7</v>
      </c>
      <c r="G132" s="195">
        <v>19.399999999999999</v>
      </c>
      <c r="H132" s="195">
        <v>19.600000000000001</v>
      </c>
      <c r="I132" s="195">
        <v>20.100000000000001</v>
      </c>
      <c r="J132" s="195">
        <v>30</v>
      </c>
      <c r="K132" s="195">
        <v>0.6</v>
      </c>
      <c r="L132" s="195">
        <v>0.78300000000000003</v>
      </c>
      <c r="M132" s="195">
        <v>18</v>
      </c>
      <c r="N132" s="195">
        <f t="shared" ref="N132:N195" si="8">K132*30+N131</f>
        <v>1572</v>
      </c>
    </row>
    <row r="133" spans="1:14" x14ac:dyDescent="0.45">
      <c r="A133" s="195">
        <f t="shared" si="7"/>
        <v>1.0999999999999985</v>
      </c>
      <c r="B133" s="196">
        <v>44726</v>
      </c>
      <c r="C133" s="197">
        <v>0.60877314814814809</v>
      </c>
      <c r="D133" s="195">
        <v>122</v>
      </c>
      <c r="E133" s="195">
        <v>3.6</v>
      </c>
      <c r="F133" s="195">
        <v>26.7</v>
      </c>
      <c r="G133" s="195">
        <v>19.5</v>
      </c>
      <c r="H133" s="195">
        <v>19.600000000000001</v>
      </c>
      <c r="I133" s="195">
        <v>20</v>
      </c>
      <c r="J133" s="195">
        <v>30</v>
      </c>
      <c r="K133" s="195">
        <v>0.6</v>
      </c>
      <c r="L133" s="195">
        <v>0.78300000000000003</v>
      </c>
      <c r="M133" s="195">
        <v>18</v>
      </c>
      <c r="N133" s="195">
        <f t="shared" si="8"/>
        <v>1590</v>
      </c>
    </row>
    <row r="134" spans="1:14" x14ac:dyDescent="0.45">
      <c r="A134" s="195">
        <f t="shared" si="7"/>
        <v>1.1083333333333318</v>
      </c>
      <c r="B134" s="196">
        <v>44726</v>
      </c>
      <c r="C134" s="197">
        <v>0.60912037037037037</v>
      </c>
      <c r="D134" s="195">
        <v>122</v>
      </c>
      <c r="E134" s="195">
        <v>4.2</v>
      </c>
      <c r="F134" s="195">
        <v>27.4</v>
      </c>
      <c r="G134" s="195">
        <v>19.5</v>
      </c>
      <c r="H134" s="195">
        <v>19.899999999999999</v>
      </c>
      <c r="I134" s="195">
        <v>20.100000000000001</v>
      </c>
      <c r="J134" s="195">
        <v>30</v>
      </c>
      <c r="K134" s="195">
        <v>0.6</v>
      </c>
      <c r="L134" s="195">
        <v>0.78400000000000003</v>
      </c>
      <c r="M134" s="195">
        <v>18</v>
      </c>
      <c r="N134" s="195">
        <f t="shared" si="8"/>
        <v>1608</v>
      </c>
    </row>
    <row r="135" spans="1:14" x14ac:dyDescent="0.45">
      <c r="A135" s="195">
        <f t="shared" si="7"/>
        <v>1.1166666666666651</v>
      </c>
      <c r="B135" s="196">
        <v>44726</v>
      </c>
      <c r="C135" s="197">
        <v>0.60946759259259264</v>
      </c>
      <c r="D135" s="195">
        <v>121.3</v>
      </c>
      <c r="E135" s="195">
        <v>4.2</v>
      </c>
      <c r="F135" s="195">
        <v>27.4</v>
      </c>
      <c r="G135" s="195">
        <v>19.5</v>
      </c>
      <c r="H135" s="195">
        <v>19.7</v>
      </c>
      <c r="I135" s="195">
        <v>20</v>
      </c>
      <c r="J135" s="195">
        <v>30</v>
      </c>
      <c r="K135" s="195">
        <v>0.6</v>
      </c>
      <c r="L135" s="195">
        <v>0.78400000000000003</v>
      </c>
      <c r="M135" s="195">
        <v>18</v>
      </c>
      <c r="N135" s="195">
        <f t="shared" si="8"/>
        <v>1626</v>
      </c>
    </row>
    <row r="136" spans="1:14" x14ac:dyDescent="0.45">
      <c r="A136" s="195">
        <f t="shared" si="7"/>
        <v>1.1249999999999984</v>
      </c>
      <c r="B136" s="196">
        <v>44726</v>
      </c>
      <c r="C136" s="197">
        <v>0.60981481481481481</v>
      </c>
      <c r="D136" s="195">
        <v>121.3</v>
      </c>
      <c r="E136" s="195">
        <v>3.6</v>
      </c>
      <c r="F136" s="195">
        <v>28</v>
      </c>
      <c r="G136" s="195">
        <v>19.600000000000001</v>
      </c>
      <c r="H136" s="195">
        <v>19.600000000000001</v>
      </c>
      <c r="I136" s="195">
        <v>20.100000000000001</v>
      </c>
      <c r="J136" s="195">
        <v>30</v>
      </c>
      <c r="K136" s="195">
        <v>0.7</v>
      </c>
      <c r="L136" s="195">
        <v>0.78500000000000003</v>
      </c>
      <c r="M136" s="195">
        <v>21</v>
      </c>
      <c r="N136" s="195">
        <f t="shared" si="8"/>
        <v>1647</v>
      </c>
    </row>
    <row r="137" spans="1:14" x14ac:dyDescent="0.45">
      <c r="A137" s="195">
        <f t="shared" si="7"/>
        <v>1.1333333333333317</v>
      </c>
      <c r="B137" s="196">
        <v>44726</v>
      </c>
      <c r="C137" s="197">
        <v>0.61016203703703698</v>
      </c>
      <c r="D137" s="195">
        <v>120.6</v>
      </c>
      <c r="E137" s="195">
        <v>3.6</v>
      </c>
      <c r="F137" s="195">
        <v>28</v>
      </c>
      <c r="G137" s="195">
        <v>19.5</v>
      </c>
      <c r="H137" s="195">
        <v>19.7</v>
      </c>
      <c r="I137" s="195">
        <v>20.100000000000001</v>
      </c>
      <c r="J137" s="195">
        <v>30</v>
      </c>
      <c r="K137" s="195">
        <v>0.7</v>
      </c>
      <c r="L137" s="195">
        <v>0.78500000000000003</v>
      </c>
      <c r="M137" s="195">
        <v>21</v>
      </c>
      <c r="N137" s="195">
        <f t="shared" si="8"/>
        <v>1668</v>
      </c>
    </row>
    <row r="138" spans="1:14" x14ac:dyDescent="0.45">
      <c r="A138" s="195">
        <f t="shared" si="7"/>
        <v>1.1416666666666651</v>
      </c>
      <c r="B138" s="196">
        <v>44726</v>
      </c>
      <c r="C138" s="197">
        <v>0.61050925925925925</v>
      </c>
      <c r="D138" s="195">
        <v>120.6</v>
      </c>
      <c r="E138" s="195">
        <v>4.2</v>
      </c>
      <c r="F138" s="195">
        <v>28.6</v>
      </c>
      <c r="G138" s="195">
        <v>19.5</v>
      </c>
      <c r="H138" s="195">
        <v>19.600000000000001</v>
      </c>
      <c r="I138" s="195">
        <v>20.100000000000001</v>
      </c>
      <c r="J138" s="195">
        <v>30</v>
      </c>
      <c r="K138" s="195">
        <v>0.7</v>
      </c>
      <c r="L138" s="195">
        <v>0.78600000000000003</v>
      </c>
      <c r="M138" s="195">
        <v>21</v>
      </c>
      <c r="N138" s="195">
        <f t="shared" si="8"/>
        <v>1689</v>
      </c>
    </row>
    <row r="139" spans="1:14" x14ac:dyDescent="0.45">
      <c r="A139" s="195">
        <f t="shared" si="7"/>
        <v>1.1499999999999984</v>
      </c>
      <c r="B139" s="196">
        <v>44726</v>
      </c>
      <c r="C139" s="197">
        <v>0.61085648148148153</v>
      </c>
      <c r="D139" s="195">
        <v>120.6</v>
      </c>
      <c r="E139" s="195">
        <v>4.2</v>
      </c>
      <c r="F139" s="195">
        <v>28.6</v>
      </c>
      <c r="G139" s="195">
        <v>19.600000000000001</v>
      </c>
      <c r="H139" s="195">
        <v>19.7</v>
      </c>
      <c r="I139" s="195">
        <v>20.100000000000001</v>
      </c>
      <c r="J139" s="195">
        <v>30</v>
      </c>
      <c r="K139" s="195">
        <v>0.7</v>
      </c>
      <c r="L139" s="195">
        <v>0.78600000000000003</v>
      </c>
      <c r="M139" s="195">
        <v>21</v>
      </c>
      <c r="N139" s="195">
        <f t="shared" si="8"/>
        <v>1710</v>
      </c>
    </row>
    <row r="140" spans="1:14" x14ac:dyDescent="0.45">
      <c r="A140" s="195">
        <f t="shared" si="7"/>
        <v>1.1583333333333317</v>
      </c>
      <c r="B140" s="196">
        <v>44726</v>
      </c>
      <c r="C140" s="197">
        <v>0.61121527777777784</v>
      </c>
      <c r="D140" s="195">
        <v>120.6</v>
      </c>
      <c r="E140" s="195">
        <v>3.6</v>
      </c>
      <c r="F140" s="195">
        <v>29.3</v>
      </c>
      <c r="G140" s="195">
        <v>19.5</v>
      </c>
      <c r="H140" s="195">
        <v>19.7</v>
      </c>
      <c r="I140" s="195">
        <v>20.100000000000001</v>
      </c>
      <c r="J140" s="195">
        <v>30</v>
      </c>
      <c r="K140" s="195">
        <v>0.7</v>
      </c>
      <c r="L140" s="195">
        <v>0.78700000000000003</v>
      </c>
      <c r="M140" s="195">
        <v>21</v>
      </c>
      <c r="N140" s="195">
        <f t="shared" si="8"/>
        <v>1731</v>
      </c>
    </row>
    <row r="141" spans="1:14" x14ac:dyDescent="0.45">
      <c r="A141" s="195">
        <f t="shared" si="7"/>
        <v>1.166666666666665</v>
      </c>
      <c r="B141" s="196">
        <v>44726</v>
      </c>
      <c r="C141" s="197">
        <v>0.61156250000000001</v>
      </c>
      <c r="D141" s="195">
        <v>119.9</v>
      </c>
      <c r="E141" s="195">
        <v>3.6</v>
      </c>
      <c r="F141" s="195">
        <v>29.3</v>
      </c>
      <c r="G141" s="195">
        <v>19.5</v>
      </c>
      <c r="H141" s="195">
        <v>19.8</v>
      </c>
      <c r="I141" s="195">
        <v>20</v>
      </c>
      <c r="J141" s="195">
        <v>30</v>
      </c>
      <c r="K141" s="195">
        <v>0.7</v>
      </c>
      <c r="L141" s="195">
        <v>0.78800000000000003</v>
      </c>
      <c r="M141" s="195">
        <v>21</v>
      </c>
      <c r="N141" s="195">
        <f t="shared" si="8"/>
        <v>1752</v>
      </c>
    </row>
    <row r="142" spans="1:14" x14ac:dyDescent="0.45">
      <c r="A142" s="195">
        <f t="shared" si="7"/>
        <v>1.1749999999999983</v>
      </c>
      <c r="B142" s="196">
        <v>44726</v>
      </c>
      <c r="C142" s="197">
        <v>0.61190972222222217</v>
      </c>
      <c r="D142" s="195">
        <v>119.9</v>
      </c>
      <c r="E142" s="195">
        <v>4.2</v>
      </c>
      <c r="F142" s="195">
        <v>29.9</v>
      </c>
      <c r="G142" s="195">
        <v>19.5</v>
      </c>
      <c r="H142" s="195">
        <v>19.7</v>
      </c>
      <c r="I142" s="195">
        <v>20.2</v>
      </c>
      <c r="J142" s="195">
        <v>30</v>
      </c>
      <c r="K142" s="195">
        <v>0.7</v>
      </c>
      <c r="L142" s="195">
        <v>0.78800000000000003</v>
      </c>
      <c r="M142" s="195">
        <v>21</v>
      </c>
      <c r="N142" s="195">
        <f t="shared" si="8"/>
        <v>1773</v>
      </c>
    </row>
    <row r="143" spans="1:14" x14ac:dyDescent="0.45">
      <c r="A143" s="195">
        <f t="shared" si="7"/>
        <v>1.1833333333333316</v>
      </c>
      <c r="B143" s="196">
        <v>44726</v>
      </c>
      <c r="C143" s="197">
        <v>0.61225694444444445</v>
      </c>
      <c r="D143" s="195">
        <v>119.3</v>
      </c>
      <c r="E143" s="195">
        <v>3.6</v>
      </c>
      <c r="F143" s="195">
        <v>29.9</v>
      </c>
      <c r="G143" s="195">
        <v>19.5</v>
      </c>
      <c r="H143" s="195">
        <v>19.600000000000001</v>
      </c>
      <c r="I143" s="195">
        <v>20</v>
      </c>
      <c r="J143" s="195">
        <v>30</v>
      </c>
      <c r="K143" s="195">
        <v>0.7</v>
      </c>
      <c r="L143" s="195">
        <v>0.78900000000000003</v>
      </c>
      <c r="M143" s="195">
        <v>21</v>
      </c>
      <c r="N143" s="195">
        <f t="shared" si="8"/>
        <v>1794</v>
      </c>
    </row>
    <row r="144" spans="1:14" x14ac:dyDescent="0.45">
      <c r="A144" s="195">
        <f t="shared" si="7"/>
        <v>1.1916666666666649</v>
      </c>
      <c r="B144" s="196">
        <v>44726</v>
      </c>
      <c r="C144" s="197">
        <v>0.61260416666666673</v>
      </c>
      <c r="D144" s="195">
        <v>119.3</v>
      </c>
      <c r="E144" s="195">
        <v>3.6</v>
      </c>
      <c r="F144" s="195">
        <v>30.5</v>
      </c>
      <c r="G144" s="195">
        <v>19.5</v>
      </c>
      <c r="H144" s="195">
        <v>19.7</v>
      </c>
      <c r="I144" s="195">
        <v>20.100000000000001</v>
      </c>
      <c r="J144" s="195">
        <v>30</v>
      </c>
      <c r="K144" s="195">
        <v>0.7</v>
      </c>
      <c r="L144" s="195">
        <v>0.78900000000000003</v>
      </c>
      <c r="M144" s="195">
        <v>21</v>
      </c>
      <c r="N144" s="195">
        <f t="shared" si="8"/>
        <v>1815</v>
      </c>
    </row>
    <row r="145" spans="1:14" x14ac:dyDescent="0.45">
      <c r="A145" s="195">
        <f t="shared" si="7"/>
        <v>1.1999999999999982</v>
      </c>
      <c r="B145" s="196">
        <v>44726</v>
      </c>
      <c r="C145" s="197">
        <v>0.61295138888888889</v>
      </c>
      <c r="D145" s="195">
        <v>118.6</v>
      </c>
      <c r="E145" s="195">
        <v>3.6</v>
      </c>
      <c r="F145" s="195">
        <v>30.5</v>
      </c>
      <c r="G145" s="195">
        <v>19.5</v>
      </c>
      <c r="H145" s="195">
        <v>19.600000000000001</v>
      </c>
      <c r="I145" s="195">
        <v>20.2</v>
      </c>
      <c r="J145" s="195">
        <v>30</v>
      </c>
      <c r="K145" s="195">
        <v>0.7</v>
      </c>
      <c r="L145" s="195">
        <v>0.79</v>
      </c>
      <c r="M145" s="195">
        <v>21</v>
      </c>
      <c r="N145" s="195">
        <f t="shared" si="8"/>
        <v>1836</v>
      </c>
    </row>
    <row r="146" spans="1:14" x14ac:dyDescent="0.45">
      <c r="A146" s="195">
        <f t="shared" si="7"/>
        <v>1.2083333333333315</v>
      </c>
      <c r="B146" s="196">
        <v>44726</v>
      </c>
      <c r="C146" s="197">
        <v>0.61329861111111106</v>
      </c>
      <c r="D146" s="195">
        <v>118.6</v>
      </c>
      <c r="E146" s="195">
        <v>4.2</v>
      </c>
      <c r="F146" s="195">
        <v>31.2</v>
      </c>
      <c r="G146" s="195">
        <v>19.5</v>
      </c>
      <c r="H146" s="195">
        <v>19.7</v>
      </c>
      <c r="I146" s="195">
        <v>20.100000000000001</v>
      </c>
      <c r="J146" s="195">
        <v>30</v>
      </c>
      <c r="K146" s="195">
        <v>0.7</v>
      </c>
      <c r="L146" s="195">
        <v>0.79</v>
      </c>
      <c r="M146" s="195">
        <v>21</v>
      </c>
      <c r="N146" s="195">
        <f t="shared" si="8"/>
        <v>1857</v>
      </c>
    </row>
    <row r="147" spans="1:14" x14ac:dyDescent="0.45">
      <c r="A147" s="195">
        <f t="shared" si="7"/>
        <v>1.2166666666666648</v>
      </c>
      <c r="B147" s="196">
        <v>44726</v>
      </c>
      <c r="C147" s="197">
        <v>0.61364583333333333</v>
      </c>
      <c r="D147" s="195">
        <v>118.6</v>
      </c>
      <c r="E147" s="195">
        <v>4.2</v>
      </c>
      <c r="F147" s="195">
        <v>31.2</v>
      </c>
      <c r="G147" s="195">
        <v>19.5</v>
      </c>
      <c r="H147" s="195">
        <v>19.5</v>
      </c>
      <c r="I147" s="195">
        <v>20.100000000000001</v>
      </c>
      <c r="J147" s="195">
        <v>30</v>
      </c>
      <c r="K147" s="195">
        <v>0.7</v>
      </c>
      <c r="L147" s="195">
        <v>0.79100000000000004</v>
      </c>
      <c r="M147" s="195">
        <v>21</v>
      </c>
      <c r="N147" s="195">
        <f t="shared" si="8"/>
        <v>1878</v>
      </c>
    </row>
    <row r="148" spans="1:14" x14ac:dyDescent="0.45">
      <c r="A148" s="195">
        <f t="shared" si="7"/>
        <v>1.2249999999999981</v>
      </c>
      <c r="B148" s="196">
        <v>44726</v>
      </c>
      <c r="C148" s="197">
        <v>0.61399305555555561</v>
      </c>
      <c r="D148" s="195">
        <v>118.6</v>
      </c>
      <c r="E148" s="195">
        <v>4.2</v>
      </c>
      <c r="F148" s="195">
        <v>31.8</v>
      </c>
      <c r="G148" s="195">
        <v>19.600000000000001</v>
      </c>
      <c r="H148" s="195">
        <v>19.7</v>
      </c>
      <c r="I148" s="195">
        <v>20</v>
      </c>
      <c r="J148" s="195">
        <v>30</v>
      </c>
      <c r="K148" s="195">
        <v>0.7</v>
      </c>
      <c r="L148" s="195">
        <v>0.79200000000000004</v>
      </c>
      <c r="M148" s="195">
        <v>21</v>
      </c>
      <c r="N148" s="195">
        <f t="shared" si="8"/>
        <v>1899</v>
      </c>
    </row>
    <row r="149" spans="1:14" x14ac:dyDescent="0.45">
      <c r="A149" s="195">
        <f t="shared" si="7"/>
        <v>1.2333333333333314</v>
      </c>
      <c r="B149" s="196">
        <v>44726</v>
      </c>
      <c r="C149" s="197">
        <v>0.61434027777777778</v>
      </c>
      <c r="D149" s="195">
        <v>117.9</v>
      </c>
      <c r="E149" s="195">
        <v>4.2</v>
      </c>
      <c r="F149" s="195">
        <v>32.4</v>
      </c>
      <c r="G149" s="195">
        <v>19.7</v>
      </c>
      <c r="H149" s="195">
        <v>19.600000000000001</v>
      </c>
      <c r="I149" s="195">
        <v>20.100000000000001</v>
      </c>
      <c r="J149" s="195">
        <v>30</v>
      </c>
      <c r="K149" s="195">
        <v>0.7</v>
      </c>
      <c r="L149" s="195">
        <v>0.79200000000000004</v>
      </c>
      <c r="M149" s="195">
        <v>21</v>
      </c>
      <c r="N149" s="195">
        <f t="shared" si="8"/>
        <v>1920</v>
      </c>
    </row>
    <row r="150" spans="1:14" x14ac:dyDescent="0.45">
      <c r="A150" s="195">
        <f t="shared" si="7"/>
        <v>1.2416666666666647</v>
      </c>
      <c r="B150" s="196">
        <v>44726</v>
      </c>
      <c r="C150" s="197">
        <v>0.61468749999999994</v>
      </c>
      <c r="D150" s="195">
        <v>117.9</v>
      </c>
      <c r="E150" s="195">
        <v>3.6</v>
      </c>
      <c r="F150" s="195">
        <v>32.4</v>
      </c>
      <c r="G150" s="195">
        <v>19.5</v>
      </c>
      <c r="H150" s="195">
        <v>19.600000000000001</v>
      </c>
      <c r="I150" s="195">
        <v>20.100000000000001</v>
      </c>
      <c r="J150" s="195">
        <v>30</v>
      </c>
      <c r="K150" s="195">
        <v>0.7</v>
      </c>
      <c r="L150" s="195">
        <v>0.79300000000000004</v>
      </c>
      <c r="M150" s="195">
        <v>21</v>
      </c>
      <c r="N150" s="195">
        <f t="shared" si="8"/>
        <v>1941</v>
      </c>
    </row>
    <row r="151" spans="1:14" x14ac:dyDescent="0.45">
      <c r="A151" s="195">
        <f t="shared" si="7"/>
        <v>1.249999999999998</v>
      </c>
      <c r="B151" s="196">
        <v>44726</v>
      </c>
      <c r="C151" s="197">
        <v>0.61503472222222222</v>
      </c>
      <c r="D151" s="195">
        <v>117.9</v>
      </c>
      <c r="E151" s="195">
        <v>4.2</v>
      </c>
      <c r="F151" s="195">
        <v>33.1</v>
      </c>
      <c r="G151" s="195">
        <v>19.600000000000001</v>
      </c>
      <c r="H151" s="195">
        <v>19.7</v>
      </c>
      <c r="I151" s="195">
        <v>19.899999999999999</v>
      </c>
      <c r="J151" s="195">
        <v>30</v>
      </c>
      <c r="K151" s="195">
        <v>0.7</v>
      </c>
      <c r="L151" s="195">
        <v>0.79300000000000004</v>
      </c>
      <c r="M151" s="195">
        <v>21</v>
      </c>
      <c r="N151" s="195">
        <f t="shared" si="8"/>
        <v>1962</v>
      </c>
    </row>
    <row r="152" spans="1:14" x14ac:dyDescent="0.45">
      <c r="A152" s="195">
        <f t="shared" si="7"/>
        <v>1.2583333333333313</v>
      </c>
      <c r="B152" s="196">
        <v>44726</v>
      </c>
      <c r="C152" s="197">
        <v>0.6153819444444445</v>
      </c>
      <c r="D152" s="195">
        <v>117.2</v>
      </c>
      <c r="E152" s="195">
        <v>3.6</v>
      </c>
      <c r="F152" s="195">
        <v>33.1</v>
      </c>
      <c r="G152" s="195">
        <v>19.7</v>
      </c>
      <c r="H152" s="195">
        <v>19.600000000000001</v>
      </c>
      <c r="I152" s="195">
        <v>20.100000000000001</v>
      </c>
      <c r="J152" s="195">
        <v>30</v>
      </c>
      <c r="K152" s="195">
        <v>0.7</v>
      </c>
      <c r="L152" s="195">
        <v>0.79400000000000004</v>
      </c>
      <c r="M152" s="195">
        <v>21</v>
      </c>
      <c r="N152" s="195">
        <f t="shared" si="8"/>
        <v>1983</v>
      </c>
    </row>
    <row r="153" spans="1:14" x14ac:dyDescent="0.45">
      <c r="A153" s="195">
        <f t="shared" si="7"/>
        <v>1.2666666666666646</v>
      </c>
      <c r="B153" s="196">
        <v>44726</v>
      </c>
      <c r="C153" s="197">
        <v>0.61572916666666666</v>
      </c>
      <c r="D153" s="195">
        <v>117.2</v>
      </c>
      <c r="E153" s="195">
        <v>3.6</v>
      </c>
      <c r="F153" s="195">
        <v>33.700000000000003</v>
      </c>
      <c r="G153" s="195">
        <v>19.600000000000001</v>
      </c>
      <c r="H153" s="195">
        <v>19.600000000000001</v>
      </c>
      <c r="I153" s="195">
        <v>20.2</v>
      </c>
      <c r="J153" s="195">
        <v>30</v>
      </c>
      <c r="K153" s="195">
        <v>0.7</v>
      </c>
      <c r="L153" s="195">
        <v>0.79400000000000004</v>
      </c>
      <c r="M153" s="195">
        <v>21</v>
      </c>
      <c r="N153" s="195">
        <f t="shared" si="8"/>
        <v>2004</v>
      </c>
    </row>
    <row r="154" spans="1:14" x14ac:dyDescent="0.45">
      <c r="A154" s="195">
        <f t="shared" si="7"/>
        <v>1.2749999999999979</v>
      </c>
      <c r="B154" s="196">
        <v>44726</v>
      </c>
      <c r="C154" s="197">
        <v>0.61607638888888883</v>
      </c>
      <c r="D154" s="195">
        <v>116.6</v>
      </c>
      <c r="E154" s="195">
        <v>4.2</v>
      </c>
      <c r="F154" s="195">
        <v>33.700000000000003</v>
      </c>
      <c r="G154" s="195">
        <v>19.5</v>
      </c>
      <c r="H154" s="195">
        <v>19.8</v>
      </c>
      <c r="I154" s="195">
        <v>20.100000000000001</v>
      </c>
      <c r="J154" s="195">
        <v>30</v>
      </c>
      <c r="K154" s="195">
        <v>0.7</v>
      </c>
      <c r="L154" s="195">
        <v>0.79500000000000004</v>
      </c>
      <c r="M154" s="195">
        <v>21</v>
      </c>
      <c r="N154" s="195">
        <f t="shared" si="8"/>
        <v>2025</v>
      </c>
    </row>
    <row r="155" spans="1:14" x14ac:dyDescent="0.45">
      <c r="A155" s="195">
        <f t="shared" si="7"/>
        <v>1.2833333333333312</v>
      </c>
      <c r="B155" s="196">
        <v>44726</v>
      </c>
      <c r="C155" s="197">
        <v>0.6164236111111111</v>
      </c>
      <c r="D155" s="195">
        <v>116.6</v>
      </c>
      <c r="E155" s="195">
        <v>4.2</v>
      </c>
      <c r="F155" s="195">
        <v>34.299999999999997</v>
      </c>
      <c r="G155" s="195">
        <v>19.5</v>
      </c>
      <c r="H155" s="195">
        <v>19.600000000000001</v>
      </c>
      <c r="I155" s="195">
        <v>20.100000000000001</v>
      </c>
      <c r="J155" s="195">
        <v>30</v>
      </c>
      <c r="K155" s="195">
        <v>0.7</v>
      </c>
      <c r="L155" s="195">
        <v>0.79600000000000004</v>
      </c>
      <c r="M155" s="195">
        <v>21</v>
      </c>
      <c r="N155" s="195">
        <f t="shared" si="8"/>
        <v>2046</v>
      </c>
    </row>
    <row r="156" spans="1:14" x14ac:dyDescent="0.45">
      <c r="A156" s="195">
        <f t="shared" si="7"/>
        <v>1.2916666666666645</v>
      </c>
      <c r="B156" s="196">
        <v>44726</v>
      </c>
      <c r="C156" s="197">
        <v>0.61677083333333338</v>
      </c>
      <c r="D156" s="195">
        <v>115.9</v>
      </c>
      <c r="E156" s="195">
        <v>4.2</v>
      </c>
      <c r="F156" s="195">
        <v>34.299999999999997</v>
      </c>
      <c r="G156" s="195">
        <v>19.5</v>
      </c>
      <c r="H156" s="195">
        <v>19.899999999999999</v>
      </c>
      <c r="I156" s="195">
        <v>20.100000000000001</v>
      </c>
      <c r="J156" s="195">
        <v>30</v>
      </c>
      <c r="K156" s="195">
        <v>0.7</v>
      </c>
      <c r="L156" s="195">
        <v>0.79600000000000004</v>
      </c>
      <c r="M156" s="195">
        <v>21</v>
      </c>
      <c r="N156" s="195">
        <f t="shared" si="8"/>
        <v>2067</v>
      </c>
    </row>
    <row r="157" spans="1:14" x14ac:dyDescent="0.45">
      <c r="A157" s="195">
        <f t="shared" si="7"/>
        <v>1.2999999999999978</v>
      </c>
      <c r="B157" s="196">
        <v>44726</v>
      </c>
      <c r="C157" s="197">
        <v>0.61711805555555554</v>
      </c>
      <c r="D157" s="195">
        <v>115.9</v>
      </c>
      <c r="E157" s="195">
        <v>4.2</v>
      </c>
      <c r="F157" s="195">
        <v>35</v>
      </c>
      <c r="G157" s="195">
        <v>19.600000000000001</v>
      </c>
      <c r="H157" s="195">
        <v>19.8</v>
      </c>
      <c r="I157" s="195">
        <v>20.100000000000001</v>
      </c>
      <c r="J157" s="195">
        <v>30</v>
      </c>
      <c r="K157" s="195">
        <v>0.7</v>
      </c>
      <c r="L157" s="195">
        <v>0.79700000000000004</v>
      </c>
      <c r="M157" s="195">
        <v>21</v>
      </c>
      <c r="N157" s="195">
        <f t="shared" si="8"/>
        <v>2088</v>
      </c>
    </row>
    <row r="158" spans="1:14" x14ac:dyDescent="0.45">
      <c r="A158" s="195">
        <f t="shared" si="7"/>
        <v>1.3083333333333311</v>
      </c>
      <c r="B158" s="196">
        <v>44726</v>
      </c>
      <c r="C158" s="197">
        <v>0.61746527777777771</v>
      </c>
      <c r="D158" s="195">
        <v>115.2</v>
      </c>
      <c r="E158" s="195">
        <v>4.2</v>
      </c>
      <c r="F158" s="195">
        <v>35.6</v>
      </c>
      <c r="G158" s="195">
        <v>19.5</v>
      </c>
      <c r="H158" s="195">
        <v>19.7</v>
      </c>
      <c r="I158" s="195">
        <v>20.100000000000001</v>
      </c>
      <c r="J158" s="195">
        <v>30</v>
      </c>
      <c r="K158" s="195">
        <v>0.7</v>
      </c>
      <c r="L158" s="195">
        <v>0.79700000000000004</v>
      </c>
      <c r="M158" s="195">
        <v>21</v>
      </c>
      <c r="N158" s="195">
        <f t="shared" si="8"/>
        <v>2109</v>
      </c>
    </row>
    <row r="159" spans="1:14" x14ac:dyDescent="0.45">
      <c r="A159" s="195">
        <f t="shared" si="7"/>
        <v>1.3166666666666644</v>
      </c>
      <c r="B159" s="196">
        <v>44726</v>
      </c>
      <c r="C159" s="197">
        <v>0.61781249999999999</v>
      </c>
      <c r="D159" s="195">
        <v>115.2</v>
      </c>
      <c r="E159" s="195">
        <v>3.6</v>
      </c>
      <c r="F159" s="195">
        <v>35.6</v>
      </c>
      <c r="G159" s="195">
        <v>19.5</v>
      </c>
      <c r="H159" s="195">
        <v>19.8</v>
      </c>
      <c r="I159" s="195">
        <v>20.100000000000001</v>
      </c>
      <c r="J159" s="195">
        <v>30</v>
      </c>
      <c r="K159" s="195">
        <v>0.7</v>
      </c>
      <c r="L159" s="195">
        <v>0.79800000000000004</v>
      </c>
      <c r="M159" s="195">
        <v>21</v>
      </c>
      <c r="N159" s="195">
        <f t="shared" si="8"/>
        <v>2130</v>
      </c>
    </row>
    <row r="160" spans="1:14" x14ac:dyDescent="0.45">
      <c r="A160" s="195">
        <f t="shared" si="7"/>
        <v>1.3249999999999977</v>
      </c>
      <c r="B160" s="196">
        <v>44726</v>
      </c>
      <c r="C160" s="197">
        <v>0.61815972222222226</v>
      </c>
      <c r="D160" s="195">
        <v>115.2</v>
      </c>
      <c r="E160" s="195">
        <v>4.2</v>
      </c>
      <c r="F160" s="195">
        <v>36.200000000000003</v>
      </c>
      <c r="G160" s="195">
        <v>19.600000000000001</v>
      </c>
      <c r="H160" s="195">
        <v>19.600000000000001</v>
      </c>
      <c r="I160" s="195">
        <v>20.2</v>
      </c>
      <c r="J160" s="195">
        <v>30</v>
      </c>
      <c r="K160" s="195">
        <v>0.7</v>
      </c>
      <c r="L160" s="195">
        <v>0.79900000000000004</v>
      </c>
      <c r="M160" s="195">
        <v>21</v>
      </c>
      <c r="N160" s="195">
        <f t="shared" si="8"/>
        <v>2151</v>
      </c>
    </row>
    <row r="161" spans="1:14" x14ac:dyDescent="0.45">
      <c r="A161" s="195">
        <f t="shared" si="7"/>
        <v>1.333333333333331</v>
      </c>
      <c r="B161" s="196">
        <v>44726</v>
      </c>
      <c r="C161" s="197">
        <v>0.61850694444444443</v>
      </c>
      <c r="D161" s="195">
        <v>115.2</v>
      </c>
      <c r="E161" s="195">
        <v>4.2</v>
      </c>
      <c r="F161" s="195">
        <v>36.200000000000003</v>
      </c>
      <c r="G161" s="195">
        <v>19.600000000000001</v>
      </c>
      <c r="H161" s="195">
        <v>19.7</v>
      </c>
      <c r="I161" s="195">
        <v>20.2</v>
      </c>
      <c r="J161" s="195">
        <v>30</v>
      </c>
      <c r="K161" s="195">
        <v>0.7</v>
      </c>
      <c r="L161" s="195">
        <v>0.79900000000000004</v>
      </c>
      <c r="M161" s="195">
        <v>21</v>
      </c>
      <c r="N161" s="195">
        <f t="shared" si="8"/>
        <v>2172</v>
      </c>
    </row>
    <row r="162" spans="1:14" x14ac:dyDescent="0.45">
      <c r="A162" s="195">
        <f t="shared" si="7"/>
        <v>1.3416666666666643</v>
      </c>
      <c r="B162" s="196">
        <v>44726</v>
      </c>
      <c r="C162" s="197">
        <v>0.61885416666666659</v>
      </c>
      <c r="D162" s="195">
        <v>114.5</v>
      </c>
      <c r="E162" s="195">
        <v>4.2</v>
      </c>
      <c r="F162" s="195">
        <v>36.9</v>
      </c>
      <c r="G162" s="195">
        <v>19.7</v>
      </c>
      <c r="H162" s="195">
        <v>19.7</v>
      </c>
      <c r="I162" s="195">
        <v>20.2</v>
      </c>
      <c r="J162" s="195">
        <v>30</v>
      </c>
      <c r="K162" s="195">
        <v>0.7</v>
      </c>
      <c r="L162" s="195">
        <v>0.8</v>
      </c>
      <c r="M162" s="195">
        <v>21</v>
      </c>
      <c r="N162" s="195">
        <f t="shared" si="8"/>
        <v>2193</v>
      </c>
    </row>
    <row r="163" spans="1:14" x14ac:dyDescent="0.45">
      <c r="A163" s="195">
        <f t="shared" si="7"/>
        <v>1.3499999999999976</v>
      </c>
      <c r="B163" s="196">
        <v>44726</v>
      </c>
      <c r="C163" s="197">
        <v>0.61920138888888887</v>
      </c>
      <c r="D163" s="195">
        <v>114.5</v>
      </c>
      <c r="E163" s="195">
        <v>4.2</v>
      </c>
      <c r="F163" s="195">
        <v>36.9</v>
      </c>
      <c r="G163" s="195">
        <v>19.7</v>
      </c>
      <c r="H163" s="195">
        <v>19.7</v>
      </c>
      <c r="I163" s="195">
        <v>20.100000000000001</v>
      </c>
      <c r="J163" s="195">
        <v>30</v>
      </c>
      <c r="K163" s="195">
        <v>0.8</v>
      </c>
      <c r="L163" s="195">
        <v>0.8</v>
      </c>
      <c r="M163" s="195">
        <v>24</v>
      </c>
      <c r="N163" s="195">
        <f t="shared" si="8"/>
        <v>2217</v>
      </c>
    </row>
    <row r="164" spans="1:14" x14ac:dyDescent="0.45">
      <c r="A164" s="195">
        <f t="shared" si="7"/>
        <v>1.358333333333331</v>
      </c>
      <c r="B164" s="196">
        <v>44726</v>
      </c>
      <c r="C164" s="197">
        <v>0.61956018518518519</v>
      </c>
      <c r="D164" s="195">
        <v>113.9</v>
      </c>
      <c r="E164" s="195">
        <v>4.2</v>
      </c>
      <c r="F164" s="195">
        <v>37.5</v>
      </c>
      <c r="G164" s="195">
        <v>19.600000000000001</v>
      </c>
      <c r="H164" s="195">
        <v>19.8</v>
      </c>
      <c r="I164" s="195">
        <v>20.2</v>
      </c>
      <c r="J164" s="195">
        <v>30</v>
      </c>
      <c r="K164" s="195">
        <v>0.8</v>
      </c>
      <c r="L164" s="195">
        <v>0.80100000000000005</v>
      </c>
      <c r="M164" s="195">
        <v>24</v>
      </c>
      <c r="N164" s="195">
        <f t="shared" si="8"/>
        <v>2241</v>
      </c>
    </row>
    <row r="165" spans="1:14" x14ac:dyDescent="0.45">
      <c r="A165" s="195">
        <f t="shared" si="7"/>
        <v>1.3666666666666643</v>
      </c>
      <c r="B165" s="196">
        <v>44726</v>
      </c>
      <c r="C165" s="197">
        <v>0.61990740740740746</v>
      </c>
      <c r="D165" s="195">
        <v>113.9</v>
      </c>
      <c r="E165" s="195">
        <v>3.6</v>
      </c>
      <c r="F165" s="195">
        <v>38.200000000000003</v>
      </c>
      <c r="G165" s="195">
        <v>19.5</v>
      </c>
      <c r="H165" s="195">
        <v>19.8</v>
      </c>
      <c r="I165" s="195">
        <v>20.100000000000001</v>
      </c>
      <c r="J165" s="195">
        <v>30</v>
      </c>
      <c r="K165" s="195">
        <v>0.8</v>
      </c>
      <c r="L165" s="195">
        <v>0.80200000000000005</v>
      </c>
      <c r="M165" s="195">
        <v>24</v>
      </c>
      <c r="N165" s="195">
        <f t="shared" si="8"/>
        <v>2265</v>
      </c>
    </row>
    <row r="166" spans="1:14" x14ac:dyDescent="0.45">
      <c r="A166" s="195">
        <f t="shared" si="7"/>
        <v>1.3749999999999976</v>
      </c>
      <c r="B166" s="196">
        <v>44726</v>
      </c>
      <c r="C166" s="197">
        <v>0.62025462962962963</v>
      </c>
      <c r="D166" s="195">
        <v>113.2</v>
      </c>
      <c r="E166" s="195">
        <v>4.2</v>
      </c>
      <c r="F166" s="195">
        <v>38.200000000000003</v>
      </c>
      <c r="G166" s="195">
        <v>19.600000000000001</v>
      </c>
      <c r="H166" s="195">
        <v>19.8</v>
      </c>
      <c r="I166" s="195">
        <v>20</v>
      </c>
      <c r="J166" s="195">
        <v>30</v>
      </c>
      <c r="K166" s="195">
        <v>0.8</v>
      </c>
      <c r="L166" s="195">
        <v>0.80200000000000005</v>
      </c>
      <c r="M166" s="195">
        <v>24</v>
      </c>
      <c r="N166" s="195">
        <f t="shared" si="8"/>
        <v>2289</v>
      </c>
    </row>
    <row r="167" spans="1:14" x14ac:dyDescent="0.45">
      <c r="A167" s="195">
        <f t="shared" si="7"/>
        <v>1.3833333333333309</v>
      </c>
      <c r="B167" s="196">
        <v>44726</v>
      </c>
      <c r="C167" s="197">
        <v>0.62060185185185179</v>
      </c>
      <c r="D167" s="195">
        <v>113.2</v>
      </c>
      <c r="E167" s="195">
        <v>4.2</v>
      </c>
      <c r="F167" s="195">
        <v>38.799999999999997</v>
      </c>
      <c r="G167" s="195">
        <v>19.600000000000001</v>
      </c>
      <c r="H167" s="195">
        <v>19.600000000000001</v>
      </c>
      <c r="I167" s="195">
        <v>20.2</v>
      </c>
      <c r="J167" s="195">
        <v>30</v>
      </c>
      <c r="K167" s="195">
        <v>0.8</v>
      </c>
      <c r="L167" s="195">
        <v>0.80300000000000005</v>
      </c>
      <c r="M167" s="195">
        <v>24</v>
      </c>
      <c r="N167" s="195">
        <f t="shared" si="8"/>
        <v>2313</v>
      </c>
    </row>
    <row r="168" spans="1:14" x14ac:dyDescent="0.45">
      <c r="A168" s="195">
        <f t="shared" si="7"/>
        <v>1.3916666666666642</v>
      </c>
      <c r="B168" s="196">
        <v>44726</v>
      </c>
      <c r="C168" s="197">
        <v>0.62094907407407407</v>
      </c>
      <c r="D168" s="195">
        <v>112.5</v>
      </c>
      <c r="E168" s="195">
        <v>4.2</v>
      </c>
      <c r="F168" s="195">
        <v>38.799999999999997</v>
      </c>
      <c r="G168" s="195">
        <v>19.7</v>
      </c>
      <c r="H168" s="195">
        <v>19.8</v>
      </c>
      <c r="I168" s="195">
        <v>20</v>
      </c>
      <c r="J168" s="195">
        <v>30</v>
      </c>
      <c r="K168" s="195">
        <v>0.8</v>
      </c>
      <c r="L168" s="195">
        <v>0.80400000000000005</v>
      </c>
      <c r="M168" s="195">
        <v>24</v>
      </c>
      <c r="N168" s="195">
        <f t="shared" si="8"/>
        <v>2337</v>
      </c>
    </row>
    <row r="169" spans="1:14" x14ac:dyDescent="0.45">
      <c r="A169" s="195">
        <f t="shared" si="7"/>
        <v>1.3999999999999975</v>
      </c>
      <c r="B169" s="196">
        <v>44726</v>
      </c>
      <c r="C169" s="197">
        <v>0.62129629629629635</v>
      </c>
      <c r="D169" s="195">
        <v>112.5</v>
      </c>
      <c r="E169" s="195">
        <v>4.2</v>
      </c>
      <c r="F169" s="195">
        <v>39.4</v>
      </c>
      <c r="G169" s="195">
        <v>19.600000000000001</v>
      </c>
      <c r="H169" s="195">
        <v>19.7</v>
      </c>
      <c r="I169" s="195">
        <v>20.2</v>
      </c>
      <c r="J169" s="195">
        <v>30</v>
      </c>
      <c r="K169" s="195">
        <v>0.8</v>
      </c>
      <c r="L169" s="195">
        <v>0.80400000000000005</v>
      </c>
      <c r="M169" s="195">
        <v>24</v>
      </c>
      <c r="N169" s="195">
        <f t="shared" si="8"/>
        <v>2361</v>
      </c>
    </row>
    <row r="170" spans="1:14" x14ac:dyDescent="0.45">
      <c r="A170" s="195">
        <f t="shared" si="7"/>
        <v>1.4083333333333308</v>
      </c>
      <c r="B170" s="196">
        <v>44726</v>
      </c>
      <c r="C170" s="197">
        <v>0.62164351851851851</v>
      </c>
      <c r="D170" s="195">
        <v>112.5</v>
      </c>
      <c r="E170" s="195">
        <v>4.2</v>
      </c>
      <c r="F170" s="195">
        <v>40.1</v>
      </c>
      <c r="G170" s="195">
        <v>19.7</v>
      </c>
      <c r="H170" s="195">
        <v>19.7</v>
      </c>
      <c r="I170" s="195">
        <v>20.2</v>
      </c>
      <c r="J170" s="195">
        <v>30</v>
      </c>
      <c r="K170" s="195">
        <v>0.8</v>
      </c>
      <c r="L170" s="195">
        <v>0.80500000000000005</v>
      </c>
      <c r="M170" s="195">
        <v>24</v>
      </c>
      <c r="N170" s="195">
        <f t="shared" si="8"/>
        <v>2385</v>
      </c>
    </row>
    <row r="171" spans="1:14" x14ac:dyDescent="0.45">
      <c r="A171" s="195">
        <f t="shared" si="7"/>
        <v>1.4166666666666641</v>
      </c>
      <c r="B171" s="196">
        <v>44726</v>
      </c>
      <c r="C171" s="197">
        <v>0.62199074074074068</v>
      </c>
      <c r="D171" s="195">
        <v>111.8</v>
      </c>
      <c r="E171" s="195">
        <v>3.6</v>
      </c>
      <c r="F171" s="195">
        <v>40.1</v>
      </c>
      <c r="G171" s="195">
        <v>19.7</v>
      </c>
      <c r="H171" s="195">
        <v>19.8</v>
      </c>
      <c r="I171" s="195">
        <v>20.2</v>
      </c>
      <c r="J171" s="195">
        <v>30</v>
      </c>
      <c r="K171" s="195">
        <v>0.8</v>
      </c>
      <c r="L171" s="195">
        <v>0.80600000000000005</v>
      </c>
      <c r="M171" s="195">
        <v>24</v>
      </c>
      <c r="N171" s="195">
        <f t="shared" si="8"/>
        <v>2409</v>
      </c>
    </row>
    <row r="172" spans="1:14" x14ac:dyDescent="0.45">
      <c r="A172" s="195">
        <f t="shared" si="7"/>
        <v>1.4249999999999974</v>
      </c>
      <c r="B172" s="196">
        <v>44726</v>
      </c>
      <c r="C172" s="197">
        <v>0.62233796296296295</v>
      </c>
      <c r="D172" s="195">
        <v>111.8</v>
      </c>
      <c r="E172" s="195">
        <v>4.2</v>
      </c>
      <c r="F172" s="195">
        <v>40.700000000000003</v>
      </c>
      <c r="G172" s="195">
        <v>19.7</v>
      </c>
      <c r="H172" s="195">
        <v>19.8</v>
      </c>
      <c r="I172" s="195">
        <v>20.2</v>
      </c>
      <c r="J172" s="195">
        <v>30</v>
      </c>
      <c r="K172" s="195">
        <v>0.8</v>
      </c>
      <c r="L172" s="195">
        <v>0.80600000000000005</v>
      </c>
      <c r="M172" s="195">
        <v>24</v>
      </c>
      <c r="N172" s="195">
        <f t="shared" si="8"/>
        <v>2433</v>
      </c>
    </row>
    <row r="173" spans="1:14" x14ac:dyDescent="0.45">
      <c r="A173" s="195">
        <f t="shared" si="7"/>
        <v>1.4333333333333307</v>
      </c>
      <c r="B173" s="196">
        <v>44726</v>
      </c>
      <c r="C173" s="197">
        <v>0.62268518518518523</v>
      </c>
      <c r="D173" s="195">
        <v>111.2</v>
      </c>
      <c r="E173" s="195">
        <v>4.2</v>
      </c>
      <c r="F173" s="195">
        <v>40.700000000000003</v>
      </c>
      <c r="G173" s="195">
        <v>19.7</v>
      </c>
      <c r="H173" s="195">
        <v>19.899999999999999</v>
      </c>
      <c r="I173" s="195">
        <v>20.2</v>
      </c>
      <c r="J173" s="195">
        <v>30</v>
      </c>
      <c r="K173" s="195">
        <v>0.8</v>
      </c>
      <c r="L173" s="195">
        <v>0.80700000000000005</v>
      </c>
      <c r="M173" s="195">
        <v>24</v>
      </c>
      <c r="N173" s="195">
        <f t="shared" si="8"/>
        <v>2457</v>
      </c>
    </row>
    <row r="174" spans="1:14" x14ac:dyDescent="0.45">
      <c r="A174" s="195">
        <f t="shared" si="7"/>
        <v>1.441666666666664</v>
      </c>
      <c r="B174" s="196">
        <v>44726</v>
      </c>
      <c r="C174" s="197">
        <v>0.6230324074074074</v>
      </c>
      <c r="D174" s="195">
        <v>111.2</v>
      </c>
      <c r="E174" s="195">
        <v>4.2</v>
      </c>
      <c r="F174" s="195">
        <v>41.3</v>
      </c>
      <c r="G174" s="195">
        <v>19.7</v>
      </c>
      <c r="H174" s="195">
        <v>19.8</v>
      </c>
      <c r="I174" s="195">
        <v>20.2</v>
      </c>
      <c r="J174" s="195">
        <v>30</v>
      </c>
      <c r="K174" s="195">
        <v>0.8</v>
      </c>
      <c r="L174" s="195">
        <v>0.80800000000000005</v>
      </c>
      <c r="M174" s="195">
        <v>24</v>
      </c>
      <c r="N174" s="195">
        <f t="shared" si="8"/>
        <v>2481</v>
      </c>
    </row>
    <row r="175" spans="1:14" x14ac:dyDescent="0.45">
      <c r="A175" s="195">
        <f t="shared" si="7"/>
        <v>1.4499999999999973</v>
      </c>
      <c r="B175" s="196">
        <v>44726</v>
      </c>
      <c r="C175" s="197">
        <v>0.62337962962962956</v>
      </c>
      <c r="D175" s="195">
        <v>111.2</v>
      </c>
      <c r="E175" s="195">
        <v>4.2</v>
      </c>
      <c r="F175" s="195">
        <v>42</v>
      </c>
      <c r="G175" s="195">
        <v>19.8</v>
      </c>
      <c r="H175" s="195">
        <v>19.899999999999999</v>
      </c>
      <c r="I175" s="195">
        <v>20.2</v>
      </c>
      <c r="J175" s="195">
        <v>30</v>
      </c>
      <c r="K175" s="195">
        <v>0.8</v>
      </c>
      <c r="L175" s="195">
        <v>0.80800000000000005</v>
      </c>
      <c r="M175" s="195">
        <v>24</v>
      </c>
      <c r="N175" s="195">
        <f t="shared" si="8"/>
        <v>2505</v>
      </c>
    </row>
    <row r="176" spans="1:14" x14ac:dyDescent="0.45">
      <c r="A176" s="195">
        <f t="shared" si="7"/>
        <v>1.4583333333333306</v>
      </c>
      <c r="B176" s="196">
        <v>44726</v>
      </c>
      <c r="C176" s="197">
        <v>0.62372685185185184</v>
      </c>
      <c r="D176" s="195">
        <v>110.5</v>
      </c>
      <c r="E176" s="195">
        <v>4.2</v>
      </c>
      <c r="F176" s="195">
        <v>42</v>
      </c>
      <c r="G176" s="195">
        <v>19.7</v>
      </c>
      <c r="H176" s="195">
        <v>19.8</v>
      </c>
      <c r="I176" s="195">
        <v>20.2</v>
      </c>
      <c r="J176" s="195">
        <v>30</v>
      </c>
      <c r="K176" s="195">
        <v>0.8</v>
      </c>
      <c r="L176" s="195">
        <v>0.80900000000000005</v>
      </c>
      <c r="M176" s="195">
        <v>24</v>
      </c>
      <c r="N176" s="195">
        <f t="shared" si="8"/>
        <v>2529</v>
      </c>
    </row>
    <row r="177" spans="1:14" x14ac:dyDescent="0.45">
      <c r="A177" s="195">
        <f t="shared" si="7"/>
        <v>1.4666666666666639</v>
      </c>
      <c r="B177" s="196">
        <v>44726</v>
      </c>
      <c r="C177" s="197">
        <v>0.62407407407407411</v>
      </c>
      <c r="D177" s="195">
        <v>110.5</v>
      </c>
      <c r="E177" s="195">
        <v>4.2</v>
      </c>
      <c r="F177" s="195">
        <v>42.6</v>
      </c>
      <c r="G177" s="195">
        <v>19.7</v>
      </c>
      <c r="H177" s="195">
        <v>19.7</v>
      </c>
      <c r="I177" s="195">
        <v>20.2</v>
      </c>
      <c r="J177" s="195">
        <v>30</v>
      </c>
      <c r="K177" s="195">
        <v>0.8</v>
      </c>
      <c r="L177" s="195">
        <v>0.81</v>
      </c>
      <c r="M177" s="195">
        <v>24</v>
      </c>
      <c r="N177" s="195">
        <f t="shared" si="8"/>
        <v>2553</v>
      </c>
    </row>
    <row r="178" spans="1:14" x14ac:dyDescent="0.45">
      <c r="A178" s="195">
        <f t="shared" si="7"/>
        <v>1.4749999999999972</v>
      </c>
      <c r="B178" s="196">
        <v>44726</v>
      </c>
      <c r="C178" s="197">
        <v>0.62442129629629628</v>
      </c>
      <c r="D178" s="195">
        <v>109.8</v>
      </c>
      <c r="E178" s="195">
        <v>4.2</v>
      </c>
      <c r="F178" s="195">
        <v>43.2</v>
      </c>
      <c r="G178" s="195">
        <v>19.8</v>
      </c>
      <c r="H178" s="195">
        <v>19.600000000000001</v>
      </c>
      <c r="I178" s="195">
        <v>20.2</v>
      </c>
      <c r="J178" s="195">
        <v>30</v>
      </c>
      <c r="K178" s="195">
        <v>0.8</v>
      </c>
      <c r="L178" s="195">
        <v>0.81</v>
      </c>
      <c r="M178" s="195">
        <v>24</v>
      </c>
      <c r="N178" s="195">
        <f t="shared" si="8"/>
        <v>2577</v>
      </c>
    </row>
    <row r="179" spans="1:14" x14ac:dyDescent="0.45">
      <c r="A179" s="195">
        <f t="shared" si="7"/>
        <v>1.4833333333333305</v>
      </c>
      <c r="B179" s="196">
        <v>44726</v>
      </c>
      <c r="C179" s="197">
        <v>0.62476851851851845</v>
      </c>
      <c r="D179" s="195">
        <v>109.8</v>
      </c>
      <c r="E179" s="195">
        <v>4.2</v>
      </c>
      <c r="F179" s="195">
        <v>43.2</v>
      </c>
      <c r="G179" s="195">
        <v>19.8</v>
      </c>
      <c r="H179" s="195">
        <v>19.8</v>
      </c>
      <c r="I179" s="195">
        <v>20.100000000000001</v>
      </c>
      <c r="J179" s="195">
        <v>30</v>
      </c>
      <c r="K179" s="195">
        <v>0.8</v>
      </c>
      <c r="L179" s="195">
        <v>0.81100000000000005</v>
      </c>
      <c r="M179" s="195">
        <v>24</v>
      </c>
      <c r="N179" s="195">
        <f t="shared" si="8"/>
        <v>2601</v>
      </c>
    </row>
    <row r="180" spans="1:14" x14ac:dyDescent="0.45">
      <c r="A180" s="195">
        <f t="shared" si="7"/>
        <v>1.4916666666666638</v>
      </c>
      <c r="B180" s="196">
        <v>44726</v>
      </c>
      <c r="C180" s="197">
        <v>0.62511574074074072</v>
      </c>
      <c r="D180" s="195">
        <v>109.1</v>
      </c>
      <c r="E180" s="195">
        <v>4.2</v>
      </c>
      <c r="F180" s="195">
        <v>43.9</v>
      </c>
      <c r="G180" s="195">
        <v>19.8</v>
      </c>
      <c r="H180" s="195">
        <v>19.8</v>
      </c>
      <c r="I180" s="195">
        <v>20.3</v>
      </c>
      <c r="J180" s="195">
        <v>30</v>
      </c>
      <c r="K180" s="195">
        <v>0.8</v>
      </c>
      <c r="L180" s="195">
        <v>0.81200000000000006</v>
      </c>
      <c r="M180" s="195">
        <v>24</v>
      </c>
      <c r="N180" s="195">
        <f t="shared" si="8"/>
        <v>2625</v>
      </c>
    </row>
    <row r="181" spans="1:14" x14ac:dyDescent="0.45">
      <c r="A181" s="195">
        <f t="shared" si="7"/>
        <v>1.4999999999999971</v>
      </c>
      <c r="B181" s="196">
        <v>44726</v>
      </c>
      <c r="C181" s="197">
        <v>0.625462962962963</v>
      </c>
      <c r="D181" s="195">
        <v>109.1</v>
      </c>
      <c r="E181" s="195">
        <v>4.2</v>
      </c>
      <c r="F181" s="195">
        <v>44.5</v>
      </c>
      <c r="G181" s="195">
        <v>19.7</v>
      </c>
      <c r="H181" s="195">
        <v>19.899999999999999</v>
      </c>
      <c r="I181" s="195">
        <v>20.399999999999999</v>
      </c>
      <c r="J181" s="195">
        <v>30</v>
      </c>
      <c r="K181" s="195">
        <v>0.8</v>
      </c>
      <c r="L181" s="195">
        <v>0.81200000000000006</v>
      </c>
      <c r="M181" s="195">
        <v>24</v>
      </c>
      <c r="N181" s="195">
        <f t="shared" si="8"/>
        <v>2649</v>
      </c>
    </row>
    <row r="182" spans="1:14" x14ac:dyDescent="0.45">
      <c r="A182" s="195">
        <f t="shared" si="7"/>
        <v>1.5083333333333304</v>
      </c>
      <c r="B182" s="196">
        <v>44726</v>
      </c>
      <c r="C182" s="197">
        <v>0.62581018518518516</v>
      </c>
      <c r="D182" s="195">
        <v>109.1</v>
      </c>
      <c r="E182" s="195">
        <v>4.2</v>
      </c>
      <c r="F182" s="195">
        <v>44.5</v>
      </c>
      <c r="G182" s="195">
        <v>19.600000000000001</v>
      </c>
      <c r="H182" s="195">
        <v>19.8</v>
      </c>
      <c r="I182" s="195">
        <v>20.2</v>
      </c>
      <c r="J182" s="195">
        <v>30</v>
      </c>
      <c r="K182" s="195">
        <v>0.8</v>
      </c>
      <c r="L182" s="195">
        <v>0.81299999999999994</v>
      </c>
      <c r="M182" s="195">
        <v>24</v>
      </c>
      <c r="N182" s="195">
        <f t="shared" si="8"/>
        <v>2673</v>
      </c>
    </row>
    <row r="183" spans="1:14" x14ac:dyDescent="0.45">
      <c r="A183" s="195">
        <f t="shared" si="7"/>
        <v>1.5166666666666637</v>
      </c>
      <c r="B183" s="196">
        <v>44726</v>
      </c>
      <c r="C183" s="197">
        <v>0.62615740740740744</v>
      </c>
      <c r="D183" s="195">
        <v>108.5</v>
      </c>
      <c r="E183" s="195">
        <v>4.2</v>
      </c>
      <c r="F183" s="195">
        <v>45.1</v>
      </c>
      <c r="G183" s="195">
        <v>19.8</v>
      </c>
      <c r="H183" s="195">
        <v>19.7</v>
      </c>
      <c r="I183" s="195">
        <v>20.2</v>
      </c>
      <c r="J183" s="195">
        <v>30</v>
      </c>
      <c r="K183" s="195">
        <v>0.8</v>
      </c>
      <c r="L183" s="195">
        <v>0.81399999999999995</v>
      </c>
      <c r="M183" s="195">
        <v>24</v>
      </c>
      <c r="N183" s="195">
        <f t="shared" si="8"/>
        <v>2697</v>
      </c>
    </row>
    <row r="184" spans="1:14" x14ac:dyDescent="0.45">
      <c r="A184" s="195">
        <f t="shared" si="7"/>
        <v>1.524999999999997</v>
      </c>
      <c r="B184" s="196">
        <v>44726</v>
      </c>
      <c r="C184" s="197">
        <v>0.62650462962962961</v>
      </c>
      <c r="D184" s="195">
        <v>108.5</v>
      </c>
      <c r="E184" s="195">
        <v>4.2</v>
      </c>
      <c r="F184" s="195">
        <v>45.1</v>
      </c>
      <c r="G184" s="195">
        <v>19.8</v>
      </c>
      <c r="H184" s="195">
        <v>19.600000000000001</v>
      </c>
      <c r="I184" s="195">
        <v>20.100000000000001</v>
      </c>
      <c r="J184" s="195">
        <v>30</v>
      </c>
      <c r="K184" s="195">
        <v>0.8</v>
      </c>
      <c r="L184" s="195">
        <v>0.81399999999999995</v>
      </c>
      <c r="M184" s="195">
        <v>24</v>
      </c>
      <c r="N184" s="195">
        <f t="shared" si="8"/>
        <v>2721</v>
      </c>
    </row>
    <row r="185" spans="1:14" x14ac:dyDescent="0.45">
      <c r="A185" s="195">
        <f t="shared" si="7"/>
        <v>1.5333333333333303</v>
      </c>
      <c r="B185" s="196">
        <v>44726</v>
      </c>
      <c r="C185" s="197">
        <v>0.62685185185185188</v>
      </c>
      <c r="D185" s="195">
        <v>107.8</v>
      </c>
      <c r="E185" s="195">
        <v>4.2</v>
      </c>
      <c r="F185" s="195">
        <v>45.8</v>
      </c>
      <c r="G185" s="195">
        <v>19.8</v>
      </c>
      <c r="H185" s="195">
        <v>19.899999999999999</v>
      </c>
      <c r="I185" s="195">
        <v>20.2</v>
      </c>
      <c r="J185" s="195">
        <v>30</v>
      </c>
      <c r="K185" s="195">
        <v>0.8</v>
      </c>
      <c r="L185" s="195">
        <v>0.81499999999999995</v>
      </c>
      <c r="M185" s="195">
        <v>24</v>
      </c>
      <c r="N185" s="195">
        <f t="shared" si="8"/>
        <v>2745</v>
      </c>
    </row>
    <row r="186" spans="1:14" x14ac:dyDescent="0.45">
      <c r="A186" s="195">
        <f t="shared" si="7"/>
        <v>1.5416666666666636</v>
      </c>
      <c r="B186" s="196">
        <v>44726</v>
      </c>
      <c r="C186" s="197">
        <v>0.62719907407407405</v>
      </c>
      <c r="D186" s="195">
        <v>107.8</v>
      </c>
      <c r="E186" s="195">
        <v>4.2</v>
      </c>
      <c r="F186" s="195">
        <v>46.4</v>
      </c>
      <c r="G186" s="195">
        <v>19.7</v>
      </c>
      <c r="H186" s="195">
        <v>19.899999999999999</v>
      </c>
      <c r="I186" s="195">
        <v>20.2</v>
      </c>
      <c r="J186" s="195">
        <v>30</v>
      </c>
      <c r="K186" s="195">
        <v>0.8</v>
      </c>
      <c r="L186" s="195">
        <v>0.81599999999999995</v>
      </c>
      <c r="M186" s="195">
        <v>24</v>
      </c>
      <c r="N186" s="195">
        <f t="shared" si="8"/>
        <v>2769</v>
      </c>
    </row>
    <row r="187" spans="1:14" x14ac:dyDescent="0.45">
      <c r="A187" s="195">
        <f t="shared" si="7"/>
        <v>1.5499999999999969</v>
      </c>
      <c r="B187" s="196">
        <v>44726</v>
      </c>
      <c r="C187" s="197">
        <v>0.62755787037037036</v>
      </c>
      <c r="D187" s="195">
        <v>107.1</v>
      </c>
      <c r="E187" s="195">
        <v>4.2</v>
      </c>
      <c r="F187" s="195">
        <v>46.4</v>
      </c>
      <c r="G187" s="195">
        <v>19.8</v>
      </c>
      <c r="H187" s="195">
        <v>20</v>
      </c>
      <c r="I187" s="195">
        <v>20.3</v>
      </c>
      <c r="J187" s="195">
        <v>30</v>
      </c>
      <c r="K187" s="195">
        <v>0.8</v>
      </c>
      <c r="L187" s="195">
        <v>0.81699999999999995</v>
      </c>
      <c r="M187" s="195">
        <v>24</v>
      </c>
      <c r="N187" s="195">
        <f t="shared" si="8"/>
        <v>2793</v>
      </c>
    </row>
    <row r="188" spans="1:14" x14ac:dyDescent="0.45">
      <c r="A188" s="195">
        <f t="shared" si="7"/>
        <v>1.5583333333333302</v>
      </c>
      <c r="B188" s="196">
        <v>44726</v>
      </c>
      <c r="C188" s="197">
        <v>0.62790509259259253</v>
      </c>
      <c r="D188" s="195">
        <v>106.4</v>
      </c>
      <c r="E188" s="195">
        <v>4.2</v>
      </c>
      <c r="F188" s="195">
        <v>47</v>
      </c>
      <c r="G188" s="195">
        <v>19.7</v>
      </c>
      <c r="H188" s="195">
        <v>19.899999999999999</v>
      </c>
      <c r="I188" s="195">
        <v>20.3</v>
      </c>
      <c r="J188" s="195">
        <v>30</v>
      </c>
      <c r="K188" s="195">
        <v>0.8</v>
      </c>
      <c r="L188" s="195">
        <v>0.81699999999999995</v>
      </c>
      <c r="M188" s="195">
        <v>24</v>
      </c>
      <c r="N188" s="195">
        <f t="shared" si="8"/>
        <v>2817</v>
      </c>
    </row>
    <row r="189" spans="1:14" x14ac:dyDescent="0.45">
      <c r="A189" s="195">
        <f t="shared" si="7"/>
        <v>1.5666666666666635</v>
      </c>
      <c r="B189" s="196">
        <v>44726</v>
      </c>
      <c r="C189" s="197">
        <v>0.62825231481481481</v>
      </c>
      <c r="D189" s="195">
        <v>106.4</v>
      </c>
      <c r="E189" s="195">
        <v>4.2</v>
      </c>
      <c r="F189" s="195">
        <v>47.7</v>
      </c>
      <c r="G189" s="195">
        <v>19.8</v>
      </c>
      <c r="H189" s="195">
        <v>19.899999999999999</v>
      </c>
      <c r="I189" s="195">
        <v>20.2</v>
      </c>
      <c r="J189" s="195">
        <v>30</v>
      </c>
      <c r="K189" s="195">
        <v>0.9</v>
      </c>
      <c r="L189" s="195">
        <v>0.81799999999999995</v>
      </c>
      <c r="M189" s="195">
        <v>27</v>
      </c>
      <c r="N189" s="195">
        <f t="shared" si="8"/>
        <v>2844</v>
      </c>
    </row>
    <row r="190" spans="1:14" x14ac:dyDescent="0.45">
      <c r="A190" s="195">
        <f t="shared" si="7"/>
        <v>1.5749999999999968</v>
      </c>
      <c r="B190" s="196">
        <v>44726</v>
      </c>
      <c r="C190" s="197">
        <v>0.62859953703703708</v>
      </c>
      <c r="D190" s="195">
        <v>106.4</v>
      </c>
      <c r="E190" s="195">
        <v>4.2</v>
      </c>
      <c r="F190" s="195">
        <v>47.7</v>
      </c>
      <c r="G190" s="195">
        <v>19.7</v>
      </c>
      <c r="H190" s="195">
        <v>19.8</v>
      </c>
      <c r="I190" s="195">
        <v>20.3</v>
      </c>
      <c r="J190" s="195">
        <v>30</v>
      </c>
      <c r="K190" s="195">
        <v>0.9</v>
      </c>
      <c r="L190" s="195">
        <v>0.81899999999999995</v>
      </c>
      <c r="M190" s="195">
        <v>27</v>
      </c>
      <c r="N190" s="195">
        <f t="shared" si="8"/>
        <v>2871</v>
      </c>
    </row>
    <row r="191" spans="1:14" x14ac:dyDescent="0.45">
      <c r="A191" s="195">
        <f t="shared" si="7"/>
        <v>1.5833333333333302</v>
      </c>
      <c r="B191" s="196">
        <v>44726</v>
      </c>
      <c r="C191" s="197">
        <v>0.62894675925925925</v>
      </c>
      <c r="D191" s="195">
        <v>105.8</v>
      </c>
      <c r="E191" s="195">
        <v>4.2</v>
      </c>
      <c r="F191" s="195">
        <v>48.3</v>
      </c>
      <c r="G191" s="195">
        <v>19.8</v>
      </c>
      <c r="H191" s="195">
        <v>19.899999999999999</v>
      </c>
      <c r="I191" s="195">
        <v>20.3</v>
      </c>
      <c r="J191" s="195">
        <v>30</v>
      </c>
      <c r="K191" s="195">
        <v>0.9</v>
      </c>
      <c r="L191" s="195">
        <v>0.81899999999999995</v>
      </c>
      <c r="M191" s="195">
        <v>27</v>
      </c>
      <c r="N191" s="195">
        <f t="shared" si="8"/>
        <v>2898</v>
      </c>
    </row>
    <row r="192" spans="1:14" x14ac:dyDescent="0.45">
      <c r="A192" s="195">
        <f t="shared" si="7"/>
        <v>1.5916666666666635</v>
      </c>
      <c r="B192" s="196">
        <v>44726</v>
      </c>
      <c r="C192" s="197">
        <v>0.62929398148148141</v>
      </c>
      <c r="D192" s="195">
        <v>105.8</v>
      </c>
      <c r="E192" s="195">
        <v>4.2</v>
      </c>
      <c r="F192" s="195">
        <v>48.9</v>
      </c>
      <c r="G192" s="195">
        <v>19.899999999999999</v>
      </c>
      <c r="H192" s="195">
        <v>20</v>
      </c>
      <c r="I192" s="195">
        <v>20.2</v>
      </c>
      <c r="J192" s="195">
        <v>30</v>
      </c>
      <c r="K192" s="195">
        <v>0.9</v>
      </c>
      <c r="L192" s="195">
        <v>0.82</v>
      </c>
      <c r="M192" s="195">
        <v>27</v>
      </c>
      <c r="N192" s="195">
        <f t="shared" si="8"/>
        <v>2925</v>
      </c>
    </row>
    <row r="193" spans="1:14" x14ac:dyDescent="0.45">
      <c r="A193" s="195">
        <f t="shared" si="7"/>
        <v>1.5999999999999968</v>
      </c>
      <c r="B193" s="196">
        <v>44726</v>
      </c>
      <c r="C193" s="197">
        <v>0.62964120370370369</v>
      </c>
      <c r="D193" s="195">
        <v>105.8</v>
      </c>
      <c r="E193" s="195">
        <v>4.2</v>
      </c>
      <c r="F193" s="195">
        <v>48.9</v>
      </c>
      <c r="G193" s="195">
        <v>19.8</v>
      </c>
      <c r="H193" s="195">
        <v>20</v>
      </c>
      <c r="I193" s="195">
        <v>20.3</v>
      </c>
      <c r="J193" s="195">
        <v>30</v>
      </c>
      <c r="K193" s="195">
        <v>0.9</v>
      </c>
      <c r="L193" s="195">
        <v>0.82099999999999995</v>
      </c>
      <c r="M193" s="195">
        <v>27</v>
      </c>
      <c r="N193" s="195">
        <f t="shared" si="8"/>
        <v>2952</v>
      </c>
    </row>
    <row r="194" spans="1:14" x14ac:dyDescent="0.45">
      <c r="A194" s="195">
        <f t="shared" si="7"/>
        <v>1.6083333333333301</v>
      </c>
      <c r="B194" s="196">
        <v>44726</v>
      </c>
      <c r="C194" s="197">
        <v>0.62998842592592597</v>
      </c>
      <c r="D194" s="195">
        <v>105.1</v>
      </c>
      <c r="E194" s="195">
        <v>4.2</v>
      </c>
      <c r="F194" s="195">
        <v>49.6</v>
      </c>
      <c r="G194" s="195">
        <v>19.7</v>
      </c>
      <c r="H194" s="195">
        <v>20.100000000000001</v>
      </c>
      <c r="I194" s="195">
        <v>20.2</v>
      </c>
      <c r="J194" s="195">
        <v>30</v>
      </c>
      <c r="K194" s="195">
        <v>0.9</v>
      </c>
      <c r="L194" s="195">
        <v>0.82099999999999995</v>
      </c>
      <c r="M194" s="195">
        <v>27</v>
      </c>
      <c r="N194" s="195">
        <f t="shared" si="8"/>
        <v>2979</v>
      </c>
    </row>
    <row r="195" spans="1:14" x14ac:dyDescent="0.45">
      <c r="A195" s="195">
        <f t="shared" si="7"/>
        <v>1.6166666666666634</v>
      </c>
      <c r="B195" s="196">
        <v>44726</v>
      </c>
      <c r="C195" s="197">
        <v>0.63033564814814813</v>
      </c>
      <c r="D195" s="195">
        <v>104.4</v>
      </c>
      <c r="E195" s="195">
        <v>4.2</v>
      </c>
      <c r="F195" s="195">
        <v>50.2</v>
      </c>
      <c r="G195" s="195">
        <v>19.8</v>
      </c>
      <c r="H195" s="195">
        <v>20</v>
      </c>
      <c r="I195" s="195">
        <v>20.2</v>
      </c>
      <c r="J195" s="195">
        <v>30</v>
      </c>
      <c r="K195" s="195">
        <v>0.9</v>
      </c>
      <c r="L195" s="195">
        <v>0.82199999999999995</v>
      </c>
      <c r="M195" s="195">
        <v>27</v>
      </c>
      <c r="N195" s="195">
        <f t="shared" si="8"/>
        <v>3006</v>
      </c>
    </row>
    <row r="196" spans="1:14" x14ac:dyDescent="0.45">
      <c r="A196" s="195">
        <f t="shared" ref="A196:A259" si="9">A195+30/3600</f>
        <v>1.6249999999999967</v>
      </c>
      <c r="B196" s="196">
        <v>44726</v>
      </c>
      <c r="C196" s="197">
        <v>0.6306828703703703</v>
      </c>
      <c r="D196" s="195">
        <v>104.4</v>
      </c>
      <c r="E196" s="195">
        <v>4.2</v>
      </c>
      <c r="F196" s="195">
        <v>50.2</v>
      </c>
      <c r="G196" s="195">
        <v>19.8</v>
      </c>
      <c r="H196" s="195">
        <v>19.899999999999999</v>
      </c>
      <c r="I196" s="195">
        <v>20.3</v>
      </c>
      <c r="J196" s="195">
        <v>30</v>
      </c>
      <c r="K196" s="195">
        <v>0.9</v>
      </c>
      <c r="L196" s="195">
        <v>0.82299999999999995</v>
      </c>
      <c r="M196" s="195">
        <v>27</v>
      </c>
      <c r="N196" s="195">
        <f t="shared" ref="N196:N259" si="10">K196*30+N195</f>
        <v>3033</v>
      </c>
    </row>
    <row r="197" spans="1:14" x14ac:dyDescent="0.45">
      <c r="A197" s="195">
        <f t="shared" si="9"/>
        <v>1.63333333333333</v>
      </c>
      <c r="B197" s="196">
        <v>44726</v>
      </c>
      <c r="C197" s="197">
        <v>0.63103009259259257</v>
      </c>
      <c r="D197" s="195">
        <v>103.7</v>
      </c>
      <c r="E197" s="195">
        <v>4.2</v>
      </c>
      <c r="F197" s="195">
        <v>50.8</v>
      </c>
      <c r="G197" s="195">
        <v>19.8</v>
      </c>
      <c r="H197" s="195">
        <v>19.899999999999999</v>
      </c>
      <c r="I197" s="195">
        <v>20.399999999999999</v>
      </c>
      <c r="J197" s="195">
        <v>30</v>
      </c>
      <c r="K197" s="195">
        <v>0.9</v>
      </c>
      <c r="L197" s="195">
        <v>0.82399999999999995</v>
      </c>
      <c r="M197" s="195">
        <v>27</v>
      </c>
      <c r="N197" s="195">
        <f t="shared" si="10"/>
        <v>3060</v>
      </c>
    </row>
    <row r="198" spans="1:14" x14ac:dyDescent="0.45">
      <c r="A198" s="195">
        <f t="shared" si="9"/>
        <v>1.6416666666666633</v>
      </c>
      <c r="B198" s="196">
        <v>44726</v>
      </c>
      <c r="C198" s="197">
        <v>0.63137731481481485</v>
      </c>
      <c r="D198" s="195">
        <v>103.7</v>
      </c>
      <c r="E198" s="195">
        <v>4.2</v>
      </c>
      <c r="F198" s="195">
        <v>51.5</v>
      </c>
      <c r="G198" s="195">
        <v>19.899999999999999</v>
      </c>
      <c r="H198" s="195">
        <v>19.899999999999999</v>
      </c>
      <c r="I198" s="195">
        <v>20.5</v>
      </c>
      <c r="J198" s="195">
        <v>30</v>
      </c>
      <c r="K198" s="195">
        <v>0.9</v>
      </c>
      <c r="L198" s="195">
        <v>0.82399999999999995</v>
      </c>
      <c r="M198" s="195">
        <v>27</v>
      </c>
      <c r="N198" s="195">
        <f t="shared" si="10"/>
        <v>3087</v>
      </c>
    </row>
    <row r="199" spans="1:14" x14ac:dyDescent="0.45">
      <c r="A199" s="195">
        <f t="shared" si="9"/>
        <v>1.6499999999999966</v>
      </c>
      <c r="B199" s="196">
        <v>44726</v>
      </c>
      <c r="C199" s="197">
        <v>0.63172453703703701</v>
      </c>
      <c r="D199" s="195">
        <v>103.1</v>
      </c>
      <c r="E199" s="195">
        <v>4.2</v>
      </c>
      <c r="F199" s="195">
        <v>52.1</v>
      </c>
      <c r="G199" s="195">
        <v>19.899999999999999</v>
      </c>
      <c r="H199" s="195">
        <v>19.7</v>
      </c>
      <c r="I199" s="195">
        <v>20.3</v>
      </c>
      <c r="J199" s="195">
        <v>30</v>
      </c>
      <c r="K199" s="195">
        <v>0.9</v>
      </c>
      <c r="L199" s="195">
        <v>0.82499999999999996</v>
      </c>
      <c r="M199" s="195">
        <v>27</v>
      </c>
      <c r="N199" s="195">
        <f t="shared" si="10"/>
        <v>3114</v>
      </c>
    </row>
    <row r="200" spans="1:14" x14ac:dyDescent="0.45">
      <c r="A200" s="195">
        <f t="shared" si="9"/>
        <v>1.6583333333333299</v>
      </c>
      <c r="B200" s="196">
        <v>44726</v>
      </c>
      <c r="C200" s="197">
        <v>0.63207175925925929</v>
      </c>
      <c r="D200" s="195">
        <v>103.1</v>
      </c>
      <c r="E200" s="195">
        <v>4.2</v>
      </c>
      <c r="F200" s="195">
        <v>52.1</v>
      </c>
      <c r="G200" s="195">
        <v>19.899999999999999</v>
      </c>
      <c r="H200" s="195">
        <v>20</v>
      </c>
      <c r="I200" s="195">
        <v>20.3</v>
      </c>
      <c r="J200" s="195">
        <v>30</v>
      </c>
      <c r="K200" s="195">
        <v>0.9</v>
      </c>
      <c r="L200" s="195">
        <v>0.82599999999999996</v>
      </c>
      <c r="M200" s="195">
        <v>27</v>
      </c>
      <c r="N200" s="195">
        <f t="shared" si="10"/>
        <v>3141</v>
      </c>
    </row>
    <row r="201" spans="1:14" x14ac:dyDescent="0.45">
      <c r="A201" s="195">
        <f t="shared" si="9"/>
        <v>1.6666666666666632</v>
      </c>
      <c r="B201" s="196">
        <v>44726</v>
      </c>
      <c r="C201" s="197">
        <v>0.63241898148148146</v>
      </c>
      <c r="D201" s="195">
        <v>103.1</v>
      </c>
      <c r="E201" s="195">
        <v>4.2</v>
      </c>
      <c r="F201" s="195">
        <v>52.8</v>
      </c>
      <c r="G201" s="195">
        <v>19.8</v>
      </c>
      <c r="H201" s="195">
        <v>20</v>
      </c>
      <c r="I201" s="195">
        <v>20.399999999999999</v>
      </c>
      <c r="J201" s="195">
        <v>30</v>
      </c>
      <c r="K201" s="195">
        <v>0.9</v>
      </c>
      <c r="L201" s="195">
        <v>0.82699999999999996</v>
      </c>
      <c r="M201" s="195">
        <v>27</v>
      </c>
      <c r="N201" s="195">
        <f t="shared" si="10"/>
        <v>3168</v>
      </c>
    </row>
    <row r="202" spans="1:14" x14ac:dyDescent="0.45">
      <c r="A202" s="195">
        <f t="shared" si="9"/>
        <v>1.6749999999999965</v>
      </c>
      <c r="B202" s="196">
        <v>44726</v>
      </c>
      <c r="C202" s="197">
        <v>0.63276620370370373</v>
      </c>
      <c r="D202" s="195">
        <v>102.4</v>
      </c>
      <c r="E202" s="195">
        <v>4.2</v>
      </c>
      <c r="F202" s="195">
        <v>53.4</v>
      </c>
      <c r="G202" s="195">
        <v>19.899999999999999</v>
      </c>
      <c r="H202" s="195">
        <v>19.899999999999999</v>
      </c>
      <c r="I202" s="195">
        <v>20.3</v>
      </c>
      <c r="J202" s="195">
        <v>30</v>
      </c>
      <c r="K202" s="195">
        <v>0.9</v>
      </c>
      <c r="L202" s="195">
        <v>0.82699999999999996</v>
      </c>
      <c r="M202" s="195">
        <v>27</v>
      </c>
      <c r="N202" s="195">
        <f t="shared" si="10"/>
        <v>3195</v>
      </c>
    </row>
    <row r="203" spans="1:14" x14ac:dyDescent="0.45">
      <c r="A203" s="195">
        <f t="shared" si="9"/>
        <v>1.6833333333333298</v>
      </c>
      <c r="B203" s="196">
        <v>44726</v>
      </c>
      <c r="C203" s="197">
        <v>0.6331134259259259</v>
      </c>
      <c r="D203" s="195">
        <v>101.7</v>
      </c>
      <c r="E203" s="195">
        <v>4.2</v>
      </c>
      <c r="F203" s="195">
        <v>53.4</v>
      </c>
      <c r="G203" s="195">
        <v>19.8</v>
      </c>
      <c r="H203" s="195">
        <v>20.100000000000001</v>
      </c>
      <c r="I203" s="195">
        <v>20.5</v>
      </c>
      <c r="J203" s="195">
        <v>30</v>
      </c>
      <c r="K203" s="195">
        <v>0.9</v>
      </c>
      <c r="L203" s="195">
        <v>0.82799999999999996</v>
      </c>
      <c r="M203" s="195">
        <v>27</v>
      </c>
      <c r="N203" s="195">
        <f t="shared" si="10"/>
        <v>3222</v>
      </c>
    </row>
    <row r="204" spans="1:14" x14ac:dyDescent="0.45">
      <c r="A204" s="195">
        <f t="shared" si="9"/>
        <v>1.6916666666666631</v>
      </c>
      <c r="B204" s="196">
        <v>44726</v>
      </c>
      <c r="C204" s="197">
        <v>0.63347222222222221</v>
      </c>
      <c r="D204" s="195">
        <v>101.7</v>
      </c>
      <c r="E204" s="195">
        <v>4.2</v>
      </c>
      <c r="F204" s="195">
        <v>54</v>
      </c>
      <c r="G204" s="195">
        <v>19.899999999999999</v>
      </c>
      <c r="H204" s="195">
        <v>19.899999999999999</v>
      </c>
      <c r="I204" s="195">
        <v>20.399999999999999</v>
      </c>
      <c r="J204" s="195">
        <v>30</v>
      </c>
      <c r="K204" s="195">
        <v>0.9</v>
      </c>
      <c r="L204" s="195">
        <v>0.82899999999999996</v>
      </c>
      <c r="M204" s="195">
        <v>27</v>
      </c>
      <c r="N204" s="195">
        <f t="shared" si="10"/>
        <v>3249</v>
      </c>
    </row>
    <row r="205" spans="1:14" x14ac:dyDescent="0.45">
      <c r="A205" s="195">
        <f t="shared" si="9"/>
        <v>1.6999999999999964</v>
      </c>
      <c r="B205" s="196">
        <v>44726</v>
      </c>
      <c r="C205" s="197">
        <v>0.63381944444444438</v>
      </c>
      <c r="D205" s="195">
        <v>101</v>
      </c>
      <c r="E205" s="195">
        <v>4.2</v>
      </c>
      <c r="F205" s="195">
        <v>54.7</v>
      </c>
      <c r="G205" s="195">
        <v>20</v>
      </c>
      <c r="H205" s="195">
        <v>19.8</v>
      </c>
      <c r="I205" s="195">
        <v>20.399999999999999</v>
      </c>
      <c r="J205" s="195">
        <v>30</v>
      </c>
      <c r="K205" s="195">
        <v>0.9</v>
      </c>
      <c r="L205" s="195">
        <v>0.83</v>
      </c>
      <c r="M205" s="195">
        <v>27</v>
      </c>
      <c r="N205" s="195">
        <f t="shared" si="10"/>
        <v>3276</v>
      </c>
    </row>
    <row r="206" spans="1:14" x14ac:dyDescent="0.45">
      <c r="A206" s="195">
        <f t="shared" si="9"/>
        <v>1.7083333333333297</v>
      </c>
      <c r="B206" s="196">
        <v>44726</v>
      </c>
      <c r="C206" s="197">
        <v>0.63416666666666666</v>
      </c>
      <c r="D206" s="195">
        <v>101</v>
      </c>
      <c r="E206" s="195">
        <v>4.2</v>
      </c>
      <c r="F206" s="195">
        <v>55.3</v>
      </c>
      <c r="G206" s="195">
        <v>19.899999999999999</v>
      </c>
      <c r="H206" s="195">
        <v>19.8</v>
      </c>
      <c r="I206" s="195">
        <v>20.399999999999999</v>
      </c>
      <c r="J206" s="195">
        <v>30</v>
      </c>
      <c r="K206" s="195">
        <v>0.9</v>
      </c>
      <c r="L206" s="195">
        <v>0.83</v>
      </c>
      <c r="M206" s="195">
        <v>27</v>
      </c>
      <c r="N206" s="195">
        <f t="shared" si="10"/>
        <v>3303</v>
      </c>
    </row>
    <row r="207" spans="1:14" x14ac:dyDescent="0.45">
      <c r="A207" s="195">
        <f t="shared" si="9"/>
        <v>1.716666666666663</v>
      </c>
      <c r="B207" s="196">
        <v>44726</v>
      </c>
      <c r="C207" s="197">
        <v>0.63451388888888893</v>
      </c>
      <c r="D207" s="195">
        <v>101</v>
      </c>
      <c r="E207" s="195">
        <v>4.2</v>
      </c>
      <c r="F207" s="195">
        <v>55.3</v>
      </c>
      <c r="G207" s="195">
        <v>19.899999999999999</v>
      </c>
      <c r="H207" s="195">
        <v>20</v>
      </c>
      <c r="I207" s="195">
        <v>20.399999999999999</v>
      </c>
      <c r="J207" s="195">
        <v>30</v>
      </c>
      <c r="K207" s="195">
        <v>0.9</v>
      </c>
      <c r="L207" s="195">
        <v>0.83099999999999996</v>
      </c>
      <c r="M207" s="195">
        <v>27</v>
      </c>
      <c r="N207" s="195">
        <f t="shared" si="10"/>
        <v>3330</v>
      </c>
    </row>
    <row r="208" spans="1:14" x14ac:dyDescent="0.45">
      <c r="A208" s="195">
        <f t="shared" si="9"/>
        <v>1.7249999999999963</v>
      </c>
      <c r="B208" s="196">
        <v>44726</v>
      </c>
      <c r="C208" s="197">
        <v>0.6348611111111111</v>
      </c>
      <c r="D208" s="195">
        <v>100.4</v>
      </c>
      <c r="E208" s="195">
        <v>4.2</v>
      </c>
      <c r="F208" s="195">
        <v>55.9</v>
      </c>
      <c r="G208" s="195">
        <v>19.899999999999999</v>
      </c>
      <c r="H208" s="195">
        <v>19.899999999999999</v>
      </c>
      <c r="I208" s="195">
        <v>20.399999999999999</v>
      </c>
      <c r="J208" s="195">
        <v>30</v>
      </c>
      <c r="K208" s="195">
        <v>0.9</v>
      </c>
      <c r="L208" s="195">
        <v>0.83199999999999996</v>
      </c>
      <c r="M208" s="195">
        <v>27</v>
      </c>
      <c r="N208" s="195">
        <f t="shared" si="10"/>
        <v>3357</v>
      </c>
    </row>
    <row r="209" spans="1:14" x14ac:dyDescent="0.45">
      <c r="A209" s="195">
        <f t="shared" si="9"/>
        <v>1.7333333333333296</v>
      </c>
      <c r="B209" s="196">
        <v>44726</v>
      </c>
      <c r="C209" s="197">
        <v>0.63520833333333326</v>
      </c>
      <c r="D209" s="195">
        <v>100.4</v>
      </c>
      <c r="E209" s="195">
        <v>4.2</v>
      </c>
      <c r="F209" s="195">
        <v>56.6</v>
      </c>
      <c r="G209" s="195">
        <v>19.8</v>
      </c>
      <c r="H209" s="195">
        <v>20.2</v>
      </c>
      <c r="I209" s="195">
        <v>20.399999999999999</v>
      </c>
      <c r="J209" s="195">
        <v>30</v>
      </c>
      <c r="K209" s="195">
        <v>0.9</v>
      </c>
      <c r="L209" s="195">
        <v>0.83299999999999996</v>
      </c>
      <c r="M209" s="195">
        <v>27</v>
      </c>
      <c r="N209" s="195">
        <f t="shared" si="10"/>
        <v>3384</v>
      </c>
    </row>
    <row r="210" spans="1:14" x14ac:dyDescent="0.45">
      <c r="A210" s="195">
        <f t="shared" si="9"/>
        <v>1.7416666666666629</v>
      </c>
      <c r="B210" s="196">
        <v>44726</v>
      </c>
      <c r="C210" s="197">
        <v>0.63555555555555554</v>
      </c>
      <c r="D210" s="195">
        <v>99.7</v>
      </c>
      <c r="E210" s="195">
        <v>4.2</v>
      </c>
      <c r="F210" s="195">
        <v>56.6</v>
      </c>
      <c r="G210" s="195">
        <v>20</v>
      </c>
      <c r="H210" s="195">
        <v>19.899999999999999</v>
      </c>
      <c r="I210" s="195">
        <v>20.5</v>
      </c>
      <c r="J210" s="195">
        <v>30</v>
      </c>
      <c r="K210" s="195">
        <v>0.9</v>
      </c>
      <c r="L210" s="195">
        <v>0.83299999999999996</v>
      </c>
      <c r="M210" s="195">
        <v>27</v>
      </c>
      <c r="N210" s="195">
        <f t="shared" si="10"/>
        <v>3411</v>
      </c>
    </row>
    <row r="211" spans="1:14" x14ac:dyDescent="0.45">
      <c r="A211" s="195">
        <f t="shared" si="9"/>
        <v>1.7499999999999962</v>
      </c>
      <c r="B211" s="196">
        <v>44726</v>
      </c>
      <c r="C211" s="197">
        <v>0.63590277777777782</v>
      </c>
      <c r="D211" s="195">
        <v>99.7</v>
      </c>
      <c r="E211" s="195">
        <v>4.2</v>
      </c>
      <c r="F211" s="195">
        <v>57.2</v>
      </c>
      <c r="G211" s="195">
        <v>19.899999999999999</v>
      </c>
      <c r="H211" s="195">
        <v>20.100000000000001</v>
      </c>
      <c r="I211" s="195">
        <v>20.399999999999999</v>
      </c>
      <c r="J211" s="195">
        <v>30</v>
      </c>
      <c r="K211" s="195">
        <v>0.9</v>
      </c>
      <c r="L211" s="195">
        <v>0.83399999999999996</v>
      </c>
      <c r="M211" s="195">
        <v>27</v>
      </c>
      <c r="N211" s="195">
        <f t="shared" si="10"/>
        <v>3438</v>
      </c>
    </row>
    <row r="212" spans="1:14" x14ac:dyDescent="0.45">
      <c r="A212" s="195">
        <f t="shared" si="9"/>
        <v>1.7583333333333295</v>
      </c>
      <c r="B212" s="196">
        <v>44726</v>
      </c>
      <c r="C212" s="197">
        <v>0.63624999999999998</v>
      </c>
      <c r="D212" s="195">
        <v>99</v>
      </c>
      <c r="E212" s="195">
        <v>4.2</v>
      </c>
      <c r="F212" s="195">
        <v>57.8</v>
      </c>
      <c r="G212" s="195">
        <v>20</v>
      </c>
      <c r="H212" s="195">
        <v>19.8</v>
      </c>
      <c r="I212" s="195">
        <v>20.3</v>
      </c>
      <c r="J212" s="195">
        <v>30</v>
      </c>
      <c r="K212" s="195">
        <v>0.9</v>
      </c>
      <c r="L212" s="195">
        <v>0.83499999999999996</v>
      </c>
      <c r="M212" s="195">
        <v>27</v>
      </c>
      <c r="N212" s="195">
        <f t="shared" si="10"/>
        <v>3465</v>
      </c>
    </row>
    <row r="213" spans="1:14" x14ac:dyDescent="0.45">
      <c r="A213" s="195">
        <f t="shared" si="9"/>
        <v>1.7666666666666628</v>
      </c>
      <c r="B213" s="196">
        <v>44726</v>
      </c>
      <c r="C213" s="197">
        <v>0.63659722222222215</v>
      </c>
      <c r="D213" s="195">
        <v>99</v>
      </c>
      <c r="E213" s="195">
        <v>4.2</v>
      </c>
      <c r="F213" s="195">
        <v>57.8</v>
      </c>
      <c r="G213" s="195">
        <v>19.899999999999999</v>
      </c>
      <c r="H213" s="195">
        <v>20</v>
      </c>
      <c r="I213" s="195">
        <v>20.5</v>
      </c>
      <c r="J213" s="195">
        <v>30</v>
      </c>
      <c r="K213" s="195">
        <v>0.9</v>
      </c>
      <c r="L213" s="195">
        <v>0.83599999999999997</v>
      </c>
      <c r="M213" s="195">
        <v>27</v>
      </c>
      <c r="N213" s="195">
        <f t="shared" si="10"/>
        <v>3492</v>
      </c>
    </row>
    <row r="214" spans="1:14" x14ac:dyDescent="0.45">
      <c r="A214" s="195">
        <f t="shared" si="9"/>
        <v>1.7749999999999961</v>
      </c>
      <c r="B214" s="196">
        <v>44726</v>
      </c>
      <c r="C214" s="197">
        <v>0.63694444444444442</v>
      </c>
      <c r="D214" s="195">
        <v>98.3</v>
      </c>
      <c r="E214" s="195">
        <v>4.2</v>
      </c>
      <c r="F214" s="195">
        <v>58.5</v>
      </c>
      <c r="G214" s="195">
        <v>20</v>
      </c>
      <c r="H214" s="195">
        <v>20.100000000000001</v>
      </c>
      <c r="I214" s="195">
        <v>20.399999999999999</v>
      </c>
      <c r="J214" s="195">
        <v>30</v>
      </c>
      <c r="K214" s="195">
        <v>0.9</v>
      </c>
      <c r="L214" s="195">
        <v>0.83599999999999997</v>
      </c>
      <c r="M214" s="195">
        <v>27</v>
      </c>
      <c r="N214" s="195">
        <f t="shared" si="10"/>
        <v>3519</v>
      </c>
    </row>
    <row r="215" spans="1:14" x14ac:dyDescent="0.45">
      <c r="A215" s="195">
        <f t="shared" si="9"/>
        <v>1.7833333333333294</v>
      </c>
      <c r="B215" s="196">
        <v>44726</v>
      </c>
      <c r="C215" s="197">
        <v>0.6372916666666667</v>
      </c>
      <c r="D215" s="195">
        <v>98.3</v>
      </c>
      <c r="E215" s="195">
        <v>4.2</v>
      </c>
      <c r="F215" s="195">
        <v>59.1</v>
      </c>
      <c r="G215" s="195">
        <v>20</v>
      </c>
      <c r="H215" s="195">
        <v>20</v>
      </c>
      <c r="I215" s="195">
        <v>20.5</v>
      </c>
      <c r="J215" s="195">
        <v>30</v>
      </c>
      <c r="K215" s="195">
        <v>1</v>
      </c>
      <c r="L215" s="195">
        <v>0.83699999999999997</v>
      </c>
      <c r="M215" s="195">
        <v>30</v>
      </c>
      <c r="N215" s="195">
        <f t="shared" si="10"/>
        <v>3549</v>
      </c>
    </row>
    <row r="216" spans="1:14" x14ac:dyDescent="0.45">
      <c r="A216" s="195">
        <f t="shared" si="9"/>
        <v>1.7916666666666627</v>
      </c>
      <c r="B216" s="196">
        <v>44726</v>
      </c>
      <c r="C216" s="197">
        <v>0.63763888888888887</v>
      </c>
      <c r="D216" s="195">
        <v>97.6</v>
      </c>
      <c r="E216" s="195">
        <v>4.2</v>
      </c>
      <c r="F216" s="195">
        <v>59.7</v>
      </c>
      <c r="G216" s="195">
        <v>20</v>
      </c>
      <c r="H216" s="195">
        <v>20.100000000000001</v>
      </c>
      <c r="I216" s="195">
        <v>20.399999999999999</v>
      </c>
      <c r="J216" s="195">
        <v>30</v>
      </c>
      <c r="K216" s="195">
        <v>1</v>
      </c>
      <c r="L216" s="195">
        <v>0.83799999999999997</v>
      </c>
      <c r="M216" s="195">
        <v>30</v>
      </c>
      <c r="N216" s="195">
        <f t="shared" si="10"/>
        <v>3579</v>
      </c>
    </row>
    <row r="217" spans="1:14" x14ac:dyDescent="0.45">
      <c r="A217" s="195">
        <f t="shared" si="9"/>
        <v>1.799999999999996</v>
      </c>
      <c r="B217" s="196">
        <v>44726</v>
      </c>
      <c r="C217" s="197">
        <v>0.63798611111111114</v>
      </c>
      <c r="D217" s="195">
        <v>97.6</v>
      </c>
      <c r="E217" s="195">
        <v>4.2</v>
      </c>
      <c r="F217" s="195">
        <v>60.4</v>
      </c>
      <c r="G217" s="195">
        <v>19.899999999999999</v>
      </c>
      <c r="H217" s="195">
        <v>19.899999999999999</v>
      </c>
      <c r="I217" s="195">
        <v>20.5</v>
      </c>
      <c r="J217" s="195">
        <v>30</v>
      </c>
      <c r="K217" s="195">
        <v>1</v>
      </c>
      <c r="L217" s="195">
        <v>0.83899999999999997</v>
      </c>
      <c r="M217" s="195">
        <v>30</v>
      </c>
      <c r="N217" s="195">
        <f t="shared" si="10"/>
        <v>3609</v>
      </c>
    </row>
    <row r="218" spans="1:14" x14ac:dyDescent="0.45">
      <c r="A218" s="195">
        <f t="shared" si="9"/>
        <v>1.8083333333333294</v>
      </c>
      <c r="B218" s="196">
        <v>44726</v>
      </c>
      <c r="C218" s="197">
        <v>0.63833333333333331</v>
      </c>
      <c r="D218" s="195">
        <v>97</v>
      </c>
      <c r="E218" s="195">
        <v>4.2</v>
      </c>
      <c r="F218" s="195">
        <v>60.4</v>
      </c>
      <c r="G218" s="195">
        <v>19.899999999999999</v>
      </c>
      <c r="H218" s="195">
        <v>20</v>
      </c>
      <c r="I218" s="195">
        <v>20.5</v>
      </c>
      <c r="J218" s="195">
        <v>30</v>
      </c>
      <c r="K218" s="195">
        <v>1</v>
      </c>
      <c r="L218" s="195">
        <v>0.84</v>
      </c>
      <c r="M218" s="195">
        <v>30</v>
      </c>
      <c r="N218" s="195">
        <f t="shared" si="10"/>
        <v>3639</v>
      </c>
    </row>
    <row r="219" spans="1:14" x14ac:dyDescent="0.45">
      <c r="A219" s="195">
        <f t="shared" si="9"/>
        <v>1.8166666666666627</v>
      </c>
      <c r="B219" s="196">
        <v>44726</v>
      </c>
      <c r="C219" s="197">
        <v>0.63868055555555558</v>
      </c>
      <c r="D219" s="195">
        <v>97</v>
      </c>
      <c r="E219" s="195">
        <v>4.2</v>
      </c>
      <c r="F219" s="195">
        <v>61</v>
      </c>
      <c r="G219" s="195">
        <v>19.899999999999999</v>
      </c>
      <c r="H219" s="195">
        <v>19.899999999999999</v>
      </c>
      <c r="I219" s="195">
        <v>20.5</v>
      </c>
      <c r="J219" s="195">
        <v>30</v>
      </c>
      <c r="K219" s="195">
        <v>1</v>
      </c>
      <c r="L219" s="195">
        <v>0.84099999999999997</v>
      </c>
      <c r="M219" s="195">
        <v>30</v>
      </c>
      <c r="N219" s="195">
        <f t="shared" si="10"/>
        <v>3669</v>
      </c>
    </row>
    <row r="220" spans="1:14" x14ac:dyDescent="0.45">
      <c r="A220" s="195">
        <f t="shared" si="9"/>
        <v>1.824999999999996</v>
      </c>
      <c r="B220" s="196">
        <v>44726</v>
      </c>
      <c r="C220" s="197">
        <v>0.63902777777777775</v>
      </c>
      <c r="D220" s="195">
        <v>96.3</v>
      </c>
      <c r="E220" s="195">
        <v>4.2</v>
      </c>
      <c r="F220" s="195">
        <v>61.6</v>
      </c>
      <c r="G220" s="195">
        <v>20</v>
      </c>
      <c r="H220" s="195">
        <v>20</v>
      </c>
      <c r="I220" s="195">
        <v>20.6</v>
      </c>
      <c r="J220" s="195">
        <v>30</v>
      </c>
      <c r="K220" s="195">
        <v>1</v>
      </c>
      <c r="L220" s="195">
        <v>0.84099999999999997</v>
      </c>
      <c r="M220" s="195">
        <v>30</v>
      </c>
      <c r="N220" s="195">
        <f t="shared" si="10"/>
        <v>3699</v>
      </c>
    </row>
    <row r="221" spans="1:14" x14ac:dyDescent="0.45">
      <c r="A221" s="195">
        <f t="shared" si="9"/>
        <v>1.8333333333333293</v>
      </c>
      <c r="B221" s="196">
        <v>44726</v>
      </c>
      <c r="C221" s="197">
        <v>0.63937500000000003</v>
      </c>
      <c r="D221" s="195">
        <v>96.3</v>
      </c>
      <c r="E221" s="195">
        <v>4.2</v>
      </c>
      <c r="F221" s="195">
        <v>61.6</v>
      </c>
      <c r="G221" s="195">
        <v>19.899999999999999</v>
      </c>
      <c r="H221" s="195">
        <v>20.2</v>
      </c>
      <c r="I221" s="195">
        <v>20.5</v>
      </c>
      <c r="J221" s="195">
        <v>30</v>
      </c>
      <c r="K221" s="195">
        <v>1</v>
      </c>
      <c r="L221" s="195">
        <v>0.84199999999999997</v>
      </c>
      <c r="M221" s="195">
        <v>30</v>
      </c>
      <c r="N221" s="195">
        <f t="shared" si="10"/>
        <v>3729</v>
      </c>
    </row>
    <row r="222" spans="1:14" x14ac:dyDescent="0.45">
      <c r="A222" s="195">
        <f t="shared" si="9"/>
        <v>1.8416666666666626</v>
      </c>
      <c r="B222" s="196">
        <v>44726</v>
      </c>
      <c r="C222" s="197">
        <v>0.63972222222222219</v>
      </c>
      <c r="D222" s="195">
        <v>95.6</v>
      </c>
      <c r="E222" s="195">
        <v>4.2</v>
      </c>
      <c r="F222" s="195">
        <v>62.3</v>
      </c>
      <c r="G222" s="195">
        <v>19.899999999999999</v>
      </c>
      <c r="H222" s="195">
        <v>20.100000000000001</v>
      </c>
      <c r="I222" s="195">
        <v>20.5</v>
      </c>
      <c r="J222" s="195">
        <v>30</v>
      </c>
      <c r="K222" s="195">
        <v>1</v>
      </c>
      <c r="L222" s="195">
        <v>0.84299999999999997</v>
      </c>
      <c r="M222" s="195">
        <v>30</v>
      </c>
      <c r="N222" s="195">
        <f t="shared" si="10"/>
        <v>3759</v>
      </c>
    </row>
    <row r="223" spans="1:14" x14ac:dyDescent="0.45">
      <c r="A223" s="195">
        <f t="shared" si="9"/>
        <v>1.8499999999999959</v>
      </c>
      <c r="B223" s="196">
        <v>44726</v>
      </c>
      <c r="C223" s="197">
        <v>0.64006944444444447</v>
      </c>
      <c r="D223" s="195">
        <v>95.6</v>
      </c>
      <c r="E223" s="195">
        <v>4.2</v>
      </c>
      <c r="F223" s="195">
        <v>62.9</v>
      </c>
      <c r="G223" s="195">
        <v>19.899999999999999</v>
      </c>
      <c r="H223" s="195">
        <v>20</v>
      </c>
      <c r="I223" s="195">
        <v>20.3</v>
      </c>
      <c r="J223" s="195">
        <v>30</v>
      </c>
      <c r="K223" s="195">
        <v>1</v>
      </c>
      <c r="L223" s="195">
        <v>0.84399999999999997</v>
      </c>
      <c r="M223" s="195">
        <v>30</v>
      </c>
      <c r="N223" s="195">
        <f t="shared" si="10"/>
        <v>3789</v>
      </c>
    </row>
    <row r="224" spans="1:14" x14ac:dyDescent="0.45">
      <c r="A224" s="195">
        <f t="shared" si="9"/>
        <v>1.8583333333333292</v>
      </c>
      <c r="B224" s="196">
        <v>44726</v>
      </c>
      <c r="C224" s="197">
        <v>0.64041666666666663</v>
      </c>
      <c r="D224" s="195">
        <v>94.9</v>
      </c>
      <c r="E224" s="195">
        <v>4.2</v>
      </c>
      <c r="F224" s="195">
        <v>63.5</v>
      </c>
      <c r="G224" s="195">
        <v>20</v>
      </c>
      <c r="H224" s="195">
        <v>19.899999999999999</v>
      </c>
      <c r="I224" s="195">
        <v>20.5</v>
      </c>
      <c r="J224" s="195">
        <v>30</v>
      </c>
      <c r="K224" s="195">
        <v>1</v>
      </c>
      <c r="L224" s="195">
        <v>0.84499999999999997</v>
      </c>
      <c r="M224" s="195">
        <v>30</v>
      </c>
      <c r="N224" s="195">
        <f t="shared" si="10"/>
        <v>3819</v>
      </c>
    </row>
    <row r="225" spans="1:14" x14ac:dyDescent="0.45">
      <c r="A225" s="195">
        <f t="shared" si="9"/>
        <v>1.8666666666666625</v>
      </c>
      <c r="B225" s="196">
        <v>44726</v>
      </c>
      <c r="C225" s="197">
        <v>0.64077546296296295</v>
      </c>
      <c r="D225" s="195">
        <v>94.3</v>
      </c>
      <c r="E225" s="195">
        <v>4.2</v>
      </c>
      <c r="F225" s="195">
        <v>63.5</v>
      </c>
      <c r="G225" s="195">
        <v>20</v>
      </c>
      <c r="H225" s="195">
        <v>20.2</v>
      </c>
      <c r="I225" s="195">
        <v>20.6</v>
      </c>
      <c r="J225" s="195">
        <v>30</v>
      </c>
      <c r="K225" s="195">
        <v>1</v>
      </c>
      <c r="L225" s="195">
        <v>0.84599999999999997</v>
      </c>
      <c r="M225" s="195">
        <v>30</v>
      </c>
      <c r="N225" s="195">
        <f t="shared" si="10"/>
        <v>3849</v>
      </c>
    </row>
    <row r="226" spans="1:14" x14ac:dyDescent="0.45">
      <c r="A226" s="195">
        <f t="shared" si="9"/>
        <v>1.8749999999999958</v>
      </c>
      <c r="B226" s="196">
        <v>44726</v>
      </c>
      <c r="C226" s="197">
        <v>0.64112268518518511</v>
      </c>
      <c r="D226" s="195">
        <v>94.3</v>
      </c>
      <c r="E226" s="195">
        <v>4.2</v>
      </c>
      <c r="F226" s="195">
        <v>64.2</v>
      </c>
      <c r="G226" s="195">
        <v>20</v>
      </c>
      <c r="H226" s="195">
        <v>20</v>
      </c>
      <c r="I226" s="195">
        <v>20.5</v>
      </c>
      <c r="J226" s="195">
        <v>30</v>
      </c>
      <c r="K226" s="195">
        <v>1</v>
      </c>
      <c r="L226" s="195">
        <v>0.84599999999999997</v>
      </c>
      <c r="M226" s="195">
        <v>30</v>
      </c>
      <c r="N226" s="195">
        <f t="shared" si="10"/>
        <v>3879</v>
      </c>
    </row>
    <row r="227" spans="1:14" x14ac:dyDescent="0.45">
      <c r="A227" s="195">
        <f t="shared" si="9"/>
        <v>1.8833333333333291</v>
      </c>
      <c r="B227" s="196">
        <v>44726</v>
      </c>
      <c r="C227" s="197">
        <v>0.64146990740740739</v>
      </c>
      <c r="D227" s="195">
        <v>94.3</v>
      </c>
      <c r="E227" s="195">
        <v>4.2</v>
      </c>
      <c r="F227" s="195">
        <v>64.8</v>
      </c>
      <c r="G227" s="195">
        <v>20</v>
      </c>
      <c r="H227" s="195">
        <v>20</v>
      </c>
      <c r="I227" s="195">
        <v>20.6</v>
      </c>
      <c r="J227" s="195">
        <v>30</v>
      </c>
      <c r="K227" s="195">
        <v>1</v>
      </c>
      <c r="L227" s="195">
        <v>0.84699999999999998</v>
      </c>
      <c r="M227" s="195">
        <v>30</v>
      </c>
      <c r="N227" s="195">
        <f t="shared" si="10"/>
        <v>3909</v>
      </c>
    </row>
    <row r="228" spans="1:14" x14ac:dyDescent="0.45">
      <c r="A228" s="195">
        <f t="shared" si="9"/>
        <v>1.8916666666666624</v>
      </c>
      <c r="B228" s="196">
        <v>44726</v>
      </c>
      <c r="C228" s="197">
        <v>0.64181712962962967</v>
      </c>
      <c r="D228" s="195">
        <v>93.6</v>
      </c>
      <c r="E228" s="195">
        <v>4.2</v>
      </c>
      <c r="F228" s="195">
        <v>65.5</v>
      </c>
      <c r="G228" s="195">
        <v>20.100000000000001</v>
      </c>
      <c r="H228" s="195">
        <v>20.100000000000001</v>
      </c>
      <c r="I228" s="195">
        <v>20.5</v>
      </c>
      <c r="J228" s="195">
        <v>30</v>
      </c>
      <c r="K228" s="195">
        <v>1</v>
      </c>
      <c r="L228" s="195">
        <v>0.84799999999999998</v>
      </c>
      <c r="M228" s="195">
        <v>30</v>
      </c>
      <c r="N228" s="195">
        <f t="shared" si="10"/>
        <v>3939</v>
      </c>
    </row>
    <row r="229" spans="1:14" x14ac:dyDescent="0.45">
      <c r="A229" s="195">
        <f t="shared" si="9"/>
        <v>1.8999999999999957</v>
      </c>
      <c r="B229" s="196">
        <v>44726</v>
      </c>
      <c r="C229" s="197">
        <v>0.64216435185185183</v>
      </c>
      <c r="D229" s="195">
        <v>92.9</v>
      </c>
      <c r="E229" s="195">
        <v>4.2</v>
      </c>
      <c r="F229" s="195">
        <v>65.5</v>
      </c>
      <c r="G229" s="195">
        <v>20.100000000000001</v>
      </c>
      <c r="H229" s="195">
        <v>20.100000000000001</v>
      </c>
      <c r="I229" s="195">
        <v>20.7</v>
      </c>
      <c r="J229" s="195">
        <v>30</v>
      </c>
      <c r="K229" s="195">
        <v>1</v>
      </c>
      <c r="L229" s="195">
        <v>0.84899999999999998</v>
      </c>
      <c r="M229" s="195">
        <v>30</v>
      </c>
      <c r="N229" s="195">
        <f t="shared" si="10"/>
        <v>3969</v>
      </c>
    </row>
    <row r="230" spans="1:14" x14ac:dyDescent="0.45">
      <c r="A230" s="195">
        <f t="shared" si="9"/>
        <v>1.908333333333329</v>
      </c>
      <c r="B230" s="196">
        <v>44726</v>
      </c>
      <c r="C230" s="197">
        <v>0.642511574074074</v>
      </c>
      <c r="D230" s="195">
        <v>92.9</v>
      </c>
      <c r="E230" s="195">
        <v>4.2</v>
      </c>
      <c r="F230" s="195">
        <v>66.099999999999994</v>
      </c>
      <c r="G230" s="195">
        <v>20</v>
      </c>
      <c r="H230" s="195">
        <v>20.2</v>
      </c>
      <c r="I230" s="195">
        <v>20.5</v>
      </c>
      <c r="J230" s="195">
        <v>30</v>
      </c>
      <c r="K230" s="195">
        <v>1</v>
      </c>
      <c r="L230" s="195">
        <v>0.85</v>
      </c>
      <c r="M230" s="195">
        <v>30</v>
      </c>
      <c r="N230" s="195">
        <f t="shared" si="10"/>
        <v>3999</v>
      </c>
    </row>
    <row r="231" spans="1:14" x14ac:dyDescent="0.45">
      <c r="A231" s="195">
        <f t="shared" si="9"/>
        <v>1.9166666666666623</v>
      </c>
      <c r="B231" s="196">
        <v>44726</v>
      </c>
      <c r="C231" s="197">
        <v>0.64285879629629628</v>
      </c>
      <c r="D231" s="195">
        <v>92.2</v>
      </c>
      <c r="E231" s="195">
        <v>4.2</v>
      </c>
      <c r="F231" s="195">
        <v>66.7</v>
      </c>
      <c r="G231" s="195">
        <v>20</v>
      </c>
      <c r="H231" s="195">
        <v>20.2</v>
      </c>
      <c r="I231" s="195">
        <v>20.6</v>
      </c>
      <c r="J231" s="195">
        <v>30</v>
      </c>
      <c r="K231" s="195">
        <v>1</v>
      </c>
      <c r="L231" s="195">
        <v>0.85099999999999998</v>
      </c>
      <c r="M231" s="195">
        <v>30</v>
      </c>
      <c r="N231" s="195">
        <f t="shared" si="10"/>
        <v>4029</v>
      </c>
    </row>
    <row r="232" spans="1:14" x14ac:dyDescent="0.45">
      <c r="A232" s="195">
        <f t="shared" si="9"/>
        <v>1.9249999999999956</v>
      </c>
      <c r="B232" s="196">
        <v>44726</v>
      </c>
      <c r="C232" s="197">
        <v>0.64320601851851855</v>
      </c>
      <c r="D232" s="195">
        <v>91.6</v>
      </c>
      <c r="E232" s="195">
        <v>4.2</v>
      </c>
      <c r="F232" s="195">
        <v>67.400000000000006</v>
      </c>
      <c r="G232" s="195">
        <v>20</v>
      </c>
      <c r="H232" s="195">
        <v>20.100000000000001</v>
      </c>
      <c r="I232" s="195">
        <v>20.5</v>
      </c>
      <c r="J232" s="195">
        <v>30</v>
      </c>
      <c r="K232" s="195">
        <v>1</v>
      </c>
      <c r="L232" s="195">
        <v>0.85099999999999998</v>
      </c>
      <c r="M232" s="195">
        <v>30</v>
      </c>
      <c r="N232" s="195">
        <f t="shared" si="10"/>
        <v>4059</v>
      </c>
    </row>
    <row r="233" spans="1:14" x14ac:dyDescent="0.45">
      <c r="A233" s="195">
        <f t="shared" si="9"/>
        <v>1.9333333333333289</v>
      </c>
      <c r="B233" s="196">
        <v>44726</v>
      </c>
      <c r="C233" s="197">
        <v>0.64355324074074072</v>
      </c>
      <c r="D233" s="195">
        <v>91.6</v>
      </c>
      <c r="E233" s="195">
        <v>4.2</v>
      </c>
      <c r="F233" s="195">
        <v>67.400000000000006</v>
      </c>
      <c r="G233" s="195">
        <v>20.2</v>
      </c>
      <c r="H233" s="195">
        <v>20</v>
      </c>
      <c r="I233" s="195">
        <v>20.6</v>
      </c>
      <c r="J233" s="195">
        <v>30</v>
      </c>
      <c r="K233" s="195">
        <v>1</v>
      </c>
      <c r="L233" s="195">
        <v>0.85199999999999998</v>
      </c>
      <c r="M233" s="195">
        <v>30</v>
      </c>
      <c r="N233" s="195">
        <f t="shared" si="10"/>
        <v>4089</v>
      </c>
    </row>
    <row r="234" spans="1:14" x14ac:dyDescent="0.45">
      <c r="A234" s="195">
        <f t="shared" si="9"/>
        <v>1.9416666666666622</v>
      </c>
      <c r="B234" s="196">
        <v>44726</v>
      </c>
      <c r="C234" s="197">
        <v>0.64390046296296299</v>
      </c>
      <c r="D234" s="195">
        <v>91.6</v>
      </c>
      <c r="E234" s="195">
        <v>4.2</v>
      </c>
      <c r="F234" s="195">
        <v>68</v>
      </c>
      <c r="G234" s="195">
        <v>20.2</v>
      </c>
      <c r="H234" s="195">
        <v>20.2</v>
      </c>
      <c r="I234" s="195">
        <v>20.6</v>
      </c>
      <c r="J234" s="195">
        <v>30</v>
      </c>
      <c r="K234" s="195">
        <v>1</v>
      </c>
      <c r="L234" s="195">
        <v>0.85299999999999998</v>
      </c>
      <c r="M234" s="195">
        <v>30</v>
      </c>
      <c r="N234" s="195">
        <f t="shared" si="10"/>
        <v>4119</v>
      </c>
    </row>
    <row r="235" spans="1:14" x14ac:dyDescent="0.45">
      <c r="A235" s="195">
        <f t="shared" si="9"/>
        <v>1.9499999999999955</v>
      </c>
      <c r="B235" s="196">
        <v>44726</v>
      </c>
      <c r="C235" s="197">
        <v>0.64424768518518516</v>
      </c>
      <c r="D235" s="195">
        <v>90.9</v>
      </c>
      <c r="E235" s="195">
        <v>4.2</v>
      </c>
      <c r="F235" s="195">
        <v>68.599999999999994</v>
      </c>
      <c r="G235" s="195">
        <v>20.100000000000001</v>
      </c>
      <c r="H235" s="195">
        <v>20.100000000000001</v>
      </c>
      <c r="I235" s="195">
        <v>20.8</v>
      </c>
      <c r="J235" s="195">
        <v>30</v>
      </c>
      <c r="K235" s="195">
        <v>1</v>
      </c>
      <c r="L235" s="195">
        <v>0.85399999999999998</v>
      </c>
      <c r="M235" s="195">
        <v>30</v>
      </c>
      <c r="N235" s="195">
        <f t="shared" si="10"/>
        <v>4149</v>
      </c>
    </row>
    <row r="236" spans="1:14" x14ac:dyDescent="0.45">
      <c r="A236" s="195">
        <f t="shared" si="9"/>
        <v>1.9583333333333288</v>
      </c>
      <c r="B236" s="196">
        <v>44726</v>
      </c>
      <c r="C236" s="197">
        <v>0.64459490740740744</v>
      </c>
      <c r="D236" s="195">
        <v>90.2</v>
      </c>
      <c r="E236" s="195">
        <v>4.2</v>
      </c>
      <c r="F236" s="195">
        <v>69.3</v>
      </c>
      <c r="G236" s="195">
        <v>20.2</v>
      </c>
      <c r="H236" s="195">
        <v>20.2</v>
      </c>
      <c r="I236" s="195">
        <v>20.6</v>
      </c>
      <c r="J236" s="195">
        <v>30</v>
      </c>
      <c r="K236" s="195">
        <v>1</v>
      </c>
      <c r="L236" s="195">
        <v>0.85499999999999998</v>
      </c>
      <c r="M236" s="195">
        <v>30</v>
      </c>
      <c r="N236" s="195">
        <f t="shared" si="10"/>
        <v>4179</v>
      </c>
    </row>
    <row r="237" spans="1:14" x14ac:dyDescent="0.45">
      <c r="A237" s="195">
        <f t="shared" si="9"/>
        <v>1.9666666666666621</v>
      </c>
      <c r="B237" s="196">
        <v>44726</v>
      </c>
      <c r="C237" s="197">
        <v>0.6449421296296296</v>
      </c>
      <c r="D237" s="195">
        <v>90.2</v>
      </c>
      <c r="E237" s="195">
        <v>4.2</v>
      </c>
      <c r="F237" s="195">
        <v>69.900000000000006</v>
      </c>
      <c r="G237" s="195">
        <v>20.2</v>
      </c>
      <c r="H237" s="195">
        <v>20.2</v>
      </c>
      <c r="I237" s="195">
        <v>20.7</v>
      </c>
      <c r="J237" s="195">
        <v>30</v>
      </c>
      <c r="K237" s="195">
        <v>1</v>
      </c>
      <c r="L237" s="195">
        <v>0.85599999999999998</v>
      </c>
      <c r="M237" s="195">
        <v>30</v>
      </c>
      <c r="N237" s="195">
        <f t="shared" si="10"/>
        <v>4209</v>
      </c>
    </row>
    <row r="238" spans="1:14" x14ac:dyDescent="0.45">
      <c r="A238" s="195">
        <f t="shared" si="9"/>
        <v>1.9749999999999954</v>
      </c>
      <c r="B238" s="196">
        <v>44726</v>
      </c>
      <c r="C238" s="197">
        <v>0.64528935185185188</v>
      </c>
      <c r="D238" s="195">
        <v>89.5</v>
      </c>
      <c r="E238" s="195">
        <v>4.2</v>
      </c>
      <c r="F238" s="195">
        <v>69.900000000000006</v>
      </c>
      <c r="G238" s="195">
        <v>20.100000000000001</v>
      </c>
      <c r="H238" s="195">
        <v>20.100000000000001</v>
      </c>
      <c r="I238" s="195">
        <v>20.6</v>
      </c>
      <c r="J238" s="195">
        <v>30</v>
      </c>
      <c r="K238" s="195">
        <v>1</v>
      </c>
      <c r="L238" s="195">
        <v>0.85599999999999998</v>
      </c>
      <c r="M238" s="195">
        <v>30</v>
      </c>
      <c r="N238" s="195">
        <f t="shared" si="10"/>
        <v>4239</v>
      </c>
    </row>
    <row r="239" spans="1:14" x14ac:dyDescent="0.45">
      <c r="A239" s="195">
        <f t="shared" si="9"/>
        <v>1.9833333333333287</v>
      </c>
      <c r="B239" s="196">
        <v>44726</v>
      </c>
      <c r="C239" s="197">
        <v>0.64563657407407404</v>
      </c>
      <c r="D239" s="195">
        <v>89.5</v>
      </c>
      <c r="E239" s="195">
        <v>4.2</v>
      </c>
      <c r="F239" s="195">
        <v>70.5</v>
      </c>
      <c r="G239" s="195">
        <v>20.2</v>
      </c>
      <c r="H239" s="195">
        <v>20.2</v>
      </c>
      <c r="I239" s="195">
        <v>20.6</v>
      </c>
      <c r="J239" s="195">
        <v>30</v>
      </c>
      <c r="K239" s="195">
        <v>1</v>
      </c>
      <c r="L239" s="195">
        <v>0.85699999999999998</v>
      </c>
      <c r="M239" s="195">
        <v>30</v>
      </c>
      <c r="N239" s="195">
        <f t="shared" si="10"/>
        <v>4269</v>
      </c>
    </row>
    <row r="240" spans="1:14" x14ac:dyDescent="0.45">
      <c r="A240" s="195">
        <f t="shared" si="9"/>
        <v>1.991666666666662</v>
      </c>
      <c r="B240" s="196">
        <v>44726</v>
      </c>
      <c r="C240" s="197">
        <v>0.64598379629629632</v>
      </c>
      <c r="D240" s="195">
        <v>88.9</v>
      </c>
      <c r="E240" s="195">
        <v>4.2</v>
      </c>
      <c r="F240" s="195">
        <v>71.2</v>
      </c>
      <c r="G240" s="195">
        <v>20.100000000000001</v>
      </c>
      <c r="H240" s="195">
        <v>20.3</v>
      </c>
      <c r="I240" s="195">
        <v>20.8</v>
      </c>
      <c r="J240" s="195">
        <v>30</v>
      </c>
      <c r="K240" s="195">
        <v>1</v>
      </c>
      <c r="L240" s="195">
        <v>0.85799999999999998</v>
      </c>
      <c r="M240" s="195">
        <v>30</v>
      </c>
      <c r="N240" s="195">
        <f t="shared" si="10"/>
        <v>4299</v>
      </c>
    </row>
    <row r="241" spans="1:14" x14ac:dyDescent="0.45">
      <c r="A241" s="195">
        <f t="shared" si="9"/>
        <v>1.9999999999999953</v>
      </c>
      <c r="B241" s="196">
        <v>44726</v>
      </c>
      <c r="C241" s="197">
        <v>0.64633101851851849</v>
      </c>
      <c r="D241" s="195">
        <v>88.2</v>
      </c>
      <c r="E241" s="195">
        <v>4.2</v>
      </c>
      <c r="F241" s="195">
        <v>71.8</v>
      </c>
      <c r="G241" s="195">
        <v>20.100000000000001</v>
      </c>
      <c r="H241" s="195">
        <v>20.2</v>
      </c>
      <c r="I241" s="195">
        <v>20.6</v>
      </c>
      <c r="J241" s="195">
        <v>30</v>
      </c>
      <c r="K241" s="195">
        <v>1</v>
      </c>
      <c r="L241" s="195">
        <v>0.85899999999999999</v>
      </c>
      <c r="M241" s="195">
        <v>30</v>
      </c>
      <c r="N241" s="195">
        <f t="shared" si="10"/>
        <v>4329</v>
      </c>
    </row>
    <row r="242" spans="1:14" x14ac:dyDescent="0.45">
      <c r="A242" s="195">
        <f t="shared" si="9"/>
        <v>2.0083333333333289</v>
      </c>
      <c r="B242" s="196">
        <v>44726</v>
      </c>
      <c r="C242" s="197">
        <v>0.64667824074074076</v>
      </c>
      <c r="D242" s="195">
        <v>88.2</v>
      </c>
      <c r="E242" s="195">
        <v>4.2</v>
      </c>
      <c r="F242" s="195">
        <v>71.8</v>
      </c>
      <c r="G242" s="195">
        <v>20.2</v>
      </c>
      <c r="H242" s="195">
        <v>20.3</v>
      </c>
      <c r="I242" s="195">
        <v>20.7</v>
      </c>
      <c r="J242" s="195">
        <v>30</v>
      </c>
      <c r="K242" s="195">
        <v>1.1000000000000001</v>
      </c>
      <c r="L242" s="195">
        <v>0.86</v>
      </c>
      <c r="M242" s="195">
        <v>33</v>
      </c>
      <c r="N242" s="195">
        <f t="shared" si="10"/>
        <v>4362</v>
      </c>
    </row>
    <row r="243" spans="1:14" x14ac:dyDescent="0.45">
      <c r="A243" s="195">
        <f t="shared" si="9"/>
        <v>2.0166666666666622</v>
      </c>
      <c r="B243" s="196">
        <v>44726</v>
      </c>
      <c r="C243" s="197">
        <v>0.64702546296296293</v>
      </c>
      <c r="D243" s="195">
        <v>88.2</v>
      </c>
      <c r="E243" s="195">
        <v>4.2</v>
      </c>
      <c r="F243" s="195">
        <v>72.400000000000006</v>
      </c>
      <c r="G243" s="195">
        <v>20.100000000000001</v>
      </c>
      <c r="H243" s="195">
        <v>20.3</v>
      </c>
      <c r="I243" s="195">
        <v>20.8</v>
      </c>
      <c r="J243" s="195">
        <v>30</v>
      </c>
      <c r="K243" s="195">
        <v>1.1000000000000001</v>
      </c>
      <c r="L243" s="195">
        <v>0.86099999999999999</v>
      </c>
      <c r="M243" s="195">
        <v>33</v>
      </c>
      <c r="N243" s="195">
        <f t="shared" si="10"/>
        <v>4395</v>
      </c>
    </row>
    <row r="244" spans="1:14" x14ac:dyDescent="0.45">
      <c r="A244" s="195">
        <f t="shared" si="9"/>
        <v>2.0249999999999955</v>
      </c>
      <c r="B244" s="196">
        <v>44726</v>
      </c>
      <c r="C244" s="197">
        <v>0.6473726851851852</v>
      </c>
      <c r="D244" s="195">
        <v>87.5</v>
      </c>
      <c r="E244" s="195">
        <v>4.2</v>
      </c>
      <c r="F244" s="195">
        <v>73.099999999999994</v>
      </c>
      <c r="G244" s="195">
        <v>20</v>
      </c>
      <c r="H244" s="195">
        <v>20.3</v>
      </c>
      <c r="I244" s="195">
        <v>20.7</v>
      </c>
      <c r="J244" s="195">
        <v>30</v>
      </c>
      <c r="K244" s="195">
        <v>1.1000000000000001</v>
      </c>
      <c r="L244" s="195">
        <v>0.86199999999999999</v>
      </c>
      <c r="M244" s="195">
        <v>33</v>
      </c>
      <c r="N244" s="195">
        <f t="shared" si="10"/>
        <v>4428</v>
      </c>
    </row>
    <row r="245" spans="1:14" x14ac:dyDescent="0.45">
      <c r="A245" s="195">
        <f t="shared" si="9"/>
        <v>2.0333333333333288</v>
      </c>
      <c r="B245" s="196">
        <v>44726</v>
      </c>
      <c r="C245" s="197">
        <v>0.64771990740740748</v>
      </c>
      <c r="D245" s="195">
        <v>86.8</v>
      </c>
      <c r="E245" s="195">
        <v>4.2</v>
      </c>
      <c r="F245" s="195">
        <v>73.7</v>
      </c>
      <c r="G245" s="195">
        <v>20.100000000000001</v>
      </c>
      <c r="H245" s="195">
        <v>20.2</v>
      </c>
      <c r="I245" s="195">
        <v>20.7</v>
      </c>
      <c r="J245" s="195">
        <v>30</v>
      </c>
      <c r="K245" s="195">
        <v>1.1000000000000001</v>
      </c>
      <c r="L245" s="195">
        <v>0.86299999999999999</v>
      </c>
      <c r="M245" s="195">
        <v>33</v>
      </c>
      <c r="N245" s="195">
        <f t="shared" si="10"/>
        <v>4461</v>
      </c>
    </row>
    <row r="246" spans="1:14" x14ac:dyDescent="0.45">
      <c r="A246" s="195">
        <f t="shared" si="9"/>
        <v>2.0416666666666621</v>
      </c>
      <c r="B246" s="196">
        <v>44726</v>
      </c>
      <c r="C246" s="197">
        <v>0.64806712962962965</v>
      </c>
      <c r="D246" s="195">
        <v>86.8</v>
      </c>
      <c r="E246" s="195">
        <v>4.2</v>
      </c>
      <c r="F246" s="195">
        <v>74.3</v>
      </c>
      <c r="G246" s="195">
        <v>20.100000000000001</v>
      </c>
      <c r="H246" s="195">
        <v>20.3</v>
      </c>
      <c r="I246" s="195">
        <v>20.7</v>
      </c>
      <c r="J246" s="195">
        <v>30</v>
      </c>
      <c r="K246" s="195">
        <v>1.1000000000000001</v>
      </c>
      <c r="L246" s="195">
        <v>0.86299999999999999</v>
      </c>
      <c r="M246" s="195">
        <v>33</v>
      </c>
      <c r="N246" s="195">
        <f t="shared" si="10"/>
        <v>4494</v>
      </c>
    </row>
    <row r="247" spans="1:14" x14ac:dyDescent="0.45">
      <c r="A247" s="195">
        <f t="shared" si="9"/>
        <v>2.0499999999999954</v>
      </c>
      <c r="B247" s="196">
        <v>44726</v>
      </c>
      <c r="C247" s="197">
        <v>0.64841435185185181</v>
      </c>
      <c r="D247" s="195">
        <v>86.2</v>
      </c>
      <c r="E247" s="195">
        <v>4.2</v>
      </c>
      <c r="F247" s="195">
        <v>75</v>
      </c>
      <c r="G247" s="195">
        <v>20.100000000000001</v>
      </c>
      <c r="H247" s="195">
        <v>20.2</v>
      </c>
      <c r="I247" s="195">
        <v>20.8</v>
      </c>
      <c r="J247" s="195">
        <v>30</v>
      </c>
      <c r="K247" s="195">
        <v>1.1000000000000001</v>
      </c>
      <c r="L247" s="195">
        <v>0.86399999999999999</v>
      </c>
      <c r="M247" s="195">
        <v>33</v>
      </c>
      <c r="N247" s="195">
        <f t="shared" si="10"/>
        <v>4527</v>
      </c>
    </row>
    <row r="248" spans="1:14" x14ac:dyDescent="0.45">
      <c r="A248" s="195">
        <f t="shared" si="9"/>
        <v>2.0583333333333287</v>
      </c>
      <c r="B248" s="196">
        <v>44726</v>
      </c>
      <c r="C248" s="197">
        <v>0.64876157407407409</v>
      </c>
      <c r="D248" s="195">
        <v>85.5</v>
      </c>
      <c r="E248" s="195">
        <v>4.2</v>
      </c>
      <c r="F248" s="195">
        <v>75</v>
      </c>
      <c r="G248" s="195">
        <v>20.100000000000001</v>
      </c>
      <c r="H248" s="195">
        <v>20.2</v>
      </c>
      <c r="I248" s="195">
        <v>20.7</v>
      </c>
      <c r="J248" s="195">
        <v>30</v>
      </c>
      <c r="K248" s="195">
        <v>1.1000000000000001</v>
      </c>
      <c r="L248" s="195">
        <v>0.86499999999999999</v>
      </c>
      <c r="M248" s="195">
        <v>33</v>
      </c>
      <c r="N248" s="195">
        <f t="shared" si="10"/>
        <v>4560</v>
      </c>
    </row>
    <row r="249" spans="1:14" x14ac:dyDescent="0.45">
      <c r="A249" s="195">
        <f t="shared" si="9"/>
        <v>2.066666666666662</v>
      </c>
      <c r="B249" s="196">
        <v>44726</v>
      </c>
      <c r="C249" s="197">
        <v>0.64910879629629636</v>
      </c>
      <c r="D249" s="195">
        <v>85.5</v>
      </c>
      <c r="E249" s="195">
        <v>4.2</v>
      </c>
      <c r="F249" s="195">
        <v>75.599999999999994</v>
      </c>
      <c r="G249" s="195">
        <v>20.2</v>
      </c>
      <c r="H249" s="195">
        <v>20.3</v>
      </c>
      <c r="I249" s="195">
        <v>20.8</v>
      </c>
      <c r="J249" s="195">
        <v>30</v>
      </c>
      <c r="K249" s="195">
        <v>1.1000000000000001</v>
      </c>
      <c r="L249" s="195">
        <v>0.86599999999999999</v>
      </c>
      <c r="M249" s="195">
        <v>33</v>
      </c>
      <c r="N249" s="195">
        <f t="shared" si="10"/>
        <v>4593</v>
      </c>
    </row>
    <row r="250" spans="1:14" x14ac:dyDescent="0.45">
      <c r="A250" s="195">
        <f t="shared" si="9"/>
        <v>2.0749999999999953</v>
      </c>
      <c r="B250" s="196">
        <v>44726</v>
      </c>
      <c r="C250" s="197">
        <v>0.64945601851851853</v>
      </c>
      <c r="D250" s="195">
        <v>84.8</v>
      </c>
      <c r="E250" s="195">
        <v>4.2</v>
      </c>
      <c r="F250" s="195">
        <v>76.2</v>
      </c>
      <c r="G250" s="195">
        <v>20.3</v>
      </c>
      <c r="H250" s="195">
        <v>20.399999999999999</v>
      </c>
      <c r="I250" s="195">
        <v>20.8</v>
      </c>
      <c r="J250" s="195">
        <v>30</v>
      </c>
      <c r="K250" s="195">
        <v>1.1000000000000001</v>
      </c>
      <c r="L250" s="195">
        <v>0.86699999999999999</v>
      </c>
      <c r="M250" s="195">
        <v>33</v>
      </c>
      <c r="N250" s="195">
        <f t="shared" si="10"/>
        <v>4626</v>
      </c>
    </row>
    <row r="251" spans="1:14" x14ac:dyDescent="0.45">
      <c r="A251" s="195">
        <f t="shared" si="9"/>
        <v>2.0833333333333286</v>
      </c>
      <c r="B251" s="196">
        <v>44726</v>
      </c>
      <c r="C251" s="197">
        <v>0.6498032407407407</v>
      </c>
      <c r="D251" s="195">
        <v>84.8</v>
      </c>
      <c r="E251" s="195">
        <v>4.2</v>
      </c>
      <c r="F251" s="195">
        <v>76.900000000000006</v>
      </c>
      <c r="G251" s="195">
        <v>20.3</v>
      </c>
      <c r="H251" s="195">
        <v>20.399999999999999</v>
      </c>
      <c r="I251" s="195">
        <v>20.8</v>
      </c>
      <c r="J251" s="195">
        <v>30</v>
      </c>
      <c r="K251" s="195">
        <v>1.1000000000000001</v>
      </c>
      <c r="L251" s="195">
        <v>0.86799999999999999</v>
      </c>
      <c r="M251" s="195">
        <v>33</v>
      </c>
      <c r="N251" s="195">
        <f t="shared" si="10"/>
        <v>4659</v>
      </c>
    </row>
    <row r="252" spans="1:14" x14ac:dyDescent="0.45">
      <c r="A252" s="195">
        <f t="shared" si="9"/>
        <v>2.0916666666666619</v>
      </c>
      <c r="B252" s="196">
        <v>44726</v>
      </c>
      <c r="C252" s="197">
        <v>0.65015046296296297</v>
      </c>
      <c r="D252" s="195">
        <v>84.1</v>
      </c>
      <c r="E252" s="195">
        <v>4.2</v>
      </c>
      <c r="F252" s="195">
        <v>77.5</v>
      </c>
      <c r="G252" s="195">
        <v>20.3</v>
      </c>
      <c r="H252" s="195">
        <v>20.3</v>
      </c>
      <c r="I252" s="195">
        <v>20.9</v>
      </c>
      <c r="J252" s="195">
        <v>30</v>
      </c>
      <c r="K252" s="195">
        <v>1.1000000000000001</v>
      </c>
      <c r="L252" s="195">
        <v>0.86899999999999999</v>
      </c>
      <c r="M252" s="195">
        <v>33</v>
      </c>
      <c r="N252" s="195">
        <f t="shared" si="10"/>
        <v>4692</v>
      </c>
    </row>
    <row r="253" spans="1:14" x14ac:dyDescent="0.45">
      <c r="A253" s="195">
        <f t="shared" si="9"/>
        <v>2.0999999999999952</v>
      </c>
      <c r="B253" s="196">
        <v>44726</v>
      </c>
      <c r="C253" s="197">
        <v>0.65049768518518525</v>
      </c>
      <c r="D253" s="195">
        <v>84.1</v>
      </c>
      <c r="E253" s="195">
        <v>4.2</v>
      </c>
      <c r="F253" s="195">
        <v>78.2</v>
      </c>
      <c r="G253" s="195">
        <v>20.2</v>
      </c>
      <c r="H253" s="195">
        <v>20.2</v>
      </c>
      <c r="I253" s="195">
        <v>20.8</v>
      </c>
      <c r="J253" s="195">
        <v>30</v>
      </c>
      <c r="K253" s="195">
        <v>1.1000000000000001</v>
      </c>
      <c r="L253" s="195">
        <v>0.87</v>
      </c>
      <c r="M253" s="195">
        <v>33</v>
      </c>
      <c r="N253" s="195">
        <f t="shared" si="10"/>
        <v>4725</v>
      </c>
    </row>
    <row r="254" spans="1:14" x14ac:dyDescent="0.45">
      <c r="A254" s="195">
        <f t="shared" si="9"/>
        <v>2.1083333333333285</v>
      </c>
      <c r="B254" s="196">
        <v>44726</v>
      </c>
      <c r="C254" s="197">
        <v>0.65084490740740741</v>
      </c>
      <c r="D254" s="195">
        <v>83.5</v>
      </c>
      <c r="E254" s="195">
        <v>4.2</v>
      </c>
      <c r="F254" s="195">
        <v>78.2</v>
      </c>
      <c r="G254" s="195">
        <v>20.3</v>
      </c>
      <c r="H254" s="195">
        <v>20.2</v>
      </c>
      <c r="I254" s="195">
        <v>20.7</v>
      </c>
      <c r="J254" s="195">
        <v>30</v>
      </c>
      <c r="K254" s="195">
        <v>1.1000000000000001</v>
      </c>
      <c r="L254" s="195">
        <v>0.871</v>
      </c>
      <c r="M254" s="195">
        <v>33</v>
      </c>
      <c r="N254" s="195">
        <f t="shared" si="10"/>
        <v>4758</v>
      </c>
    </row>
    <row r="255" spans="1:14" x14ac:dyDescent="0.45">
      <c r="A255" s="195">
        <f t="shared" si="9"/>
        <v>2.1166666666666618</v>
      </c>
      <c r="B255" s="196">
        <v>44726</v>
      </c>
      <c r="C255" s="197">
        <v>0.65120370370370373</v>
      </c>
      <c r="D255" s="195">
        <v>83.5</v>
      </c>
      <c r="E255" s="195">
        <v>4.2</v>
      </c>
      <c r="F255" s="195">
        <v>78.8</v>
      </c>
      <c r="G255" s="195">
        <v>20.3</v>
      </c>
      <c r="H255" s="195">
        <v>20.3</v>
      </c>
      <c r="I255" s="195">
        <v>20.7</v>
      </c>
      <c r="J255" s="195">
        <v>30</v>
      </c>
      <c r="K255" s="195">
        <v>1.1000000000000001</v>
      </c>
      <c r="L255" s="195">
        <v>0.872</v>
      </c>
      <c r="M255" s="195">
        <v>33</v>
      </c>
      <c r="N255" s="195">
        <f t="shared" si="10"/>
        <v>4791</v>
      </c>
    </row>
    <row r="256" spans="1:14" x14ac:dyDescent="0.45">
      <c r="A256" s="195">
        <f t="shared" si="9"/>
        <v>2.1249999999999951</v>
      </c>
      <c r="B256" s="196">
        <v>44726</v>
      </c>
      <c r="C256" s="197">
        <v>0.65155092592592589</v>
      </c>
      <c r="D256" s="195">
        <v>82.8</v>
      </c>
      <c r="E256" s="195">
        <v>4.2</v>
      </c>
      <c r="F256" s="195">
        <v>79.400000000000006</v>
      </c>
      <c r="G256" s="195">
        <v>20.3</v>
      </c>
      <c r="H256" s="195">
        <v>20.2</v>
      </c>
      <c r="I256" s="195">
        <v>20.7</v>
      </c>
      <c r="J256" s="195">
        <v>30</v>
      </c>
      <c r="K256" s="195">
        <v>1.1000000000000001</v>
      </c>
      <c r="L256" s="195">
        <v>0.873</v>
      </c>
      <c r="M256" s="195">
        <v>33</v>
      </c>
      <c r="N256" s="195">
        <f t="shared" si="10"/>
        <v>4824</v>
      </c>
    </row>
    <row r="257" spans="1:14" x14ac:dyDescent="0.45">
      <c r="A257" s="195">
        <f t="shared" si="9"/>
        <v>2.1333333333333284</v>
      </c>
      <c r="B257" s="196">
        <v>44726</v>
      </c>
      <c r="C257" s="197">
        <v>0.65189814814814817</v>
      </c>
      <c r="D257" s="195">
        <v>82.1</v>
      </c>
      <c r="E257" s="195">
        <v>4.2</v>
      </c>
      <c r="F257" s="195">
        <v>80.099999999999994</v>
      </c>
      <c r="G257" s="195">
        <v>20.3</v>
      </c>
      <c r="H257" s="195">
        <v>20.399999999999999</v>
      </c>
      <c r="I257" s="195">
        <v>20.8</v>
      </c>
      <c r="J257" s="195">
        <v>30</v>
      </c>
      <c r="K257" s="195">
        <v>1.1000000000000001</v>
      </c>
      <c r="L257" s="195">
        <v>0.874</v>
      </c>
      <c r="M257" s="195">
        <v>33</v>
      </c>
      <c r="N257" s="195">
        <f t="shared" si="10"/>
        <v>4857</v>
      </c>
    </row>
    <row r="258" spans="1:14" x14ac:dyDescent="0.45">
      <c r="A258" s="195">
        <f t="shared" si="9"/>
        <v>2.1416666666666617</v>
      </c>
      <c r="B258" s="196">
        <v>44726</v>
      </c>
      <c r="C258" s="197">
        <v>0.65224537037037034</v>
      </c>
      <c r="D258" s="195">
        <v>82.1</v>
      </c>
      <c r="E258" s="195">
        <v>4.2</v>
      </c>
      <c r="F258" s="195">
        <v>80.7</v>
      </c>
      <c r="G258" s="195">
        <v>20.3</v>
      </c>
      <c r="H258" s="195">
        <v>20.3</v>
      </c>
      <c r="I258" s="195">
        <v>20.7</v>
      </c>
      <c r="J258" s="195">
        <v>30</v>
      </c>
      <c r="K258" s="195">
        <v>1.1000000000000001</v>
      </c>
      <c r="L258" s="195">
        <v>0.874</v>
      </c>
      <c r="M258" s="195">
        <v>33</v>
      </c>
      <c r="N258" s="195">
        <f t="shared" si="10"/>
        <v>4890</v>
      </c>
    </row>
    <row r="259" spans="1:14" x14ac:dyDescent="0.45">
      <c r="A259" s="195">
        <f t="shared" si="9"/>
        <v>2.149999999999995</v>
      </c>
      <c r="B259" s="196">
        <v>44726</v>
      </c>
      <c r="C259" s="197">
        <v>0.65259259259259261</v>
      </c>
      <c r="D259" s="195">
        <v>81.400000000000006</v>
      </c>
      <c r="E259" s="195">
        <v>4.8</v>
      </c>
      <c r="F259" s="195">
        <v>81.3</v>
      </c>
      <c r="G259" s="195">
        <v>20.3</v>
      </c>
      <c r="H259" s="195">
        <v>20.399999999999999</v>
      </c>
      <c r="I259" s="195">
        <v>20.8</v>
      </c>
      <c r="J259" s="195">
        <v>30</v>
      </c>
      <c r="K259" s="195">
        <v>1.1000000000000001</v>
      </c>
      <c r="L259" s="195">
        <v>0.875</v>
      </c>
      <c r="M259" s="195">
        <v>33</v>
      </c>
      <c r="N259" s="195">
        <f t="shared" si="10"/>
        <v>4923</v>
      </c>
    </row>
    <row r="260" spans="1:14" x14ac:dyDescent="0.45">
      <c r="A260" s="195">
        <f t="shared" ref="A260:A323" si="11">A259+30/3600</f>
        <v>2.1583333333333283</v>
      </c>
      <c r="B260" s="196">
        <v>44726</v>
      </c>
      <c r="C260" s="197">
        <v>0.65293981481481478</v>
      </c>
      <c r="D260" s="195">
        <v>80.8</v>
      </c>
      <c r="E260" s="195">
        <v>4.2</v>
      </c>
      <c r="F260" s="195">
        <v>81.3</v>
      </c>
      <c r="G260" s="195">
        <v>20.2</v>
      </c>
      <c r="H260" s="195">
        <v>20.3</v>
      </c>
      <c r="I260" s="195">
        <v>20.9</v>
      </c>
      <c r="J260" s="195">
        <v>30</v>
      </c>
      <c r="K260" s="195">
        <v>1.1000000000000001</v>
      </c>
      <c r="L260" s="195">
        <v>0.876</v>
      </c>
      <c r="M260" s="195">
        <v>33</v>
      </c>
      <c r="N260" s="195">
        <f t="shared" ref="N260:N323" si="12">K260*30+N259</f>
        <v>4956</v>
      </c>
    </row>
    <row r="261" spans="1:14" x14ac:dyDescent="0.45">
      <c r="A261" s="195">
        <f t="shared" si="11"/>
        <v>2.1666666666666616</v>
      </c>
      <c r="B261" s="196">
        <v>44726</v>
      </c>
      <c r="C261" s="197">
        <v>0.65328703703703705</v>
      </c>
      <c r="D261" s="195">
        <v>80.8</v>
      </c>
      <c r="E261" s="195">
        <v>4.8</v>
      </c>
      <c r="F261" s="195">
        <v>82.6</v>
      </c>
      <c r="G261" s="195">
        <v>20.2</v>
      </c>
      <c r="H261" s="195">
        <v>20.5</v>
      </c>
      <c r="I261" s="195">
        <v>20.8</v>
      </c>
      <c r="J261" s="195">
        <v>30</v>
      </c>
      <c r="K261" s="195">
        <v>1.1000000000000001</v>
      </c>
      <c r="L261" s="195">
        <v>0.877</v>
      </c>
      <c r="M261" s="195">
        <v>33</v>
      </c>
      <c r="N261" s="195">
        <f t="shared" si="12"/>
        <v>4989</v>
      </c>
    </row>
    <row r="262" spans="1:14" x14ac:dyDescent="0.45">
      <c r="A262" s="195">
        <f t="shared" si="11"/>
        <v>2.1749999999999949</v>
      </c>
      <c r="B262" s="196">
        <v>44726</v>
      </c>
      <c r="C262" s="197">
        <v>0.65363425925925933</v>
      </c>
      <c r="D262" s="195">
        <v>80.8</v>
      </c>
      <c r="E262" s="195">
        <v>4.2</v>
      </c>
      <c r="F262" s="195">
        <v>82.6</v>
      </c>
      <c r="G262" s="195">
        <v>20.3</v>
      </c>
      <c r="H262" s="195">
        <v>20.3</v>
      </c>
      <c r="I262" s="195">
        <v>20.9</v>
      </c>
      <c r="J262" s="195">
        <v>30</v>
      </c>
      <c r="K262" s="195">
        <v>1.1000000000000001</v>
      </c>
      <c r="L262" s="195">
        <v>0.878</v>
      </c>
      <c r="M262" s="195">
        <v>33</v>
      </c>
      <c r="N262" s="195">
        <f t="shared" si="12"/>
        <v>5022</v>
      </c>
    </row>
    <row r="263" spans="1:14" x14ac:dyDescent="0.45">
      <c r="A263" s="195">
        <f t="shared" si="11"/>
        <v>2.1833333333333282</v>
      </c>
      <c r="B263" s="196">
        <v>44726</v>
      </c>
      <c r="C263" s="197">
        <v>0.6539814814814815</v>
      </c>
      <c r="D263" s="195">
        <v>80.099999999999994</v>
      </c>
      <c r="E263" s="195">
        <v>4.2</v>
      </c>
      <c r="F263" s="195">
        <v>83.2</v>
      </c>
      <c r="G263" s="195">
        <v>20.2</v>
      </c>
      <c r="H263" s="195">
        <v>20.399999999999999</v>
      </c>
      <c r="I263" s="195">
        <v>20.8</v>
      </c>
      <c r="J263" s="195">
        <v>30</v>
      </c>
      <c r="K263" s="195">
        <v>1.1000000000000001</v>
      </c>
      <c r="L263" s="195">
        <v>0.879</v>
      </c>
      <c r="M263" s="195">
        <v>33</v>
      </c>
      <c r="N263" s="195">
        <f t="shared" si="12"/>
        <v>5055</v>
      </c>
    </row>
    <row r="264" spans="1:14" x14ac:dyDescent="0.45">
      <c r="A264" s="195">
        <f t="shared" si="11"/>
        <v>2.1916666666666615</v>
      </c>
      <c r="B264" s="196">
        <v>44726</v>
      </c>
      <c r="C264" s="197">
        <v>0.65432870370370366</v>
      </c>
      <c r="D264" s="195">
        <v>79.400000000000006</v>
      </c>
      <c r="E264" s="195">
        <v>4.8</v>
      </c>
      <c r="F264" s="195">
        <v>83.9</v>
      </c>
      <c r="G264" s="195">
        <v>20.3</v>
      </c>
      <c r="H264" s="195">
        <v>20.5</v>
      </c>
      <c r="I264" s="195">
        <v>20.9</v>
      </c>
      <c r="J264" s="195">
        <v>30</v>
      </c>
      <c r="K264" s="195">
        <v>1.1000000000000001</v>
      </c>
      <c r="L264" s="195">
        <v>0.88</v>
      </c>
      <c r="M264" s="195">
        <v>33</v>
      </c>
      <c r="N264" s="195">
        <f t="shared" si="12"/>
        <v>5088</v>
      </c>
    </row>
    <row r="265" spans="1:14" x14ac:dyDescent="0.45">
      <c r="A265" s="195">
        <f t="shared" si="11"/>
        <v>2.1999999999999948</v>
      </c>
      <c r="B265" s="196">
        <v>44726</v>
      </c>
      <c r="C265" s="197">
        <v>0.65467592592592594</v>
      </c>
      <c r="D265" s="195">
        <v>79.400000000000006</v>
      </c>
      <c r="E265" s="195">
        <v>4.8</v>
      </c>
      <c r="F265" s="195">
        <v>84.5</v>
      </c>
      <c r="G265" s="195">
        <v>20.399999999999999</v>
      </c>
      <c r="H265" s="195">
        <v>20.6</v>
      </c>
      <c r="I265" s="195">
        <v>20.8</v>
      </c>
      <c r="J265" s="195">
        <v>30</v>
      </c>
      <c r="K265" s="195">
        <v>1.1000000000000001</v>
      </c>
      <c r="L265" s="195">
        <v>0.88100000000000001</v>
      </c>
      <c r="M265" s="195">
        <v>33</v>
      </c>
      <c r="N265" s="195">
        <f t="shared" si="12"/>
        <v>5121</v>
      </c>
    </row>
    <row r="266" spans="1:14" x14ac:dyDescent="0.45">
      <c r="A266" s="195">
        <f t="shared" si="11"/>
        <v>2.2083333333333282</v>
      </c>
      <c r="B266" s="196">
        <v>44726</v>
      </c>
      <c r="C266" s="197">
        <v>0.65502314814814822</v>
      </c>
      <c r="D266" s="195">
        <v>78.7</v>
      </c>
      <c r="E266" s="195">
        <v>4.2</v>
      </c>
      <c r="F266" s="195">
        <v>85.1</v>
      </c>
      <c r="G266" s="195">
        <v>20.399999999999999</v>
      </c>
      <c r="H266" s="195">
        <v>20.6</v>
      </c>
      <c r="I266" s="195">
        <v>20.8</v>
      </c>
      <c r="J266" s="195">
        <v>30</v>
      </c>
      <c r="K266" s="195">
        <v>1.1000000000000001</v>
      </c>
      <c r="L266" s="195">
        <v>0.88200000000000001</v>
      </c>
      <c r="M266" s="195">
        <v>33</v>
      </c>
      <c r="N266" s="195">
        <f t="shared" si="12"/>
        <v>5154</v>
      </c>
    </row>
    <row r="267" spans="1:14" x14ac:dyDescent="0.45">
      <c r="A267" s="195">
        <f t="shared" si="11"/>
        <v>2.2166666666666615</v>
      </c>
      <c r="B267" s="196">
        <v>44726</v>
      </c>
      <c r="C267" s="197">
        <v>0.65537037037037038</v>
      </c>
      <c r="D267" s="195">
        <v>78.099999999999994</v>
      </c>
      <c r="E267" s="195">
        <v>4.8</v>
      </c>
      <c r="F267" s="195">
        <v>85.8</v>
      </c>
      <c r="G267" s="195">
        <v>20.399999999999999</v>
      </c>
      <c r="H267" s="195">
        <v>20.6</v>
      </c>
      <c r="I267" s="195">
        <v>20.7</v>
      </c>
      <c r="J267" s="195">
        <v>30</v>
      </c>
      <c r="K267" s="195">
        <v>1.1000000000000001</v>
      </c>
      <c r="L267" s="195">
        <v>0.88300000000000001</v>
      </c>
      <c r="M267" s="195">
        <v>33</v>
      </c>
      <c r="N267" s="195">
        <f t="shared" si="12"/>
        <v>5187</v>
      </c>
    </row>
    <row r="268" spans="1:14" x14ac:dyDescent="0.45">
      <c r="A268" s="195">
        <f t="shared" si="11"/>
        <v>2.2249999999999948</v>
      </c>
      <c r="B268" s="196">
        <v>44726</v>
      </c>
      <c r="C268" s="197">
        <v>0.65571759259259255</v>
      </c>
      <c r="D268" s="195">
        <v>78.099999999999994</v>
      </c>
      <c r="E268" s="195">
        <v>4.2</v>
      </c>
      <c r="F268" s="195">
        <v>86.4</v>
      </c>
      <c r="G268" s="195">
        <v>20.399999999999999</v>
      </c>
      <c r="H268" s="195">
        <v>20.5</v>
      </c>
      <c r="I268" s="195">
        <v>20.9</v>
      </c>
      <c r="J268" s="195">
        <v>30</v>
      </c>
      <c r="K268" s="195">
        <v>1.2</v>
      </c>
      <c r="L268" s="195">
        <v>0.88400000000000001</v>
      </c>
      <c r="M268" s="195">
        <v>36</v>
      </c>
      <c r="N268" s="195">
        <f t="shared" si="12"/>
        <v>5223</v>
      </c>
    </row>
    <row r="269" spans="1:14" x14ac:dyDescent="0.45">
      <c r="A269" s="195">
        <f t="shared" si="11"/>
        <v>2.2333333333333281</v>
      </c>
      <c r="B269" s="196">
        <v>44726</v>
      </c>
      <c r="C269" s="197">
        <v>0.65606481481481482</v>
      </c>
      <c r="D269" s="195">
        <v>77.400000000000006</v>
      </c>
      <c r="E269" s="195">
        <v>4.2</v>
      </c>
      <c r="F269" s="195">
        <v>87</v>
      </c>
      <c r="G269" s="195">
        <v>20.3</v>
      </c>
      <c r="H269" s="195">
        <v>20.5</v>
      </c>
      <c r="I269" s="195">
        <v>20.9</v>
      </c>
      <c r="J269" s="195">
        <v>30</v>
      </c>
      <c r="K269" s="195">
        <v>1.2</v>
      </c>
      <c r="L269" s="195">
        <v>0.88500000000000001</v>
      </c>
      <c r="M269" s="195">
        <v>36</v>
      </c>
      <c r="N269" s="195">
        <f t="shared" si="12"/>
        <v>5259</v>
      </c>
    </row>
    <row r="270" spans="1:14" x14ac:dyDescent="0.45">
      <c r="A270" s="195">
        <f t="shared" si="11"/>
        <v>2.2416666666666614</v>
      </c>
      <c r="B270" s="196">
        <v>44726</v>
      </c>
      <c r="C270" s="197">
        <v>0.6564120370370371</v>
      </c>
      <c r="D270" s="195">
        <v>76.7</v>
      </c>
      <c r="E270" s="195">
        <v>4.2</v>
      </c>
      <c r="F270" s="195">
        <v>87.7</v>
      </c>
      <c r="G270" s="195">
        <v>20.3</v>
      </c>
      <c r="H270" s="195">
        <v>20.399999999999999</v>
      </c>
      <c r="I270" s="195">
        <v>20.8</v>
      </c>
      <c r="J270" s="195">
        <v>30</v>
      </c>
      <c r="K270" s="195">
        <v>1.2</v>
      </c>
      <c r="L270" s="195">
        <v>0.88600000000000001</v>
      </c>
      <c r="M270" s="195">
        <v>36</v>
      </c>
      <c r="N270" s="195">
        <f t="shared" si="12"/>
        <v>5295</v>
      </c>
    </row>
    <row r="271" spans="1:14" x14ac:dyDescent="0.45">
      <c r="A271" s="195">
        <f t="shared" si="11"/>
        <v>2.2499999999999947</v>
      </c>
      <c r="B271" s="196">
        <v>44726</v>
      </c>
      <c r="C271" s="197">
        <v>0.65675925925925926</v>
      </c>
      <c r="D271" s="195">
        <v>76.7</v>
      </c>
      <c r="E271" s="195">
        <v>4.2</v>
      </c>
      <c r="F271" s="195">
        <v>87.7</v>
      </c>
      <c r="G271" s="195">
        <v>20.399999999999999</v>
      </c>
      <c r="H271" s="195">
        <v>20.7</v>
      </c>
      <c r="I271" s="195">
        <v>20.9</v>
      </c>
      <c r="J271" s="195">
        <v>30</v>
      </c>
      <c r="K271" s="195">
        <v>1.2</v>
      </c>
      <c r="L271" s="195">
        <v>0.88700000000000001</v>
      </c>
      <c r="M271" s="195">
        <v>36</v>
      </c>
      <c r="N271" s="195">
        <f t="shared" si="12"/>
        <v>5331</v>
      </c>
    </row>
    <row r="272" spans="1:14" x14ac:dyDescent="0.45">
      <c r="A272" s="195">
        <f t="shared" si="11"/>
        <v>2.258333333333328</v>
      </c>
      <c r="B272" s="196">
        <v>44726</v>
      </c>
      <c r="C272" s="197">
        <v>0.65710648148148143</v>
      </c>
      <c r="D272" s="195">
        <v>76</v>
      </c>
      <c r="E272" s="195">
        <v>4.2</v>
      </c>
      <c r="F272" s="195">
        <v>88.3</v>
      </c>
      <c r="G272" s="195">
        <v>20.399999999999999</v>
      </c>
      <c r="H272" s="195">
        <v>20.5</v>
      </c>
      <c r="I272" s="195">
        <v>20.9</v>
      </c>
      <c r="J272" s="195">
        <v>30</v>
      </c>
      <c r="K272" s="195">
        <v>1.2</v>
      </c>
      <c r="L272" s="195">
        <v>0.88800000000000001</v>
      </c>
      <c r="M272" s="195">
        <v>36</v>
      </c>
      <c r="N272" s="195">
        <f t="shared" si="12"/>
        <v>5367</v>
      </c>
    </row>
    <row r="273" spans="1:14" x14ac:dyDescent="0.45">
      <c r="A273" s="195">
        <f t="shared" si="11"/>
        <v>2.2666666666666613</v>
      </c>
      <c r="B273" s="196">
        <v>44726</v>
      </c>
      <c r="C273" s="197">
        <v>0.65745370370370371</v>
      </c>
      <c r="D273" s="195">
        <v>75.400000000000006</v>
      </c>
      <c r="E273" s="195">
        <v>4.2</v>
      </c>
      <c r="F273" s="195">
        <v>88.9</v>
      </c>
      <c r="G273" s="195">
        <v>20.399999999999999</v>
      </c>
      <c r="H273" s="195">
        <v>20.6</v>
      </c>
      <c r="I273" s="195">
        <v>21</v>
      </c>
      <c r="J273" s="195">
        <v>30</v>
      </c>
      <c r="K273" s="195">
        <v>1.2</v>
      </c>
      <c r="L273" s="195">
        <v>0.88900000000000001</v>
      </c>
      <c r="M273" s="195">
        <v>36</v>
      </c>
      <c r="N273" s="195">
        <f t="shared" si="12"/>
        <v>5403</v>
      </c>
    </row>
    <row r="274" spans="1:14" x14ac:dyDescent="0.45">
      <c r="A274" s="195">
        <f t="shared" si="11"/>
        <v>2.2749999999999946</v>
      </c>
      <c r="B274" s="196">
        <v>44726</v>
      </c>
      <c r="C274" s="197">
        <v>0.65780092592592598</v>
      </c>
      <c r="D274" s="195">
        <v>75.400000000000006</v>
      </c>
      <c r="E274" s="195">
        <v>4.8</v>
      </c>
      <c r="F274" s="195">
        <v>89.6</v>
      </c>
      <c r="G274" s="195">
        <v>20.5</v>
      </c>
      <c r="H274" s="195">
        <v>20.6</v>
      </c>
      <c r="I274" s="195">
        <v>21</v>
      </c>
      <c r="J274" s="195">
        <v>30</v>
      </c>
      <c r="K274" s="195">
        <v>1.2</v>
      </c>
      <c r="L274" s="195">
        <v>0.89</v>
      </c>
      <c r="M274" s="195">
        <v>36</v>
      </c>
      <c r="N274" s="195">
        <f t="shared" si="12"/>
        <v>5439</v>
      </c>
    </row>
    <row r="275" spans="1:14" x14ac:dyDescent="0.45">
      <c r="A275" s="195">
        <f t="shared" si="11"/>
        <v>2.2833333333333279</v>
      </c>
      <c r="B275" s="196">
        <v>44726</v>
      </c>
      <c r="C275" s="197">
        <v>0.65814814814814815</v>
      </c>
      <c r="D275" s="195">
        <v>74.7</v>
      </c>
      <c r="E275" s="195">
        <v>4.8</v>
      </c>
      <c r="F275" s="195">
        <v>90.2</v>
      </c>
      <c r="G275" s="195">
        <v>20.399999999999999</v>
      </c>
      <c r="H275" s="195">
        <v>20.5</v>
      </c>
      <c r="I275" s="195">
        <v>20.9</v>
      </c>
      <c r="J275" s="195">
        <v>30</v>
      </c>
      <c r="K275" s="195">
        <v>1.2</v>
      </c>
      <c r="L275" s="195">
        <v>0.89100000000000001</v>
      </c>
      <c r="M275" s="195">
        <v>36</v>
      </c>
      <c r="N275" s="195">
        <f t="shared" si="12"/>
        <v>5475</v>
      </c>
    </row>
    <row r="276" spans="1:14" x14ac:dyDescent="0.45">
      <c r="A276" s="195">
        <f t="shared" si="11"/>
        <v>2.2916666666666612</v>
      </c>
      <c r="B276" s="196">
        <v>44726</v>
      </c>
      <c r="C276" s="197">
        <v>0.65849537037037031</v>
      </c>
      <c r="D276" s="195">
        <v>74.7</v>
      </c>
      <c r="E276" s="195">
        <v>4.2</v>
      </c>
      <c r="F276" s="195">
        <v>90.8</v>
      </c>
      <c r="G276" s="195">
        <v>20.3</v>
      </c>
      <c r="H276" s="195">
        <v>20.6</v>
      </c>
      <c r="I276" s="195">
        <v>20.8</v>
      </c>
      <c r="J276" s="195">
        <v>30</v>
      </c>
      <c r="K276" s="195">
        <v>1.2</v>
      </c>
      <c r="L276" s="195">
        <v>0.89200000000000002</v>
      </c>
      <c r="M276" s="195">
        <v>36</v>
      </c>
      <c r="N276" s="195">
        <f t="shared" si="12"/>
        <v>5511</v>
      </c>
    </row>
    <row r="277" spans="1:14" x14ac:dyDescent="0.45">
      <c r="A277" s="195">
        <f t="shared" si="11"/>
        <v>2.2999999999999945</v>
      </c>
      <c r="B277" s="196">
        <v>44726</v>
      </c>
      <c r="C277" s="197">
        <v>0.65884259259259259</v>
      </c>
      <c r="D277" s="195">
        <v>74</v>
      </c>
      <c r="E277" s="195">
        <v>4.8</v>
      </c>
      <c r="F277" s="195">
        <v>91.5</v>
      </c>
      <c r="G277" s="195">
        <v>20.5</v>
      </c>
      <c r="H277" s="195">
        <v>20.5</v>
      </c>
      <c r="I277" s="195">
        <v>20.8</v>
      </c>
      <c r="J277" s="195">
        <v>30</v>
      </c>
      <c r="K277" s="195">
        <v>1.2</v>
      </c>
      <c r="L277" s="195">
        <v>0.89300000000000002</v>
      </c>
      <c r="M277" s="195">
        <v>36</v>
      </c>
      <c r="N277" s="195">
        <f t="shared" si="12"/>
        <v>5547</v>
      </c>
    </row>
    <row r="278" spans="1:14" x14ac:dyDescent="0.45">
      <c r="A278" s="195">
        <f t="shared" si="11"/>
        <v>2.3083333333333278</v>
      </c>
      <c r="B278" s="196">
        <v>44726</v>
      </c>
      <c r="C278" s="197">
        <v>0.65918981481481487</v>
      </c>
      <c r="D278" s="195">
        <v>73.3</v>
      </c>
      <c r="E278" s="195">
        <v>4.2</v>
      </c>
      <c r="F278" s="195">
        <v>92.1</v>
      </c>
      <c r="G278" s="195">
        <v>20.6</v>
      </c>
      <c r="H278" s="195">
        <v>20.7</v>
      </c>
      <c r="I278" s="195">
        <v>21.1</v>
      </c>
      <c r="J278" s="195">
        <v>30</v>
      </c>
      <c r="K278" s="195">
        <v>1.2</v>
      </c>
      <c r="L278" s="195">
        <v>0.89400000000000002</v>
      </c>
      <c r="M278" s="195">
        <v>36</v>
      </c>
      <c r="N278" s="195">
        <f t="shared" si="12"/>
        <v>5583</v>
      </c>
    </row>
    <row r="279" spans="1:14" x14ac:dyDescent="0.45">
      <c r="A279" s="195">
        <f t="shared" si="11"/>
        <v>2.3166666666666611</v>
      </c>
      <c r="B279" s="196">
        <v>44726</v>
      </c>
      <c r="C279" s="197">
        <v>0.65953703703703703</v>
      </c>
      <c r="D279" s="195">
        <v>73.3</v>
      </c>
      <c r="E279" s="195">
        <v>4.8</v>
      </c>
      <c r="F279" s="195">
        <v>92.1</v>
      </c>
      <c r="G279" s="195">
        <v>20.5</v>
      </c>
      <c r="H279" s="195">
        <v>20.6</v>
      </c>
      <c r="I279" s="195">
        <v>20.9</v>
      </c>
      <c r="J279" s="195">
        <v>30</v>
      </c>
      <c r="K279" s="195">
        <v>1.2</v>
      </c>
      <c r="L279" s="195">
        <v>0.89500000000000002</v>
      </c>
      <c r="M279" s="195">
        <v>36</v>
      </c>
      <c r="N279" s="195">
        <f t="shared" si="12"/>
        <v>5619</v>
      </c>
    </row>
    <row r="280" spans="1:14" x14ac:dyDescent="0.45">
      <c r="A280" s="195">
        <f t="shared" si="11"/>
        <v>2.3249999999999944</v>
      </c>
      <c r="B280" s="196">
        <v>44726</v>
      </c>
      <c r="C280" s="197">
        <v>0.6598842592592592</v>
      </c>
      <c r="D280" s="195">
        <v>72.599999999999994</v>
      </c>
      <c r="E280" s="195">
        <v>4.8</v>
      </c>
      <c r="F280" s="195">
        <v>92.8</v>
      </c>
      <c r="G280" s="195">
        <v>20.5</v>
      </c>
      <c r="H280" s="195">
        <v>20.7</v>
      </c>
      <c r="I280" s="195">
        <v>21.1</v>
      </c>
      <c r="J280" s="195">
        <v>30</v>
      </c>
      <c r="K280" s="195">
        <v>1.2</v>
      </c>
      <c r="L280" s="195">
        <v>0.89600000000000002</v>
      </c>
      <c r="M280" s="195">
        <v>36</v>
      </c>
      <c r="N280" s="195">
        <f t="shared" si="12"/>
        <v>5655</v>
      </c>
    </row>
    <row r="281" spans="1:14" x14ac:dyDescent="0.45">
      <c r="A281" s="195">
        <f t="shared" si="11"/>
        <v>2.3333333333333277</v>
      </c>
      <c r="B281" s="196">
        <v>44726</v>
      </c>
      <c r="C281" s="197">
        <v>0.66023148148148147</v>
      </c>
      <c r="D281" s="195">
        <v>72.599999999999994</v>
      </c>
      <c r="E281" s="195">
        <v>4.2</v>
      </c>
      <c r="F281" s="195">
        <v>93.4</v>
      </c>
      <c r="G281" s="195">
        <v>20.6</v>
      </c>
      <c r="H281" s="195">
        <v>20.7</v>
      </c>
      <c r="I281" s="195">
        <v>21</v>
      </c>
      <c r="J281" s="195">
        <v>30</v>
      </c>
      <c r="K281" s="195">
        <v>1.2</v>
      </c>
      <c r="L281" s="195">
        <v>0.89700000000000002</v>
      </c>
      <c r="M281" s="195">
        <v>36</v>
      </c>
      <c r="N281" s="195">
        <f t="shared" si="12"/>
        <v>5691</v>
      </c>
    </row>
    <row r="282" spans="1:14" x14ac:dyDescent="0.45">
      <c r="A282" s="195">
        <f t="shared" si="11"/>
        <v>2.341666666666661</v>
      </c>
      <c r="B282" s="196">
        <v>44726</v>
      </c>
      <c r="C282" s="197">
        <v>0.66057870370370375</v>
      </c>
      <c r="D282" s="195">
        <v>72</v>
      </c>
      <c r="E282" s="195">
        <v>4.8</v>
      </c>
      <c r="F282" s="195">
        <v>94</v>
      </c>
      <c r="G282" s="195">
        <v>20.6</v>
      </c>
      <c r="H282" s="195">
        <v>20.7</v>
      </c>
      <c r="I282" s="195">
        <v>21</v>
      </c>
      <c r="J282" s="195">
        <v>30</v>
      </c>
      <c r="K282" s="195">
        <v>1.2</v>
      </c>
      <c r="L282" s="195">
        <v>0.89800000000000002</v>
      </c>
      <c r="M282" s="195">
        <v>36</v>
      </c>
      <c r="N282" s="195">
        <f t="shared" si="12"/>
        <v>5727</v>
      </c>
    </row>
    <row r="283" spans="1:14" x14ac:dyDescent="0.45">
      <c r="A283" s="195">
        <f t="shared" si="11"/>
        <v>2.3499999999999943</v>
      </c>
      <c r="B283" s="196">
        <v>44726</v>
      </c>
      <c r="C283" s="197">
        <v>0.66092592592592592</v>
      </c>
      <c r="D283" s="195">
        <v>71.3</v>
      </c>
      <c r="E283" s="195">
        <v>4.2</v>
      </c>
      <c r="F283" s="195">
        <v>94.7</v>
      </c>
      <c r="G283" s="195">
        <v>20.5</v>
      </c>
      <c r="H283" s="195">
        <v>20.7</v>
      </c>
      <c r="I283" s="195">
        <v>21.1</v>
      </c>
      <c r="J283" s="195">
        <v>30</v>
      </c>
      <c r="K283" s="195">
        <v>1.2</v>
      </c>
      <c r="L283" s="195">
        <v>0.89900000000000002</v>
      </c>
      <c r="M283" s="195">
        <v>36</v>
      </c>
      <c r="N283" s="195">
        <f t="shared" si="12"/>
        <v>5763</v>
      </c>
    </row>
    <row r="284" spans="1:14" x14ac:dyDescent="0.45">
      <c r="A284" s="195">
        <f t="shared" si="11"/>
        <v>2.3583333333333276</v>
      </c>
      <c r="B284" s="196">
        <v>44726</v>
      </c>
      <c r="C284" s="197">
        <v>0.66127314814814808</v>
      </c>
      <c r="D284" s="195">
        <v>71.3</v>
      </c>
      <c r="E284" s="195">
        <v>4.2</v>
      </c>
      <c r="F284" s="195">
        <v>95.3</v>
      </c>
      <c r="G284" s="195">
        <v>20.5</v>
      </c>
      <c r="H284" s="195">
        <v>20.7</v>
      </c>
      <c r="I284" s="195">
        <v>21</v>
      </c>
      <c r="J284" s="195">
        <v>30</v>
      </c>
      <c r="K284" s="195">
        <v>1.2</v>
      </c>
      <c r="L284" s="195">
        <v>0.9</v>
      </c>
      <c r="M284" s="195">
        <v>36</v>
      </c>
      <c r="N284" s="195">
        <f t="shared" si="12"/>
        <v>5799</v>
      </c>
    </row>
    <row r="285" spans="1:14" x14ac:dyDescent="0.45">
      <c r="A285" s="195">
        <f t="shared" si="11"/>
        <v>2.3666666666666609</v>
      </c>
      <c r="B285" s="196">
        <v>44726</v>
      </c>
      <c r="C285" s="197">
        <v>0.66162037037037036</v>
      </c>
      <c r="D285" s="195">
        <v>70.599999999999994</v>
      </c>
      <c r="E285" s="195">
        <v>4.8</v>
      </c>
      <c r="F285" s="195">
        <v>95.9</v>
      </c>
      <c r="G285" s="195">
        <v>20.5</v>
      </c>
      <c r="H285" s="195">
        <v>20.5</v>
      </c>
      <c r="I285" s="195">
        <v>21</v>
      </c>
      <c r="J285" s="195">
        <v>30</v>
      </c>
      <c r="K285" s="195">
        <v>1.2</v>
      </c>
      <c r="L285" s="195">
        <v>0.90100000000000002</v>
      </c>
      <c r="M285" s="195">
        <v>36</v>
      </c>
      <c r="N285" s="195">
        <f t="shared" si="12"/>
        <v>5835</v>
      </c>
    </row>
    <row r="286" spans="1:14" x14ac:dyDescent="0.45">
      <c r="A286" s="195">
        <f t="shared" si="11"/>
        <v>2.3749999999999942</v>
      </c>
      <c r="B286" s="196">
        <v>44726</v>
      </c>
      <c r="C286" s="197">
        <v>0.66196759259259264</v>
      </c>
      <c r="D286" s="195">
        <v>69.900000000000006</v>
      </c>
      <c r="E286" s="195">
        <v>4.8</v>
      </c>
      <c r="F286" s="195">
        <v>96.6</v>
      </c>
      <c r="G286" s="195">
        <v>20.7</v>
      </c>
      <c r="H286" s="195">
        <v>20.7</v>
      </c>
      <c r="I286" s="195">
        <v>21.1</v>
      </c>
      <c r="J286" s="195">
        <v>30</v>
      </c>
      <c r="K286" s="195">
        <v>1.2</v>
      </c>
      <c r="L286" s="195">
        <v>0.90200000000000002</v>
      </c>
      <c r="M286" s="195">
        <v>36</v>
      </c>
      <c r="N286" s="195">
        <f t="shared" si="12"/>
        <v>5871</v>
      </c>
    </row>
    <row r="287" spans="1:14" x14ac:dyDescent="0.45">
      <c r="A287" s="195">
        <f t="shared" si="11"/>
        <v>2.3833333333333275</v>
      </c>
      <c r="B287" s="196">
        <v>44726</v>
      </c>
      <c r="C287" s="197">
        <v>0.66232638888888895</v>
      </c>
      <c r="D287" s="195">
        <v>69.3</v>
      </c>
      <c r="E287" s="195">
        <v>4.8</v>
      </c>
      <c r="F287" s="195">
        <v>97.2</v>
      </c>
      <c r="G287" s="195">
        <v>20.6</v>
      </c>
      <c r="H287" s="195">
        <v>20.7</v>
      </c>
      <c r="I287" s="195">
        <v>21.2</v>
      </c>
      <c r="J287" s="195">
        <v>30</v>
      </c>
      <c r="K287" s="195">
        <v>1.2</v>
      </c>
      <c r="L287" s="195">
        <v>0.90300000000000002</v>
      </c>
      <c r="M287" s="195">
        <v>36</v>
      </c>
      <c r="N287" s="195">
        <f t="shared" si="12"/>
        <v>5907</v>
      </c>
    </row>
    <row r="288" spans="1:14" x14ac:dyDescent="0.45">
      <c r="A288" s="195">
        <f t="shared" si="11"/>
        <v>2.3916666666666608</v>
      </c>
      <c r="B288" s="196">
        <v>44726</v>
      </c>
      <c r="C288" s="197">
        <v>0.66267361111111112</v>
      </c>
      <c r="D288" s="195">
        <v>69.3</v>
      </c>
      <c r="E288" s="195">
        <v>4.2</v>
      </c>
      <c r="F288" s="195">
        <v>97.8</v>
      </c>
      <c r="G288" s="195">
        <v>20.6</v>
      </c>
      <c r="H288" s="195">
        <v>20.7</v>
      </c>
      <c r="I288" s="195">
        <v>21.2</v>
      </c>
      <c r="J288" s="195">
        <v>30</v>
      </c>
      <c r="K288" s="195">
        <v>1.2</v>
      </c>
      <c r="L288" s="195">
        <v>0.90400000000000003</v>
      </c>
      <c r="M288" s="195">
        <v>36</v>
      </c>
      <c r="N288" s="195">
        <f t="shared" si="12"/>
        <v>5943</v>
      </c>
    </row>
    <row r="289" spans="1:14" x14ac:dyDescent="0.45">
      <c r="A289" s="195">
        <f t="shared" si="11"/>
        <v>2.3999999999999941</v>
      </c>
      <c r="B289" s="196">
        <v>44726</v>
      </c>
      <c r="C289" s="197">
        <v>0.66302083333333328</v>
      </c>
      <c r="D289" s="195">
        <v>68.599999999999994</v>
      </c>
      <c r="E289" s="195">
        <v>4.8</v>
      </c>
      <c r="F289" s="195">
        <v>97.8</v>
      </c>
      <c r="G289" s="195">
        <v>20.6</v>
      </c>
      <c r="H289" s="195">
        <v>20.8</v>
      </c>
      <c r="I289" s="195">
        <v>21.1</v>
      </c>
      <c r="J289" s="195">
        <v>30</v>
      </c>
      <c r="K289" s="195">
        <v>1.2</v>
      </c>
      <c r="L289" s="195">
        <v>0.90500000000000003</v>
      </c>
      <c r="M289" s="195">
        <v>36</v>
      </c>
      <c r="N289" s="195">
        <f t="shared" si="12"/>
        <v>5979</v>
      </c>
    </row>
    <row r="290" spans="1:14" x14ac:dyDescent="0.45">
      <c r="A290" s="195">
        <f t="shared" si="11"/>
        <v>2.4083333333333274</v>
      </c>
      <c r="B290" s="196">
        <v>44726</v>
      </c>
      <c r="C290" s="197">
        <v>0.66336805555555556</v>
      </c>
      <c r="D290" s="195">
        <v>68.599999999999994</v>
      </c>
      <c r="E290" s="195">
        <v>4.8</v>
      </c>
      <c r="F290" s="195">
        <v>98.5</v>
      </c>
      <c r="G290" s="195">
        <v>20.7</v>
      </c>
      <c r="H290" s="195">
        <v>20.8</v>
      </c>
      <c r="I290" s="195">
        <v>21</v>
      </c>
      <c r="J290" s="195">
        <v>30</v>
      </c>
      <c r="K290" s="195">
        <v>1.2</v>
      </c>
      <c r="L290" s="195">
        <v>0.90600000000000003</v>
      </c>
      <c r="M290" s="195">
        <v>36</v>
      </c>
      <c r="N290" s="195">
        <f t="shared" si="12"/>
        <v>6015</v>
      </c>
    </row>
    <row r="291" spans="1:14" x14ac:dyDescent="0.45">
      <c r="A291" s="195">
        <f t="shared" si="11"/>
        <v>2.4166666666666607</v>
      </c>
      <c r="B291" s="196">
        <v>44726</v>
      </c>
      <c r="C291" s="197">
        <v>0.66371527777777783</v>
      </c>
      <c r="D291" s="195">
        <v>67.900000000000006</v>
      </c>
      <c r="E291" s="195">
        <v>4.8</v>
      </c>
      <c r="F291" s="195">
        <v>99.1</v>
      </c>
      <c r="G291" s="195">
        <v>20.7</v>
      </c>
      <c r="H291" s="195">
        <v>20.7</v>
      </c>
      <c r="I291" s="195">
        <v>21.2</v>
      </c>
      <c r="J291" s="195">
        <v>30</v>
      </c>
      <c r="K291" s="195">
        <v>1.2</v>
      </c>
      <c r="L291" s="195">
        <v>0.90700000000000003</v>
      </c>
      <c r="M291" s="195">
        <v>36</v>
      </c>
      <c r="N291" s="195">
        <f t="shared" si="12"/>
        <v>6051</v>
      </c>
    </row>
    <row r="292" spans="1:14" x14ac:dyDescent="0.45">
      <c r="A292" s="195">
        <f t="shared" si="11"/>
        <v>2.424999999999994</v>
      </c>
      <c r="B292" s="196">
        <v>44726</v>
      </c>
      <c r="C292" s="197">
        <v>0.6640625</v>
      </c>
      <c r="D292" s="195">
        <v>67.2</v>
      </c>
      <c r="E292" s="195">
        <v>4.8</v>
      </c>
      <c r="F292" s="195">
        <v>99.7</v>
      </c>
      <c r="G292" s="195">
        <v>20.7</v>
      </c>
      <c r="H292" s="195">
        <v>20.7</v>
      </c>
      <c r="I292" s="195">
        <v>21.2</v>
      </c>
      <c r="J292" s="195">
        <v>30</v>
      </c>
      <c r="K292" s="195">
        <v>1.2</v>
      </c>
      <c r="L292" s="195">
        <v>0.90800000000000003</v>
      </c>
      <c r="M292" s="195">
        <v>36</v>
      </c>
      <c r="N292" s="195">
        <f t="shared" si="12"/>
        <v>6087</v>
      </c>
    </row>
    <row r="293" spans="1:14" x14ac:dyDescent="0.45">
      <c r="A293" s="195">
        <f t="shared" si="11"/>
        <v>2.4333333333333274</v>
      </c>
      <c r="B293" s="196">
        <v>44726</v>
      </c>
      <c r="C293" s="197">
        <v>0.66440972222222217</v>
      </c>
      <c r="D293" s="195">
        <v>67.2</v>
      </c>
      <c r="E293" s="195">
        <v>4.8</v>
      </c>
      <c r="F293" s="195">
        <v>100.4</v>
      </c>
      <c r="G293" s="195">
        <v>20.7</v>
      </c>
      <c r="H293" s="195">
        <v>20.8</v>
      </c>
      <c r="I293" s="195">
        <v>21.1</v>
      </c>
      <c r="J293" s="195">
        <v>30</v>
      </c>
      <c r="K293" s="195">
        <v>1.2</v>
      </c>
      <c r="L293" s="195">
        <v>0.90900000000000003</v>
      </c>
      <c r="M293" s="195">
        <v>36</v>
      </c>
      <c r="N293" s="195">
        <f t="shared" si="12"/>
        <v>6123</v>
      </c>
    </row>
    <row r="294" spans="1:14" x14ac:dyDescent="0.45">
      <c r="A294" s="195">
        <f t="shared" si="11"/>
        <v>2.4416666666666607</v>
      </c>
      <c r="B294" s="196">
        <v>44726</v>
      </c>
      <c r="C294" s="197">
        <v>0.66475694444444444</v>
      </c>
      <c r="D294" s="195">
        <v>66.599999999999994</v>
      </c>
      <c r="E294" s="195">
        <v>4.8</v>
      </c>
      <c r="F294" s="195">
        <v>101</v>
      </c>
      <c r="G294" s="195">
        <v>20.7</v>
      </c>
      <c r="H294" s="195">
        <v>20.7</v>
      </c>
      <c r="I294" s="195">
        <v>21.2</v>
      </c>
      <c r="J294" s="195">
        <v>30</v>
      </c>
      <c r="K294" s="195">
        <v>1.2</v>
      </c>
      <c r="L294" s="195">
        <v>0.91</v>
      </c>
      <c r="M294" s="195">
        <v>36</v>
      </c>
      <c r="N294" s="195">
        <f t="shared" si="12"/>
        <v>6159</v>
      </c>
    </row>
    <row r="295" spans="1:14" x14ac:dyDescent="0.45">
      <c r="A295" s="195">
        <f t="shared" si="11"/>
        <v>2.449999999999994</v>
      </c>
      <c r="B295" s="196">
        <v>44726</v>
      </c>
      <c r="C295" s="197">
        <v>0.66510416666666672</v>
      </c>
      <c r="D295" s="195">
        <v>66.599999999999994</v>
      </c>
      <c r="E295" s="195">
        <v>4.8</v>
      </c>
      <c r="F295" s="195">
        <v>101.6</v>
      </c>
      <c r="G295" s="195">
        <v>20.6</v>
      </c>
      <c r="H295" s="195">
        <v>20.7</v>
      </c>
      <c r="I295" s="195">
        <v>21.2</v>
      </c>
      <c r="J295" s="195">
        <v>30</v>
      </c>
      <c r="K295" s="195">
        <v>1.2</v>
      </c>
      <c r="L295" s="195">
        <v>0.91100000000000003</v>
      </c>
      <c r="M295" s="195">
        <v>36</v>
      </c>
      <c r="N295" s="195">
        <f t="shared" si="12"/>
        <v>6195</v>
      </c>
    </row>
    <row r="296" spans="1:14" x14ac:dyDescent="0.45">
      <c r="A296" s="195">
        <f t="shared" si="11"/>
        <v>2.4583333333333273</v>
      </c>
      <c r="B296" s="196">
        <v>44726</v>
      </c>
      <c r="C296" s="197">
        <v>0.66545138888888888</v>
      </c>
      <c r="D296" s="195">
        <v>65.900000000000006</v>
      </c>
      <c r="E296" s="195">
        <v>4.8</v>
      </c>
      <c r="F296" s="195">
        <v>102.3</v>
      </c>
      <c r="G296" s="195">
        <v>20.7</v>
      </c>
      <c r="H296" s="195">
        <v>20.8</v>
      </c>
      <c r="I296" s="195">
        <v>21.2</v>
      </c>
      <c r="J296" s="195">
        <v>30</v>
      </c>
      <c r="K296" s="195">
        <v>1.2</v>
      </c>
      <c r="L296" s="195">
        <v>0.91200000000000003</v>
      </c>
      <c r="M296" s="195">
        <v>36</v>
      </c>
      <c r="N296" s="195">
        <f t="shared" si="12"/>
        <v>6231</v>
      </c>
    </row>
    <row r="297" spans="1:14" x14ac:dyDescent="0.45">
      <c r="A297" s="195">
        <f t="shared" si="11"/>
        <v>2.4666666666666606</v>
      </c>
      <c r="B297" s="196">
        <v>44726</v>
      </c>
      <c r="C297" s="197">
        <v>0.66579861111111105</v>
      </c>
      <c r="D297" s="195">
        <v>65.2</v>
      </c>
      <c r="E297" s="195">
        <v>4.8</v>
      </c>
      <c r="F297" s="195">
        <v>102.9</v>
      </c>
      <c r="G297" s="195">
        <v>20.7</v>
      </c>
      <c r="H297" s="195">
        <v>20.9</v>
      </c>
      <c r="I297" s="195">
        <v>21.2</v>
      </c>
      <c r="J297" s="195">
        <v>30</v>
      </c>
      <c r="K297" s="195">
        <v>1.3</v>
      </c>
      <c r="L297" s="195">
        <v>0.91300000000000003</v>
      </c>
      <c r="M297" s="195">
        <v>39</v>
      </c>
      <c r="N297" s="195">
        <f t="shared" si="12"/>
        <v>6270</v>
      </c>
    </row>
    <row r="298" spans="1:14" x14ac:dyDescent="0.45">
      <c r="A298" s="195">
        <f t="shared" si="11"/>
        <v>2.4749999999999939</v>
      </c>
      <c r="B298" s="196">
        <v>44726</v>
      </c>
      <c r="C298" s="197">
        <v>0.66614583333333333</v>
      </c>
      <c r="D298" s="195">
        <v>64.5</v>
      </c>
      <c r="E298" s="195">
        <v>4.8</v>
      </c>
      <c r="F298" s="195">
        <v>103.5</v>
      </c>
      <c r="G298" s="195">
        <v>20.7</v>
      </c>
      <c r="H298" s="195">
        <v>20.7</v>
      </c>
      <c r="I298" s="195">
        <v>21.2</v>
      </c>
      <c r="J298" s="195">
        <v>30</v>
      </c>
      <c r="K298" s="195">
        <v>1.3</v>
      </c>
      <c r="L298" s="195">
        <v>0.91400000000000003</v>
      </c>
      <c r="M298" s="195">
        <v>39</v>
      </c>
      <c r="N298" s="195">
        <f t="shared" si="12"/>
        <v>6309</v>
      </c>
    </row>
    <row r="299" spans="1:14" x14ac:dyDescent="0.45">
      <c r="A299" s="195">
        <f t="shared" si="11"/>
        <v>2.4833333333333272</v>
      </c>
      <c r="B299" s="196">
        <v>44726</v>
      </c>
      <c r="C299" s="197">
        <v>0.6664930555555556</v>
      </c>
      <c r="D299" s="195">
        <v>64.5</v>
      </c>
      <c r="E299" s="195">
        <v>4.8</v>
      </c>
      <c r="F299" s="195">
        <v>104.2</v>
      </c>
      <c r="G299" s="195">
        <v>20.7</v>
      </c>
      <c r="H299" s="195">
        <v>20.8</v>
      </c>
      <c r="I299" s="195">
        <v>21.2</v>
      </c>
      <c r="J299" s="195">
        <v>30</v>
      </c>
      <c r="K299" s="195">
        <v>1.3</v>
      </c>
      <c r="L299" s="195">
        <v>0.91500000000000004</v>
      </c>
      <c r="M299" s="195">
        <v>39</v>
      </c>
      <c r="N299" s="195">
        <f t="shared" si="12"/>
        <v>6348</v>
      </c>
    </row>
    <row r="300" spans="1:14" x14ac:dyDescent="0.45">
      <c r="A300" s="195">
        <f t="shared" si="11"/>
        <v>2.4916666666666605</v>
      </c>
      <c r="B300" s="196">
        <v>44726</v>
      </c>
      <c r="C300" s="197">
        <v>0.66684027777777777</v>
      </c>
      <c r="D300" s="195">
        <v>63.9</v>
      </c>
      <c r="E300" s="195">
        <v>4.8</v>
      </c>
      <c r="F300" s="195">
        <v>104.8</v>
      </c>
      <c r="G300" s="195">
        <v>20.7</v>
      </c>
      <c r="H300" s="195">
        <v>20.8</v>
      </c>
      <c r="I300" s="195">
        <v>21.2</v>
      </c>
      <c r="J300" s="195">
        <v>30</v>
      </c>
      <c r="K300" s="195">
        <v>1.3</v>
      </c>
      <c r="L300" s="195">
        <v>0.91600000000000004</v>
      </c>
      <c r="M300" s="195">
        <v>39</v>
      </c>
      <c r="N300" s="195">
        <f t="shared" si="12"/>
        <v>6387</v>
      </c>
    </row>
    <row r="301" spans="1:14" x14ac:dyDescent="0.45">
      <c r="A301" s="195">
        <f t="shared" si="11"/>
        <v>2.4999999999999938</v>
      </c>
      <c r="B301" s="196">
        <v>44726</v>
      </c>
      <c r="C301" s="197">
        <v>0.66718749999999993</v>
      </c>
      <c r="D301" s="195">
        <v>63.9</v>
      </c>
      <c r="E301" s="195">
        <v>4.8</v>
      </c>
      <c r="F301" s="195">
        <v>105.5</v>
      </c>
      <c r="G301" s="195">
        <v>20.7</v>
      </c>
      <c r="H301" s="195">
        <v>20.9</v>
      </c>
      <c r="I301" s="195">
        <v>21.3</v>
      </c>
      <c r="J301" s="195">
        <v>30</v>
      </c>
      <c r="K301" s="195">
        <v>1.3</v>
      </c>
      <c r="L301" s="195">
        <v>0.91700000000000004</v>
      </c>
      <c r="M301" s="195">
        <v>39</v>
      </c>
      <c r="N301" s="195">
        <f t="shared" si="12"/>
        <v>6426</v>
      </c>
    </row>
    <row r="302" spans="1:14" x14ac:dyDescent="0.45">
      <c r="A302" s="195">
        <f t="shared" si="11"/>
        <v>2.5083333333333271</v>
      </c>
      <c r="B302" s="196">
        <v>44726</v>
      </c>
      <c r="C302" s="197">
        <v>0.66753472222222221</v>
      </c>
      <c r="D302" s="195">
        <v>63.2</v>
      </c>
      <c r="E302" s="195">
        <v>4.8</v>
      </c>
      <c r="F302" s="195">
        <v>106.1</v>
      </c>
      <c r="G302" s="195">
        <v>20.8</v>
      </c>
      <c r="H302" s="195">
        <v>20.6</v>
      </c>
      <c r="I302" s="195">
        <v>21.2</v>
      </c>
      <c r="J302" s="195">
        <v>30</v>
      </c>
      <c r="K302" s="195">
        <v>1.3</v>
      </c>
      <c r="L302" s="195">
        <v>0.91800000000000004</v>
      </c>
      <c r="M302" s="195">
        <v>39</v>
      </c>
      <c r="N302" s="195">
        <f t="shared" si="12"/>
        <v>6465</v>
      </c>
    </row>
    <row r="303" spans="1:14" x14ac:dyDescent="0.45">
      <c r="A303" s="195">
        <f t="shared" si="11"/>
        <v>2.5166666666666604</v>
      </c>
      <c r="B303" s="196">
        <v>44726</v>
      </c>
      <c r="C303" s="197">
        <v>0.66788194444444438</v>
      </c>
      <c r="D303" s="195">
        <v>62.5</v>
      </c>
      <c r="E303" s="195">
        <v>4.8</v>
      </c>
      <c r="F303" s="195">
        <v>106.7</v>
      </c>
      <c r="G303" s="195">
        <v>20.7</v>
      </c>
      <c r="H303" s="195">
        <v>20.9</v>
      </c>
      <c r="I303" s="195">
        <v>21.3</v>
      </c>
      <c r="J303" s="195">
        <v>30</v>
      </c>
      <c r="K303" s="195">
        <v>1.3</v>
      </c>
      <c r="L303" s="195">
        <v>0.91900000000000004</v>
      </c>
      <c r="M303" s="195">
        <v>39</v>
      </c>
      <c r="N303" s="195">
        <f t="shared" si="12"/>
        <v>6504</v>
      </c>
    </row>
    <row r="304" spans="1:14" x14ac:dyDescent="0.45">
      <c r="A304" s="195">
        <f t="shared" si="11"/>
        <v>2.5249999999999937</v>
      </c>
      <c r="B304" s="196">
        <v>44726</v>
      </c>
      <c r="C304" s="197">
        <v>0.66822916666666676</v>
      </c>
      <c r="D304" s="195">
        <v>62.5</v>
      </c>
      <c r="E304" s="195">
        <v>4.8</v>
      </c>
      <c r="F304" s="195">
        <v>106.7</v>
      </c>
      <c r="G304" s="195">
        <v>20.7</v>
      </c>
      <c r="H304" s="195">
        <v>20.8</v>
      </c>
      <c r="I304" s="195">
        <v>21.3</v>
      </c>
      <c r="J304" s="195">
        <v>30</v>
      </c>
      <c r="K304" s="195">
        <v>1.3</v>
      </c>
      <c r="L304" s="195">
        <v>0.92</v>
      </c>
      <c r="M304" s="195">
        <v>39</v>
      </c>
      <c r="N304" s="195">
        <f t="shared" si="12"/>
        <v>6543</v>
      </c>
    </row>
    <row r="305" spans="1:14" x14ac:dyDescent="0.45">
      <c r="A305" s="195">
        <f t="shared" si="11"/>
        <v>2.533333333333327</v>
      </c>
      <c r="B305" s="196">
        <v>44726</v>
      </c>
      <c r="C305" s="197">
        <v>0.66857638888888893</v>
      </c>
      <c r="D305" s="195">
        <v>61.8</v>
      </c>
      <c r="E305" s="195">
        <v>4.8</v>
      </c>
      <c r="F305" s="195">
        <v>107.4</v>
      </c>
      <c r="G305" s="195">
        <v>20.7</v>
      </c>
      <c r="H305" s="195">
        <v>21</v>
      </c>
      <c r="I305" s="195">
        <v>21.2</v>
      </c>
      <c r="J305" s="195">
        <v>30</v>
      </c>
      <c r="K305" s="195">
        <v>1.3</v>
      </c>
      <c r="L305" s="195">
        <v>0.92100000000000004</v>
      </c>
      <c r="M305" s="195">
        <v>39</v>
      </c>
      <c r="N305" s="195">
        <f t="shared" si="12"/>
        <v>6582</v>
      </c>
    </row>
    <row r="306" spans="1:14" x14ac:dyDescent="0.45">
      <c r="A306" s="195">
        <f t="shared" si="11"/>
        <v>2.5416666666666603</v>
      </c>
      <c r="B306" s="196">
        <v>44726</v>
      </c>
      <c r="C306" s="197">
        <v>0.66892361111111109</v>
      </c>
      <c r="D306" s="195">
        <v>61.2</v>
      </c>
      <c r="E306" s="195">
        <v>4.8</v>
      </c>
      <c r="F306" s="195">
        <v>108.6</v>
      </c>
      <c r="G306" s="195">
        <v>20.7</v>
      </c>
      <c r="H306" s="195">
        <v>20.8</v>
      </c>
      <c r="I306" s="195">
        <v>21.2</v>
      </c>
      <c r="J306" s="195">
        <v>30</v>
      </c>
      <c r="K306" s="195">
        <v>1.3</v>
      </c>
      <c r="L306" s="195">
        <v>0.92200000000000004</v>
      </c>
      <c r="M306" s="195">
        <v>39</v>
      </c>
      <c r="N306" s="195">
        <f t="shared" si="12"/>
        <v>6621</v>
      </c>
    </row>
    <row r="307" spans="1:14" x14ac:dyDescent="0.45">
      <c r="A307" s="195">
        <f t="shared" si="11"/>
        <v>2.5499999999999936</v>
      </c>
      <c r="B307" s="196">
        <v>44726</v>
      </c>
      <c r="C307" s="197">
        <v>0.66927083333333337</v>
      </c>
      <c r="D307" s="195">
        <v>60.5</v>
      </c>
      <c r="E307" s="195">
        <v>4.8</v>
      </c>
      <c r="F307" s="195">
        <v>108.6</v>
      </c>
      <c r="G307" s="195">
        <v>20.7</v>
      </c>
      <c r="H307" s="195">
        <v>20.7</v>
      </c>
      <c r="I307" s="195">
        <v>21.4</v>
      </c>
      <c r="J307" s="195">
        <v>30</v>
      </c>
      <c r="K307" s="195">
        <v>1.3</v>
      </c>
      <c r="L307" s="195">
        <v>0.92300000000000004</v>
      </c>
      <c r="M307" s="195">
        <v>39</v>
      </c>
      <c r="N307" s="195">
        <f t="shared" si="12"/>
        <v>6660</v>
      </c>
    </row>
    <row r="308" spans="1:14" x14ac:dyDescent="0.45">
      <c r="A308" s="195">
        <f t="shared" si="11"/>
        <v>2.5583333333333269</v>
      </c>
      <c r="B308" s="196">
        <v>44726</v>
      </c>
      <c r="C308" s="197">
        <v>0.66961805555555554</v>
      </c>
      <c r="D308" s="195">
        <v>60.5</v>
      </c>
      <c r="E308" s="195">
        <v>4.8</v>
      </c>
      <c r="F308" s="195">
        <v>109.3</v>
      </c>
      <c r="G308" s="195">
        <v>20.7</v>
      </c>
      <c r="H308" s="195">
        <v>21</v>
      </c>
      <c r="I308" s="195">
        <v>21.3</v>
      </c>
      <c r="J308" s="195">
        <v>30</v>
      </c>
      <c r="K308" s="195">
        <v>1.3</v>
      </c>
      <c r="L308" s="195">
        <v>0.92500000000000004</v>
      </c>
      <c r="M308" s="195">
        <v>39</v>
      </c>
      <c r="N308" s="195">
        <f t="shared" si="12"/>
        <v>6699</v>
      </c>
    </row>
    <row r="309" spans="1:14" x14ac:dyDescent="0.45">
      <c r="A309" s="195">
        <f t="shared" si="11"/>
        <v>2.5666666666666602</v>
      </c>
      <c r="B309" s="196">
        <v>44726</v>
      </c>
      <c r="C309" s="197">
        <v>0.6699652777777777</v>
      </c>
      <c r="D309" s="195">
        <v>59.8</v>
      </c>
      <c r="E309" s="195">
        <v>4.8</v>
      </c>
      <c r="F309" s="195">
        <v>109.9</v>
      </c>
      <c r="G309" s="195">
        <v>20.8</v>
      </c>
      <c r="H309" s="195">
        <v>20.8</v>
      </c>
      <c r="I309" s="195">
        <v>21.3</v>
      </c>
      <c r="J309" s="195">
        <v>30</v>
      </c>
      <c r="K309" s="195">
        <v>1.3</v>
      </c>
      <c r="L309" s="195">
        <v>0.92600000000000005</v>
      </c>
      <c r="M309" s="195">
        <v>39</v>
      </c>
      <c r="N309" s="195">
        <f t="shared" si="12"/>
        <v>6738</v>
      </c>
    </row>
    <row r="310" spans="1:14" x14ac:dyDescent="0.45">
      <c r="A310" s="195">
        <f t="shared" si="11"/>
        <v>2.5749999999999935</v>
      </c>
      <c r="B310" s="196">
        <v>44726</v>
      </c>
      <c r="C310" s="197">
        <v>0.67031249999999998</v>
      </c>
      <c r="D310" s="195">
        <v>59.1</v>
      </c>
      <c r="E310" s="195">
        <v>4.8</v>
      </c>
      <c r="F310" s="195">
        <v>110.5</v>
      </c>
      <c r="G310" s="195">
        <v>20.7</v>
      </c>
      <c r="H310" s="195">
        <v>20.7</v>
      </c>
      <c r="I310" s="195">
        <v>21.2</v>
      </c>
      <c r="J310" s="195">
        <v>30</v>
      </c>
      <c r="K310" s="195">
        <v>1.3</v>
      </c>
      <c r="L310" s="195">
        <v>0.92700000000000005</v>
      </c>
      <c r="M310" s="195">
        <v>39</v>
      </c>
      <c r="N310" s="195">
        <f t="shared" si="12"/>
        <v>6777</v>
      </c>
    </row>
    <row r="311" spans="1:14" x14ac:dyDescent="0.45">
      <c r="A311" s="195">
        <f t="shared" si="11"/>
        <v>2.5833333333333268</v>
      </c>
      <c r="B311" s="196">
        <v>44726</v>
      </c>
      <c r="C311" s="197">
        <v>0.67065972222222225</v>
      </c>
      <c r="D311" s="195">
        <v>59.1</v>
      </c>
      <c r="E311" s="195">
        <v>4.8</v>
      </c>
      <c r="F311" s="195">
        <v>111.2</v>
      </c>
      <c r="G311" s="195">
        <v>20.8</v>
      </c>
      <c r="H311" s="195">
        <v>20.9</v>
      </c>
      <c r="I311" s="195">
        <v>21.3</v>
      </c>
      <c r="J311" s="195">
        <v>30</v>
      </c>
      <c r="K311" s="195">
        <v>1.3</v>
      </c>
      <c r="L311" s="195">
        <v>0.92800000000000005</v>
      </c>
      <c r="M311" s="195">
        <v>39</v>
      </c>
      <c r="N311" s="195">
        <f t="shared" si="12"/>
        <v>6816</v>
      </c>
    </row>
    <row r="312" spans="1:14" x14ac:dyDescent="0.45">
      <c r="A312" s="195">
        <f t="shared" si="11"/>
        <v>2.5916666666666601</v>
      </c>
      <c r="B312" s="196">
        <v>44726</v>
      </c>
      <c r="C312" s="197">
        <v>0.67101851851851846</v>
      </c>
      <c r="D312" s="195">
        <v>58.5</v>
      </c>
      <c r="E312" s="195">
        <v>4.8</v>
      </c>
      <c r="F312" s="195">
        <v>111.8</v>
      </c>
      <c r="G312" s="195">
        <v>20.8</v>
      </c>
      <c r="H312" s="195">
        <v>20.7</v>
      </c>
      <c r="I312" s="195">
        <v>21.3</v>
      </c>
      <c r="J312" s="195">
        <v>30</v>
      </c>
      <c r="K312" s="195">
        <v>1.3</v>
      </c>
      <c r="L312" s="195">
        <v>0.92900000000000005</v>
      </c>
      <c r="M312" s="195">
        <v>39</v>
      </c>
      <c r="N312" s="195">
        <f t="shared" si="12"/>
        <v>6855</v>
      </c>
    </row>
    <row r="313" spans="1:14" x14ac:dyDescent="0.45">
      <c r="A313" s="195">
        <f t="shared" si="11"/>
        <v>2.5999999999999934</v>
      </c>
      <c r="B313" s="196">
        <v>44726</v>
      </c>
      <c r="C313" s="197">
        <v>0.67136574074074085</v>
      </c>
      <c r="D313" s="195">
        <v>57.8</v>
      </c>
      <c r="E313" s="195">
        <v>4.8</v>
      </c>
      <c r="F313" s="195">
        <v>112.4</v>
      </c>
      <c r="G313" s="195">
        <v>20.8</v>
      </c>
      <c r="H313" s="195">
        <v>21</v>
      </c>
      <c r="I313" s="195">
        <v>21.4</v>
      </c>
      <c r="J313" s="195">
        <v>30</v>
      </c>
      <c r="K313" s="195">
        <v>1.3</v>
      </c>
      <c r="L313" s="195">
        <v>0.93</v>
      </c>
      <c r="M313" s="195">
        <v>39</v>
      </c>
      <c r="N313" s="195">
        <f t="shared" si="12"/>
        <v>6894</v>
      </c>
    </row>
    <row r="314" spans="1:14" x14ac:dyDescent="0.45">
      <c r="A314" s="195">
        <f t="shared" si="11"/>
        <v>2.6083333333333267</v>
      </c>
      <c r="B314" s="196">
        <v>44726</v>
      </c>
      <c r="C314" s="197">
        <v>0.67171296296296301</v>
      </c>
      <c r="D314" s="195">
        <v>57.8</v>
      </c>
      <c r="E314" s="195">
        <v>4.8</v>
      </c>
      <c r="F314" s="195">
        <v>113.1</v>
      </c>
      <c r="G314" s="195">
        <v>20.8</v>
      </c>
      <c r="H314" s="195">
        <v>21.1</v>
      </c>
      <c r="I314" s="195">
        <v>21.3</v>
      </c>
      <c r="J314" s="195">
        <v>30</v>
      </c>
      <c r="K314" s="195">
        <v>1.3</v>
      </c>
      <c r="L314" s="195">
        <v>0.93100000000000005</v>
      </c>
      <c r="M314" s="195">
        <v>39</v>
      </c>
      <c r="N314" s="195">
        <f t="shared" si="12"/>
        <v>6933</v>
      </c>
    </row>
    <row r="315" spans="1:14" x14ac:dyDescent="0.45">
      <c r="A315" s="195">
        <f t="shared" si="11"/>
        <v>2.61666666666666</v>
      </c>
      <c r="B315" s="196">
        <v>44726</v>
      </c>
      <c r="C315" s="197">
        <v>0.67206018518518518</v>
      </c>
      <c r="D315" s="195">
        <v>57.1</v>
      </c>
      <c r="E315" s="195">
        <v>4.8</v>
      </c>
      <c r="F315" s="195">
        <v>113.7</v>
      </c>
      <c r="G315" s="195">
        <v>20.7</v>
      </c>
      <c r="H315" s="195">
        <v>21</v>
      </c>
      <c r="I315" s="195">
        <v>21.4</v>
      </c>
      <c r="J315" s="195">
        <v>30</v>
      </c>
      <c r="K315" s="195">
        <v>1.3</v>
      </c>
      <c r="L315" s="195">
        <v>0.93200000000000005</v>
      </c>
      <c r="M315" s="195">
        <v>39</v>
      </c>
      <c r="N315" s="195">
        <f t="shared" si="12"/>
        <v>6972</v>
      </c>
    </row>
    <row r="316" spans="1:14" x14ac:dyDescent="0.45">
      <c r="A316" s="195">
        <f t="shared" si="11"/>
        <v>2.6249999999999933</v>
      </c>
      <c r="B316" s="196">
        <v>44726</v>
      </c>
      <c r="C316" s="197">
        <v>0.67240740740740745</v>
      </c>
      <c r="D316" s="195">
        <v>57.1</v>
      </c>
      <c r="E316" s="195">
        <v>4.8</v>
      </c>
      <c r="F316" s="195">
        <v>114.3</v>
      </c>
      <c r="G316" s="195">
        <v>20.9</v>
      </c>
      <c r="H316" s="195">
        <v>21</v>
      </c>
      <c r="I316" s="195">
        <v>21.3</v>
      </c>
      <c r="J316" s="195">
        <v>30</v>
      </c>
      <c r="K316" s="195">
        <v>1.3</v>
      </c>
      <c r="L316" s="195">
        <v>0.93300000000000005</v>
      </c>
      <c r="M316" s="195">
        <v>39</v>
      </c>
      <c r="N316" s="195">
        <f t="shared" si="12"/>
        <v>7011</v>
      </c>
    </row>
    <row r="317" spans="1:14" x14ac:dyDescent="0.45">
      <c r="A317" s="195">
        <f t="shared" si="11"/>
        <v>2.6333333333333266</v>
      </c>
      <c r="B317" s="196">
        <v>44726</v>
      </c>
      <c r="C317" s="197">
        <v>0.67275462962962962</v>
      </c>
      <c r="D317" s="195">
        <v>56.4</v>
      </c>
      <c r="E317" s="195">
        <v>4.8</v>
      </c>
      <c r="F317" s="195">
        <v>115</v>
      </c>
      <c r="G317" s="195">
        <v>20.9</v>
      </c>
      <c r="H317" s="195">
        <v>20.9</v>
      </c>
      <c r="I317" s="195">
        <v>21.3</v>
      </c>
      <c r="J317" s="195">
        <v>30</v>
      </c>
      <c r="K317" s="195">
        <v>1.3</v>
      </c>
      <c r="L317" s="195">
        <v>0.93400000000000005</v>
      </c>
      <c r="M317" s="195">
        <v>39</v>
      </c>
      <c r="N317" s="195">
        <f t="shared" si="12"/>
        <v>7050</v>
      </c>
    </row>
    <row r="318" spans="1:14" x14ac:dyDescent="0.45">
      <c r="A318" s="195">
        <f t="shared" si="11"/>
        <v>2.6416666666666599</v>
      </c>
      <c r="B318" s="196">
        <v>44726</v>
      </c>
      <c r="C318" s="197">
        <v>0.67310185185185178</v>
      </c>
      <c r="D318" s="195">
        <v>55.8</v>
      </c>
      <c r="E318" s="195">
        <v>4.8</v>
      </c>
      <c r="F318" s="195">
        <v>115.6</v>
      </c>
      <c r="G318" s="195">
        <v>20.9</v>
      </c>
      <c r="H318" s="195">
        <v>20.9</v>
      </c>
      <c r="I318" s="195">
        <v>21.4</v>
      </c>
      <c r="J318" s="195">
        <v>30</v>
      </c>
      <c r="K318" s="195">
        <v>1.3</v>
      </c>
      <c r="L318" s="195">
        <v>0.93500000000000005</v>
      </c>
      <c r="M318" s="195">
        <v>39</v>
      </c>
      <c r="N318" s="195">
        <f t="shared" si="12"/>
        <v>7089</v>
      </c>
    </row>
    <row r="319" spans="1:14" x14ac:dyDescent="0.45">
      <c r="A319" s="195">
        <f t="shared" si="11"/>
        <v>2.6499999999999932</v>
      </c>
      <c r="B319" s="196">
        <v>44726</v>
      </c>
      <c r="C319" s="197">
        <v>0.67344907407407406</v>
      </c>
      <c r="D319" s="195">
        <v>55.1</v>
      </c>
      <c r="E319" s="195">
        <v>4.8</v>
      </c>
      <c r="F319" s="195">
        <v>115.6</v>
      </c>
      <c r="G319" s="195">
        <v>20.9</v>
      </c>
      <c r="H319" s="195">
        <v>21.1</v>
      </c>
      <c r="I319" s="195">
        <v>21.4</v>
      </c>
      <c r="J319" s="195">
        <v>30</v>
      </c>
      <c r="K319" s="195">
        <v>1.3</v>
      </c>
      <c r="L319" s="195">
        <v>0.93600000000000005</v>
      </c>
      <c r="M319" s="195">
        <v>39</v>
      </c>
      <c r="N319" s="195">
        <f t="shared" si="12"/>
        <v>7128</v>
      </c>
    </row>
    <row r="320" spans="1:14" x14ac:dyDescent="0.45">
      <c r="A320" s="195">
        <f t="shared" si="11"/>
        <v>2.6583333333333266</v>
      </c>
      <c r="B320" s="196">
        <v>44726</v>
      </c>
      <c r="C320" s="197">
        <v>0.67379629629629623</v>
      </c>
      <c r="D320" s="195">
        <v>55.1</v>
      </c>
      <c r="E320" s="195">
        <v>4.8</v>
      </c>
      <c r="F320" s="195">
        <v>116.9</v>
      </c>
      <c r="G320" s="195">
        <v>20.9</v>
      </c>
      <c r="H320" s="195">
        <v>20.9</v>
      </c>
      <c r="I320" s="195">
        <v>21.3</v>
      </c>
      <c r="J320" s="195">
        <v>30</v>
      </c>
      <c r="K320" s="195">
        <v>1.3</v>
      </c>
      <c r="L320" s="195">
        <v>0.93799999999999994</v>
      </c>
      <c r="M320" s="195">
        <v>39</v>
      </c>
      <c r="N320" s="195">
        <f t="shared" si="12"/>
        <v>7167</v>
      </c>
    </row>
    <row r="321" spans="1:14" x14ac:dyDescent="0.45">
      <c r="A321" s="195">
        <f t="shared" si="11"/>
        <v>2.6666666666666599</v>
      </c>
      <c r="B321" s="196">
        <v>44726</v>
      </c>
      <c r="C321" s="197">
        <v>0.67414351851851861</v>
      </c>
      <c r="D321" s="195">
        <v>54.4</v>
      </c>
      <c r="E321" s="195">
        <v>4.8</v>
      </c>
      <c r="F321" s="195">
        <v>117.5</v>
      </c>
      <c r="G321" s="195">
        <v>20.8</v>
      </c>
      <c r="H321" s="195">
        <v>20.9</v>
      </c>
      <c r="I321" s="195">
        <v>21.3</v>
      </c>
      <c r="J321" s="195">
        <v>30</v>
      </c>
      <c r="K321" s="195">
        <v>1.3</v>
      </c>
      <c r="L321" s="195">
        <v>0.93899999999999995</v>
      </c>
      <c r="M321" s="195">
        <v>39</v>
      </c>
      <c r="N321" s="195">
        <f t="shared" si="12"/>
        <v>7206</v>
      </c>
    </row>
    <row r="322" spans="1:14" x14ac:dyDescent="0.45">
      <c r="A322" s="195">
        <f t="shared" si="11"/>
        <v>2.6749999999999932</v>
      </c>
      <c r="B322" s="196">
        <v>44726</v>
      </c>
      <c r="C322" s="197">
        <v>0.67449074074074078</v>
      </c>
      <c r="D322" s="195">
        <v>53.7</v>
      </c>
      <c r="E322" s="195">
        <v>4.8</v>
      </c>
      <c r="F322" s="195">
        <v>118.2</v>
      </c>
      <c r="G322" s="195">
        <v>20.8</v>
      </c>
      <c r="H322" s="195">
        <v>21</v>
      </c>
      <c r="I322" s="195">
        <v>21.3</v>
      </c>
      <c r="J322" s="195">
        <v>30</v>
      </c>
      <c r="K322" s="195">
        <v>1.3</v>
      </c>
      <c r="L322" s="195">
        <v>0.94</v>
      </c>
      <c r="M322" s="195">
        <v>39</v>
      </c>
      <c r="N322" s="195">
        <f t="shared" si="12"/>
        <v>7245</v>
      </c>
    </row>
    <row r="323" spans="1:14" x14ac:dyDescent="0.45">
      <c r="A323" s="195">
        <f t="shared" si="11"/>
        <v>2.6833333333333265</v>
      </c>
      <c r="B323" s="196">
        <v>44726</v>
      </c>
      <c r="C323" s="197">
        <v>0.67483796296296295</v>
      </c>
      <c r="D323" s="195">
        <v>53.7</v>
      </c>
      <c r="E323" s="195">
        <v>4.8</v>
      </c>
      <c r="F323" s="195">
        <v>118.2</v>
      </c>
      <c r="G323" s="195">
        <v>20.7</v>
      </c>
      <c r="H323" s="195">
        <v>21</v>
      </c>
      <c r="I323" s="195">
        <v>21.4</v>
      </c>
      <c r="J323" s="195">
        <v>30</v>
      </c>
      <c r="K323" s="195">
        <v>1.3</v>
      </c>
      <c r="L323" s="195">
        <v>0.94099999999999995</v>
      </c>
      <c r="M323" s="195">
        <v>39</v>
      </c>
      <c r="N323" s="195">
        <f t="shared" si="12"/>
        <v>7284</v>
      </c>
    </row>
    <row r="324" spans="1:14" x14ac:dyDescent="0.45">
      <c r="A324" s="195">
        <f t="shared" ref="A324:A387" si="13">A323+30/3600</f>
        <v>2.6916666666666598</v>
      </c>
      <c r="B324" s="196">
        <v>44726</v>
      </c>
      <c r="C324" s="197">
        <v>0.67518518518518522</v>
      </c>
      <c r="D324" s="195">
        <v>53.1</v>
      </c>
      <c r="E324" s="195">
        <v>4.8</v>
      </c>
      <c r="F324" s="195">
        <v>118.8</v>
      </c>
      <c r="G324" s="195">
        <v>21</v>
      </c>
      <c r="H324" s="195">
        <v>21</v>
      </c>
      <c r="I324" s="195">
        <v>21.4</v>
      </c>
      <c r="J324" s="195">
        <v>30</v>
      </c>
      <c r="K324" s="195">
        <v>1.3</v>
      </c>
      <c r="L324" s="195">
        <v>0.94199999999999995</v>
      </c>
      <c r="M324" s="195">
        <v>39</v>
      </c>
      <c r="N324" s="195">
        <f t="shared" ref="N324:N387" si="14">K324*30+N323</f>
        <v>7323</v>
      </c>
    </row>
    <row r="325" spans="1:14" x14ac:dyDescent="0.45">
      <c r="A325" s="195">
        <f t="shared" si="13"/>
        <v>2.6999999999999931</v>
      </c>
      <c r="B325" s="196">
        <v>44726</v>
      </c>
      <c r="C325" s="197">
        <v>0.67553240740740739</v>
      </c>
      <c r="D325" s="195">
        <v>52.4</v>
      </c>
      <c r="E325" s="195">
        <v>4.8</v>
      </c>
      <c r="F325" s="195">
        <v>119.4</v>
      </c>
      <c r="G325" s="195">
        <v>21</v>
      </c>
      <c r="H325" s="195">
        <v>20.8</v>
      </c>
      <c r="I325" s="195">
        <v>21.3</v>
      </c>
      <c r="J325" s="195">
        <v>30</v>
      </c>
      <c r="K325" s="195">
        <v>1.3</v>
      </c>
      <c r="L325" s="195">
        <v>0.94299999999999995</v>
      </c>
      <c r="M325" s="195">
        <v>39</v>
      </c>
      <c r="N325" s="195">
        <f t="shared" si="14"/>
        <v>7362</v>
      </c>
    </row>
    <row r="326" spans="1:14" x14ac:dyDescent="0.45">
      <c r="A326" s="195">
        <f t="shared" si="13"/>
        <v>2.7083333333333264</v>
      </c>
      <c r="B326" s="196">
        <v>44726</v>
      </c>
      <c r="C326" s="197">
        <v>0.67587962962962955</v>
      </c>
      <c r="D326" s="195">
        <v>52.4</v>
      </c>
      <c r="E326" s="195">
        <v>4.8</v>
      </c>
      <c r="F326" s="195">
        <v>120.1</v>
      </c>
      <c r="G326" s="195">
        <v>21</v>
      </c>
      <c r="H326" s="195">
        <v>20.9</v>
      </c>
      <c r="I326" s="195">
        <v>21.4</v>
      </c>
      <c r="J326" s="195">
        <v>30</v>
      </c>
      <c r="K326" s="195">
        <v>1.3</v>
      </c>
      <c r="L326" s="195">
        <v>0.94399999999999995</v>
      </c>
      <c r="M326" s="195">
        <v>39</v>
      </c>
      <c r="N326" s="195">
        <f t="shared" si="14"/>
        <v>7401</v>
      </c>
    </row>
    <row r="327" spans="1:14" x14ac:dyDescent="0.45">
      <c r="A327" s="195">
        <f t="shared" si="13"/>
        <v>2.7166666666666597</v>
      </c>
      <c r="B327" s="196">
        <v>44726</v>
      </c>
      <c r="C327" s="197">
        <v>0.67622685185185183</v>
      </c>
      <c r="D327" s="195">
        <v>51.7</v>
      </c>
      <c r="E327" s="195">
        <v>4.8</v>
      </c>
      <c r="F327" s="195">
        <v>120.7</v>
      </c>
      <c r="G327" s="195">
        <v>20.9</v>
      </c>
      <c r="H327" s="195">
        <v>21.2</v>
      </c>
      <c r="I327" s="195">
        <v>21.3</v>
      </c>
      <c r="J327" s="195">
        <v>30</v>
      </c>
      <c r="K327" s="195">
        <v>1.3</v>
      </c>
      <c r="L327" s="195">
        <v>0.94499999999999995</v>
      </c>
      <c r="M327" s="195">
        <v>39</v>
      </c>
      <c r="N327" s="195">
        <f t="shared" si="14"/>
        <v>7440</v>
      </c>
    </row>
    <row r="328" spans="1:14" x14ac:dyDescent="0.45">
      <c r="A328" s="195">
        <f t="shared" si="13"/>
        <v>2.724999999999993</v>
      </c>
      <c r="B328" s="196">
        <v>44726</v>
      </c>
      <c r="C328" s="197">
        <v>0.67657407407407411</v>
      </c>
      <c r="D328" s="195">
        <v>51</v>
      </c>
      <c r="E328" s="195">
        <v>4.8</v>
      </c>
      <c r="F328" s="195">
        <v>121.3</v>
      </c>
      <c r="G328" s="195">
        <v>20.9</v>
      </c>
      <c r="H328" s="195">
        <v>21.1</v>
      </c>
      <c r="I328" s="195">
        <v>21.5</v>
      </c>
      <c r="J328" s="195">
        <v>30</v>
      </c>
      <c r="K328" s="195">
        <v>1.3</v>
      </c>
      <c r="L328" s="195">
        <v>0.94599999999999995</v>
      </c>
      <c r="M328" s="195">
        <v>39</v>
      </c>
      <c r="N328" s="195">
        <f t="shared" si="14"/>
        <v>7479</v>
      </c>
    </row>
    <row r="329" spans="1:14" x14ac:dyDescent="0.45">
      <c r="A329" s="195">
        <f t="shared" si="13"/>
        <v>2.7333333333333263</v>
      </c>
      <c r="B329" s="196">
        <v>44726</v>
      </c>
      <c r="C329" s="197">
        <v>0.67692129629629638</v>
      </c>
      <c r="D329" s="195">
        <v>51</v>
      </c>
      <c r="E329" s="195">
        <v>4.8</v>
      </c>
      <c r="F329" s="195">
        <v>122</v>
      </c>
      <c r="G329" s="195">
        <v>21</v>
      </c>
      <c r="H329" s="195">
        <v>21.1</v>
      </c>
      <c r="I329" s="195">
        <v>21.6</v>
      </c>
      <c r="J329" s="195">
        <v>30</v>
      </c>
      <c r="K329" s="195">
        <v>1.3</v>
      </c>
      <c r="L329" s="195">
        <v>0.94699999999999995</v>
      </c>
      <c r="M329" s="195">
        <v>39</v>
      </c>
      <c r="N329" s="195">
        <f t="shared" si="14"/>
        <v>7518</v>
      </c>
    </row>
    <row r="330" spans="1:14" x14ac:dyDescent="0.45">
      <c r="A330" s="195">
        <f t="shared" si="13"/>
        <v>2.7416666666666596</v>
      </c>
      <c r="B330" s="196">
        <v>44726</v>
      </c>
      <c r="C330" s="197">
        <v>0.67726851851851855</v>
      </c>
      <c r="D330" s="195">
        <v>50.4</v>
      </c>
      <c r="E330" s="195">
        <v>4.8</v>
      </c>
      <c r="F330" s="195">
        <v>122.6</v>
      </c>
      <c r="G330" s="195">
        <v>21</v>
      </c>
      <c r="H330" s="195">
        <v>21</v>
      </c>
      <c r="I330" s="195">
        <v>21.6</v>
      </c>
      <c r="J330" s="195">
        <v>30</v>
      </c>
      <c r="K330" s="195">
        <v>1.3</v>
      </c>
      <c r="L330" s="195">
        <v>0.94799999999999995</v>
      </c>
      <c r="M330" s="195">
        <v>39</v>
      </c>
      <c r="N330" s="195">
        <f t="shared" si="14"/>
        <v>7557</v>
      </c>
    </row>
    <row r="331" spans="1:14" x14ac:dyDescent="0.45">
      <c r="A331" s="195">
        <f t="shared" si="13"/>
        <v>2.7499999999999929</v>
      </c>
      <c r="B331" s="196">
        <v>44726</v>
      </c>
      <c r="C331" s="197">
        <v>0.67761574074074071</v>
      </c>
      <c r="D331" s="195">
        <v>49.7</v>
      </c>
      <c r="E331" s="195">
        <v>4.8</v>
      </c>
      <c r="F331" s="195">
        <v>123.2</v>
      </c>
      <c r="G331" s="195">
        <v>20.9</v>
      </c>
      <c r="H331" s="195">
        <v>21.2</v>
      </c>
      <c r="I331" s="195">
        <v>21.5</v>
      </c>
      <c r="J331" s="195">
        <v>30</v>
      </c>
      <c r="K331" s="195">
        <v>1.3</v>
      </c>
      <c r="L331" s="195">
        <v>0.94899999999999995</v>
      </c>
      <c r="M331" s="195">
        <v>39</v>
      </c>
      <c r="N331" s="195">
        <f t="shared" si="14"/>
        <v>7596</v>
      </c>
    </row>
    <row r="332" spans="1:14" x14ac:dyDescent="0.45">
      <c r="A332" s="195">
        <f t="shared" si="13"/>
        <v>2.7583333333333262</v>
      </c>
      <c r="B332" s="196">
        <v>44726</v>
      </c>
      <c r="C332" s="197">
        <v>0.67796296296296299</v>
      </c>
      <c r="D332" s="195">
        <v>49</v>
      </c>
      <c r="E332" s="195">
        <v>4.8</v>
      </c>
      <c r="F332" s="195">
        <v>123.9</v>
      </c>
      <c r="G332" s="195">
        <v>21.1</v>
      </c>
      <c r="H332" s="195">
        <v>21</v>
      </c>
      <c r="I332" s="195">
        <v>21.5</v>
      </c>
      <c r="J332" s="195">
        <v>30</v>
      </c>
      <c r="K332" s="195">
        <v>1.4</v>
      </c>
      <c r="L332" s="195">
        <v>0.95099999999999996</v>
      </c>
      <c r="M332" s="195">
        <v>42</v>
      </c>
      <c r="N332" s="195">
        <f t="shared" si="14"/>
        <v>7638</v>
      </c>
    </row>
    <row r="333" spans="1:14" x14ac:dyDescent="0.45">
      <c r="A333" s="195">
        <f t="shared" si="13"/>
        <v>2.7666666666666595</v>
      </c>
      <c r="B333" s="196">
        <v>44726</v>
      </c>
      <c r="C333" s="197">
        <v>0.67831018518518515</v>
      </c>
      <c r="D333" s="195">
        <v>49</v>
      </c>
      <c r="E333" s="195">
        <v>4.8</v>
      </c>
      <c r="F333" s="195">
        <v>124.5</v>
      </c>
      <c r="G333" s="195">
        <v>21.1</v>
      </c>
      <c r="H333" s="195">
        <v>21</v>
      </c>
      <c r="I333" s="195">
        <v>21.5</v>
      </c>
      <c r="J333" s="195">
        <v>30</v>
      </c>
      <c r="K333" s="195">
        <v>1.4</v>
      </c>
      <c r="L333" s="195">
        <v>0.95199999999999996</v>
      </c>
      <c r="M333" s="195">
        <v>42</v>
      </c>
      <c r="N333" s="195">
        <f t="shared" si="14"/>
        <v>7680</v>
      </c>
    </row>
    <row r="334" spans="1:14" x14ac:dyDescent="0.45">
      <c r="A334" s="195">
        <f t="shared" si="13"/>
        <v>2.7749999999999928</v>
      </c>
      <c r="B334" s="196">
        <v>44726</v>
      </c>
      <c r="C334" s="197">
        <v>0.67865740740740732</v>
      </c>
      <c r="D334" s="195">
        <v>48.3</v>
      </c>
      <c r="E334" s="195">
        <v>4.8</v>
      </c>
      <c r="F334" s="195">
        <v>125.1</v>
      </c>
      <c r="G334" s="195">
        <v>20.9</v>
      </c>
      <c r="H334" s="195">
        <v>21.2</v>
      </c>
      <c r="I334" s="195">
        <v>21.5</v>
      </c>
      <c r="J334" s="195">
        <v>30</v>
      </c>
      <c r="K334" s="195">
        <v>1.4</v>
      </c>
      <c r="L334" s="195">
        <v>0.95299999999999996</v>
      </c>
      <c r="M334" s="195">
        <v>42</v>
      </c>
      <c r="N334" s="195">
        <f t="shared" si="14"/>
        <v>7722</v>
      </c>
    </row>
    <row r="335" spans="1:14" x14ac:dyDescent="0.45">
      <c r="A335" s="195">
        <f t="shared" si="13"/>
        <v>2.7833333333333261</v>
      </c>
      <c r="B335" s="196">
        <v>44726</v>
      </c>
      <c r="C335" s="197">
        <v>0.6790046296296296</v>
      </c>
      <c r="D335" s="195">
        <v>48.3</v>
      </c>
      <c r="E335" s="195">
        <v>4.8</v>
      </c>
      <c r="F335" s="195">
        <v>125.8</v>
      </c>
      <c r="G335" s="195">
        <v>21</v>
      </c>
      <c r="H335" s="195">
        <v>21.1</v>
      </c>
      <c r="I335" s="195">
        <v>21.5</v>
      </c>
      <c r="J335" s="195">
        <v>30</v>
      </c>
      <c r="K335" s="195">
        <v>1.4</v>
      </c>
      <c r="L335" s="195">
        <v>0.95399999999999996</v>
      </c>
      <c r="M335" s="195">
        <v>42</v>
      </c>
      <c r="N335" s="195">
        <f t="shared" si="14"/>
        <v>7764</v>
      </c>
    </row>
    <row r="336" spans="1:14" x14ac:dyDescent="0.45">
      <c r="A336" s="195">
        <f t="shared" si="13"/>
        <v>2.7916666666666594</v>
      </c>
      <c r="B336" s="196">
        <v>44726</v>
      </c>
      <c r="C336" s="197">
        <v>0.67935185185185187</v>
      </c>
      <c r="D336" s="195">
        <v>47.6</v>
      </c>
      <c r="E336" s="195">
        <v>4.8</v>
      </c>
      <c r="F336" s="195">
        <v>126.4</v>
      </c>
      <c r="G336" s="195">
        <v>21.1</v>
      </c>
      <c r="H336" s="195">
        <v>21.2</v>
      </c>
      <c r="I336" s="195">
        <v>21.5</v>
      </c>
      <c r="J336" s="195">
        <v>30</v>
      </c>
      <c r="K336" s="195">
        <v>1.4</v>
      </c>
      <c r="L336" s="195">
        <v>0.95499999999999996</v>
      </c>
      <c r="M336" s="195">
        <v>42</v>
      </c>
      <c r="N336" s="195">
        <f t="shared" si="14"/>
        <v>7806</v>
      </c>
    </row>
    <row r="337" spans="1:14" x14ac:dyDescent="0.45">
      <c r="A337" s="195">
        <f t="shared" si="13"/>
        <v>2.7999999999999927</v>
      </c>
      <c r="B337" s="196">
        <v>44726</v>
      </c>
      <c r="C337" s="197">
        <v>0.67969907407407415</v>
      </c>
      <c r="D337" s="195">
        <v>47</v>
      </c>
      <c r="E337" s="195">
        <v>4.8</v>
      </c>
      <c r="F337" s="195">
        <v>127</v>
      </c>
      <c r="G337" s="195">
        <v>21</v>
      </c>
      <c r="H337" s="195">
        <v>21.1</v>
      </c>
      <c r="I337" s="195">
        <v>21.6</v>
      </c>
      <c r="J337" s="195">
        <v>30</v>
      </c>
      <c r="K337" s="195">
        <v>1.4</v>
      </c>
      <c r="L337" s="195">
        <v>0.95599999999999996</v>
      </c>
      <c r="M337" s="195">
        <v>42</v>
      </c>
      <c r="N337" s="195">
        <f t="shared" si="14"/>
        <v>7848</v>
      </c>
    </row>
    <row r="338" spans="1:14" x14ac:dyDescent="0.45">
      <c r="A338" s="195">
        <f t="shared" si="13"/>
        <v>2.808333333333326</v>
      </c>
      <c r="B338" s="196">
        <v>44726</v>
      </c>
      <c r="C338" s="197">
        <v>0.68004629629629632</v>
      </c>
      <c r="D338" s="195">
        <v>47</v>
      </c>
      <c r="E338" s="195">
        <v>4.8</v>
      </c>
      <c r="F338" s="195">
        <v>127.7</v>
      </c>
      <c r="G338" s="195">
        <v>21</v>
      </c>
      <c r="H338" s="195">
        <v>21.1</v>
      </c>
      <c r="I338" s="195">
        <v>21.6</v>
      </c>
      <c r="J338" s="195">
        <v>30</v>
      </c>
      <c r="K338" s="195">
        <v>1.4</v>
      </c>
      <c r="L338" s="195">
        <v>0.95799999999999996</v>
      </c>
      <c r="M338" s="195">
        <v>42</v>
      </c>
      <c r="N338" s="195">
        <f t="shared" si="14"/>
        <v>7890</v>
      </c>
    </row>
    <row r="339" spans="1:14" x14ac:dyDescent="0.45">
      <c r="A339" s="195">
        <f t="shared" si="13"/>
        <v>2.8166666666666593</v>
      </c>
      <c r="B339" s="196">
        <v>44726</v>
      </c>
      <c r="C339" s="197">
        <v>0.68039351851851848</v>
      </c>
      <c r="D339" s="195">
        <v>46.3</v>
      </c>
      <c r="E339" s="195">
        <v>4.8</v>
      </c>
      <c r="F339" s="195">
        <v>128.30000000000001</v>
      </c>
      <c r="G339" s="195">
        <v>21.1</v>
      </c>
      <c r="H339" s="195">
        <v>21</v>
      </c>
      <c r="I339" s="195">
        <v>21.5</v>
      </c>
      <c r="J339" s="195">
        <v>30</v>
      </c>
      <c r="K339" s="195">
        <v>1.4</v>
      </c>
      <c r="L339" s="195">
        <v>0.95899999999999996</v>
      </c>
      <c r="M339" s="195">
        <v>42</v>
      </c>
      <c r="N339" s="195">
        <f t="shared" si="14"/>
        <v>7932</v>
      </c>
    </row>
    <row r="340" spans="1:14" x14ac:dyDescent="0.45">
      <c r="A340" s="195">
        <f t="shared" si="13"/>
        <v>2.8249999999999926</v>
      </c>
      <c r="B340" s="196">
        <v>44726</v>
      </c>
      <c r="C340" s="197">
        <v>0.68074074074074076</v>
      </c>
      <c r="D340" s="195">
        <v>45.6</v>
      </c>
      <c r="E340" s="195">
        <v>4.8</v>
      </c>
      <c r="F340" s="195">
        <v>128.9</v>
      </c>
      <c r="G340" s="195">
        <v>21.2</v>
      </c>
      <c r="H340" s="195">
        <v>21.2</v>
      </c>
      <c r="I340" s="195">
        <v>21.6</v>
      </c>
      <c r="J340" s="195">
        <v>30</v>
      </c>
      <c r="K340" s="195">
        <v>1.4</v>
      </c>
      <c r="L340" s="195">
        <v>0.96</v>
      </c>
      <c r="M340" s="195">
        <v>42</v>
      </c>
      <c r="N340" s="195">
        <f t="shared" si="14"/>
        <v>7974</v>
      </c>
    </row>
    <row r="341" spans="1:14" x14ac:dyDescent="0.45">
      <c r="A341" s="195">
        <f t="shared" si="13"/>
        <v>2.8333333333333259</v>
      </c>
      <c r="B341" s="196">
        <v>44726</v>
      </c>
      <c r="C341" s="197">
        <v>0.68108796296296292</v>
      </c>
      <c r="D341" s="195">
        <v>45.6</v>
      </c>
      <c r="E341" s="195">
        <v>4.8</v>
      </c>
      <c r="F341" s="195">
        <v>129.6</v>
      </c>
      <c r="G341" s="195">
        <v>21.1</v>
      </c>
      <c r="H341" s="195">
        <v>21</v>
      </c>
      <c r="I341" s="195">
        <v>21.7</v>
      </c>
      <c r="J341" s="195">
        <v>30</v>
      </c>
      <c r="K341" s="195">
        <v>1.4</v>
      </c>
      <c r="L341" s="195">
        <v>0.96099999999999997</v>
      </c>
      <c r="M341" s="195">
        <v>42</v>
      </c>
      <c r="N341" s="195">
        <f t="shared" si="14"/>
        <v>8016</v>
      </c>
    </row>
    <row r="342" spans="1:14" x14ac:dyDescent="0.45">
      <c r="A342" s="195">
        <f t="shared" si="13"/>
        <v>2.8416666666666592</v>
      </c>
      <c r="B342" s="196">
        <v>44726</v>
      </c>
      <c r="C342" s="197">
        <v>0.68143518518518509</v>
      </c>
      <c r="D342" s="195">
        <v>44.9</v>
      </c>
      <c r="E342" s="195">
        <v>4.8</v>
      </c>
      <c r="F342" s="195">
        <v>130.19999999999999</v>
      </c>
      <c r="G342" s="195">
        <v>21</v>
      </c>
      <c r="H342" s="195">
        <v>21.2</v>
      </c>
      <c r="I342" s="195">
        <v>21.6</v>
      </c>
      <c r="J342" s="195">
        <v>30</v>
      </c>
      <c r="K342" s="195">
        <v>1.4</v>
      </c>
      <c r="L342" s="195">
        <v>0.96199999999999997</v>
      </c>
      <c r="M342" s="195">
        <v>42</v>
      </c>
      <c r="N342" s="195">
        <f t="shared" si="14"/>
        <v>8058</v>
      </c>
    </row>
    <row r="343" spans="1:14" x14ac:dyDescent="0.45">
      <c r="A343" s="195">
        <f t="shared" si="13"/>
        <v>2.8499999999999925</v>
      </c>
      <c r="B343" s="196">
        <v>44726</v>
      </c>
      <c r="C343" s="197">
        <v>0.6817939814814814</v>
      </c>
      <c r="D343" s="195">
        <v>44.3</v>
      </c>
      <c r="E343" s="195">
        <v>4.8</v>
      </c>
      <c r="F343" s="195">
        <v>130.80000000000001</v>
      </c>
      <c r="G343" s="195">
        <v>21.1</v>
      </c>
      <c r="H343" s="195">
        <v>21.2</v>
      </c>
      <c r="I343" s="195">
        <v>21.6</v>
      </c>
      <c r="J343" s="195">
        <v>30</v>
      </c>
      <c r="K343" s="195">
        <v>1.4</v>
      </c>
      <c r="L343" s="195">
        <v>0.96299999999999997</v>
      </c>
      <c r="M343" s="195">
        <v>42</v>
      </c>
      <c r="N343" s="195">
        <f t="shared" si="14"/>
        <v>8100</v>
      </c>
    </row>
    <row r="344" spans="1:14" x14ac:dyDescent="0.45">
      <c r="A344" s="195">
        <f t="shared" si="13"/>
        <v>2.8583333333333258</v>
      </c>
      <c r="B344" s="196">
        <v>44726</v>
      </c>
      <c r="C344" s="197">
        <v>0.68214120370370368</v>
      </c>
      <c r="D344" s="195">
        <v>44.3</v>
      </c>
      <c r="E344" s="195">
        <v>4.8</v>
      </c>
      <c r="F344" s="195">
        <v>131.5</v>
      </c>
      <c r="G344" s="195">
        <v>21.3</v>
      </c>
      <c r="H344" s="195">
        <v>21.1</v>
      </c>
      <c r="I344" s="195">
        <v>21.5</v>
      </c>
      <c r="J344" s="195">
        <v>30</v>
      </c>
      <c r="K344" s="195">
        <v>1.4</v>
      </c>
      <c r="L344" s="195">
        <v>0.96499999999999997</v>
      </c>
      <c r="M344" s="195">
        <v>42</v>
      </c>
      <c r="N344" s="195">
        <f t="shared" si="14"/>
        <v>8142</v>
      </c>
    </row>
    <row r="345" spans="1:14" x14ac:dyDescent="0.45">
      <c r="A345" s="195">
        <f t="shared" si="13"/>
        <v>2.8666666666666591</v>
      </c>
      <c r="B345" s="196">
        <v>44726</v>
      </c>
      <c r="C345" s="197">
        <v>0.68248842592592596</v>
      </c>
      <c r="D345" s="195">
        <v>43.6</v>
      </c>
      <c r="E345" s="195">
        <v>4.8</v>
      </c>
      <c r="F345" s="195">
        <v>132.1</v>
      </c>
      <c r="G345" s="195">
        <v>21.2</v>
      </c>
      <c r="H345" s="195">
        <v>21.2</v>
      </c>
      <c r="I345" s="195">
        <v>21.6</v>
      </c>
      <c r="J345" s="195">
        <v>30</v>
      </c>
      <c r="K345" s="195">
        <v>1.4</v>
      </c>
      <c r="L345" s="195">
        <v>0.96599999999999997</v>
      </c>
      <c r="M345" s="195">
        <v>42</v>
      </c>
      <c r="N345" s="195">
        <f t="shared" si="14"/>
        <v>8184</v>
      </c>
    </row>
    <row r="346" spans="1:14" x14ac:dyDescent="0.45">
      <c r="A346" s="195">
        <f t="shared" si="13"/>
        <v>2.8749999999999925</v>
      </c>
      <c r="B346" s="196">
        <v>44726</v>
      </c>
      <c r="C346" s="197">
        <v>0.68283564814814823</v>
      </c>
      <c r="D346" s="195">
        <v>42.9</v>
      </c>
      <c r="E346" s="195">
        <v>4.8</v>
      </c>
      <c r="F346" s="195">
        <v>132.80000000000001</v>
      </c>
      <c r="G346" s="195">
        <v>21.1</v>
      </c>
      <c r="H346" s="195">
        <v>21.1</v>
      </c>
      <c r="I346" s="195">
        <v>21.6</v>
      </c>
      <c r="J346" s="195">
        <v>30</v>
      </c>
      <c r="K346" s="195">
        <v>1.4</v>
      </c>
      <c r="L346" s="195">
        <v>0.96699999999999997</v>
      </c>
      <c r="M346" s="195">
        <v>42</v>
      </c>
      <c r="N346" s="195">
        <f t="shared" si="14"/>
        <v>8226</v>
      </c>
    </row>
    <row r="347" spans="1:14" x14ac:dyDescent="0.45">
      <c r="A347" s="195">
        <f t="shared" si="13"/>
        <v>2.8833333333333258</v>
      </c>
      <c r="B347" s="196">
        <v>44726</v>
      </c>
      <c r="C347" s="197">
        <v>0.6831828703703704</v>
      </c>
      <c r="D347" s="195">
        <v>42.9</v>
      </c>
      <c r="E347" s="195">
        <v>4.8</v>
      </c>
      <c r="F347" s="195">
        <v>133.4</v>
      </c>
      <c r="G347" s="195">
        <v>21.2</v>
      </c>
      <c r="H347" s="195">
        <v>21.2</v>
      </c>
      <c r="I347" s="195">
        <v>21.6</v>
      </c>
      <c r="J347" s="195">
        <v>30</v>
      </c>
      <c r="K347" s="195">
        <v>1.4</v>
      </c>
      <c r="L347" s="195">
        <v>0.96799999999999997</v>
      </c>
      <c r="M347" s="195">
        <v>42</v>
      </c>
      <c r="N347" s="195">
        <f t="shared" si="14"/>
        <v>8268</v>
      </c>
    </row>
    <row r="348" spans="1:14" x14ac:dyDescent="0.45">
      <c r="A348" s="195">
        <f t="shared" si="13"/>
        <v>2.8916666666666591</v>
      </c>
      <c r="B348" s="196">
        <v>44726</v>
      </c>
      <c r="C348" s="197">
        <v>0.68353009259259256</v>
      </c>
      <c r="D348" s="195">
        <v>42.2</v>
      </c>
      <c r="E348" s="195">
        <v>4.8</v>
      </c>
      <c r="F348" s="195">
        <v>134</v>
      </c>
      <c r="G348" s="195">
        <v>21.1</v>
      </c>
      <c r="H348" s="195">
        <v>21.2</v>
      </c>
      <c r="I348" s="195">
        <v>21.6</v>
      </c>
      <c r="J348" s="195">
        <v>30</v>
      </c>
      <c r="K348" s="195">
        <v>1.4</v>
      </c>
      <c r="L348" s="195">
        <v>0.96899999999999997</v>
      </c>
      <c r="M348" s="195">
        <v>42</v>
      </c>
      <c r="N348" s="195">
        <f t="shared" si="14"/>
        <v>8310</v>
      </c>
    </row>
    <row r="349" spans="1:14" x14ac:dyDescent="0.45">
      <c r="A349" s="195">
        <f t="shared" si="13"/>
        <v>2.8999999999999924</v>
      </c>
      <c r="B349" s="196">
        <v>44726</v>
      </c>
      <c r="C349" s="197">
        <v>0.68387731481481484</v>
      </c>
      <c r="D349" s="195">
        <v>41.6</v>
      </c>
      <c r="E349" s="195">
        <v>4.8</v>
      </c>
      <c r="F349" s="195">
        <v>134.69999999999999</v>
      </c>
      <c r="G349" s="195">
        <v>21.1</v>
      </c>
      <c r="H349" s="195">
        <v>21.1</v>
      </c>
      <c r="I349" s="195">
        <v>21.6</v>
      </c>
      <c r="J349" s="195">
        <v>30</v>
      </c>
      <c r="K349" s="195">
        <v>1.4</v>
      </c>
      <c r="L349" s="195">
        <v>0.97</v>
      </c>
      <c r="M349" s="195">
        <v>42</v>
      </c>
      <c r="N349" s="195">
        <f t="shared" si="14"/>
        <v>8352</v>
      </c>
    </row>
    <row r="350" spans="1:14" x14ac:dyDescent="0.45">
      <c r="A350" s="195">
        <f t="shared" si="13"/>
        <v>2.9083333333333257</v>
      </c>
      <c r="B350" s="196">
        <v>44726</v>
      </c>
      <c r="C350" s="197">
        <v>0.68422453703703701</v>
      </c>
      <c r="D350" s="195">
        <v>41.6</v>
      </c>
      <c r="E350" s="195">
        <v>4.8</v>
      </c>
      <c r="F350" s="195">
        <v>135.30000000000001</v>
      </c>
      <c r="G350" s="195">
        <v>21.3</v>
      </c>
      <c r="H350" s="195">
        <v>21.2</v>
      </c>
      <c r="I350" s="195">
        <v>21.6</v>
      </c>
      <c r="J350" s="195">
        <v>30</v>
      </c>
      <c r="K350" s="195">
        <v>1.4</v>
      </c>
      <c r="L350" s="195">
        <v>0.97199999999999998</v>
      </c>
      <c r="M350" s="195">
        <v>42</v>
      </c>
      <c r="N350" s="195">
        <f t="shared" si="14"/>
        <v>8394</v>
      </c>
    </row>
    <row r="351" spans="1:14" x14ac:dyDescent="0.45">
      <c r="A351" s="195">
        <f t="shared" si="13"/>
        <v>2.916666666666659</v>
      </c>
      <c r="B351" s="196">
        <v>44726</v>
      </c>
      <c r="C351" s="197">
        <v>0.68457175925925917</v>
      </c>
      <c r="D351" s="195">
        <v>40.9</v>
      </c>
      <c r="E351" s="195">
        <v>4.8</v>
      </c>
      <c r="F351" s="195">
        <v>135.30000000000001</v>
      </c>
      <c r="G351" s="195">
        <v>21.2</v>
      </c>
      <c r="H351" s="195">
        <v>21.2</v>
      </c>
      <c r="I351" s="195">
        <v>21.6</v>
      </c>
      <c r="J351" s="195">
        <v>30</v>
      </c>
      <c r="K351" s="195">
        <v>1.4</v>
      </c>
      <c r="L351" s="195">
        <v>0.97299999999999998</v>
      </c>
      <c r="M351" s="195">
        <v>42</v>
      </c>
      <c r="N351" s="195">
        <f t="shared" si="14"/>
        <v>8436</v>
      </c>
    </row>
    <row r="352" spans="1:14" x14ac:dyDescent="0.45">
      <c r="A352" s="195">
        <f t="shared" si="13"/>
        <v>2.9249999999999923</v>
      </c>
      <c r="B352" s="196">
        <v>44726</v>
      </c>
      <c r="C352" s="197">
        <v>0.68491898148148145</v>
      </c>
      <c r="D352" s="195">
        <v>40.9</v>
      </c>
      <c r="E352" s="195">
        <v>4.8</v>
      </c>
      <c r="F352" s="195">
        <v>136.6</v>
      </c>
      <c r="G352" s="195">
        <v>21.1</v>
      </c>
      <c r="H352" s="195">
        <v>21</v>
      </c>
      <c r="I352" s="195">
        <v>21.6</v>
      </c>
      <c r="J352" s="195">
        <v>30</v>
      </c>
      <c r="K352" s="195">
        <v>1.4</v>
      </c>
      <c r="L352" s="195">
        <v>0.97399999999999998</v>
      </c>
      <c r="M352" s="195">
        <v>42</v>
      </c>
      <c r="N352" s="195">
        <f t="shared" si="14"/>
        <v>8478</v>
      </c>
    </row>
    <row r="353" spans="1:14" x14ac:dyDescent="0.45">
      <c r="A353" s="195">
        <f t="shared" si="13"/>
        <v>2.9333333333333256</v>
      </c>
      <c r="B353" s="196">
        <v>44726</v>
      </c>
      <c r="C353" s="197">
        <v>0.68526620370370372</v>
      </c>
      <c r="D353" s="195">
        <v>40.200000000000003</v>
      </c>
      <c r="E353" s="195">
        <v>4.8</v>
      </c>
      <c r="F353" s="195">
        <v>137.19999999999999</v>
      </c>
      <c r="G353" s="195">
        <v>21.2</v>
      </c>
      <c r="H353" s="195">
        <v>21.2</v>
      </c>
      <c r="I353" s="195">
        <v>21.7</v>
      </c>
      <c r="J353" s="195">
        <v>30</v>
      </c>
      <c r="K353" s="195">
        <v>1.4</v>
      </c>
      <c r="L353" s="195">
        <v>0.97499999999999998</v>
      </c>
      <c r="M353" s="195">
        <v>42</v>
      </c>
      <c r="N353" s="195">
        <f t="shared" si="14"/>
        <v>8520</v>
      </c>
    </row>
    <row r="354" spans="1:14" x14ac:dyDescent="0.45">
      <c r="A354" s="195">
        <f t="shared" si="13"/>
        <v>2.9416666666666589</v>
      </c>
      <c r="B354" s="196">
        <v>44726</v>
      </c>
      <c r="C354" s="197">
        <v>0.685613425925926</v>
      </c>
      <c r="D354" s="195">
        <v>40.200000000000003</v>
      </c>
      <c r="E354" s="195">
        <v>4.8</v>
      </c>
      <c r="F354" s="195">
        <v>137.19999999999999</v>
      </c>
      <c r="G354" s="195">
        <v>21.2</v>
      </c>
      <c r="H354" s="195">
        <v>21.3</v>
      </c>
      <c r="I354" s="195">
        <v>21.7</v>
      </c>
      <c r="J354" s="195">
        <v>30</v>
      </c>
      <c r="K354" s="195">
        <v>1.4</v>
      </c>
      <c r="L354" s="195">
        <v>0.97599999999999998</v>
      </c>
      <c r="M354" s="195">
        <v>42</v>
      </c>
      <c r="N354" s="195">
        <f t="shared" si="14"/>
        <v>8562</v>
      </c>
    </row>
    <row r="355" spans="1:14" x14ac:dyDescent="0.45">
      <c r="A355" s="195">
        <f t="shared" si="13"/>
        <v>2.9499999999999922</v>
      </c>
      <c r="B355" s="196">
        <v>44726</v>
      </c>
      <c r="C355" s="197">
        <v>0.68596064814814817</v>
      </c>
      <c r="D355" s="195">
        <v>39.5</v>
      </c>
      <c r="E355" s="195">
        <v>4.8</v>
      </c>
      <c r="F355" s="195">
        <v>137.80000000000001</v>
      </c>
      <c r="G355" s="195">
        <v>21.3</v>
      </c>
      <c r="H355" s="195">
        <v>21.2</v>
      </c>
      <c r="I355" s="195">
        <v>21.6</v>
      </c>
      <c r="J355" s="195">
        <v>30</v>
      </c>
      <c r="K355" s="195">
        <v>1.4</v>
      </c>
      <c r="L355" s="195">
        <v>0.97699999999999998</v>
      </c>
      <c r="M355" s="195">
        <v>42</v>
      </c>
      <c r="N355" s="195">
        <f t="shared" si="14"/>
        <v>8604</v>
      </c>
    </row>
    <row r="356" spans="1:14" x14ac:dyDescent="0.45">
      <c r="A356" s="195">
        <f t="shared" si="13"/>
        <v>2.9583333333333255</v>
      </c>
      <c r="B356" s="196">
        <v>44726</v>
      </c>
      <c r="C356" s="197">
        <v>0.68630787037037033</v>
      </c>
      <c r="D356" s="195">
        <v>38.9</v>
      </c>
      <c r="E356" s="195">
        <v>4.8</v>
      </c>
      <c r="F356" s="195">
        <v>138.5</v>
      </c>
      <c r="G356" s="195">
        <v>21.2</v>
      </c>
      <c r="H356" s="195">
        <v>21.4</v>
      </c>
      <c r="I356" s="195">
        <v>21.8</v>
      </c>
      <c r="J356" s="195">
        <v>30</v>
      </c>
      <c r="K356" s="195">
        <v>1.4</v>
      </c>
      <c r="L356" s="195">
        <v>0.97899999999999998</v>
      </c>
      <c r="M356" s="195">
        <v>42</v>
      </c>
      <c r="N356" s="195">
        <f t="shared" si="14"/>
        <v>8646</v>
      </c>
    </row>
    <row r="357" spans="1:14" x14ac:dyDescent="0.45">
      <c r="A357" s="195">
        <f t="shared" si="13"/>
        <v>2.9666666666666588</v>
      </c>
      <c r="B357" s="196">
        <v>44726</v>
      </c>
      <c r="C357" s="197">
        <v>0.68665509259259261</v>
      </c>
      <c r="D357" s="195">
        <v>38.200000000000003</v>
      </c>
      <c r="E357" s="195">
        <v>4.8</v>
      </c>
      <c r="F357" s="195">
        <v>139.1</v>
      </c>
      <c r="G357" s="195">
        <v>21.2</v>
      </c>
      <c r="H357" s="195">
        <v>21.3</v>
      </c>
      <c r="I357" s="195">
        <v>21.6</v>
      </c>
      <c r="J357" s="195">
        <v>30</v>
      </c>
      <c r="K357" s="195">
        <v>1.4</v>
      </c>
      <c r="L357" s="195">
        <v>0.98</v>
      </c>
      <c r="M357" s="195">
        <v>42</v>
      </c>
      <c r="N357" s="195">
        <f t="shared" si="14"/>
        <v>8688</v>
      </c>
    </row>
    <row r="358" spans="1:14" x14ac:dyDescent="0.45">
      <c r="A358" s="195">
        <f t="shared" si="13"/>
        <v>2.9749999999999921</v>
      </c>
      <c r="B358" s="196">
        <v>44726</v>
      </c>
      <c r="C358" s="197">
        <v>0.68700231481481477</v>
      </c>
      <c r="D358" s="195">
        <v>38.200000000000003</v>
      </c>
      <c r="E358" s="195">
        <v>4.8</v>
      </c>
      <c r="F358" s="195">
        <v>139.69999999999999</v>
      </c>
      <c r="G358" s="195">
        <v>21.3</v>
      </c>
      <c r="H358" s="195">
        <v>21.1</v>
      </c>
      <c r="I358" s="195">
        <v>21.8</v>
      </c>
      <c r="J358" s="195">
        <v>30</v>
      </c>
      <c r="K358" s="195">
        <v>1.4</v>
      </c>
      <c r="L358" s="195">
        <v>0.98099999999999998</v>
      </c>
      <c r="M358" s="195">
        <v>42</v>
      </c>
      <c r="N358" s="195">
        <f t="shared" si="14"/>
        <v>8730</v>
      </c>
    </row>
    <row r="359" spans="1:14" x14ac:dyDescent="0.45">
      <c r="A359" s="195">
        <f t="shared" si="13"/>
        <v>2.9833333333333254</v>
      </c>
      <c r="B359" s="196">
        <v>44726</v>
      </c>
      <c r="C359" s="197">
        <v>0.68734953703703694</v>
      </c>
      <c r="D359" s="195">
        <v>37.5</v>
      </c>
      <c r="E359" s="195">
        <v>4.8</v>
      </c>
      <c r="F359" s="195">
        <v>140.4</v>
      </c>
      <c r="G359" s="195">
        <v>21.2</v>
      </c>
      <c r="H359" s="195">
        <v>21.3</v>
      </c>
      <c r="I359" s="195">
        <v>21.8</v>
      </c>
      <c r="J359" s="195">
        <v>30</v>
      </c>
      <c r="K359" s="195">
        <v>1.4</v>
      </c>
      <c r="L359" s="195">
        <v>0.98199999999999998</v>
      </c>
      <c r="M359" s="195">
        <v>42</v>
      </c>
      <c r="N359" s="195">
        <f t="shared" si="14"/>
        <v>8772</v>
      </c>
    </row>
    <row r="360" spans="1:14" x14ac:dyDescent="0.45">
      <c r="A360" s="195">
        <f t="shared" si="13"/>
        <v>2.9916666666666587</v>
      </c>
      <c r="B360" s="196">
        <v>44726</v>
      </c>
      <c r="C360" s="197">
        <v>0.68769675925925933</v>
      </c>
      <c r="D360" s="195">
        <v>37.5</v>
      </c>
      <c r="E360" s="195">
        <v>5.4</v>
      </c>
      <c r="F360" s="195">
        <v>141</v>
      </c>
      <c r="G360" s="195">
        <v>21.2</v>
      </c>
      <c r="H360" s="195">
        <v>21.2</v>
      </c>
      <c r="I360" s="195">
        <v>21.7</v>
      </c>
      <c r="J360" s="195">
        <v>30</v>
      </c>
      <c r="K360" s="195">
        <v>1.4</v>
      </c>
      <c r="L360" s="195">
        <v>0.98299999999999998</v>
      </c>
      <c r="M360" s="195">
        <v>42</v>
      </c>
      <c r="N360" s="195">
        <f t="shared" si="14"/>
        <v>8814</v>
      </c>
    </row>
    <row r="361" spans="1:14" x14ac:dyDescent="0.45">
      <c r="A361" s="195">
        <f t="shared" si="13"/>
        <v>2.999999999999992</v>
      </c>
      <c r="B361" s="196">
        <v>44726</v>
      </c>
      <c r="C361" s="197">
        <v>0.68804398148148149</v>
      </c>
      <c r="D361" s="195">
        <v>36.799999999999997</v>
      </c>
      <c r="E361" s="195">
        <v>4.8</v>
      </c>
      <c r="F361" s="195">
        <v>141.6</v>
      </c>
      <c r="G361" s="195">
        <v>21.2</v>
      </c>
      <c r="H361" s="195">
        <v>21.3</v>
      </c>
      <c r="I361" s="195">
        <v>21.8</v>
      </c>
      <c r="J361" s="195">
        <v>30</v>
      </c>
      <c r="K361" s="195">
        <v>1.4</v>
      </c>
      <c r="L361" s="195">
        <v>0.98399999999999999</v>
      </c>
      <c r="M361" s="195">
        <v>42</v>
      </c>
      <c r="N361" s="195">
        <f t="shared" si="14"/>
        <v>8856</v>
      </c>
    </row>
    <row r="362" spans="1:14" x14ac:dyDescent="0.45">
      <c r="A362" s="195">
        <f t="shared" si="13"/>
        <v>3.0083333333333253</v>
      </c>
      <c r="B362" s="196">
        <v>44726</v>
      </c>
      <c r="C362" s="197">
        <v>0.68839120370370377</v>
      </c>
      <c r="D362" s="195">
        <v>36.799999999999997</v>
      </c>
      <c r="E362" s="195">
        <v>4.8</v>
      </c>
      <c r="F362" s="195">
        <v>142.30000000000001</v>
      </c>
      <c r="G362" s="195">
        <v>21.2</v>
      </c>
      <c r="H362" s="195">
        <v>21.2</v>
      </c>
      <c r="I362" s="195">
        <v>21.8</v>
      </c>
      <c r="J362" s="195">
        <v>30</v>
      </c>
      <c r="K362" s="195">
        <v>1.4</v>
      </c>
      <c r="L362" s="195">
        <v>0.98599999999999999</v>
      </c>
      <c r="M362" s="195">
        <v>42</v>
      </c>
      <c r="N362" s="195">
        <f t="shared" si="14"/>
        <v>8898</v>
      </c>
    </row>
    <row r="363" spans="1:14" x14ac:dyDescent="0.45">
      <c r="A363" s="195">
        <f t="shared" si="13"/>
        <v>3.0166666666666586</v>
      </c>
      <c r="B363" s="196">
        <v>44726</v>
      </c>
      <c r="C363" s="197">
        <v>0.68875000000000008</v>
      </c>
      <c r="D363" s="195">
        <v>36.200000000000003</v>
      </c>
      <c r="E363" s="195">
        <v>4.8</v>
      </c>
      <c r="F363" s="195">
        <v>142.9</v>
      </c>
      <c r="G363" s="195">
        <v>21.3</v>
      </c>
      <c r="H363" s="195">
        <v>21.2</v>
      </c>
      <c r="I363" s="195">
        <v>21.7</v>
      </c>
      <c r="J363" s="195">
        <v>30</v>
      </c>
      <c r="K363" s="195">
        <v>1.4</v>
      </c>
      <c r="L363" s="195">
        <v>0.98699999999999999</v>
      </c>
      <c r="M363" s="195">
        <v>42</v>
      </c>
      <c r="N363" s="195">
        <f t="shared" si="14"/>
        <v>8940</v>
      </c>
    </row>
    <row r="364" spans="1:14" x14ac:dyDescent="0.45">
      <c r="A364" s="195">
        <f t="shared" si="13"/>
        <v>3.0249999999999919</v>
      </c>
      <c r="B364" s="196">
        <v>44726</v>
      </c>
      <c r="C364" s="197">
        <v>0.68909722222222225</v>
      </c>
      <c r="D364" s="195">
        <v>36.200000000000003</v>
      </c>
      <c r="E364" s="195">
        <v>4.8</v>
      </c>
      <c r="F364" s="195">
        <v>143.5</v>
      </c>
      <c r="G364" s="195">
        <v>21.1</v>
      </c>
      <c r="H364" s="195">
        <v>21.2</v>
      </c>
      <c r="I364" s="195">
        <v>21.8</v>
      </c>
      <c r="J364" s="195">
        <v>30</v>
      </c>
      <c r="K364" s="195">
        <v>1.4</v>
      </c>
      <c r="L364" s="195">
        <v>0.98799999999999999</v>
      </c>
      <c r="M364" s="195">
        <v>42</v>
      </c>
      <c r="N364" s="195">
        <f t="shared" si="14"/>
        <v>8982</v>
      </c>
    </row>
    <row r="365" spans="1:14" x14ac:dyDescent="0.45">
      <c r="A365" s="195">
        <f t="shared" si="13"/>
        <v>3.0333333333333252</v>
      </c>
      <c r="B365" s="196">
        <v>44726</v>
      </c>
      <c r="C365" s="197">
        <v>0.68944444444444442</v>
      </c>
      <c r="D365" s="195">
        <v>35.5</v>
      </c>
      <c r="E365" s="195">
        <v>4.8</v>
      </c>
      <c r="F365" s="195">
        <v>143.5</v>
      </c>
      <c r="G365" s="195">
        <v>21.2</v>
      </c>
      <c r="H365" s="195">
        <v>21.3</v>
      </c>
      <c r="I365" s="195">
        <v>21.7</v>
      </c>
      <c r="J365" s="195">
        <v>30</v>
      </c>
      <c r="K365" s="195">
        <v>1.4</v>
      </c>
      <c r="L365" s="195">
        <v>0.98899999999999999</v>
      </c>
      <c r="M365" s="195">
        <v>42</v>
      </c>
      <c r="N365" s="195">
        <f t="shared" si="14"/>
        <v>9024</v>
      </c>
    </row>
    <row r="366" spans="1:14" x14ac:dyDescent="0.45">
      <c r="A366" s="195">
        <f t="shared" si="13"/>
        <v>3.0416666666666585</v>
      </c>
      <c r="B366" s="196">
        <v>44726</v>
      </c>
      <c r="C366" s="197">
        <v>0.68979166666666669</v>
      </c>
      <c r="D366" s="195">
        <v>34.799999999999997</v>
      </c>
      <c r="E366" s="195">
        <v>4.8</v>
      </c>
      <c r="F366" s="195">
        <v>144.80000000000001</v>
      </c>
      <c r="G366" s="195">
        <v>21.2</v>
      </c>
      <c r="H366" s="195">
        <v>21.2</v>
      </c>
      <c r="I366" s="195">
        <v>21.8</v>
      </c>
      <c r="J366" s="195">
        <v>30</v>
      </c>
      <c r="K366" s="195">
        <v>1.4</v>
      </c>
      <c r="L366" s="195">
        <v>0.99</v>
      </c>
      <c r="M366" s="195">
        <v>42</v>
      </c>
      <c r="N366" s="195">
        <f t="shared" si="14"/>
        <v>9066</v>
      </c>
    </row>
    <row r="367" spans="1:14" x14ac:dyDescent="0.45">
      <c r="A367" s="195">
        <f t="shared" si="13"/>
        <v>3.0499999999999918</v>
      </c>
      <c r="B367" s="196">
        <v>44726</v>
      </c>
      <c r="C367" s="197">
        <v>0.69013888888888886</v>
      </c>
      <c r="D367" s="195">
        <v>34.799999999999997</v>
      </c>
      <c r="E367" s="195">
        <v>4.8</v>
      </c>
      <c r="F367" s="195">
        <v>144.80000000000001</v>
      </c>
      <c r="G367" s="195">
        <v>21.3</v>
      </c>
      <c r="H367" s="195">
        <v>21.2</v>
      </c>
      <c r="I367" s="195">
        <v>21.8</v>
      </c>
      <c r="J367" s="195">
        <v>30</v>
      </c>
      <c r="K367" s="195">
        <v>1.4</v>
      </c>
      <c r="L367" s="195">
        <v>0.99099999999999999</v>
      </c>
      <c r="M367" s="195">
        <v>42</v>
      </c>
      <c r="N367" s="195">
        <f t="shared" si="14"/>
        <v>9108</v>
      </c>
    </row>
    <row r="368" spans="1:14" x14ac:dyDescent="0.45">
      <c r="A368" s="195">
        <f t="shared" si="13"/>
        <v>3.0583333333333251</v>
      </c>
      <c r="B368" s="196">
        <v>44726</v>
      </c>
      <c r="C368" s="197">
        <v>0.69048611111111102</v>
      </c>
      <c r="D368" s="195">
        <v>34.1</v>
      </c>
      <c r="E368" s="195">
        <v>4.8</v>
      </c>
      <c r="F368" s="195">
        <v>145.5</v>
      </c>
      <c r="G368" s="195">
        <v>21.2</v>
      </c>
      <c r="H368" s="195">
        <v>21.3</v>
      </c>
      <c r="I368" s="195">
        <v>21.8</v>
      </c>
      <c r="J368" s="195">
        <v>30</v>
      </c>
      <c r="K368" s="195">
        <v>1.4</v>
      </c>
      <c r="L368" s="195">
        <v>0.99299999999999999</v>
      </c>
      <c r="M368" s="195">
        <v>42</v>
      </c>
      <c r="N368" s="195">
        <f t="shared" si="14"/>
        <v>9150</v>
      </c>
    </row>
    <row r="369" spans="1:14" x14ac:dyDescent="0.45">
      <c r="A369" s="195">
        <f t="shared" si="13"/>
        <v>3.0666666666666584</v>
      </c>
      <c r="B369" s="196">
        <v>44726</v>
      </c>
      <c r="C369" s="197">
        <v>0.6908333333333333</v>
      </c>
      <c r="D369" s="195">
        <v>34.1</v>
      </c>
      <c r="E369" s="195">
        <v>5.4</v>
      </c>
      <c r="F369" s="195">
        <v>146.1</v>
      </c>
      <c r="G369" s="195">
        <v>21.2</v>
      </c>
      <c r="H369" s="195">
        <v>21.2</v>
      </c>
      <c r="I369" s="195">
        <v>21.8</v>
      </c>
      <c r="J369" s="195">
        <v>30</v>
      </c>
      <c r="K369" s="195">
        <v>1.4</v>
      </c>
      <c r="L369" s="195">
        <v>0.99399999999999999</v>
      </c>
      <c r="M369" s="195">
        <v>42</v>
      </c>
      <c r="N369" s="195">
        <f t="shared" si="14"/>
        <v>9192</v>
      </c>
    </row>
    <row r="370" spans="1:14" x14ac:dyDescent="0.45">
      <c r="A370" s="195">
        <f t="shared" si="13"/>
        <v>3.0749999999999917</v>
      </c>
      <c r="B370" s="196">
        <v>44726</v>
      </c>
      <c r="C370" s="197">
        <v>0.69118055555555558</v>
      </c>
      <c r="D370" s="195">
        <v>33.5</v>
      </c>
      <c r="E370" s="195">
        <v>4.8</v>
      </c>
      <c r="F370" s="195">
        <v>146.69999999999999</v>
      </c>
      <c r="G370" s="195">
        <v>21.3</v>
      </c>
      <c r="H370" s="195">
        <v>21.3</v>
      </c>
      <c r="I370" s="195">
        <v>21.9</v>
      </c>
      <c r="J370" s="195">
        <v>30</v>
      </c>
      <c r="K370" s="195">
        <v>1.4</v>
      </c>
      <c r="L370" s="195">
        <v>0.995</v>
      </c>
      <c r="M370" s="195">
        <v>42</v>
      </c>
      <c r="N370" s="195">
        <f t="shared" si="14"/>
        <v>9234</v>
      </c>
    </row>
    <row r="371" spans="1:14" x14ac:dyDescent="0.45">
      <c r="A371" s="195">
        <f t="shared" si="13"/>
        <v>3.083333333333325</v>
      </c>
      <c r="B371" s="196">
        <v>44726</v>
      </c>
      <c r="C371" s="197">
        <v>0.69152777777777785</v>
      </c>
      <c r="D371" s="195">
        <v>33.5</v>
      </c>
      <c r="E371" s="195">
        <v>4.8</v>
      </c>
      <c r="F371" s="195">
        <v>146.1</v>
      </c>
      <c r="G371" s="195">
        <v>21.2</v>
      </c>
      <c r="H371" s="195">
        <v>21.3</v>
      </c>
      <c r="I371" s="195">
        <v>21.7</v>
      </c>
      <c r="J371" s="195">
        <v>30</v>
      </c>
      <c r="K371" s="195">
        <v>1.4</v>
      </c>
      <c r="L371" s="195">
        <v>0.996</v>
      </c>
      <c r="M371" s="195">
        <v>42</v>
      </c>
      <c r="N371" s="195">
        <f t="shared" si="14"/>
        <v>9276</v>
      </c>
    </row>
    <row r="372" spans="1:14" x14ac:dyDescent="0.45">
      <c r="A372" s="195">
        <f t="shared" si="13"/>
        <v>3.0916666666666583</v>
      </c>
      <c r="B372" s="196">
        <v>44726</v>
      </c>
      <c r="C372" s="197">
        <v>0.69187500000000002</v>
      </c>
      <c r="D372" s="195">
        <v>32.799999999999997</v>
      </c>
      <c r="E372" s="195">
        <v>5.4</v>
      </c>
      <c r="F372" s="195">
        <v>146.69999999999999</v>
      </c>
      <c r="G372" s="195">
        <v>21.3</v>
      </c>
      <c r="H372" s="195">
        <v>21.3</v>
      </c>
      <c r="I372" s="195">
        <v>21.8</v>
      </c>
      <c r="J372" s="195">
        <v>30</v>
      </c>
      <c r="K372" s="195">
        <v>1.4</v>
      </c>
      <c r="L372" s="195">
        <v>0.997</v>
      </c>
      <c r="M372" s="195">
        <v>42</v>
      </c>
      <c r="N372" s="195">
        <f t="shared" si="14"/>
        <v>9318</v>
      </c>
    </row>
    <row r="373" spans="1:14" x14ac:dyDescent="0.45">
      <c r="A373" s="195">
        <f t="shared" si="13"/>
        <v>3.0999999999999917</v>
      </c>
      <c r="B373" s="196">
        <v>44726</v>
      </c>
      <c r="C373" s="197">
        <v>0.69222222222222218</v>
      </c>
      <c r="D373" s="195">
        <v>32.799999999999997</v>
      </c>
      <c r="E373" s="195">
        <v>5.4</v>
      </c>
      <c r="F373" s="195">
        <v>146.69999999999999</v>
      </c>
      <c r="G373" s="195">
        <v>21.2</v>
      </c>
      <c r="H373" s="195">
        <v>21.3</v>
      </c>
      <c r="I373" s="195">
        <v>21.7</v>
      </c>
      <c r="J373" s="195">
        <v>30</v>
      </c>
      <c r="K373" s="195">
        <v>1.4</v>
      </c>
      <c r="L373" s="195">
        <v>0.998</v>
      </c>
      <c r="M373" s="195">
        <v>42</v>
      </c>
      <c r="N373" s="195">
        <f t="shared" si="14"/>
        <v>9360</v>
      </c>
    </row>
    <row r="374" spans="1:14" x14ac:dyDescent="0.45">
      <c r="A374" s="195">
        <f t="shared" si="13"/>
        <v>3.108333333333325</v>
      </c>
      <c r="B374" s="196">
        <v>44726</v>
      </c>
      <c r="C374" s="197">
        <v>0.69256944444444446</v>
      </c>
      <c r="D374" s="195">
        <v>32.1</v>
      </c>
      <c r="E374" s="195">
        <v>5.4</v>
      </c>
      <c r="F374" s="195">
        <v>146.69999999999999</v>
      </c>
      <c r="G374" s="195">
        <v>21.3</v>
      </c>
      <c r="H374" s="195">
        <v>21.2</v>
      </c>
      <c r="I374" s="195">
        <v>21.6</v>
      </c>
      <c r="J374" s="195">
        <v>30</v>
      </c>
      <c r="K374" s="195">
        <v>1.4</v>
      </c>
      <c r="L374" s="195">
        <v>1</v>
      </c>
      <c r="M374" s="195">
        <v>42</v>
      </c>
      <c r="N374" s="195">
        <f t="shared" si="14"/>
        <v>9402</v>
      </c>
    </row>
    <row r="375" spans="1:14" x14ac:dyDescent="0.45">
      <c r="A375" s="195">
        <f t="shared" si="13"/>
        <v>3.1166666666666583</v>
      </c>
      <c r="B375" s="196">
        <v>44726</v>
      </c>
      <c r="C375" s="197">
        <v>0.69291666666666663</v>
      </c>
      <c r="D375" s="195">
        <v>32.1</v>
      </c>
      <c r="E375" s="195">
        <v>5.4</v>
      </c>
      <c r="F375" s="195">
        <v>146.69999999999999</v>
      </c>
      <c r="G375" s="195">
        <v>21.2</v>
      </c>
      <c r="H375" s="195">
        <v>21.2</v>
      </c>
      <c r="I375" s="195">
        <v>21.7</v>
      </c>
      <c r="J375" s="195">
        <v>30</v>
      </c>
      <c r="K375" s="195">
        <v>1.4</v>
      </c>
      <c r="L375" s="195">
        <v>1.0009999999999999</v>
      </c>
      <c r="M375" s="195">
        <v>42</v>
      </c>
      <c r="N375" s="195">
        <f t="shared" si="14"/>
        <v>9444</v>
      </c>
    </row>
    <row r="376" spans="1:14" x14ac:dyDescent="0.45">
      <c r="A376" s="195">
        <f t="shared" si="13"/>
        <v>3.1249999999999916</v>
      </c>
      <c r="B376" s="196">
        <v>44726</v>
      </c>
      <c r="C376" s="197">
        <v>0.69326388888888879</v>
      </c>
      <c r="D376" s="195">
        <v>32.1</v>
      </c>
      <c r="E376" s="195">
        <v>5.4</v>
      </c>
      <c r="F376" s="195">
        <v>147.4</v>
      </c>
      <c r="G376" s="195">
        <v>21.3</v>
      </c>
      <c r="H376" s="195">
        <v>21.2</v>
      </c>
      <c r="I376" s="195">
        <v>21.7</v>
      </c>
      <c r="J376" s="195">
        <v>30</v>
      </c>
      <c r="K376" s="195">
        <v>1.4</v>
      </c>
      <c r="L376" s="195">
        <v>1.002</v>
      </c>
      <c r="M376" s="195">
        <v>42</v>
      </c>
      <c r="N376" s="195">
        <f t="shared" si="14"/>
        <v>9486</v>
      </c>
    </row>
    <row r="377" spans="1:14" x14ac:dyDescent="0.45">
      <c r="A377" s="195">
        <f t="shared" si="13"/>
        <v>3.1333333333333249</v>
      </c>
      <c r="B377" s="196">
        <v>44726</v>
      </c>
      <c r="C377" s="197">
        <v>0.69361111111111118</v>
      </c>
      <c r="D377" s="195">
        <v>31.4</v>
      </c>
      <c r="E377" s="195">
        <v>5.4</v>
      </c>
      <c r="F377" s="195">
        <v>148</v>
      </c>
      <c r="G377" s="195">
        <v>21.3</v>
      </c>
      <c r="H377" s="195">
        <v>21.3</v>
      </c>
      <c r="I377" s="195">
        <v>21.7</v>
      </c>
      <c r="J377" s="195">
        <v>30</v>
      </c>
      <c r="K377" s="195">
        <v>1.4</v>
      </c>
      <c r="L377" s="195">
        <v>1.0029999999999999</v>
      </c>
      <c r="M377" s="195">
        <v>42</v>
      </c>
      <c r="N377" s="195">
        <f t="shared" si="14"/>
        <v>9528</v>
      </c>
    </row>
    <row r="378" spans="1:14" x14ac:dyDescent="0.45">
      <c r="A378" s="195">
        <f t="shared" si="13"/>
        <v>3.1416666666666582</v>
      </c>
      <c r="B378" s="196">
        <v>44726</v>
      </c>
      <c r="C378" s="197">
        <v>0.69395833333333334</v>
      </c>
      <c r="D378" s="195">
        <v>30.8</v>
      </c>
      <c r="E378" s="195">
        <v>5.4</v>
      </c>
      <c r="F378" s="195">
        <v>148.6</v>
      </c>
      <c r="G378" s="195">
        <v>21.1</v>
      </c>
      <c r="H378" s="195">
        <v>21.2</v>
      </c>
      <c r="I378" s="195">
        <v>21.7</v>
      </c>
      <c r="J378" s="195">
        <v>30</v>
      </c>
      <c r="K378" s="195">
        <v>1.4</v>
      </c>
      <c r="L378" s="195">
        <v>1.004</v>
      </c>
      <c r="M378" s="195">
        <v>42</v>
      </c>
      <c r="N378" s="195">
        <f t="shared" si="14"/>
        <v>9570</v>
      </c>
    </row>
    <row r="379" spans="1:14" x14ac:dyDescent="0.45">
      <c r="A379" s="195">
        <f t="shared" si="13"/>
        <v>3.1499999999999915</v>
      </c>
      <c r="B379" s="196">
        <v>44726</v>
      </c>
      <c r="C379" s="197">
        <v>0.69430555555555562</v>
      </c>
      <c r="D379" s="195">
        <v>30.8</v>
      </c>
      <c r="E379" s="195">
        <v>5.4</v>
      </c>
      <c r="F379" s="195">
        <v>149.30000000000001</v>
      </c>
      <c r="G379" s="195">
        <v>21.2</v>
      </c>
      <c r="H379" s="195">
        <v>21.2</v>
      </c>
      <c r="I379" s="195">
        <v>21.7</v>
      </c>
      <c r="J379" s="195">
        <v>30</v>
      </c>
      <c r="K379" s="195">
        <v>1.4</v>
      </c>
      <c r="L379" s="195">
        <v>1.0049999999999999</v>
      </c>
      <c r="M379" s="195">
        <v>42</v>
      </c>
      <c r="N379" s="195">
        <f t="shared" si="14"/>
        <v>9612</v>
      </c>
    </row>
    <row r="380" spans="1:14" x14ac:dyDescent="0.45">
      <c r="A380" s="195">
        <f t="shared" si="13"/>
        <v>3.1583333333333248</v>
      </c>
      <c r="B380" s="196">
        <v>44726</v>
      </c>
      <c r="C380" s="197">
        <v>0.69465277777777779</v>
      </c>
      <c r="D380" s="195">
        <v>30.1</v>
      </c>
      <c r="E380" s="195">
        <v>5.4</v>
      </c>
      <c r="F380" s="195">
        <v>149.30000000000001</v>
      </c>
      <c r="G380" s="195">
        <v>21.1</v>
      </c>
      <c r="H380" s="195">
        <v>21.2</v>
      </c>
      <c r="I380" s="195">
        <v>21.7</v>
      </c>
      <c r="J380" s="195">
        <v>30</v>
      </c>
      <c r="K380" s="195">
        <v>1.4</v>
      </c>
      <c r="L380" s="195">
        <v>1.0069999999999999</v>
      </c>
      <c r="M380" s="195">
        <v>42</v>
      </c>
      <c r="N380" s="195">
        <f t="shared" si="14"/>
        <v>9654</v>
      </c>
    </row>
    <row r="381" spans="1:14" x14ac:dyDescent="0.45">
      <c r="A381" s="195">
        <f t="shared" si="13"/>
        <v>3.1666666666666581</v>
      </c>
      <c r="B381" s="196">
        <v>44726</v>
      </c>
      <c r="C381" s="197">
        <v>0.69499999999999995</v>
      </c>
      <c r="D381" s="195">
        <v>30.1</v>
      </c>
      <c r="E381" s="195">
        <v>5.4</v>
      </c>
      <c r="F381" s="195">
        <v>149.9</v>
      </c>
      <c r="G381" s="195">
        <v>21.3</v>
      </c>
      <c r="H381" s="195">
        <v>21.2</v>
      </c>
      <c r="I381" s="195">
        <v>21.7</v>
      </c>
      <c r="J381" s="195">
        <v>30</v>
      </c>
      <c r="K381" s="195">
        <v>1.4</v>
      </c>
      <c r="L381" s="195">
        <v>1.008</v>
      </c>
      <c r="M381" s="195">
        <v>42</v>
      </c>
      <c r="N381" s="195">
        <f t="shared" si="14"/>
        <v>9696</v>
      </c>
    </row>
    <row r="382" spans="1:14" x14ac:dyDescent="0.45">
      <c r="A382" s="195">
        <f t="shared" si="13"/>
        <v>3.1749999999999914</v>
      </c>
      <c r="B382" s="196">
        <v>44726</v>
      </c>
      <c r="C382" s="197">
        <v>0.69534722222222223</v>
      </c>
      <c r="D382" s="195">
        <v>30.1</v>
      </c>
      <c r="E382" s="195">
        <v>5.4</v>
      </c>
      <c r="F382" s="195">
        <v>150.5</v>
      </c>
      <c r="G382" s="195">
        <v>21.3</v>
      </c>
      <c r="H382" s="195">
        <v>21.2</v>
      </c>
      <c r="I382" s="195">
        <v>21.7</v>
      </c>
      <c r="J382" s="195">
        <v>30</v>
      </c>
      <c r="K382" s="195">
        <v>1.4</v>
      </c>
      <c r="L382" s="195">
        <v>1.0089999999999999</v>
      </c>
      <c r="M382" s="195">
        <v>42</v>
      </c>
      <c r="N382" s="195">
        <f t="shared" si="14"/>
        <v>9738</v>
      </c>
    </row>
    <row r="383" spans="1:14" x14ac:dyDescent="0.45">
      <c r="A383" s="195">
        <f t="shared" si="13"/>
        <v>3.1833333333333247</v>
      </c>
      <c r="B383" s="196">
        <v>44726</v>
      </c>
      <c r="C383" s="197">
        <v>0.69569444444444439</v>
      </c>
      <c r="D383" s="195">
        <v>29.4</v>
      </c>
      <c r="E383" s="195">
        <v>5.4</v>
      </c>
      <c r="F383" s="195">
        <v>151.19999999999999</v>
      </c>
      <c r="G383" s="195">
        <v>21.3</v>
      </c>
      <c r="H383" s="195">
        <v>21.2</v>
      </c>
      <c r="I383" s="195">
        <v>21.8</v>
      </c>
      <c r="J383" s="195">
        <v>30</v>
      </c>
      <c r="K383" s="195">
        <v>1.4</v>
      </c>
      <c r="L383" s="195">
        <v>1.01</v>
      </c>
      <c r="M383" s="195">
        <v>42</v>
      </c>
      <c r="N383" s="195">
        <f t="shared" si="14"/>
        <v>9780</v>
      </c>
    </row>
    <row r="384" spans="1:14" x14ac:dyDescent="0.45">
      <c r="A384" s="195">
        <f t="shared" si="13"/>
        <v>3.191666666666658</v>
      </c>
      <c r="B384" s="196">
        <v>44726</v>
      </c>
      <c r="C384" s="197">
        <v>0.69604166666666656</v>
      </c>
      <c r="D384" s="195">
        <v>29.4</v>
      </c>
      <c r="E384" s="195">
        <v>5.4</v>
      </c>
      <c r="F384" s="195">
        <v>151.80000000000001</v>
      </c>
      <c r="G384" s="195">
        <v>21.3</v>
      </c>
      <c r="H384" s="195">
        <v>21.2</v>
      </c>
      <c r="I384" s="195">
        <v>21.7</v>
      </c>
      <c r="J384" s="195">
        <v>30</v>
      </c>
      <c r="K384" s="195">
        <v>1.4</v>
      </c>
      <c r="L384" s="195">
        <v>1.0109999999999999</v>
      </c>
      <c r="M384" s="195">
        <v>42</v>
      </c>
      <c r="N384" s="195">
        <f t="shared" si="14"/>
        <v>9822</v>
      </c>
    </row>
    <row r="385" spans="1:14" x14ac:dyDescent="0.45">
      <c r="A385" s="195">
        <f t="shared" si="13"/>
        <v>3.1999999999999913</v>
      </c>
      <c r="B385" s="196">
        <v>44726</v>
      </c>
      <c r="C385" s="197">
        <v>0.69638888888888895</v>
      </c>
      <c r="D385" s="195">
        <v>28.7</v>
      </c>
      <c r="E385" s="195">
        <v>5.4</v>
      </c>
      <c r="F385" s="195">
        <v>151.80000000000001</v>
      </c>
      <c r="G385" s="195">
        <v>21.3</v>
      </c>
      <c r="H385" s="195">
        <v>21.3</v>
      </c>
      <c r="I385" s="195">
        <v>21.7</v>
      </c>
      <c r="J385" s="195">
        <v>30</v>
      </c>
      <c r="K385" s="195">
        <v>1.4</v>
      </c>
      <c r="L385" s="195">
        <v>1.012</v>
      </c>
      <c r="M385" s="195">
        <v>42</v>
      </c>
      <c r="N385" s="195">
        <f t="shared" si="14"/>
        <v>9864</v>
      </c>
    </row>
    <row r="386" spans="1:14" x14ac:dyDescent="0.45">
      <c r="A386" s="195">
        <f t="shared" si="13"/>
        <v>3.2083333333333246</v>
      </c>
      <c r="B386" s="196">
        <v>44726</v>
      </c>
      <c r="C386" s="197">
        <v>0.69674768518518526</v>
      </c>
      <c r="D386" s="195">
        <v>28.7</v>
      </c>
      <c r="E386" s="195">
        <v>5.4</v>
      </c>
      <c r="F386" s="195">
        <v>152.4</v>
      </c>
      <c r="G386" s="195">
        <v>21.2</v>
      </c>
      <c r="H386" s="195">
        <v>21.3</v>
      </c>
      <c r="I386" s="195">
        <v>21.7</v>
      </c>
      <c r="J386" s="195">
        <v>30</v>
      </c>
      <c r="K386" s="195">
        <v>1.4</v>
      </c>
      <c r="L386" s="195">
        <v>1.014</v>
      </c>
      <c r="M386" s="195">
        <v>42</v>
      </c>
      <c r="N386" s="195">
        <f t="shared" si="14"/>
        <v>9906</v>
      </c>
    </row>
    <row r="387" spans="1:14" x14ac:dyDescent="0.45">
      <c r="A387" s="195">
        <f t="shared" si="13"/>
        <v>3.2166666666666579</v>
      </c>
      <c r="B387" s="196">
        <v>44726</v>
      </c>
      <c r="C387" s="197">
        <v>0.69709490740740743</v>
      </c>
      <c r="D387" s="195">
        <v>28.1</v>
      </c>
      <c r="E387" s="195">
        <v>5.4</v>
      </c>
      <c r="F387" s="195">
        <v>153.69999999999999</v>
      </c>
      <c r="G387" s="195">
        <v>21.1</v>
      </c>
      <c r="H387" s="195">
        <v>21.2</v>
      </c>
      <c r="I387" s="195">
        <v>21.7</v>
      </c>
      <c r="J387" s="195">
        <v>30</v>
      </c>
      <c r="K387" s="195">
        <v>1.4</v>
      </c>
      <c r="L387" s="195">
        <v>1.0149999999999999</v>
      </c>
      <c r="M387" s="195">
        <v>42</v>
      </c>
      <c r="N387" s="195">
        <f t="shared" si="14"/>
        <v>9948</v>
      </c>
    </row>
    <row r="388" spans="1:14" x14ac:dyDescent="0.45">
      <c r="A388" s="195">
        <f t="shared" ref="A388:A451" si="15">A387+30/3600</f>
        <v>3.2249999999999912</v>
      </c>
      <c r="B388" s="196">
        <v>44726</v>
      </c>
      <c r="C388" s="197">
        <v>0.6974421296296297</v>
      </c>
      <c r="D388" s="195">
        <v>28.1</v>
      </c>
      <c r="E388" s="195">
        <v>5.4</v>
      </c>
      <c r="F388" s="195">
        <v>153.69999999999999</v>
      </c>
      <c r="G388" s="195">
        <v>21.2</v>
      </c>
      <c r="H388" s="195">
        <v>21.2</v>
      </c>
      <c r="I388" s="195">
        <v>21.8</v>
      </c>
      <c r="J388" s="195">
        <v>30</v>
      </c>
      <c r="K388" s="195">
        <v>1.4</v>
      </c>
      <c r="L388" s="195">
        <v>1.016</v>
      </c>
      <c r="M388" s="195">
        <v>42</v>
      </c>
      <c r="N388" s="195">
        <f t="shared" ref="N388:N451" si="16">K388*30+N387</f>
        <v>9990</v>
      </c>
    </row>
    <row r="389" spans="1:14" x14ac:dyDescent="0.45">
      <c r="A389" s="195">
        <f t="shared" si="15"/>
        <v>3.2333333333333245</v>
      </c>
      <c r="B389" s="196">
        <v>44726</v>
      </c>
      <c r="C389" s="197">
        <v>0.69778935185185187</v>
      </c>
      <c r="D389" s="195">
        <v>28.1</v>
      </c>
      <c r="E389" s="195">
        <v>5.4</v>
      </c>
      <c r="F389" s="195">
        <v>154.30000000000001</v>
      </c>
      <c r="G389" s="195">
        <v>21.2</v>
      </c>
      <c r="H389" s="195">
        <v>21.1</v>
      </c>
      <c r="I389" s="195">
        <v>21.8</v>
      </c>
      <c r="J389" s="195">
        <v>30</v>
      </c>
      <c r="K389" s="195">
        <v>1.4</v>
      </c>
      <c r="L389" s="195">
        <v>1.0169999999999999</v>
      </c>
      <c r="M389" s="195">
        <v>42</v>
      </c>
      <c r="N389" s="195">
        <f t="shared" si="16"/>
        <v>10032</v>
      </c>
    </row>
    <row r="390" spans="1:14" x14ac:dyDescent="0.45">
      <c r="A390" s="195">
        <f t="shared" si="15"/>
        <v>3.2416666666666578</v>
      </c>
      <c r="B390" s="196">
        <v>44726</v>
      </c>
      <c r="C390" s="197">
        <v>0.69813657407407403</v>
      </c>
      <c r="D390" s="195">
        <v>28.1</v>
      </c>
      <c r="E390" s="195">
        <v>5.4</v>
      </c>
      <c r="F390" s="195">
        <v>155</v>
      </c>
      <c r="G390" s="195">
        <v>21.3</v>
      </c>
      <c r="H390" s="195">
        <v>21.2</v>
      </c>
      <c r="I390" s="195">
        <v>21.8</v>
      </c>
      <c r="J390" s="195">
        <v>30</v>
      </c>
      <c r="K390" s="195">
        <v>1.4</v>
      </c>
      <c r="L390" s="195">
        <v>1.018</v>
      </c>
      <c r="M390" s="195">
        <v>42</v>
      </c>
      <c r="N390" s="195">
        <f t="shared" si="16"/>
        <v>10074</v>
      </c>
    </row>
    <row r="391" spans="1:14" x14ac:dyDescent="0.45">
      <c r="A391" s="195">
        <f t="shared" si="15"/>
        <v>3.2499999999999911</v>
      </c>
      <c r="B391" s="196">
        <v>44726</v>
      </c>
      <c r="C391" s="197">
        <v>0.69848379629629631</v>
      </c>
      <c r="D391" s="195">
        <v>27.4</v>
      </c>
      <c r="E391" s="195">
        <v>5.4</v>
      </c>
      <c r="F391" s="195">
        <v>155.6</v>
      </c>
      <c r="G391" s="195">
        <v>21.2</v>
      </c>
      <c r="H391" s="195">
        <v>21.3</v>
      </c>
      <c r="I391" s="195">
        <v>21.7</v>
      </c>
      <c r="J391" s="195">
        <v>30</v>
      </c>
      <c r="K391" s="195">
        <v>1.4</v>
      </c>
      <c r="L391" s="195">
        <v>1.0189999999999999</v>
      </c>
      <c r="M391" s="195">
        <v>42</v>
      </c>
      <c r="N391" s="195">
        <f t="shared" si="16"/>
        <v>10116</v>
      </c>
    </row>
    <row r="392" spans="1:14" x14ac:dyDescent="0.45">
      <c r="A392" s="195">
        <f t="shared" si="15"/>
        <v>3.2583333333333244</v>
      </c>
      <c r="B392" s="196">
        <v>44726</v>
      </c>
      <c r="C392" s="197">
        <v>0.69883101851851848</v>
      </c>
      <c r="D392" s="195">
        <v>27.4</v>
      </c>
      <c r="E392" s="195">
        <v>5.4</v>
      </c>
      <c r="F392" s="195">
        <v>156.19999999999999</v>
      </c>
      <c r="G392" s="195">
        <v>21.2</v>
      </c>
      <c r="H392" s="195">
        <v>21.5</v>
      </c>
      <c r="I392" s="195">
        <v>21.8</v>
      </c>
      <c r="J392" s="195">
        <v>30</v>
      </c>
      <c r="K392" s="195">
        <v>1.4</v>
      </c>
      <c r="L392" s="195">
        <v>1.0209999999999999</v>
      </c>
      <c r="M392" s="195">
        <v>42</v>
      </c>
      <c r="N392" s="195">
        <f t="shared" si="16"/>
        <v>10158</v>
      </c>
    </row>
    <row r="393" spans="1:14" x14ac:dyDescent="0.45">
      <c r="A393" s="195">
        <f t="shared" si="15"/>
        <v>3.2666666666666577</v>
      </c>
      <c r="B393" s="196">
        <v>44726</v>
      </c>
      <c r="C393" s="197">
        <v>0.69917824074074064</v>
      </c>
      <c r="D393" s="195">
        <v>26.7</v>
      </c>
      <c r="E393" s="195">
        <v>5.4</v>
      </c>
      <c r="F393" s="195">
        <v>156.19999999999999</v>
      </c>
      <c r="G393" s="195">
        <v>21.3</v>
      </c>
      <c r="H393" s="195">
        <v>21.2</v>
      </c>
      <c r="I393" s="195">
        <v>21.8</v>
      </c>
      <c r="J393" s="195">
        <v>30</v>
      </c>
      <c r="K393" s="195">
        <v>1.4</v>
      </c>
      <c r="L393" s="195">
        <v>1.022</v>
      </c>
      <c r="M393" s="195">
        <v>42</v>
      </c>
      <c r="N393" s="195">
        <f t="shared" si="16"/>
        <v>10200</v>
      </c>
    </row>
    <row r="394" spans="1:14" x14ac:dyDescent="0.45">
      <c r="A394" s="195">
        <f t="shared" si="15"/>
        <v>3.274999999999991</v>
      </c>
      <c r="B394" s="196">
        <v>44726</v>
      </c>
      <c r="C394" s="197">
        <v>0.69952546296296303</v>
      </c>
      <c r="D394" s="195">
        <v>26.7</v>
      </c>
      <c r="E394" s="195">
        <v>5.4</v>
      </c>
      <c r="F394" s="195">
        <v>156.9</v>
      </c>
      <c r="G394" s="195">
        <v>21.2</v>
      </c>
      <c r="H394" s="195">
        <v>21.2</v>
      </c>
      <c r="I394" s="195">
        <v>21.8</v>
      </c>
      <c r="J394" s="195">
        <v>30</v>
      </c>
      <c r="K394" s="195">
        <v>1.4</v>
      </c>
      <c r="L394" s="195">
        <v>1.0229999999999999</v>
      </c>
      <c r="M394" s="195">
        <v>42</v>
      </c>
      <c r="N394" s="195">
        <f t="shared" si="16"/>
        <v>10242</v>
      </c>
    </row>
    <row r="395" spans="1:14" x14ac:dyDescent="0.45">
      <c r="A395" s="195">
        <f t="shared" si="15"/>
        <v>3.2833333333333243</v>
      </c>
      <c r="B395" s="196">
        <v>44726</v>
      </c>
      <c r="C395" s="197">
        <v>0.69987268518518519</v>
      </c>
      <c r="D395" s="195">
        <v>26.7</v>
      </c>
      <c r="E395" s="195">
        <v>5.4</v>
      </c>
      <c r="F395" s="195">
        <v>157.5</v>
      </c>
      <c r="G395" s="195">
        <v>21.2</v>
      </c>
      <c r="H395" s="195">
        <v>21.4</v>
      </c>
      <c r="I395" s="195">
        <v>21.8</v>
      </c>
      <c r="J395" s="195">
        <v>30</v>
      </c>
      <c r="K395" s="195">
        <v>1.4</v>
      </c>
      <c r="L395" s="195">
        <v>1.024</v>
      </c>
      <c r="M395" s="195">
        <v>42</v>
      </c>
      <c r="N395" s="195">
        <f t="shared" si="16"/>
        <v>10284</v>
      </c>
    </row>
    <row r="396" spans="1:14" x14ac:dyDescent="0.45">
      <c r="A396" s="195">
        <f t="shared" si="15"/>
        <v>3.2916666666666576</v>
      </c>
      <c r="B396" s="196">
        <v>44726</v>
      </c>
      <c r="C396" s="197">
        <v>0.70021990740740747</v>
      </c>
      <c r="D396" s="195">
        <v>26</v>
      </c>
      <c r="E396" s="195">
        <v>5.4</v>
      </c>
      <c r="F396" s="195">
        <v>158.19999999999999</v>
      </c>
      <c r="G396" s="195">
        <v>21.2</v>
      </c>
      <c r="H396" s="195">
        <v>21.2</v>
      </c>
      <c r="I396" s="195">
        <v>21.9</v>
      </c>
      <c r="J396" s="195">
        <v>30</v>
      </c>
      <c r="K396" s="195">
        <v>1.4</v>
      </c>
      <c r="L396" s="195">
        <v>1.0249999999999999</v>
      </c>
      <c r="M396" s="195">
        <v>42</v>
      </c>
      <c r="N396" s="195">
        <f t="shared" si="16"/>
        <v>10326</v>
      </c>
    </row>
    <row r="397" spans="1:14" x14ac:dyDescent="0.45">
      <c r="A397" s="195">
        <f t="shared" si="15"/>
        <v>3.2999999999999909</v>
      </c>
      <c r="B397" s="196">
        <v>44726</v>
      </c>
      <c r="C397" s="197">
        <v>0.70056712962962964</v>
      </c>
      <c r="D397" s="195">
        <v>26</v>
      </c>
      <c r="E397" s="195">
        <v>5.4</v>
      </c>
      <c r="F397" s="195">
        <v>158.80000000000001</v>
      </c>
      <c r="G397" s="195">
        <v>21.2</v>
      </c>
      <c r="H397" s="195">
        <v>21.2</v>
      </c>
      <c r="I397" s="195">
        <v>21.8</v>
      </c>
      <c r="J397" s="195">
        <v>30</v>
      </c>
      <c r="K397" s="195">
        <v>1.4</v>
      </c>
      <c r="L397" s="195">
        <v>1.026</v>
      </c>
      <c r="M397" s="195">
        <v>42</v>
      </c>
      <c r="N397" s="195">
        <f t="shared" si="16"/>
        <v>10368</v>
      </c>
    </row>
    <row r="398" spans="1:14" x14ac:dyDescent="0.45">
      <c r="A398" s="195">
        <f t="shared" si="15"/>
        <v>3.3083333333333242</v>
      </c>
      <c r="B398" s="196">
        <v>44726</v>
      </c>
      <c r="C398" s="197">
        <v>0.7009143518518518</v>
      </c>
      <c r="D398" s="195">
        <v>25.4</v>
      </c>
      <c r="E398" s="195">
        <v>5.4</v>
      </c>
      <c r="F398" s="195">
        <v>159.4</v>
      </c>
      <c r="G398" s="195">
        <v>21.2</v>
      </c>
      <c r="H398" s="195">
        <v>21.2</v>
      </c>
      <c r="I398" s="195">
        <v>21.8</v>
      </c>
      <c r="J398" s="195">
        <v>30</v>
      </c>
      <c r="K398" s="195">
        <v>1.4</v>
      </c>
      <c r="L398" s="195">
        <v>1.028</v>
      </c>
      <c r="M398" s="195">
        <v>42</v>
      </c>
      <c r="N398" s="195">
        <f t="shared" si="16"/>
        <v>10410</v>
      </c>
    </row>
    <row r="399" spans="1:14" x14ac:dyDescent="0.45">
      <c r="A399" s="195">
        <f t="shared" si="15"/>
        <v>3.3166666666666575</v>
      </c>
      <c r="B399" s="196">
        <v>44726</v>
      </c>
      <c r="C399" s="197">
        <v>0.70126157407407408</v>
      </c>
      <c r="D399" s="195">
        <v>25.4</v>
      </c>
      <c r="E399" s="195">
        <v>5.4</v>
      </c>
      <c r="F399" s="195">
        <v>160.1</v>
      </c>
      <c r="G399" s="195">
        <v>21.2</v>
      </c>
      <c r="H399" s="195">
        <v>21.3</v>
      </c>
      <c r="I399" s="195">
        <v>21.8</v>
      </c>
      <c r="J399" s="195">
        <v>30</v>
      </c>
      <c r="K399" s="195">
        <v>1.4</v>
      </c>
      <c r="L399" s="195">
        <v>1.0289999999999999</v>
      </c>
      <c r="M399" s="195">
        <v>42</v>
      </c>
      <c r="N399" s="195">
        <f t="shared" si="16"/>
        <v>10452</v>
      </c>
    </row>
    <row r="400" spans="1:14" x14ac:dyDescent="0.45">
      <c r="A400" s="195">
        <f t="shared" si="15"/>
        <v>3.3249999999999909</v>
      </c>
      <c r="B400" s="196">
        <v>44726</v>
      </c>
      <c r="C400" s="197">
        <v>0.70160879629629624</v>
      </c>
      <c r="D400" s="195">
        <v>25.4</v>
      </c>
      <c r="E400" s="195">
        <v>5.4</v>
      </c>
      <c r="F400" s="195">
        <v>160.1</v>
      </c>
      <c r="G400" s="195">
        <v>21.2</v>
      </c>
      <c r="H400" s="195">
        <v>21.2</v>
      </c>
      <c r="I400" s="195">
        <v>21.8</v>
      </c>
      <c r="J400" s="195">
        <v>30</v>
      </c>
      <c r="K400" s="195">
        <v>1.4</v>
      </c>
      <c r="L400" s="195">
        <v>1.03</v>
      </c>
      <c r="M400" s="195">
        <v>42</v>
      </c>
      <c r="N400" s="195">
        <f t="shared" si="16"/>
        <v>10494</v>
      </c>
    </row>
    <row r="401" spans="1:14" x14ac:dyDescent="0.45">
      <c r="A401" s="195">
        <f t="shared" si="15"/>
        <v>3.3333333333333242</v>
      </c>
      <c r="B401" s="196">
        <v>44726</v>
      </c>
      <c r="C401" s="197">
        <v>0.70195601851851863</v>
      </c>
      <c r="D401" s="195">
        <v>24.7</v>
      </c>
      <c r="E401" s="195">
        <v>5.4</v>
      </c>
      <c r="F401" s="195">
        <v>160.69999999999999</v>
      </c>
      <c r="G401" s="195">
        <v>21.2</v>
      </c>
      <c r="H401" s="195">
        <v>21.2</v>
      </c>
      <c r="I401" s="195">
        <v>21.9</v>
      </c>
      <c r="J401" s="195">
        <v>30</v>
      </c>
      <c r="K401" s="195">
        <v>1.4</v>
      </c>
      <c r="L401" s="195">
        <v>1.0309999999999999</v>
      </c>
      <c r="M401" s="195">
        <v>42</v>
      </c>
      <c r="N401" s="195">
        <f t="shared" si="16"/>
        <v>10536</v>
      </c>
    </row>
    <row r="402" spans="1:14" x14ac:dyDescent="0.45">
      <c r="A402" s="195">
        <f t="shared" si="15"/>
        <v>3.3416666666666575</v>
      </c>
      <c r="B402" s="196">
        <v>44726</v>
      </c>
      <c r="C402" s="197">
        <v>0.7023032407407408</v>
      </c>
      <c r="D402" s="195">
        <v>24.7</v>
      </c>
      <c r="E402" s="195">
        <v>5.4</v>
      </c>
      <c r="F402" s="195">
        <v>161.30000000000001</v>
      </c>
      <c r="G402" s="195">
        <v>21.3</v>
      </c>
      <c r="H402" s="195">
        <v>21.2</v>
      </c>
      <c r="I402" s="195">
        <v>21.9</v>
      </c>
      <c r="J402" s="195">
        <v>30</v>
      </c>
      <c r="K402" s="195">
        <v>1.4</v>
      </c>
      <c r="L402" s="195">
        <v>1.032</v>
      </c>
      <c r="M402" s="195">
        <v>42</v>
      </c>
      <c r="N402" s="195">
        <f t="shared" si="16"/>
        <v>10578</v>
      </c>
    </row>
    <row r="403" spans="1:14" x14ac:dyDescent="0.45">
      <c r="A403" s="195">
        <f t="shared" si="15"/>
        <v>3.3499999999999908</v>
      </c>
      <c r="B403" s="196">
        <v>44726</v>
      </c>
      <c r="C403" s="197">
        <v>0.70265046296296296</v>
      </c>
      <c r="D403" s="195">
        <v>24.7</v>
      </c>
      <c r="E403" s="195">
        <v>5.4</v>
      </c>
      <c r="F403" s="195">
        <v>162</v>
      </c>
      <c r="G403" s="195">
        <v>21.3</v>
      </c>
      <c r="H403" s="195">
        <v>21.2</v>
      </c>
      <c r="I403" s="195">
        <v>21.9</v>
      </c>
      <c r="J403" s="195">
        <v>30</v>
      </c>
      <c r="K403" s="195">
        <v>1.4</v>
      </c>
      <c r="L403" s="195">
        <v>1.0329999999999999</v>
      </c>
      <c r="M403" s="195">
        <v>42</v>
      </c>
      <c r="N403" s="195">
        <f t="shared" si="16"/>
        <v>10620</v>
      </c>
    </row>
    <row r="404" spans="1:14" x14ac:dyDescent="0.45">
      <c r="A404" s="195">
        <f t="shared" si="15"/>
        <v>3.3583333333333241</v>
      </c>
      <c r="B404" s="196">
        <v>44726</v>
      </c>
      <c r="C404" s="197">
        <v>0.70299768518518524</v>
      </c>
      <c r="D404" s="195">
        <v>24</v>
      </c>
      <c r="E404" s="195">
        <v>5.4</v>
      </c>
      <c r="F404" s="195">
        <v>162.6</v>
      </c>
      <c r="G404" s="195">
        <v>21.2</v>
      </c>
      <c r="H404" s="195">
        <v>21.3</v>
      </c>
      <c r="I404" s="195">
        <v>21.8</v>
      </c>
      <c r="J404" s="195">
        <v>30</v>
      </c>
      <c r="K404" s="195">
        <v>1.4</v>
      </c>
      <c r="L404" s="195">
        <v>1.0349999999999999</v>
      </c>
      <c r="M404" s="195">
        <v>42</v>
      </c>
      <c r="N404" s="195">
        <f t="shared" si="16"/>
        <v>10662</v>
      </c>
    </row>
    <row r="405" spans="1:14" x14ac:dyDescent="0.45">
      <c r="A405" s="195">
        <f t="shared" si="15"/>
        <v>3.3666666666666574</v>
      </c>
      <c r="B405" s="196">
        <v>44726</v>
      </c>
      <c r="C405" s="197">
        <v>0.7033449074074074</v>
      </c>
      <c r="D405" s="195">
        <v>24</v>
      </c>
      <c r="E405" s="195">
        <v>5.4</v>
      </c>
      <c r="F405" s="195">
        <v>162.6</v>
      </c>
      <c r="G405" s="195">
        <v>21.3</v>
      </c>
      <c r="H405" s="195">
        <v>21.3</v>
      </c>
      <c r="I405" s="195">
        <v>21.8</v>
      </c>
      <c r="J405" s="195">
        <v>30</v>
      </c>
      <c r="K405" s="195">
        <v>1.4</v>
      </c>
      <c r="L405" s="195">
        <v>1.036</v>
      </c>
      <c r="M405" s="195">
        <v>42</v>
      </c>
      <c r="N405" s="195">
        <f t="shared" si="16"/>
        <v>10704</v>
      </c>
    </row>
    <row r="406" spans="1:14" x14ac:dyDescent="0.45">
      <c r="A406" s="195">
        <f t="shared" si="15"/>
        <v>3.3749999999999907</v>
      </c>
      <c r="B406" s="196">
        <v>44726</v>
      </c>
      <c r="C406" s="197">
        <v>0.70369212962962957</v>
      </c>
      <c r="D406" s="195">
        <v>24</v>
      </c>
      <c r="E406" s="195">
        <v>5.4</v>
      </c>
      <c r="F406" s="195">
        <v>163.19999999999999</v>
      </c>
      <c r="G406" s="195">
        <v>21.3</v>
      </c>
      <c r="H406" s="195">
        <v>21.2</v>
      </c>
      <c r="I406" s="195">
        <v>21.8</v>
      </c>
      <c r="J406" s="195">
        <v>30</v>
      </c>
      <c r="K406" s="195">
        <v>1.4</v>
      </c>
      <c r="L406" s="195">
        <v>1.0369999999999999</v>
      </c>
      <c r="M406" s="195">
        <v>42</v>
      </c>
      <c r="N406" s="195">
        <f t="shared" si="16"/>
        <v>10746</v>
      </c>
    </row>
    <row r="407" spans="1:14" x14ac:dyDescent="0.45">
      <c r="A407" s="195">
        <f t="shared" si="15"/>
        <v>3.383333333333324</v>
      </c>
      <c r="B407" s="196">
        <v>44726</v>
      </c>
      <c r="C407" s="197">
        <v>0.70403935185185185</v>
      </c>
      <c r="D407" s="195">
        <v>23.3</v>
      </c>
      <c r="E407" s="195">
        <v>5.4</v>
      </c>
      <c r="F407" s="195">
        <v>163.9</v>
      </c>
      <c r="G407" s="195">
        <v>21.2</v>
      </c>
      <c r="H407" s="195">
        <v>21.3</v>
      </c>
      <c r="I407" s="195">
        <v>21.9</v>
      </c>
      <c r="J407" s="195">
        <v>30</v>
      </c>
      <c r="K407" s="195">
        <v>1.4</v>
      </c>
      <c r="L407" s="195">
        <v>1.038</v>
      </c>
      <c r="M407" s="195">
        <v>42</v>
      </c>
      <c r="N407" s="195">
        <f t="shared" si="16"/>
        <v>10788</v>
      </c>
    </row>
    <row r="408" spans="1:14" x14ac:dyDescent="0.45">
      <c r="A408" s="195">
        <f t="shared" si="15"/>
        <v>3.3916666666666573</v>
      </c>
      <c r="B408" s="196">
        <v>44726</v>
      </c>
      <c r="C408" s="197">
        <v>0.70438657407407401</v>
      </c>
      <c r="D408" s="195">
        <v>23.3</v>
      </c>
      <c r="E408" s="195">
        <v>5.4</v>
      </c>
      <c r="F408" s="195">
        <v>164.5</v>
      </c>
      <c r="G408" s="195">
        <v>21.2</v>
      </c>
      <c r="H408" s="195">
        <v>21.4</v>
      </c>
      <c r="I408" s="195">
        <v>21.8</v>
      </c>
      <c r="J408" s="195">
        <v>30</v>
      </c>
      <c r="K408" s="195">
        <v>1.4</v>
      </c>
      <c r="L408" s="195">
        <v>1.0389999999999999</v>
      </c>
      <c r="M408" s="195">
        <v>42</v>
      </c>
      <c r="N408" s="195">
        <f t="shared" si="16"/>
        <v>10830</v>
      </c>
    </row>
    <row r="409" spans="1:14" x14ac:dyDescent="0.45">
      <c r="A409" s="195">
        <f t="shared" si="15"/>
        <v>3.3999999999999906</v>
      </c>
      <c r="B409" s="196">
        <v>44726</v>
      </c>
      <c r="C409" s="197">
        <v>0.7047337962962964</v>
      </c>
      <c r="D409" s="195">
        <v>22.6</v>
      </c>
      <c r="E409" s="195">
        <v>5.4</v>
      </c>
      <c r="F409" s="195">
        <v>165.1</v>
      </c>
      <c r="G409" s="195">
        <v>21.3</v>
      </c>
      <c r="H409" s="195">
        <v>21.3</v>
      </c>
      <c r="I409" s="195">
        <v>21.8</v>
      </c>
      <c r="J409" s="195">
        <v>30</v>
      </c>
      <c r="K409" s="195">
        <v>1.4</v>
      </c>
      <c r="L409" s="195">
        <v>1.04</v>
      </c>
      <c r="M409" s="195">
        <v>42</v>
      </c>
      <c r="N409" s="195">
        <f t="shared" si="16"/>
        <v>10872</v>
      </c>
    </row>
    <row r="410" spans="1:14" x14ac:dyDescent="0.45">
      <c r="A410" s="195">
        <f t="shared" si="15"/>
        <v>3.4083333333333239</v>
      </c>
      <c r="B410" s="196">
        <v>44726</v>
      </c>
      <c r="C410" s="197">
        <v>0.70508101851851857</v>
      </c>
      <c r="D410" s="195">
        <v>22.6</v>
      </c>
      <c r="E410" s="195">
        <v>5.4</v>
      </c>
      <c r="F410" s="195">
        <v>165.1</v>
      </c>
      <c r="G410" s="195">
        <v>21.3</v>
      </c>
      <c r="H410" s="195">
        <v>21.3</v>
      </c>
      <c r="I410" s="195">
        <v>21.8</v>
      </c>
      <c r="J410" s="195">
        <v>30</v>
      </c>
      <c r="K410" s="195">
        <v>1.4</v>
      </c>
      <c r="L410" s="195">
        <v>1.042</v>
      </c>
      <c r="M410" s="195">
        <v>42</v>
      </c>
      <c r="N410" s="195">
        <f t="shared" si="16"/>
        <v>10914</v>
      </c>
    </row>
    <row r="411" spans="1:14" x14ac:dyDescent="0.45">
      <c r="A411" s="195">
        <f t="shared" si="15"/>
        <v>3.4166666666666572</v>
      </c>
      <c r="B411" s="196">
        <v>44726</v>
      </c>
      <c r="C411" s="197">
        <v>0.70542824074074073</v>
      </c>
      <c r="D411" s="195">
        <v>22.6</v>
      </c>
      <c r="E411" s="195">
        <v>5.4</v>
      </c>
      <c r="F411" s="195">
        <v>165.8</v>
      </c>
      <c r="G411" s="195">
        <v>21.2</v>
      </c>
      <c r="H411" s="195">
        <v>21.3</v>
      </c>
      <c r="I411" s="195">
        <v>21.8</v>
      </c>
      <c r="J411" s="195">
        <v>30</v>
      </c>
      <c r="K411" s="195">
        <v>1.4</v>
      </c>
      <c r="L411" s="195">
        <v>1.0429999999999999</v>
      </c>
      <c r="M411" s="195">
        <v>42</v>
      </c>
      <c r="N411" s="195">
        <f t="shared" si="16"/>
        <v>10956</v>
      </c>
    </row>
    <row r="412" spans="1:14" x14ac:dyDescent="0.45">
      <c r="A412" s="195">
        <f t="shared" si="15"/>
        <v>3.4249999999999905</v>
      </c>
      <c r="B412" s="196">
        <v>44726</v>
      </c>
      <c r="C412" s="197">
        <v>0.70577546296296301</v>
      </c>
      <c r="D412" s="195">
        <v>22</v>
      </c>
      <c r="E412" s="195">
        <v>5.4</v>
      </c>
      <c r="F412" s="195">
        <v>166.4</v>
      </c>
      <c r="G412" s="195">
        <v>21.3</v>
      </c>
      <c r="H412" s="195">
        <v>21.4</v>
      </c>
      <c r="I412" s="195">
        <v>21.8</v>
      </c>
      <c r="J412" s="195">
        <v>30</v>
      </c>
      <c r="K412" s="195">
        <v>1.4</v>
      </c>
      <c r="L412" s="195">
        <v>1.044</v>
      </c>
      <c r="M412" s="195">
        <v>42</v>
      </c>
      <c r="N412" s="195">
        <f t="shared" si="16"/>
        <v>10998</v>
      </c>
    </row>
    <row r="413" spans="1:14" x14ac:dyDescent="0.45">
      <c r="A413" s="195">
        <f t="shared" si="15"/>
        <v>3.4333333333333238</v>
      </c>
      <c r="B413" s="196">
        <v>44726</v>
      </c>
      <c r="C413" s="197">
        <v>0.70612268518518517</v>
      </c>
      <c r="D413" s="195">
        <v>22</v>
      </c>
      <c r="E413" s="195">
        <v>5.4</v>
      </c>
      <c r="F413" s="195">
        <v>167</v>
      </c>
      <c r="G413" s="195">
        <v>21.3</v>
      </c>
      <c r="H413" s="195">
        <v>21.2</v>
      </c>
      <c r="I413" s="195">
        <v>21.8</v>
      </c>
      <c r="J413" s="195">
        <v>30</v>
      </c>
      <c r="K413" s="195">
        <v>1.4</v>
      </c>
      <c r="L413" s="195">
        <v>1.0449999999999999</v>
      </c>
      <c r="M413" s="195">
        <v>42</v>
      </c>
      <c r="N413" s="195">
        <f t="shared" si="16"/>
        <v>11040</v>
      </c>
    </row>
    <row r="414" spans="1:14" x14ac:dyDescent="0.45">
      <c r="A414" s="195">
        <f t="shared" si="15"/>
        <v>3.4416666666666571</v>
      </c>
      <c r="B414" s="196">
        <v>44726</v>
      </c>
      <c r="C414" s="197">
        <v>0.70648148148148149</v>
      </c>
      <c r="D414" s="195">
        <v>22</v>
      </c>
      <c r="E414" s="195">
        <v>5.4</v>
      </c>
      <c r="F414" s="195">
        <v>167.7</v>
      </c>
      <c r="G414" s="195">
        <v>21.3</v>
      </c>
      <c r="H414" s="195">
        <v>21.2</v>
      </c>
      <c r="I414" s="195">
        <v>21.8</v>
      </c>
      <c r="J414" s="195">
        <v>30</v>
      </c>
      <c r="K414" s="195">
        <v>1.4</v>
      </c>
      <c r="L414" s="195">
        <v>1.046</v>
      </c>
      <c r="M414" s="195">
        <v>42</v>
      </c>
      <c r="N414" s="195">
        <f t="shared" si="16"/>
        <v>11082</v>
      </c>
    </row>
    <row r="415" spans="1:14" x14ac:dyDescent="0.45">
      <c r="A415" s="195">
        <f t="shared" si="15"/>
        <v>3.4499999999999904</v>
      </c>
      <c r="B415" s="196">
        <v>44726</v>
      </c>
      <c r="C415" s="197">
        <v>0.70682870370370365</v>
      </c>
      <c r="D415" s="195">
        <v>21.3</v>
      </c>
      <c r="E415" s="195">
        <v>5.4</v>
      </c>
      <c r="F415" s="195">
        <v>168.3</v>
      </c>
      <c r="G415" s="195">
        <v>21.3</v>
      </c>
      <c r="H415" s="195">
        <v>21.2</v>
      </c>
      <c r="I415" s="195">
        <v>21.8</v>
      </c>
      <c r="J415" s="195">
        <v>30</v>
      </c>
      <c r="K415" s="195">
        <v>1.4</v>
      </c>
      <c r="L415" s="195">
        <v>1.0469999999999999</v>
      </c>
      <c r="M415" s="195">
        <v>42</v>
      </c>
      <c r="N415" s="195">
        <f t="shared" si="16"/>
        <v>11124</v>
      </c>
    </row>
    <row r="416" spans="1:14" x14ac:dyDescent="0.45">
      <c r="A416" s="195">
        <f t="shared" si="15"/>
        <v>3.4583333333333237</v>
      </c>
      <c r="B416" s="196">
        <v>44726</v>
      </c>
      <c r="C416" s="197">
        <v>0.70717592592592593</v>
      </c>
      <c r="D416" s="195">
        <v>21.3</v>
      </c>
      <c r="E416" s="195">
        <v>5.4</v>
      </c>
      <c r="F416" s="195">
        <v>168.3</v>
      </c>
      <c r="G416" s="195">
        <v>21.3</v>
      </c>
      <c r="H416" s="195">
        <v>21.2</v>
      </c>
      <c r="I416" s="195">
        <v>21.9</v>
      </c>
      <c r="J416" s="195">
        <v>30</v>
      </c>
      <c r="K416" s="195">
        <v>1.4</v>
      </c>
      <c r="L416" s="195">
        <v>1.0489999999999999</v>
      </c>
      <c r="M416" s="195">
        <v>42</v>
      </c>
      <c r="N416" s="195">
        <f t="shared" si="16"/>
        <v>11166</v>
      </c>
    </row>
    <row r="417" spans="1:14" x14ac:dyDescent="0.45">
      <c r="A417" s="195">
        <f t="shared" si="15"/>
        <v>3.466666666666657</v>
      </c>
      <c r="B417" s="196">
        <v>44726</v>
      </c>
      <c r="C417" s="197">
        <v>0.7075231481481481</v>
      </c>
      <c r="D417" s="195">
        <v>21.3</v>
      </c>
      <c r="E417" s="195">
        <v>5.4</v>
      </c>
      <c r="F417" s="195">
        <v>168.9</v>
      </c>
      <c r="G417" s="195">
        <v>21.3</v>
      </c>
      <c r="H417" s="195">
        <v>21.3</v>
      </c>
      <c r="I417" s="195">
        <v>21.9</v>
      </c>
      <c r="J417" s="195">
        <v>30</v>
      </c>
      <c r="K417" s="195">
        <v>1.4</v>
      </c>
      <c r="L417" s="195">
        <v>1.05</v>
      </c>
      <c r="M417" s="195">
        <v>42</v>
      </c>
      <c r="N417" s="195">
        <f t="shared" si="16"/>
        <v>11208</v>
      </c>
    </row>
    <row r="418" spans="1:14" x14ac:dyDescent="0.45">
      <c r="A418" s="195">
        <f t="shared" si="15"/>
        <v>3.4749999999999903</v>
      </c>
      <c r="B418" s="196">
        <v>44726</v>
      </c>
      <c r="C418" s="197">
        <v>0.70787037037037026</v>
      </c>
      <c r="D418" s="195">
        <v>20.6</v>
      </c>
      <c r="E418" s="195">
        <v>5.4</v>
      </c>
      <c r="F418" s="195">
        <v>169.6</v>
      </c>
      <c r="G418" s="195">
        <v>21.3</v>
      </c>
      <c r="H418" s="195">
        <v>21.3</v>
      </c>
      <c r="I418" s="195">
        <v>21.8</v>
      </c>
      <c r="J418" s="195">
        <v>30</v>
      </c>
      <c r="K418" s="195">
        <v>1.4</v>
      </c>
      <c r="L418" s="195">
        <v>1.0509999999999999</v>
      </c>
      <c r="M418" s="195">
        <v>42</v>
      </c>
      <c r="N418" s="195">
        <f t="shared" si="16"/>
        <v>11250</v>
      </c>
    </row>
    <row r="419" spans="1:14" x14ac:dyDescent="0.45">
      <c r="A419" s="195">
        <f t="shared" si="15"/>
        <v>3.4833333333333236</v>
      </c>
      <c r="B419" s="196">
        <v>44726</v>
      </c>
      <c r="C419" s="197">
        <v>0.70821759259259265</v>
      </c>
      <c r="D419" s="195">
        <v>20.6</v>
      </c>
      <c r="E419" s="195">
        <v>5.4</v>
      </c>
      <c r="F419" s="195">
        <v>170.2</v>
      </c>
      <c r="G419" s="195">
        <v>21.2</v>
      </c>
      <c r="H419" s="195">
        <v>21.2</v>
      </c>
      <c r="I419" s="195">
        <v>21.7</v>
      </c>
      <c r="J419" s="195">
        <v>30</v>
      </c>
      <c r="K419" s="195">
        <v>1.4</v>
      </c>
      <c r="L419" s="195">
        <v>1.052</v>
      </c>
      <c r="M419" s="195">
        <v>42</v>
      </c>
      <c r="N419" s="195">
        <f t="shared" si="16"/>
        <v>11292</v>
      </c>
    </row>
    <row r="420" spans="1:14" x14ac:dyDescent="0.45">
      <c r="A420" s="195">
        <f t="shared" si="15"/>
        <v>3.4916666666666569</v>
      </c>
      <c r="B420" s="196">
        <v>44726</v>
      </c>
      <c r="C420" s="197">
        <v>0.70856481481481481</v>
      </c>
      <c r="D420" s="195">
        <v>20.6</v>
      </c>
      <c r="E420" s="195">
        <v>5.4</v>
      </c>
      <c r="F420" s="195">
        <v>170.8</v>
      </c>
      <c r="G420" s="195">
        <v>21.4</v>
      </c>
      <c r="H420" s="195">
        <v>21.4</v>
      </c>
      <c r="I420" s="195">
        <v>21.9</v>
      </c>
      <c r="J420" s="195">
        <v>30</v>
      </c>
      <c r="K420" s="195">
        <v>1.4</v>
      </c>
      <c r="L420" s="195">
        <v>1.0529999999999999</v>
      </c>
      <c r="M420" s="195">
        <v>42</v>
      </c>
      <c r="N420" s="195">
        <f t="shared" si="16"/>
        <v>11334</v>
      </c>
    </row>
    <row r="421" spans="1:14" x14ac:dyDescent="0.45">
      <c r="A421" s="195">
        <f t="shared" si="15"/>
        <v>3.4999999999999902</v>
      </c>
      <c r="B421" s="196">
        <v>44726</v>
      </c>
      <c r="C421" s="197">
        <v>0.70891203703703709</v>
      </c>
      <c r="D421" s="195">
        <v>19.899999999999999</v>
      </c>
      <c r="E421" s="195">
        <v>5.4</v>
      </c>
      <c r="F421" s="195">
        <v>170.8</v>
      </c>
      <c r="G421" s="195">
        <v>21.4</v>
      </c>
      <c r="H421" s="195">
        <v>21.2</v>
      </c>
      <c r="I421" s="195">
        <v>21.8</v>
      </c>
      <c r="J421" s="195">
        <v>30</v>
      </c>
      <c r="K421" s="195">
        <v>1.4</v>
      </c>
      <c r="L421" s="195">
        <v>1.054</v>
      </c>
      <c r="M421" s="195">
        <v>42</v>
      </c>
      <c r="N421" s="195">
        <f t="shared" si="16"/>
        <v>11376</v>
      </c>
    </row>
    <row r="422" spans="1:14" x14ac:dyDescent="0.45">
      <c r="A422" s="195">
        <f t="shared" si="15"/>
        <v>3.5083333333333235</v>
      </c>
      <c r="B422" s="196">
        <v>44726</v>
      </c>
      <c r="C422" s="197">
        <v>0.70925925925925926</v>
      </c>
      <c r="D422" s="195">
        <v>19.899999999999999</v>
      </c>
      <c r="E422" s="195">
        <v>5.4</v>
      </c>
      <c r="F422" s="195">
        <v>171.5</v>
      </c>
      <c r="G422" s="195">
        <v>21.3</v>
      </c>
      <c r="H422" s="195">
        <v>21.1</v>
      </c>
      <c r="I422" s="195">
        <v>21.8</v>
      </c>
      <c r="J422" s="195">
        <v>30</v>
      </c>
      <c r="K422" s="195">
        <v>1.4</v>
      </c>
      <c r="L422" s="195">
        <v>1.056</v>
      </c>
      <c r="M422" s="195">
        <v>42</v>
      </c>
      <c r="N422" s="195">
        <f t="shared" si="16"/>
        <v>11418</v>
      </c>
    </row>
    <row r="423" spans="1:14" x14ac:dyDescent="0.45">
      <c r="A423" s="195">
        <f t="shared" si="15"/>
        <v>3.5166666666666568</v>
      </c>
      <c r="B423" s="196">
        <v>44726</v>
      </c>
      <c r="C423" s="197">
        <v>0.70960648148148142</v>
      </c>
      <c r="D423" s="195">
        <v>19.3</v>
      </c>
      <c r="E423" s="195">
        <v>5.4</v>
      </c>
      <c r="F423" s="195">
        <v>172.1</v>
      </c>
      <c r="G423" s="195">
        <v>21.3</v>
      </c>
      <c r="H423" s="195">
        <v>21.4</v>
      </c>
      <c r="I423" s="195">
        <v>21.8</v>
      </c>
      <c r="J423" s="195">
        <v>30</v>
      </c>
      <c r="K423" s="195">
        <v>1.4</v>
      </c>
      <c r="L423" s="195">
        <v>1.0569999999999999</v>
      </c>
      <c r="M423" s="195">
        <v>42</v>
      </c>
      <c r="N423" s="195">
        <f t="shared" si="16"/>
        <v>11460</v>
      </c>
    </row>
    <row r="424" spans="1:14" x14ac:dyDescent="0.45">
      <c r="A424" s="195">
        <f t="shared" si="15"/>
        <v>3.5249999999999901</v>
      </c>
      <c r="B424" s="196">
        <v>44726</v>
      </c>
      <c r="C424" s="197">
        <v>0.7099537037037037</v>
      </c>
      <c r="D424" s="195">
        <v>19.3</v>
      </c>
      <c r="E424" s="195">
        <v>6</v>
      </c>
      <c r="F424" s="195">
        <v>172.8</v>
      </c>
      <c r="G424" s="195">
        <v>21.3</v>
      </c>
      <c r="H424" s="195">
        <v>21.2</v>
      </c>
      <c r="I424" s="195">
        <v>21.9</v>
      </c>
      <c r="J424" s="195">
        <v>30</v>
      </c>
      <c r="K424" s="195">
        <v>1.4</v>
      </c>
      <c r="L424" s="195">
        <v>1.0580000000000001</v>
      </c>
      <c r="M424" s="195">
        <v>42</v>
      </c>
      <c r="N424" s="195">
        <f t="shared" si="16"/>
        <v>11502</v>
      </c>
    </row>
    <row r="425" spans="1:14" x14ac:dyDescent="0.45">
      <c r="A425" s="195">
        <f t="shared" si="15"/>
        <v>3.5333333333333234</v>
      </c>
      <c r="B425" s="196">
        <v>44726</v>
      </c>
      <c r="C425" s="197">
        <v>0.71030092592592586</v>
      </c>
      <c r="D425" s="195">
        <v>19.3</v>
      </c>
      <c r="E425" s="195">
        <v>5.4</v>
      </c>
      <c r="F425" s="195">
        <v>173.4</v>
      </c>
      <c r="G425" s="195">
        <v>21.3</v>
      </c>
      <c r="H425" s="195">
        <v>21.3</v>
      </c>
      <c r="I425" s="195">
        <v>21.7</v>
      </c>
      <c r="J425" s="195">
        <v>30</v>
      </c>
      <c r="K425" s="195">
        <v>1.4</v>
      </c>
      <c r="L425" s="195">
        <v>1.0589999999999999</v>
      </c>
      <c r="M425" s="195">
        <v>42</v>
      </c>
      <c r="N425" s="195">
        <f t="shared" si="16"/>
        <v>11544</v>
      </c>
    </row>
    <row r="426" spans="1:14" x14ac:dyDescent="0.45">
      <c r="A426" s="195">
        <f t="shared" si="15"/>
        <v>3.5416666666666567</v>
      </c>
      <c r="B426" s="196">
        <v>44726</v>
      </c>
      <c r="C426" s="197">
        <v>0.71064814814814825</v>
      </c>
      <c r="D426" s="195">
        <v>18.600000000000001</v>
      </c>
      <c r="E426" s="195">
        <v>5.4</v>
      </c>
      <c r="F426" s="195">
        <v>173.4</v>
      </c>
      <c r="G426" s="195">
        <v>21.4</v>
      </c>
      <c r="H426" s="195">
        <v>21.4</v>
      </c>
      <c r="I426" s="195">
        <v>21.8</v>
      </c>
      <c r="J426" s="195">
        <v>30</v>
      </c>
      <c r="K426" s="195">
        <v>1.4</v>
      </c>
      <c r="L426" s="195">
        <v>1.06</v>
      </c>
      <c r="M426" s="195">
        <v>42</v>
      </c>
      <c r="N426" s="195">
        <f t="shared" si="16"/>
        <v>11586</v>
      </c>
    </row>
    <row r="427" spans="1:14" x14ac:dyDescent="0.45">
      <c r="A427" s="195">
        <f t="shared" si="15"/>
        <v>3.5499999999999901</v>
      </c>
      <c r="B427" s="196">
        <v>44726</v>
      </c>
      <c r="C427" s="197">
        <v>0.71099537037037042</v>
      </c>
      <c r="D427" s="195">
        <v>18.600000000000001</v>
      </c>
      <c r="E427" s="195">
        <v>6</v>
      </c>
      <c r="F427" s="195">
        <v>174</v>
      </c>
      <c r="G427" s="195">
        <v>21.3</v>
      </c>
      <c r="H427" s="195">
        <v>21.3</v>
      </c>
      <c r="I427" s="195">
        <v>21.8</v>
      </c>
      <c r="J427" s="195">
        <v>30</v>
      </c>
      <c r="K427" s="195">
        <v>1.4</v>
      </c>
      <c r="L427" s="195">
        <v>1.0609999999999999</v>
      </c>
      <c r="M427" s="195">
        <v>42</v>
      </c>
      <c r="N427" s="195">
        <f t="shared" si="16"/>
        <v>11628</v>
      </c>
    </row>
    <row r="428" spans="1:14" x14ac:dyDescent="0.45">
      <c r="A428" s="195">
        <f t="shared" si="15"/>
        <v>3.5583333333333234</v>
      </c>
      <c r="B428" s="196">
        <v>44726</v>
      </c>
      <c r="C428" s="197">
        <v>0.71134259259259258</v>
      </c>
      <c r="D428" s="195">
        <v>17.899999999999999</v>
      </c>
      <c r="E428" s="195">
        <v>5.4</v>
      </c>
      <c r="F428" s="195">
        <v>174.7</v>
      </c>
      <c r="G428" s="195">
        <v>21.3</v>
      </c>
      <c r="H428" s="195">
        <v>21.2</v>
      </c>
      <c r="I428" s="195">
        <v>21.8</v>
      </c>
      <c r="J428" s="195">
        <v>30</v>
      </c>
      <c r="K428" s="195">
        <v>1.4</v>
      </c>
      <c r="L428" s="195">
        <v>1.0629999999999999</v>
      </c>
      <c r="M428" s="195">
        <v>42</v>
      </c>
      <c r="N428" s="195">
        <f t="shared" si="16"/>
        <v>11670</v>
      </c>
    </row>
    <row r="429" spans="1:14" x14ac:dyDescent="0.45">
      <c r="A429" s="195">
        <f t="shared" si="15"/>
        <v>3.5666666666666567</v>
      </c>
      <c r="B429" s="196">
        <v>44726</v>
      </c>
      <c r="C429" s="197">
        <v>0.71168981481481486</v>
      </c>
      <c r="D429" s="195">
        <v>17.899999999999999</v>
      </c>
      <c r="E429" s="195">
        <v>6</v>
      </c>
      <c r="F429" s="195">
        <v>175.3</v>
      </c>
      <c r="G429" s="195">
        <v>21.4</v>
      </c>
      <c r="H429" s="195">
        <v>21.3</v>
      </c>
      <c r="I429" s="195">
        <v>21.9</v>
      </c>
      <c r="J429" s="195">
        <v>30</v>
      </c>
      <c r="K429" s="195">
        <v>1.3</v>
      </c>
      <c r="L429" s="195">
        <v>1.0640000000000001</v>
      </c>
      <c r="M429" s="195">
        <v>39</v>
      </c>
      <c r="N429" s="195">
        <f t="shared" si="16"/>
        <v>11709</v>
      </c>
    </row>
    <row r="430" spans="1:14" x14ac:dyDescent="0.45">
      <c r="A430" s="195">
        <f t="shared" si="15"/>
        <v>3.57499999999999</v>
      </c>
      <c r="B430" s="196">
        <v>44726</v>
      </c>
      <c r="C430" s="197">
        <v>0.71203703703703702</v>
      </c>
      <c r="D430" s="195">
        <v>17.899999999999999</v>
      </c>
      <c r="E430" s="195">
        <v>5.4</v>
      </c>
      <c r="F430" s="195">
        <v>175.3</v>
      </c>
      <c r="G430" s="195">
        <v>21.5</v>
      </c>
      <c r="H430" s="195">
        <v>21.4</v>
      </c>
      <c r="I430" s="195">
        <v>21.7</v>
      </c>
      <c r="J430" s="195">
        <v>30</v>
      </c>
      <c r="K430" s="195">
        <v>1.3</v>
      </c>
      <c r="L430" s="195">
        <v>1.0649999999999999</v>
      </c>
      <c r="M430" s="195">
        <v>39</v>
      </c>
      <c r="N430" s="195">
        <f t="shared" si="16"/>
        <v>11748</v>
      </c>
    </row>
    <row r="431" spans="1:14" x14ac:dyDescent="0.45">
      <c r="A431" s="195">
        <f t="shared" si="15"/>
        <v>3.5833333333333233</v>
      </c>
      <c r="B431" s="196">
        <v>44726</v>
      </c>
      <c r="C431" s="197">
        <v>0.71239583333333334</v>
      </c>
      <c r="D431" s="195">
        <v>17.2</v>
      </c>
      <c r="E431" s="195">
        <v>5.4</v>
      </c>
      <c r="F431" s="195">
        <v>175.9</v>
      </c>
      <c r="G431" s="195">
        <v>21.2</v>
      </c>
      <c r="H431" s="195">
        <v>21.3</v>
      </c>
      <c r="I431" s="195">
        <v>21.8</v>
      </c>
      <c r="J431" s="195">
        <v>30</v>
      </c>
      <c r="K431" s="195">
        <v>1.3</v>
      </c>
      <c r="L431" s="195">
        <v>1.0660000000000001</v>
      </c>
      <c r="M431" s="195">
        <v>39</v>
      </c>
      <c r="N431" s="195">
        <f t="shared" si="16"/>
        <v>11787</v>
      </c>
    </row>
    <row r="432" spans="1:14" x14ac:dyDescent="0.45">
      <c r="A432" s="195">
        <f t="shared" si="15"/>
        <v>3.5916666666666566</v>
      </c>
      <c r="B432" s="196">
        <v>44726</v>
      </c>
      <c r="C432" s="197">
        <v>0.7127430555555555</v>
      </c>
      <c r="D432" s="195">
        <v>17.2</v>
      </c>
      <c r="E432" s="195">
        <v>5.4</v>
      </c>
      <c r="F432" s="195">
        <v>176.6</v>
      </c>
      <c r="G432" s="195">
        <v>21.2</v>
      </c>
      <c r="H432" s="195">
        <v>21.2</v>
      </c>
      <c r="I432" s="195">
        <v>21.8</v>
      </c>
      <c r="J432" s="195">
        <v>30</v>
      </c>
      <c r="K432" s="195">
        <v>1.3</v>
      </c>
      <c r="L432" s="195">
        <v>1.0669999999999999</v>
      </c>
      <c r="M432" s="195">
        <v>39</v>
      </c>
      <c r="N432" s="195">
        <f t="shared" si="16"/>
        <v>11826</v>
      </c>
    </row>
    <row r="433" spans="1:14" x14ac:dyDescent="0.45">
      <c r="A433" s="195">
        <f t="shared" si="15"/>
        <v>3.5999999999999899</v>
      </c>
      <c r="B433" s="196">
        <v>44726</v>
      </c>
      <c r="C433" s="197">
        <v>0.71309027777777778</v>
      </c>
      <c r="D433" s="195">
        <v>16.600000000000001</v>
      </c>
      <c r="E433" s="195">
        <v>5.4</v>
      </c>
      <c r="F433" s="195">
        <v>177.2</v>
      </c>
      <c r="G433" s="195">
        <v>21.2</v>
      </c>
      <c r="H433" s="195">
        <v>21.3</v>
      </c>
      <c r="I433" s="195">
        <v>22</v>
      </c>
      <c r="J433" s="195">
        <v>30</v>
      </c>
      <c r="K433" s="195">
        <v>1.3</v>
      </c>
      <c r="L433" s="195">
        <v>1.0680000000000001</v>
      </c>
      <c r="M433" s="195">
        <v>39</v>
      </c>
      <c r="N433" s="195">
        <f t="shared" si="16"/>
        <v>11865</v>
      </c>
    </row>
    <row r="434" spans="1:14" x14ac:dyDescent="0.45">
      <c r="A434" s="195">
        <f t="shared" si="15"/>
        <v>3.6083333333333232</v>
      </c>
      <c r="B434" s="196">
        <v>44726</v>
      </c>
      <c r="C434" s="197">
        <v>0.71343749999999995</v>
      </c>
      <c r="D434" s="195">
        <v>16.600000000000001</v>
      </c>
      <c r="E434" s="195">
        <v>6</v>
      </c>
      <c r="F434" s="195">
        <v>177.2</v>
      </c>
      <c r="G434" s="195">
        <v>21.2</v>
      </c>
      <c r="H434" s="195">
        <v>21.2</v>
      </c>
      <c r="I434" s="195">
        <v>21.8</v>
      </c>
      <c r="J434" s="195">
        <v>30</v>
      </c>
      <c r="K434" s="195">
        <v>1.3</v>
      </c>
      <c r="L434" s="195">
        <v>1.069</v>
      </c>
      <c r="M434" s="195">
        <v>39</v>
      </c>
      <c r="N434" s="195">
        <f t="shared" si="16"/>
        <v>11904</v>
      </c>
    </row>
    <row r="435" spans="1:14" x14ac:dyDescent="0.45">
      <c r="A435" s="195">
        <f t="shared" si="15"/>
        <v>3.6166666666666565</v>
      </c>
      <c r="B435" s="196">
        <v>44726</v>
      </c>
      <c r="C435" s="197">
        <v>0.71378472222222211</v>
      </c>
      <c r="D435" s="195">
        <v>16.600000000000001</v>
      </c>
      <c r="E435" s="195">
        <v>5.4</v>
      </c>
      <c r="F435" s="195">
        <v>177.8</v>
      </c>
      <c r="G435" s="195">
        <v>21.3</v>
      </c>
      <c r="H435" s="195">
        <v>21.2</v>
      </c>
      <c r="I435" s="195">
        <v>21.8</v>
      </c>
      <c r="J435" s="195">
        <v>30</v>
      </c>
      <c r="K435" s="195">
        <v>1.3</v>
      </c>
      <c r="L435" s="195">
        <v>1.07</v>
      </c>
      <c r="M435" s="195">
        <v>39</v>
      </c>
      <c r="N435" s="195">
        <f t="shared" si="16"/>
        <v>11943</v>
      </c>
    </row>
    <row r="436" spans="1:14" x14ac:dyDescent="0.45">
      <c r="A436" s="195">
        <f t="shared" si="15"/>
        <v>3.6249999999999898</v>
      </c>
      <c r="B436" s="196">
        <v>44726</v>
      </c>
      <c r="C436" s="197">
        <v>0.7141319444444445</v>
      </c>
      <c r="D436" s="195">
        <v>16.600000000000001</v>
      </c>
      <c r="E436" s="195">
        <v>6</v>
      </c>
      <c r="F436" s="195">
        <v>178.5</v>
      </c>
      <c r="G436" s="195">
        <v>21.3</v>
      </c>
      <c r="H436" s="195">
        <v>21.2</v>
      </c>
      <c r="I436" s="195">
        <v>21.8</v>
      </c>
      <c r="J436" s="195">
        <v>30</v>
      </c>
      <c r="K436" s="195">
        <v>1.3</v>
      </c>
      <c r="L436" s="195">
        <v>1.071</v>
      </c>
      <c r="M436" s="195">
        <v>39</v>
      </c>
      <c r="N436" s="195">
        <f t="shared" si="16"/>
        <v>11982</v>
      </c>
    </row>
    <row r="437" spans="1:14" x14ac:dyDescent="0.45">
      <c r="A437" s="195">
        <f t="shared" si="15"/>
        <v>3.6333333333333231</v>
      </c>
      <c r="B437" s="196">
        <v>44726</v>
      </c>
      <c r="C437" s="197">
        <v>0.71447916666666667</v>
      </c>
      <c r="D437" s="195">
        <v>15.9</v>
      </c>
      <c r="E437" s="195">
        <v>6</v>
      </c>
      <c r="F437" s="195">
        <v>179.1</v>
      </c>
      <c r="G437" s="195">
        <v>21.3</v>
      </c>
      <c r="H437" s="195">
        <v>21.3</v>
      </c>
      <c r="I437" s="195">
        <v>21.9</v>
      </c>
      <c r="J437" s="195">
        <v>30</v>
      </c>
      <c r="K437" s="195">
        <v>1.3</v>
      </c>
      <c r="L437" s="195">
        <v>1.0720000000000001</v>
      </c>
      <c r="M437" s="195">
        <v>39</v>
      </c>
      <c r="N437" s="195">
        <f t="shared" si="16"/>
        <v>12021</v>
      </c>
    </row>
    <row r="438" spans="1:14" x14ac:dyDescent="0.45">
      <c r="A438" s="195">
        <f t="shared" si="15"/>
        <v>3.6416666666666564</v>
      </c>
      <c r="B438" s="196">
        <v>44726</v>
      </c>
      <c r="C438" s="197">
        <v>0.71482638888888894</v>
      </c>
      <c r="D438" s="195">
        <v>15.9</v>
      </c>
      <c r="E438" s="195">
        <v>5.4</v>
      </c>
      <c r="F438" s="195">
        <v>179.1</v>
      </c>
      <c r="G438" s="195">
        <v>21.4</v>
      </c>
      <c r="H438" s="195">
        <v>21.5</v>
      </c>
      <c r="I438" s="195">
        <v>21.8</v>
      </c>
      <c r="J438" s="195">
        <v>30</v>
      </c>
      <c r="K438" s="195">
        <v>1.3</v>
      </c>
      <c r="L438" s="195">
        <v>1.073</v>
      </c>
      <c r="M438" s="195">
        <v>39</v>
      </c>
      <c r="N438" s="195">
        <f t="shared" si="16"/>
        <v>12060</v>
      </c>
    </row>
    <row r="439" spans="1:14" x14ac:dyDescent="0.45">
      <c r="A439" s="195">
        <f t="shared" si="15"/>
        <v>3.6499999999999897</v>
      </c>
      <c r="B439" s="196">
        <v>44726</v>
      </c>
      <c r="C439" s="197">
        <v>0.71517361111111111</v>
      </c>
      <c r="D439" s="195">
        <v>15.2</v>
      </c>
      <c r="E439" s="195">
        <v>6</v>
      </c>
      <c r="F439" s="195">
        <v>179.7</v>
      </c>
      <c r="G439" s="195">
        <v>21.4</v>
      </c>
      <c r="H439" s="195">
        <v>21.3</v>
      </c>
      <c r="I439" s="195">
        <v>21.9</v>
      </c>
      <c r="J439" s="195">
        <v>30</v>
      </c>
      <c r="K439" s="195">
        <v>1.3</v>
      </c>
      <c r="L439" s="195">
        <v>1.075</v>
      </c>
      <c r="M439" s="195">
        <v>39</v>
      </c>
      <c r="N439" s="195">
        <f t="shared" si="16"/>
        <v>12099</v>
      </c>
    </row>
    <row r="440" spans="1:14" x14ac:dyDescent="0.45">
      <c r="A440" s="195">
        <f t="shared" si="15"/>
        <v>3.658333333333323</v>
      </c>
      <c r="B440" s="196">
        <v>44726</v>
      </c>
      <c r="C440" s="197">
        <v>0.71552083333333327</v>
      </c>
      <c r="D440" s="195">
        <v>15.2</v>
      </c>
      <c r="E440" s="195">
        <v>6</v>
      </c>
      <c r="F440" s="195">
        <v>180.4</v>
      </c>
      <c r="G440" s="195">
        <v>21.4</v>
      </c>
      <c r="H440" s="195">
        <v>21.2</v>
      </c>
      <c r="I440" s="195">
        <v>21.8</v>
      </c>
      <c r="J440" s="195">
        <v>30</v>
      </c>
      <c r="K440" s="195">
        <v>1.3</v>
      </c>
      <c r="L440" s="195">
        <v>1.0760000000000001</v>
      </c>
      <c r="M440" s="195">
        <v>39</v>
      </c>
      <c r="N440" s="195">
        <f t="shared" si="16"/>
        <v>12138</v>
      </c>
    </row>
    <row r="441" spans="1:14" x14ac:dyDescent="0.45">
      <c r="A441" s="195">
        <f t="shared" si="15"/>
        <v>3.6666666666666563</v>
      </c>
      <c r="B441" s="196">
        <v>44726</v>
      </c>
      <c r="C441" s="197">
        <v>0.71586805555555555</v>
      </c>
      <c r="D441" s="195">
        <v>15.2</v>
      </c>
      <c r="E441" s="195">
        <v>5.4</v>
      </c>
      <c r="F441" s="195">
        <v>181</v>
      </c>
      <c r="G441" s="195">
        <v>21.4</v>
      </c>
      <c r="H441" s="195">
        <v>21.4</v>
      </c>
      <c r="I441" s="195">
        <v>21.9</v>
      </c>
      <c r="J441" s="195">
        <v>30</v>
      </c>
      <c r="K441" s="195">
        <v>1.3</v>
      </c>
      <c r="L441" s="195">
        <v>1.077</v>
      </c>
      <c r="M441" s="195">
        <v>39</v>
      </c>
      <c r="N441" s="195">
        <f t="shared" si="16"/>
        <v>12177</v>
      </c>
    </row>
    <row r="442" spans="1:14" x14ac:dyDescent="0.45">
      <c r="A442" s="195">
        <f t="shared" si="15"/>
        <v>3.6749999999999896</v>
      </c>
      <c r="B442" s="196">
        <v>44726</v>
      </c>
      <c r="C442" s="197">
        <v>0.71621527777777771</v>
      </c>
      <c r="D442" s="195">
        <v>14.5</v>
      </c>
      <c r="E442" s="195">
        <v>6</v>
      </c>
      <c r="F442" s="195">
        <v>181</v>
      </c>
      <c r="G442" s="195">
        <v>21.3</v>
      </c>
      <c r="H442" s="195">
        <v>21.3</v>
      </c>
      <c r="I442" s="195">
        <v>21.8</v>
      </c>
      <c r="J442" s="195">
        <v>30</v>
      </c>
      <c r="K442" s="195">
        <v>1.3</v>
      </c>
      <c r="L442" s="195">
        <v>1.0780000000000001</v>
      </c>
      <c r="M442" s="195">
        <v>39</v>
      </c>
      <c r="N442" s="195">
        <f t="shared" si="16"/>
        <v>12216</v>
      </c>
    </row>
    <row r="443" spans="1:14" x14ac:dyDescent="0.45">
      <c r="A443" s="195">
        <f t="shared" si="15"/>
        <v>3.6833333333333229</v>
      </c>
      <c r="B443" s="196">
        <v>44726</v>
      </c>
      <c r="C443" s="197">
        <v>0.7165625000000001</v>
      </c>
      <c r="D443" s="195">
        <v>14.5</v>
      </c>
      <c r="E443" s="195">
        <v>6</v>
      </c>
      <c r="F443" s="195">
        <v>181.6</v>
      </c>
      <c r="G443" s="195">
        <v>21.3</v>
      </c>
      <c r="H443" s="195">
        <v>21.3</v>
      </c>
      <c r="I443" s="195">
        <v>21.9</v>
      </c>
      <c r="J443" s="195">
        <v>30</v>
      </c>
      <c r="K443" s="195">
        <v>1.3</v>
      </c>
      <c r="L443" s="195">
        <v>1.079</v>
      </c>
      <c r="M443" s="195">
        <v>39</v>
      </c>
      <c r="N443" s="195">
        <f t="shared" si="16"/>
        <v>12255</v>
      </c>
    </row>
    <row r="444" spans="1:14" x14ac:dyDescent="0.45">
      <c r="A444" s="195">
        <f t="shared" si="15"/>
        <v>3.6916666666666562</v>
      </c>
      <c r="B444" s="196">
        <v>44726</v>
      </c>
      <c r="C444" s="197">
        <v>0.71690972222222227</v>
      </c>
      <c r="D444" s="195">
        <v>14.5</v>
      </c>
      <c r="E444" s="195">
        <v>6</v>
      </c>
      <c r="F444" s="195">
        <v>181.6</v>
      </c>
      <c r="G444" s="195">
        <v>21.4</v>
      </c>
      <c r="H444" s="195">
        <v>21.2</v>
      </c>
      <c r="I444" s="195">
        <v>21.8</v>
      </c>
      <c r="J444" s="195">
        <v>30</v>
      </c>
      <c r="K444" s="195">
        <v>1.3</v>
      </c>
      <c r="L444" s="195">
        <v>1.08</v>
      </c>
      <c r="M444" s="195">
        <v>39</v>
      </c>
      <c r="N444" s="195">
        <f t="shared" si="16"/>
        <v>12294</v>
      </c>
    </row>
    <row r="445" spans="1:14" x14ac:dyDescent="0.45">
      <c r="A445" s="195">
        <f t="shared" si="15"/>
        <v>3.6999999999999895</v>
      </c>
      <c r="B445" s="196">
        <v>44726</v>
      </c>
      <c r="C445" s="197">
        <v>0.71725694444444443</v>
      </c>
      <c r="D445" s="195">
        <v>13.9</v>
      </c>
      <c r="E445" s="195">
        <v>5.4</v>
      </c>
      <c r="F445" s="195">
        <v>182.3</v>
      </c>
      <c r="G445" s="195">
        <v>21.3</v>
      </c>
      <c r="H445" s="195">
        <v>21.2</v>
      </c>
      <c r="I445" s="195">
        <v>22</v>
      </c>
      <c r="J445" s="195">
        <v>30</v>
      </c>
      <c r="K445" s="195">
        <v>1.3</v>
      </c>
      <c r="L445" s="195">
        <v>1.081</v>
      </c>
      <c r="M445" s="195">
        <v>39</v>
      </c>
      <c r="N445" s="195">
        <f t="shared" si="16"/>
        <v>12333</v>
      </c>
    </row>
    <row r="446" spans="1:14" x14ac:dyDescent="0.45">
      <c r="A446" s="195">
        <f t="shared" si="15"/>
        <v>3.7083333333333228</v>
      </c>
      <c r="B446" s="196">
        <v>44726</v>
      </c>
      <c r="C446" s="197">
        <v>0.71760416666666671</v>
      </c>
      <c r="D446" s="195">
        <v>13.9</v>
      </c>
      <c r="E446" s="195">
        <v>6</v>
      </c>
      <c r="F446" s="195">
        <v>182.9</v>
      </c>
      <c r="G446" s="195">
        <v>21.4</v>
      </c>
      <c r="H446" s="195">
        <v>21.2</v>
      </c>
      <c r="I446" s="195">
        <v>21.9</v>
      </c>
      <c r="J446" s="195">
        <v>30</v>
      </c>
      <c r="K446" s="195">
        <v>1.3</v>
      </c>
      <c r="L446" s="195">
        <v>1.0820000000000001</v>
      </c>
      <c r="M446" s="195">
        <v>39</v>
      </c>
      <c r="N446" s="195">
        <f t="shared" si="16"/>
        <v>12372</v>
      </c>
    </row>
    <row r="447" spans="1:14" x14ac:dyDescent="0.45">
      <c r="A447" s="195">
        <f t="shared" si="15"/>
        <v>3.7166666666666561</v>
      </c>
      <c r="B447" s="196">
        <v>44726</v>
      </c>
      <c r="C447" s="197">
        <v>0.71795138888888888</v>
      </c>
      <c r="D447" s="195">
        <v>13.2</v>
      </c>
      <c r="E447" s="195">
        <v>6</v>
      </c>
      <c r="F447" s="195">
        <v>183.5</v>
      </c>
      <c r="G447" s="195">
        <v>21.4</v>
      </c>
      <c r="H447" s="195">
        <v>21.2</v>
      </c>
      <c r="I447" s="195">
        <v>21.8</v>
      </c>
      <c r="J447" s="195">
        <v>30</v>
      </c>
      <c r="K447" s="195">
        <v>1.3</v>
      </c>
      <c r="L447" s="195">
        <v>1.083</v>
      </c>
      <c r="M447" s="195">
        <v>39</v>
      </c>
      <c r="N447" s="195">
        <f t="shared" si="16"/>
        <v>12411</v>
      </c>
    </row>
    <row r="448" spans="1:14" x14ac:dyDescent="0.45">
      <c r="A448" s="195">
        <f t="shared" si="15"/>
        <v>3.7249999999999894</v>
      </c>
      <c r="B448" s="196">
        <v>44726</v>
      </c>
      <c r="C448" s="197">
        <v>0.71831018518518519</v>
      </c>
      <c r="D448" s="195">
        <v>13.2</v>
      </c>
      <c r="E448" s="195">
        <v>6</v>
      </c>
      <c r="F448" s="195">
        <v>183.5</v>
      </c>
      <c r="G448" s="195">
        <v>21.4</v>
      </c>
      <c r="H448" s="195">
        <v>21.3</v>
      </c>
      <c r="I448" s="195">
        <v>21.9</v>
      </c>
      <c r="J448" s="195">
        <v>30</v>
      </c>
      <c r="K448" s="195">
        <v>1.3</v>
      </c>
      <c r="L448" s="195">
        <v>1.0840000000000001</v>
      </c>
      <c r="M448" s="195">
        <v>39</v>
      </c>
      <c r="N448" s="195">
        <f t="shared" si="16"/>
        <v>12450</v>
      </c>
    </row>
    <row r="449" spans="1:14" x14ac:dyDescent="0.45">
      <c r="A449" s="195">
        <f t="shared" si="15"/>
        <v>3.7333333333333227</v>
      </c>
      <c r="B449" s="196">
        <v>44726</v>
      </c>
      <c r="C449" s="197">
        <v>0.71865740740740736</v>
      </c>
      <c r="D449" s="195">
        <v>13.2</v>
      </c>
      <c r="E449" s="195">
        <v>6</v>
      </c>
      <c r="F449" s="195">
        <v>184.2</v>
      </c>
      <c r="G449" s="195">
        <v>21.3</v>
      </c>
      <c r="H449" s="195">
        <v>21.2</v>
      </c>
      <c r="I449" s="195">
        <v>22</v>
      </c>
      <c r="J449" s="195">
        <v>30</v>
      </c>
      <c r="K449" s="195">
        <v>1.3</v>
      </c>
      <c r="L449" s="195">
        <v>1.085</v>
      </c>
      <c r="M449" s="195">
        <v>39</v>
      </c>
      <c r="N449" s="195">
        <f t="shared" si="16"/>
        <v>12489</v>
      </c>
    </row>
    <row r="450" spans="1:14" x14ac:dyDescent="0.45">
      <c r="A450" s="195">
        <f t="shared" si="15"/>
        <v>3.741666666666656</v>
      </c>
      <c r="B450" s="196">
        <v>44726</v>
      </c>
      <c r="C450" s="197">
        <v>0.71900462962962963</v>
      </c>
      <c r="D450" s="195">
        <v>12.5</v>
      </c>
      <c r="E450" s="195">
        <v>6</v>
      </c>
      <c r="F450" s="195">
        <v>184.8</v>
      </c>
      <c r="G450" s="195">
        <v>21.3</v>
      </c>
      <c r="H450" s="195">
        <v>21.4</v>
      </c>
      <c r="I450" s="195">
        <v>21.9</v>
      </c>
      <c r="J450" s="195">
        <v>30</v>
      </c>
      <c r="K450" s="195">
        <v>1.3</v>
      </c>
      <c r="L450" s="195">
        <v>1.0860000000000001</v>
      </c>
      <c r="M450" s="195">
        <v>39</v>
      </c>
      <c r="N450" s="195">
        <f t="shared" si="16"/>
        <v>12528</v>
      </c>
    </row>
    <row r="451" spans="1:14" x14ac:dyDescent="0.45">
      <c r="A451" s="195">
        <f t="shared" si="15"/>
        <v>3.7499999999999893</v>
      </c>
      <c r="B451" s="196">
        <v>44726</v>
      </c>
      <c r="C451" s="197">
        <v>0.7193518518518518</v>
      </c>
      <c r="D451" s="195">
        <v>12.5</v>
      </c>
      <c r="E451" s="195">
        <v>5.4</v>
      </c>
      <c r="F451" s="195">
        <v>184.8</v>
      </c>
      <c r="G451" s="195">
        <v>21.3</v>
      </c>
      <c r="H451" s="195">
        <v>21.3</v>
      </c>
      <c r="I451" s="195">
        <v>21.8</v>
      </c>
      <c r="J451" s="195">
        <v>30</v>
      </c>
      <c r="K451" s="195">
        <v>1.3</v>
      </c>
      <c r="L451" s="195">
        <v>1.0880000000000001</v>
      </c>
      <c r="M451" s="195">
        <v>39</v>
      </c>
      <c r="N451" s="195">
        <f t="shared" si="16"/>
        <v>12567</v>
      </c>
    </row>
    <row r="452" spans="1:14" x14ac:dyDescent="0.45">
      <c r="A452" s="195">
        <f t="shared" ref="A452:A515" si="17">A451+30/3600</f>
        <v>3.7583333333333226</v>
      </c>
      <c r="B452" s="196">
        <v>44726</v>
      </c>
      <c r="C452" s="197">
        <v>0.71969907407407396</v>
      </c>
      <c r="D452" s="195">
        <v>11.8</v>
      </c>
      <c r="E452" s="195">
        <v>6</v>
      </c>
      <c r="F452" s="195">
        <v>185.5</v>
      </c>
      <c r="G452" s="195">
        <v>21.4</v>
      </c>
      <c r="H452" s="195">
        <v>21.2</v>
      </c>
      <c r="I452" s="195">
        <v>21.8</v>
      </c>
      <c r="J452" s="195">
        <v>30</v>
      </c>
      <c r="K452" s="195">
        <v>1.2</v>
      </c>
      <c r="L452" s="195">
        <v>1.089</v>
      </c>
      <c r="M452" s="195">
        <v>36</v>
      </c>
      <c r="N452" s="195">
        <f t="shared" ref="N452:N515" si="18">K452*30+N451</f>
        <v>12603</v>
      </c>
    </row>
    <row r="453" spans="1:14" x14ac:dyDescent="0.45">
      <c r="A453" s="195">
        <f t="shared" si="17"/>
        <v>3.7666666666666559</v>
      </c>
      <c r="B453" s="196">
        <v>44726</v>
      </c>
      <c r="C453" s="197">
        <v>0.72004629629629635</v>
      </c>
      <c r="D453" s="195">
        <v>11.8</v>
      </c>
      <c r="E453" s="195">
        <v>6</v>
      </c>
      <c r="F453" s="195">
        <v>186.1</v>
      </c>
      <c r="G453" s="195">
        <v>21.3</v>
      </c>
      <c r="H453" s="195">
        <v>21.3</v>
      </c>
      <c r="I453" s="195">
        <v>21.8</v>
      </c>
      <c r="J453" s="195">
        <v>30</v>
      </c>
      <c r="K453" s="195">
        <v>1.2</v>
      </c>
      <c r="L453" s="195">
        <v>1.0900000000000001</v>
      </c>
      <c r="M453" s="195">
        <v>36</v>
      </c>
      <c r="N453" s="195">
        <f t="shared" si="18"/>
        <v>12639</v>
      </c>
    </row>
    <row r="454" spans="1:14" x14ac:dyDescent="0.45">
      <c r="A454" s="195">
        <f t="shared" si="17"/>
        <v>3.7749999999999893</v>
      </c>
      <c r="B454" s="196">
        <v>44726</v>
      </c>
      <c r="C454" s="197">
        <v>0.72039351851851852</v>
      </c>
      <c r="D454" s="195">
        <v>11.8</v>
      </c>
      <c r="E454" s="195">
        <v>6</v>
      </c>
      <c r="F454" s="195">
        <v>186.1</v>
      </c>
      <c r="G454" s="195">
        <v>21.3</v>
      </c>
      <c r="H454" s="195">
        <v>21.2</v>
      </c>
      <c r="I454" s="195">
        <v>21.9</v>
      </c>
      <c r="J454" s="195">
        <v>30</v>
      </c>
      <c r="K454" s="195">
        <v>1.2</v>
      </c>
      <c r="L454" s="195">
        <v>1.091</v>
      </c>
      <c r="M454" s="195">
        <v>36</v>
      </c>
      <c r="N454" s="195">
        <f t="shared" si="18"/>
        <v>12675</v>
      </c>
    </row>
    <row r="455" spans="1:14" x14ac:dyDescent="0.45">
      <c r="A455" s="195">
        <f t="shared" si="17"/>
        <v>3.7833333333333226</v>
      </c>
      <c r="B455" s="196">
        <v>44726</v>
      </c>
      <c r="C455" s="197">
        <v>0.72074074074074079</v>
      </c>
      <c r="D455" s="195">
        <v>11.2</v>
      </c>
      <c r="E455" s="195">
        <v>6</v>
      </c>
      <c r="F455" s="195">
        <v>186.7</v>
      </c>
      <c r="G455" s="195">
        <v>21.4</v>
      </c>
      <c r="H455" s="195">
        <v>21.2</v>
      </c>
      <c r="I455" s="195">
        <v>21.8</v>
      </c>
      <c r="J455" s="195">
        <v>30</v>
      </c>
      <c r="K455" s="195">
        <v>1.2</v>
      </c>
      <c r="L455" s="195">
        <v>1.0920000000000001</v>
      </c>
      <c r="M455" s="195">
        <v>36</v>
      </c>
      <c r="N455" s="195">
        <f t="shared" si="18"/>
        <v>12711</v>
      </c>
    </row>
    <row r="456" spans="1:14" x14ac:dyDescent="0.45">
      <c r="A456" s="195">
        <f t="shared" si="17"/>
        <v>3.7916666666666559</v>
      </c>
      <c r="B456" s="196">
        <v>44726</v>
      </c>
      <c r="C456" s="197">
        <v>0.72108796296296296</v>
      </c>
      <c r="D456" s="195">
        <v>11.2</v>
      </c>
      <c r="E456" s="195">
        <v>6</v>
      </c>
      <c r="F456" s="195">
        <v>186.7</v>
      </c>
      <c r="G456" s="195">
        <v>21.4</v>
      </c>
      <c r="H456" s="195">
        <v>21.2</v>
      </c>
      <c r="I456" s="195">
        <v>21.8</v>
      </c>
      <c r="J456" s="195">
        <v>30</v>
      </c>
      <c r="K456" s="195">
        <v>1.2</v>
      </c>
      <c r="L456" s="195">
        <v>1.093</v>
      </c>
      <c r="M456" s="195">
        <v>36</v>
      </c>
      <c r="N456" s="195">
        <f t="shared" si="18"/>
        <v>12747</v>
      </c>
    </row>
    <row r="457" spans="1:14" x14ac:dyDescent="0.45">
      <c r="A457" s="195">
        <f t="shared" si="17"/>
        <v>3.7999999999999892</v>
      </c>
      <c r="B457" s="196">
        <v>44726</v>
      </c>
      <c r="C457" s="197">
        <v>0.72143518518518512</v>
      </c>
      <c r="D457" s="195">
        <v>10.5</v>
      </c>
      <c r="E457" s="195">
        <v>6</v>
      </c>
      <c r="F457" s="195">
        <v>187.4</v>
      </c>
      <c r="G457" s="195">
        <v>21.4</v>
      </c>
      <c r="H457" s="195">
        <v>21.1</v>
      </c>
      <c r="I457" s="195">
        <v>21.9</v>
      </c>
      <c r="J457" s="195">
        <v>30</v>
      </c>
      <c r="K457" s="195">
        <v>1.2</v>
      </c>
      <c r="L457" s="195">
        <v>1.0940000000000001</v>
      </c>
      <c r="M457" s="195">
        <v>36</v>
      </c>
      <c r="N457" s="195">
        <f t="shared" si="18"/>
        <v>12783</v>
      </c>
    </row>
    <row r="458" spans="1:14" x14ac:dyDescent="0.45">
      <c r="A458" s="195">
        <f t="shared" si="17"/>
        <v>3.8083333333333225</v>
      </c>
      <c r="B458" s="196">
        <v>44726</v>
      </c>
      <c r="C458" s="197">
        <v>0.7217824074074074</v>
      </c>
      <c r="D458" s="195">
        <v>10.5</v>
      </c>
      <c r="E458" s="195">
        <v>6</v>
      </c>
      <c r="F458" s="195">
        <v>188</v>
      </c>
      <c r="G458" s="195">
        <v>21.3</v>
      </c>
      <c r="H458" s="195">
        <v>21.4</v>
      </c>
      <c r="I458" s="195">
        <v>21.8</v>
      </c>
      <c r="J458" s="195">
        <v>30</v>
      </c>
      <c r="K458" s="195">
        <v>1.2</v>
      </c>
      <c r="L458" s="195">
        <v>1.095</v>
      </c>
      <c r="M458" s="195">
        <v>36</v>
      </c>
      <c r="N458" s="195">
        <f t="shared" si="18"/>
        <v>12819</v>
      </c>
    </row>
    <row r="459" spans="1:14" x14ac:dyDescent="0.45">
      <c r="A459" s="195">
        <f t="shared" si="17"/>
        <v>3.8166666666666558</v>
      </c>
      <c r="B459" s="196">
        <v>44726</v>
      </c>
      <c r="C459" s="197">
        <v>0.72212962962962957</v>
      </c>
      <c r="D459" s="195">
        <v>10.5</v>
      </c>
      <c r="E459" s="195">
        <v>6</v>
      </c>
      <c r="F459" s="195">
        <v>188</v>
      </c>
      <c r="G459" s="195">
        <v>21.3</v>
      </c>
      <c r="H459" s="195">
        <v>21.3</v>
      </c>
      <c r="I459" s="195">
        <v>21.7</v>
      </c>
      <c r="J459" s="195">
        <v>30</v>
      </c>
      <c r="K459" s="195">
        <v>1.2</v>
      </c>
      <c r="L459" s="195">
        <v>1.0960000000000001</v>
      </c>
      <c r="M459" s="195">
        <v>36</v>
      </c>
      <c r="N459" s="195">
        <f t="shared" si="18"/>
        <v>12855</v>
      </c>
    </row>
    <row r="460" spans="1:14" x14ac:dyDescent="0.45">
      <c r="A460" s="195">
        <f t="shared" si="17"/>
        <v>3.8249999999999891</v>
      </c>
      <c r="B460" s="196">
        <v>44726</v>
      </c>
      <c r="C460" s="197">
        <v>0.72247685185185195</v>
      </c>
      <c r="D460" s="195">
        <v>9.8000000000000007</v>
      </c>
      <c r="E460" s="195">
        <v>6</v>
      </c>
      <c r="F460" s="195">
        <v>188.6</v>
      </c>
      <c r="G460" s="195">
        <v>21.3</v>
      </c>
      <c r="H460" s="195">
        <v>21.2</v>
      </c>
      <c r="I460" s="195">
        <v>21.9</v>
      </c>
      <c r="J460" s="195">
        <v>30</v>
      </c>
      <c r="K460" s="195">
        <v>1.2</v>
      </c>
      <c r="L460" s="195">
        <v>1.097</v>
      </c>
      <c r="M460" s="195">
        <v>36</v>
      </c>
      <c r="N460" s="195">
        <f t="shared" si="18"/>
        <v>12891</v>
      </c>
    </row>
    <row r="461" spans="1:14" x14ac:dyDescent="0.45">
      <c r="A461" s="195">
        <f t="shared" si="17"/>
        <v>3.8333333333333224</v>
      </c>
      <c r="B461" s="196">
        <v>44726</v>
      </c>
      <c r="C461" s="197">
        <v>0.72282407407407412</v>
      </c>
      <c r="D461" s="195">
        <v>9.8000000000000007</v>
      </c>
      <c r="E461" s="195">
        <v>6</v>
      </c>
      <c r="F461" s="195">
        <v>189.3</v>
      </c>
      <c r="G461" s="195">
        <v>21.4</v>
      </c>
      <c r="H461" s="195">
        <v>21.2</v>
      </c>
      <c r="I461" s="195">
        <v>21.9</v>
      </c>
      <c r="J461" s="195">
        <v>30</v>
      </c>
      <c r="K461" s="195">
        <v>1.2</v>
      </c>
      <c r="L461" s="195">
        <v>1.0980000000000001</v>
      </c>
      <c r="M461" s="195">
        <v>36</v>
      </c>
      <c r="N461" s="195">
        <f t="shared" si="18"/>
        <v>12927</v>
      </c>
    </row>
    <row r="462" spans="1:14" x14ac:dyDescent="0.45">
      <c r="A462" s="195">
        <f t="shared" si="17"/>
        <v>3.8416666666666557</v>
      </c>
      <c r="B462" s="196">
        <v>44726</v>
      </c>
      <c r="C462" s="197">
        <v>0.72317129629629628</v>
      </c>
      <c r="D462" s="195">
        <v>9.8000000000000007</v>
      </c>
      <c r="E462" s="195">
        <v>6</v>
      </c>
      <c r="F462" s="195">
        <v>189.3</v>
      </c>
      <c r="G462" s="195">
        <v>21.3</v>
      </c>
      <c r="H462" s="195">
        <v>21.2</v>
      </c>
      <c r="I462" s="195">
        <v>21.9</v>
      </c>
      <c r="J462" s="195">
        <v>30</v>
      </c>
      <c r="K462" s="195">
        <v>1.1000000000000001</v>
      </c>
      <c r="L462" s="195">
        <v>1.099</v>
      </c>
      <c r="M462" s="195">
        <v>33</v>
      </c>
      <c r="N462" s="195">
        <f t="shared" si="18"/>
        <v>12960</v>
      </c>
    </row>
    <row r="463" spans="1:14" x14ac:dyDescent="0.45">
      <c r="A463" s="195">
        <f t="shared" si="17"/>
        <v>3.849999999999989</v>
      </c>
      <c r="B463" s="196">
        <v>44726</v>
      </c>
      <c r="C463" s="197">
        <v>0.72351851851851856</v>
      </c>
      <c r="D463" s="195">
        <v>9.1</v>
      </c>
      <c r="E463" s="195">
        <v>6</v>
      </c>
      <c r="F463" s="195">
        <v>189.3</v>
      </c>
      <c r="G463" s="195">
        <v>21.3</v>
      </c>
      <c r="H463" s="195">
        <v>21.2</v>
      </c>
      <c r="I463" s="195">
        <v>21.8</v>
      </c>
      <c r="J463" s="195">
        <v>30</v>
      </c>
      <c r="K463" s="195">
        <v>1.1000000000000001</v>
      </c>
      <c r="L463" s="195">
        <v>1.099</v>
      </c>
      <c r="M463" s="195">
        <v>33</v>
      </c>
      <c r="N463" s="195">
        <f t="shared" si="18"/>
        <v>12993</v>
      </c>
    </row>
    <row r="464" spans="1:14" x14ac:dyDescent="0.45">
      <c r="A464" s="195">
        <f t="shared" si="17"/>
        <v>3.8583333333333223</v>
      </c>
      <c r="B464" s="196">
        <v>44726</v>
      </c>
      <c r="C464" s="197">
        <v>0.72386574074074073</v>
      </c>
      <c r="D464" s="195">
        <v>9.1</v>
      </c>
      <c r="E464" s="195">
        <v>6</v>
      </c>
      <c r="F464" s="195">
        <v>189.9</v>
      </c>
      <c r="G464" s="195">
        <v>21.3</v>
      </c>
      <c r="H464" s="195">
        <v>21.2</v>
      </c>
      <c r="I464" s="195">
        <v>21.8</v>
      </c>
      <c r="J464" s="195">
        <v>30</v>
      </c>
      <c r="K464" s="195">
        <v>1.1000000000000001</v>
      </c>
      <c r="L464" s="195">
        <v>1.1000000000000001</v>
      </c>
      <c r="M464" s="195">
        <v>33</v>
      </c>
      <c r="N464" s="195">
        <f t="shared" si="18"/>
        <v>13026</v>
      </c>
    </row>
    <row r="465" spans="1:14" x14ac:dyDescent="0.45">
      <c r="A465" s="195">
        <f t="shared" si="17"/>
        <v>3.8666666666666556</v>
      </c>
      <c r="B465" s="196">
        <v>44726</v>
      </c>
      <c r="C465" s="197">
        <v>0.72421296296296289</v>
      </c>
      <c r="D465" s="195">
        <v>8.5</v>
      </c>
      <c r="E465" s="195">
        <v>6</v>
      </c>
      <c r="F465" s="195">
        <v>189.9</v>
      </c>
      <c r="G465" s="195">
        <v>21.4</v>
      </c>
      <c r="H465" s="195">
        <v>21.2</v>
      </c>
      <c r="I465" s="195">
        <v>21.8</v>
      </c>
      <c r="J465" s="195">
        <v>30</v>
      </c>
      <c r="K465" s="195">
        <v>1.1000000000000001</v>
      </c>
      <c r="L465" s="195">
        <v>1.101</v>
      </c>
      <c r="M465" s="195">
        <v>33</v>
      </c>
      <c r="N465" s="195">
        <f t="shared" si="18"/>
        <v>13059</v>
      </c>
    </row>
    <row r="466" spans="1:14" x14ac:dyDescent="0.45">
      <c r="A466" s="195">
        <f t="shared" si="17"/>
        <v>3.8749999999999889</v>
      </c>
      <c r="B466" s="196">
        <v>44726</v>
      </c>
      <c r="C466" s="197">
        <v>0.72456018518518517</v>
      </c>
      <c r="D466" s="195">
        <v>8.5</v>
      </c>
      <c r="E466" s="195">
        <v>6</v>
      </c>
      <c r="F466" s="195">
        <v>190.5</v>
      </c>
      <c r="G466" s="195">
        <v>21.3</v>
      </c>
      <c r="H466" s="195">
        <v>21.2</v>
      </c>
      <c r="I466" s="195">
        <v>21.8</v>
      </c>
      <c r="J466" s="195">
        <v>30</v>
      </c>
      <c r="K466" s="195">
        <v>1.1000000000000001</v>
      </c>
      <c r="L466" s="195">
        <v>1.1020000000000001</v>
      </c>
      <c r="M466" s="195">
        <v>33</v>
      </c>
      <c r="N466" s="195">
        <f t="shared" si="18"/>
        <v>13092</v>
      </c>
    </row>
    <row r="467" spans="1:14" x14ac:dyDescent="0.45">
      <c r="A467" s="195">
        <f t="shared" si="17"/>
        <v>3.8833333333333222</v>
      </c>
      <c r="B467" s="196">
        <v>44726</v>
      </c>
      <c r="C467" s="197">
        <v>0.72490740740740733</v>
      </c>
      <c r="D467" s="195">
        <v>8.5</v>
      </c>
      <c r="E467" s="195">
        <v>6</v>
      </c>
      <c r="F467" s="195">
        <v>191.2</v>
      </c>
      <c r="G467" s="195">
        <v>21.3</v>
      </c>
      <c r="H467" s="195">
        <v>21.1</v>
      </c>
      <c r="I467" s="195">
        <v>21.7</v>
      </c>
      <c r="J467" s="195">
        <v>30</v>
      </c>
      <c r="K467" s="195">
        <v>1.1000000000000001</v>
      </c>
      <c r="L467" s="195">
        <v>1.103</v>
      </c>
      <c r="M467" s="195">
        <v>33</v>
      </c>
      <c r="N467" s="195">
        <f t="shared" si="18"/>
        <v>13125</v>
      </c>
    </row>
    <row r="468" spans="1:14" x14ac:dyDescent="0.45">
      <c r="A468" s="195">
        <f t="shared" si="17"/>
        <v>3.8916666666666555</v>
      </c>
      <c r="B468" s="196">
        <v>44726</v>
      </c>
      <c r="C468" s="197">
        <v>0.72525462962962972</v>
      </c>
      <c r="D468" s="195">
        <v>7.8</v>
      </c>
      <c r="E468" s="195">
        <v>6</v>
      </c>
      <c r="F468" s="195">
        <v>191.2</v>
      </c>
      <c r="G468" s="195">
        <v>21.3</v>
      </c>
      <c r="H468" s="195">
        <v>21.2</v>
      </c>
      <c r="I468" s="195">
        <v>21.8</v>
      </c>
      <c r="J468" s="195">
        <v>30</v>
      </c>
      <c r="K468" s="195">
        <v>1.1000000000000001</v>
      </c>
      <c r="L468" s="195">
        <v>1.1040000000000001</v>
      </c>
      <c r="M468" s="195">
        <v>33</v>
      </c>
      <c r="N468" s="195">
        <f t="shared" si="18"/>
        <v>13158</v>
      </c>
    </row>
    <row r="469" spans="1:14" x14ac:dyDescent="0.45">
      <c r="A469" s="195">
        <f t="shared" si="17"/>
        <v>3.8999999999999888</v>
      </c>
      <c r="B469" s="196">
        <v>44726</v>
      </c>
      <c r="C469" s="197">
        <v>0.72560185185185189</v>
      </c>
      <c r="D469" s="195">
        <v>7.8</v>
      </c>
      <c r="E469" s="195">
        <v>5.4</v>
      </c>
      <c r="F469" s="195">
        <v>191.2</v>
      </c>
      <c r="G469" s="195">
        <v>21.3</v>
      </c>
      <c r="H469" s="195">
        <v>21.2</v>
      </c>
      <c r="I469" s="195">
        <v>21.7</v>
      </c>
      <c r="J469" s="195">
        <v>30</v>
      </c>
      <c r="K469" s="195">
        <v>1</v>
      </c>
      <c r="L469" s="195">
        <v>1.105</v>
      </c>
      <c r="M469" s="195">
        <v>30</v>
      </c>
      <c r="N469" s="195">
        <f t="shared" si="18"/>
        <v>13188</v>
      </c>
    </row>
    <row r="470" spans="1:14" x14ac:dyDescent="0.45">
      <c r="A470" s="195">
        <f t="shared" si="17"/>
        <v>3.9083333333333221</v>
      </c>
      <c r="B470" s="196">
        <v>44726</v>
      </c>
      <c r="C470" s="197">
        <v>0.72594907407407405</v>
      </c>
      <c r="D470" s="195">
        <v>7.8</v>
      </c>
      <c r="E470" s="195">
        <v>6</v>
      </c>
      <c r="F470" s="195">
        <v>191.8</v>
      </c>
      <c r="G470" s="195">
        <v>21.2</v>
      </c>
      <c r="H470" s="195">
        <v>21.2</v>
      </c>
      <c r="I470" s="195">
        <v>21.7</v>
      </c>
      <c r="J470" s="195">
        <v>30</v>
      </c>
      <c r="K470" s="195">
        <v>1</v>
      </c>
      <c r="L470" s="195">
        <v>1.1060000000000001</v>
      </c>
      <c r="M470" s="195">
        <v>30</v>
      </c>
      <c r="N470" s="195">
        <f t="shared" si="18"/>
        <v>13218</v>
      </c>
    </row>
    <row r="471" spans="1:14" x14ac:dyDescent="0.45">
      <c r="A471" s="195">
        <f t="shared" si="17"/>
        <v>3.9166666666666554</v>
      </c>
      <c r="B471" s="196">
        <v>44726</v>
      </c>
      <c r="C471" s="197">
        <v>0.72629629629629633</v>
      </c>
      <c r="D471" s="195">
        <v>7.8</v>
      </c>
      <c r="E471" s="195">
        <v>6</v>
      </c>
      <c r="F471" s="195">
        <v>191.8</v>
      </c>
      <c r="G471" s="195">
        <v>21.1</v>
      </c>
      <c r="H471" s="195">
        <v>21</v>
      </c>
      <c r="I471" s="195">
        <v>21.8</v>
      </c>
      <c r="J471" s="195">
        <v>30</v>
      </c>
      <c r="K471" s="195">
        <v>1</v>
      </c>
      <c r="L471" s="195">
        <v>1.107</v>
      </c>
      <c r="M471" s="195">
        <v>30</v>
      </c>
      <c r="N471" s="195">
        <f t="shared" si="18"/>
        <v>13248</v>
      </c>
    </row>
    <row r="472" spans="1:14" x14ac:dyDescent="0.45">
      <c r="A472" s="195">
        <f t="shared" si="17"/>
        <v>3.9249999999999887</v>
      </c>
      <c r="B472" s="196">
        <v>44726</v>
      </c>
      <c r="C472" s="197">
        <v>0.72664351851851849</v>
      </c>
      <c r="D472" s="195">
        <v>7.1</v>
      </c>
      <c r="E472" s="195">
        <v>6</v>
      </c>
      <c r="F472" s="195">
        <v>192.4</v>
      </c>
      <c r="G472" s="195">
        <v>21.3</v>
      </c>
      <c r="H472" s="195">
        <v>21.2</v>
      </c>
      <c r="I472" s="195">
        <v>21.8</v>
      </c>
      <c r="J472" s="195">
        <v>30</v>
      </c>
      <c r="K472" s="195">
        <v>1</v>
      </c>
      <c r="L472" s="195">
        <v>1.107</v>
      </c>
      <c r="M472" s="195">
        <v>30</v>
      </c>
      <c r="N472" s="195">
        <f t="shared" si="18"/>
        <v>13278</v>
      </c>
    </row>
    <row r="473" spans="1:14" x14ac:dyDescent="0.45">
      <c r="A473" s="195">
        <f t="shared" si="17"/>
        <v>3.933333333333322</v>
      </c>
      <c r="B473" s="196">
        <v>44726</v>
      </c>
      <c r="C473" s="197">
        <v>0.72699074074074066</v>
      </c>
      <c r="D473" s="195">
        <v>7.1</v>
      </c>
      <c r="E473" s="195">
        <v>6</v>
      </c>
      <c r="F473" s="195">
        <v>192.4</v>
      </c>
      <c r="G473" s="195">
        <v>21.3</v>
      </c>
      <c r="H473" s="195">
        <v>21.1</v>
      </c>
      <c r="I473" s="195">
        <v>21.6</v>
      </c>
      <c r="J473" s="195">
        <v>30</v>
      </c>
      <c r="K473" s="195">
        <v>1</v>
      </c>
      <c r="L473" s="195">
        <v>1.1080000000000001</v>
      </c>
      <c r="M473" s="195">
        <v>30</v>
      </c>
      <c r="N473" s="195">
        <f t="shared" si="18"/>
        <v>13308</v>
      </c>
    </row>
    <row r="474" spans="1:14" x14ac:dyDescent="0.45">
      <c r="A474" s="195">
        <f t="shared" si="17"/>
        <v>3.9416666666666553</v>
      </c>
      <c r="B474" s="196">
        <v>44726</v>
      </c>
      <c r="C474" s="197">
        <v>0.72733796296296294</v>
      </c>
      <c r="D474" s="195">
        <v>7.1</v>
      </c>
      <c r="E474" s="195">
        <v>6</v>
      </c>
      <c r="F474" s="195">
        <v>192.4</v>
      </c>
      <c r="G474" s="195">
        <v>21.2</v>
      </c>
      <c r="H474" s="195">
        <v>21.1</v>
      </c>
      <c r="I474" s="195">
        <v>21.8</v>
      </c>
      <c r="J474" s="195">
        <v>30</v>
      </c>
      <c r="K474" s="195">
        <v>0.9</v>
      </c>
      <c r="L474" s="195">
        <v>1.109</v>
      </c>
      <c r="M474" s="195">
        <v>27</v>
      </c>
      <c r="N474" s="195">
        <f t="shared" si="18"/>
        <v>13335</v>
      </c>
    </row>
    <row r="475" spans="1:14" x14ac:dyDescent="0.45">
      <c r="A475" s="195">
        <f t="shared" si="17"/>
        <v>3.9499999999999886</v>
      </c>
      <c r="B475" s="196">
        <v>44726</v>
      </c>
      <c r="C475" s="197">
        <v>0.72769675925925925</v>
      </c>
      <c r="D475" s="195">
        <v>6.4</v>
      </c>
      <c r="E475" s="195">
        <v>6</v>
      </c>
      <c r="F475" s="195">
        <v>193.1</v>
      </c>
      <c r="G475" s="195">
        <v>21.3</v>
      </c>
      <c r="H475" s="195">
        <v>21.2</v>
      </c>
      <c r="I475" s="195">
        <v>21.8</v>
      </c>
      <c r="J475" s="195">
        <v>30</v>
      </c>
      <c r="K475" s="195">
        <v>0.9</v>
      </c>
      <c r="L475" s="195">
        <v>1.1100000000000001</v>
      </c>
      <c r="M475" s="195">
        <v>27</v>
      </c>
      <c r="N475" s="195">
        <f t="shared" si="18"/>
        <v>13362</v>
      </c>
    </row>
    <row r="476" spans="1:14" x14ac:dyDescent="0.45">
      <c r="A476" s="195">
        <f t="shared" si="17"/>
        <v>3.9583333333333219</v>
      </c>
      <c r="B476" s="196">
        <v>44726</v>
      </c>
      <c r="C476" s="197">
        <v>0.72804398148148142</v>
      </c>
      <c r="D476" s="195">
        <v>6.4</v>
      </c>
      <c r="E476" s="195">
        <v>6</v>
      </c>
      <c r="F476" s="195">
        <v>193.1</v>
      </c>
      <c r="G476" s="195">
        <v>21.2</v>
      </c>
      <c r="H476" s="195">
        <v>21.1</v>
      </c>
      <c r="I476" s="195">
        <v>21.7</v>
      </c>
      <c r="J476" s="195">
        <v>30</v>
      </c>
      <c r="K476" s="195">
        <v>0.9</v>
      </c>
      <c r="L476" s="195">
        <v>1.111</v>
      </c>
      <c r="M476" s="195">
        <v>27</v>
      </c>
      <c r="N476" s="195">
        <f t="shared" si="18"/>
        <v>13389</v>
      </c>
    </row>
    <row r="477" spans="1:14" x14ac:dyDescent="0.45">
      <c r="A477" s="195">
        <f t="shared" si="17"/>
        <v>3.9666666666666552</v>
      </c>
      <c r="B477" s="196">
        <v>44726</v>
      </c>
      <c r="C477" s="197">
        <v>0.7283912037037038</v>
      </c>
      <c r="D477" s="195">
        <v>6.4</v>
      </c>
      <c r="E477" s="195">
        <v>6</v>
      </c>
      <c r="F477" s="195">
        <v>193.1</v>
      </c>
      <c r="G477" s="195">
        <v>21.3</v>
      </c>
      <c r="H477" s="195">
        <v>21.2</v>
      </c>
      <c r="I477" s="195">
        <v>21.8</v>
      </c>
      <c r="J477" s="195">
        <v>30</v>
      </c>
      <c r="K477" s="195">
        <v>0.9</v>
      </c>
      <c r="L477" s="195">
        <v>1.111</v>
      </c>
      <c r="M477" s="195">
        <v>27</v>
      </c>
      <c r="N477" s="195">
        <f t="shared" si="18"/>
        <v>13416</v>
      </c>
    </row>
    <row r="478" spans="1:14" x14ac:dyDescent="0.45">
      <c r="A478" s="195">
        <f t="shared" si="17"/>
        <v>3.9749999999999885</v>
      </c>
      <c r="B478" s="196">
        <v>44726</v>
      </c>
      <c r="C478" s="197">
        <v>0.72873842592592597</v>
      </c>
      <c r="D478" s="195">
        <v>5.8</v>
      </c>
      <c r="E478" s="195">
        <v>6</v>
      </c>
      <c r="F478" s="195">
        <v>193.7</v>
      </c>
      <c r="G478" s="195">
        <v>21.1</v>
      </c>
      <c r="H478" s="195">
        <v>21.1</v>
      </c>
      <c r="I478" s="195">
        <v>21.7</v>
      </c>
      <c r="J478" s="195">
        <v>30</v>
      </c>
      <c r="K478" s="195">
        <v>0.8</v>
      </c>
      <c r="L478" s="195">
        <v>1.1120000000000001</v>
      </c>
      <c r="M478" s="195">
        <v>24</v>
      </c>
      <c r="N478" s="195">
        <f t="shared" si="18"/>
        <v>13440</v>
      </c>
    </row>
    <row r="479" spans="1:14" x14ac:dyDescent="0.45">
      <c r="A479" s="195">
        <f t="shared" si="17"/>
        <v>3.9833333333333218</v>
      </c>
      <c r="B479" s="196">
        <v>44726</v>
      </c>
      <c r="C479" s="197">
        <v>0.72908564814814814</v>
      </c>
      <c r="D479" s="195">
        <v>5.8</v>
      </c>
      <c r="E479" s="195">
        <v>6</v>
      </c>
      <c r="F479" s="195">
        <v>193.7</v>
      </c>
      <c r="G479" s="195">
        <v>21.3</v>
      </c>
      <c r="H479" s="195">
        <v>21.2</v>
      </c>
      <c r="I479" s="195">
        <v>21.7</v>
      </c>
      <c r="J479" s="195">
        <v>30</v>
      </c>
      <c r="K479" s="195">
        <v>0.8</v>
      </c>
      <c r="L479" s="195">
        <v>1.113</v>
      </c>
      <c r="M479" s="195">
        <v>24</v>
      </c>
      <c r="N479" s="195">
        <f t="shared" si="18"/>
        <v>13464</v>
      </c>
    </row>
    <row r="480" spans="1:14" x14ac:dyDescent="0.45">
      <c r="A480" s="195">
        <f t="shared" si="17"/>
        <v>3.9916666666666551</v>
      </c>
      <c r="B480" s="196">
        <v>44726</v>
      </c>
      <c r="C480" s="197">
        <v>0.72943287037037041</v>
      </c>
      <c r="D480" s="195">
        <v>5.8</v>
      </c>
      <c r="E480" s="195">
        <v>6</v>
      </c>
      <c r="F480" s="195">
        <v>194.3</v>
      </c>
      <c r="G480" s="195">
        <v>21.1</v>
      </c>
      <c r="H480" s="195">
        <v>21.1</v>
      </c>
      <c r="I480" s="195">
        <v>21.7</v>
      </c>
      <c r="J480" s="195">
        <v>30</v>
      </c>
      <c r="K480" s="195">
        <v>0.8</v>
      </c>
      <c r="L480" s="195">
        <v>1.113</v>
      </c>
      <c r="M480" s="195">
        <v>24</v>
      </c>
      <c r="N480" s="195">
        <f t="shared" si="18"/>
        <v>13488</v>
      </c>
    </row>
    <row r="481" spans="1:14" x14ac:dyDescent="0.45">
      <c r="A481" s="195">
        <f t="shared" si="17"/>
        <v>3.9999999999999885</v>
      </c>
      <c r="B481" s="196">
        <v>44726</v>
      </c>
      <c r="C481" s="197">
        <v>0.72978009259259258</v>
      </c>
      <c r="D481" s="195">
        <v>5.8</v>
      </c>
      <c r="E481" s="195">
        <v>6</v>
      </c>
      <c r="F481" s="195">
        <v>194.3</v>
      </c>
      <c r="G481" s="195">
        <v>21.2</v>
      </c>
      <c r="H481" s="195">
        <v>21.1</v>
      </c>
      <c r="I481" s="195">
        <v>21.6</v>
      </c>
      <c r="J481" s="195">
        <v>30</v>
      </c>
      <c r="K481" s="195">
        <v>0.8</v>
      </c>
      <c r="L481" s="195">
        <v>1.1140000000000001</v>
      </c>
      <c r="M481" s="195">
        <v>24</v>
      </c>
      <c r="N481" s="195">
        <f t="shared" si="18"/>
        <v>13512</v>
      </c>
    </row>
    <row r="482" spans="1:14" x14ac:dyDescent="0.45">
      <c r="A482" s="195">
        <f t="shared" si="17"/>
        <v>4.0083333333333222</v>
      </c>
      <c r="B482" s="196">
        <v>44726</v>
      </c>
      <c r="C482" s="197">
        <v>0.73012731481481474</v>
      </c>
      <c r="D482" s="195">
        <v>5.0999999999999996</v>
      </c>
      <c r="E482" s="195">
        <v>6</v>
      </c>
      <c r="F482" s="195">
        <v>194.3</v>
      </c>
      <c r="G482" s="195">
        <v>21.1</v>
      </c>
      <c r="H482" s="195">
        <v>21.1</v>
      </c>
      <c r="I482" s="195">
        <v>21.5</v>
      </c>
      <c r="J482" s="195">
        <v>30</v>
      </c>
      <c r="K482" s="195">
        <v>0.7</v>
      </c>
      <c r="L482" s="195">
        <v>1.115</v>
      </c>
      <c r="M482" s="195">
        <v>21</v>
      </c>
      <c r="N482" s="195">
        <f t="shared" si="18"/>
        <v>13533</v>
      </c>
    </row>
    <row r="483" spans="1:14" x14ac:dyDescent="0.45">
      <c r="A483" s="195">
        <f t="shared" si="17"/>
        <v>4.0166666666666559</v>
      </c>
      <c r="B483" s="196">
        <v>44726</v>
      </c>
      <c r="C483" s="197">
        <v>0.73047453703703702</v>
      </c>
      <c r="D483" s="195">
        <v>5.0999999999999996</v>
      </c>
      <c r="E483" s="195">
        <v>6</v>
      </c>
      <c r="F483" s="195">
        <v>194.3</v>
      </c>
      <c r="G483" s="195">
        <v>21.1</v>
      </c>
      <c r="H483" s="195">
        <v>20.9</v>
      </c>
      <c r="I483" s="195">
        <v>21.6</v>
      </c>
      <c r="J483" s="195">
        <v>30</v>
      </c>
      <c r="K483" s="195">
        <v>0.7</v>
      </c>
      <c r="L483" s="195">
        <v>1.115</v>
      </c>
      <c r="M483" s="195">
        <v>21</v>
      </c>
      <c r="N483" s="195">
        <f t="shared" si="18"/>
        <v>13554</v>
      </c>
    </row>
    <row r="484" spans="1:14" x14ac:dyDescent="0.45">
      <c r="A484" s="195">
        <f t="shared" si="17"/>
        <v>4.0249999999999897</v>
      </c>
      <c r="B484" s="196">
        <v>44726</v>
      </c>
      <c r="C484" s="197">
        <v>0.7308217592592593</v>
      </c>
      <c r="D484" s="195">
        <v>5.0999999999999996</v>
      </c>
      <c r="E484" s="195">
        <v>6</v>
      </c>
      <c r="F484" s="195">
        <v>195</v>
      </c>
      <c r="G484" s="195">
        <v>21.2</v>
      </c>
      <c r="H484" s="195">
        <v>21</v>
      </c>
      <c r="I484" s="195">
        <v>21.7</v>
      </c>
      <c r="J484" s="195">
        <v>30</v>
      </c>
      <c r="K484" s="195">
        <v>0.7</v>
      </c>
      <c r="L484" s="195">
        <v>1.1160000000000001</v>
      </c>
      <c r="M484" s="195">
        <v>21</v>
      </c>
      <c r="N484" s="195">
        <f t="shared" si="18"/>
        <v>13575</v>
      </c>
    </row>
    <row r="485" spans="1:14" x14ac:dyDescent="0.45">
      <c r="A485" s="195">
        <f t="shared" si="17"/>
        <v>4.0333333333333234</v>
      </c>
      <c r="B485" s="196">
        <v>44726</v>
      </c>
      <c r="C485" s="197">
        <v>0.73116898148148157</v>
      </c>
      <c r="D485" s="195">
        <v>5.0999999999999996</v>
      </c>
      <c r="E485" s="195">
        <v>6</v>
      </c>
      <c r="F485" s="195">
        <v>195</v>
      </c>
      <c r="G485" s="195">
        <v>21</v>
      </c>
      <c r="H485" s="195">
        <v>21.2</v>
      </c>
      <c r="I485" s="195">
        <v>21.5</v>
      </c>
      <c r="J485" s="195">
        <v>30</v>
      </c>
      <c r="K485" s="195">
        <v>0.7</v>
      </c>
      <c r="L485" s="195">
        <v>1.1160000000000001</v>
      </c>
      <c r="M485" s="195">
        <v>21</v>
      </c>
      <c r="N485" s="195">
        <f t="shared" si="18"/>
        <v>13596</v>
      </c>
    </row>
    <row r="486" spans="1:14" x14ac:dyDescent="0.45">
      <c r="A486" s="195">
        <f t="shared" si="17"/>
        <v>4.0416666666666572</v>
      </c>
      <c r="B486" s="196">
        <v>44726</v>
      </c>
      <c r="C486" s="197">
        <v>0.73151620370370374</v>
      </c>
      <c r="D486" s="195">
        <v>5.0999999999999996</v>
      </c>
      <c r="E486" s="195">
        <v>6</v>
      </c>
      <c r="F486" s="195">
        <v>195</v>
      </c>
      <c r="G486" s="195">
        <v>21</v>
      </c>
      <c r="H486" s="195">
        <v>21</v>
      </c>
      <c r="I486" s="195">
        <v>21.4</v>
      </c>
      <c r="J486" s="195">
        <v>30</v>
      </c>
      <c r="K486" s="195">
        <v>0.6</v>
      </c>
      <c r="L486" s="195">
        <v>1.117</v>
      </c>
      <c r="M486" s="195">
        <v>18</v>
      </c>
      <c r="N486" s="195">
        <f t="shared" si="18"/>
        <v>13614</v>
      </c>
    </row>
    <row r="487" spans="1:14" x14ac:dyDescent="0.45">
      <c r="A487" s="195">
        <f t="shared" si="17"/>
        <v>4.0499999999999909</v>
      </c>
      <c r="B487" s="196">
        <v>44726</v>
      </c>
      <c r="C487" s="197">
        <v>0.7318634259259259</v>
      </c>
      <c r="D487" s="195">
        <v>4.4000000000000004</v>
      </c>
      <c r="E487" s="195">
        <v>6</v>
      </c>
      <c r="F487" s="195">
        <v>195</v>
      </c>
      <c r="G487" s="195">
        <v>21</v>
      </c>
      <c r="H487" s="195">
        <v>20.9</v>
      </c>
      <c r="I487" s="195">
        <v>21.5</v>
      </c>
      <c r="J487" s="195">
        <v>30</v>
      </c>
      <c r="K487" s="195">
        <v>0.6</v>
      </c>
      <c r="L487" s="195">
        <v>1.117</v>
      </c>
      <c r="M487" s="195">
        <v>18</v>
      </c>
      <c r="N487" s="195">
        <f t="shared" si="18"/>
        <v>13632</v>
      </c>
    </row>
    <row r="488" spans="1:14" x14ac:dyDescent="0.45">
      <c r="A488" s="195">
        <f t="shared" si="17"/>
        <v>4.0583333333333247</v>
      </c>
      <c r="B488" s="196">
        <v>44726</v>
      </c>
      <c r="C488" s="197">
        <v>0.73221064814814818</v>
      </c>
      <c r="D488" s="195">
        <v>4.4000000000000004</v>
      </c>
      <c r="E488" s="195">
        <v>6</v>
      </c>
      <c r="F488" s="195">
        <v>195</v>
      </c>
      <c r="G488" s="195">
        <v>21.1</v>
      </c>
      <c r="H488" s="195">
        <v>21</v>
      </c>
      <c r="I488" s="195">
        <v>21.5</v>
      </c>
      <c r="J488" s="195">
        <v>30</v>
      </c>
      <c r="K488" s="195">
        <v>0.6</v>
      </c>
      <c r="L488" s="195">
        <v>1.1180000000000001</v>
      </c>
      <c r="M488" s="195">
        <v>18</v>
      </c>
      <c r="N488" s="195">
        <f t="shared" si="18"/>
        <v>13650</v>
      </c>
    </row>
    <row r="489" spans="1:14" x14ac:dyDescent="0.45">
      <c r="A489" s="195">
        <f t="shared" si="17"/>
        <v>4.0666666666666584</v>
      </c>
      <c r="B489" s="196">
        <v>44726</v>
      </c>
      <c r="C489" s="197">
        <v>0.73255787037037035</v>
      </c>
      <c r="D489" s="195">
        <v>4.4000000000000004</v>
      </c>
      <c r="E489" s="195">
        <v>6</v>
      </c>
      <c r="F489" s="195">
        <v>195.6</v>
      </c>
      <c r="G489" s="195">
        <v>21</v>
      </c>
      <c r="H489" s="195">
        <v>20.9</v>
      </c>
      <c r="I489" s="195">
        <v>21.3</v>
      </c>
      <c r="J489" s="195">
        <v>30</v>
      </c>
      <c r="K489" s="195">
        <v>0.6</v>
      </c>
      <c r="L489" s="195">
        <v>1.1180000000000001</v>
      </c>
      <c r="M489" s="195">
        <v>18</v>
      </c>
      <c r="N489" s="195">
        <f t="shared" si="18"/>
        <v>13668</v>
      </c>
    </row>
    <row r="490" spans="1:14" x14ac:dyDescent="0.45">
      <c r="A490" s="195">
        <f t="shared" si="17"/>
        <v>4.0749999999999922</v>
      </c>
      <c r="B490" s="196">
        <v>44726</v>
      </c>
      <c r="C490" s="197">
        <v>0.73290509259259251</v>
      </c>
      <c r="D490" s="195">
        <v>4.4000000000000004</v>
      </c>
      <c r="E490" s="195">
        <v>6</v>
      </c>
      <c r="F490" s="195">
        <v>195</v>
      </c>
      <c r="G490" s="195">
        <v>21</v>
      </c>
      <c r="H490" s="195">
        <v>21</v>
      </c>
      <c r="I490" s="195">
        <v>21.4</v>
      </c>
      <c r="J490" s="195">
        <v>30</v>
      </c>
      <c r="K490" s="195">
        <v>0.5</v>
      </c>
      <c r="L490" s="195">
        <v>1.119</v>
      </c>
      <c r="M490" s="195">
        <v>15</v>
      </c>
      <c r="N490" s="195">
        <f t="shared" si="18"/>
        <v>13683</v>
      </c>
    </row>
    <row r="491" spans="1:14" x14ac:dyDescent="0.45">
      <c r="A491" s="195">
        <f t="shared" si="17"/>
        <v>4.0833333333333259</v>
      </c>
      <c r="B491" s="196">
        <v>44726</v>
      </c>
      <c r="C491" s="197">
        <v>0.73325231481481479</v>
      </c>
      <c r="D491" s="195">
        <v>4.4000000000000004</v>
      </c>
      <c r="E491" s="195">
        <v>6</v>
      </c>
      <c r="F491" s="195">
        <v>195</v>
      </c>
      <c r="G491" s="195">
        <v>21</v>
      </c>
      <c r="H491" s="195">
        <v>20.9</v>
      </c>
      <c r="I491" s="195">
        <v>21.5</v>
      </c>
      <c r="J491" s="195">
        <v>30</v>
      </c>
      <c r="K491" s="195">
        <v>0.5</v>
      </c>
      <c r="L491" s="195">
        <v>1.119</v>
      </c>
      <c r="M491" s="195">
        <v>15</v>
      </c>
      <c r="N491" s="195">
        <f t="shared" si="18"/>
        <v>13698</v>
      </c>
    </row>
    <row r="492" spans="1:14" x14ac:dyDescent="0.45">
      <c r="A492" s="195">
        <f t="shared" si="17"/>
        <v>4.0916666666666597</v>
      </c>
      <c r="B492" s="196">
        <v>44726</v>
      </c>
      <c r="C492" s="197">
        <v>0.73359953703703706</v>
      </c>
      <c r="D492" s="195">
        <v>4.4000000000000004</v>
      </c>
      <c r="E492" s="195">
        <v>6</v>
      </c>
      <c r="F492" s="195">
        <v>195</v>
      </c>
      <c r="G492" s="195">
        <v>21</v>
      </c>
      <c r="H492" s="195">
        <v>20.8</v>
      </c>
      <c r="I492" s="195">
        <v>21.4</v>
      </c>
      <c r="J492" s="195">
        <v>30</v>
      </c>
      <c r="K492" s="195">
        <v>0.5</v>
      </c>
      <c r="L492" s="195">
        <v>1.1200000000000001</v>
      </c>
      <c r="M492" s="195">
        <v>15</v>
      </c>
      <c r="N492" s="195">
        <f t="shared" si="18"/>
        <v>13713</v>
      </c>
    </row>
    <row r="493" spans="1:14" x14ac:dyDescent="0.45">
      <c r="A493" s="195">
        <f t="shared" si="17"/>
        <v>4.0999999999999934</v>
      </c>
      <c r="B493" s="196">
        <v>44726</v>
      </c>
      <c r="C493" s="197">
        <v>0.73394675925925934</v>
      </c>
      <c r="D493" s="195">
        <v>4.4000000000000004</v>
      </c>
      <c r="E493" s="195">
        <v>6</v>
      </c>
      <c r="F493" s="195">
        <v>195</v>
      </c>
      <c r="G493" s="195">
        <v>20.9</v>
      </c>
      <c r="H493" s="195">
        <v>20.8</v>
      </c>
      <c r="I493" s="195">
        <v>21.5</v>
      </c>
      <c r="J493" s="195">
        <v>30</v>
      </c>
      <c r="K493" s="195">
        <v>0.5</v>
      </c>
      <c r="L493" s="195">
        <v>1.1200000000000001</v>
      </c>
      <c r="M493" s="195">
        <v>15</v>
      </c>
      <c r="N493" s="195">
        <f t="shared" si="18"/>
        <v>13728</v>
      </c>
    </row>
    <row r="494" spans="1:14" x14ac:dyDescent="0.45">
      <c r="A494" s="195">
        <f t="shared" si="17"/>
        <v>4.1083333333333272</v>
      </c>
      <c r="B494" s="196">
        <v>44726</v>
      </c>
      <c r="C494" s="197">
        <v>0.73429398148148151</v>
      </c>
      <c r="D494" s="195">
        <v>4.4000000000000004</v>
      </c>
      <c r="E494" s="195">
        <v>6</v>
      </c>
      <c r="F494" s="195">
        <v>194.3</v>
      </c>
      <c r="G494" s="195">
        <v>20.9</v>
      </c>
      <c r="H494" s="195">
        <v>20.7</v>
      </c>
      <c r="I494" s="195">
        <v>21.2</v>
      </c>
      <c r="J494" s="195">
        <v>30</v>
      </c>
      <c r="K494" s="195">
        <v>0.5</v>
      </c>
      <c r="L494" s="195">
        <v>1.121</v>
      </c>
      <c r="M494" s="195">
        <v>15</v>
      </c>
      <c r="N494" s="195">
        <f t="shared" si="18"/>
        <v>13743</v>
      </c>
    </row>
    <row r="495" spans="1:14" x14ac:dyDescent="0.45">
      <c r="A495" s="195">
        <f t="shared" si="17"/>
        <v>4.1166666666666609</v>
      </c>
      <c r="B495" s="196">
        <v>44726</v>
      </c>
      <c r="C495" s="197">
        <v>0.73464120370370367</v>
      </c>
      <c r="D495" s="195">
        <v>4.4000000000000004</v>
      </c>
      <c r="E495" s="195">
        <v>6</v>
      </c>
      <c r="F495" s="195">
        <v>194.3</v>
      </c>
      <c r="G495" s="195">
        <v>20.8</v>
      </c>
      <c r="H495" s="195">
        <v>20.8</v>
      </c>
      <c r="I495" s="195">
        <v>21.3</v>
      </c>
      <c r="J495" s="195">
        <v>30</v>
      </c>
      <c r="K495" s="195">
        <v>0.4</v>
      </c>
      <c r="L495" s="195">
        <v>1.121</v>
      </c>
      <c r="M495" s="195">
        <v>12</v>
      </c>
      <c r="N495" s="195">
        <f t="shared" si="18"/>
        <v>13755</v>
      </c>
    </row>
    <row r="496" spans="1:14" x14ac:dyDescent="0.45">
      <c r="A496" s="195">
        <f t="shared" si="17"/>
        <v>4.1249999999999947</v>
      </c>
      <c r="B496" s="196">
        <v>44726</v>
      </c>
      <c r="C496" s="197">
        <v>0.73499999999999999</v>
      </c>
      <c r="D496" s="195">
        <v>3.7</v>
      </c>
      <c r="E496" s="195">
        <v>6</v>
      </c>
      <c r="F496" s="195">
        <v>193.7</v>
      </c>
      <c r="G496" s="195">
        <v>20.9</v>
      </c>
      <c r="H496" s="195">
        <v>20.7</v>
      </c>
      <c r="I496" s="195">
        <v>21.3</v>
      </c>
      <c r="J496" s="195">
        <v>30</v>
      </c>
      <c r="K496" s="195">
        <v>0.4</v>
      </c>
      <c r="L496" s="195">
        <v>1.121</v>
      </c>
      <c r="M496" s="195">
        <v>12</v>
      </c>
      <c r="N496" s="195">
        <f t="shared" si="18"/>
        <v>13767</v>
      </c>
    </row>
    <row r="497" spans="1:14" x14ac:dyDescent="0.45">
      <c r="A497" s="195">
        <f t="shared" si="17"/>
        <v>4.1333333333333284</v>
      </c>
      <c r="B497" s="196">
        <v>44726</v>
      </c>
      <c r="C497" s="197">
        <v>0.73534722222222226</v>
      </c>
      <c r="D497" s="195">
        <v>3.7</v>
      </c>
      <c r="E497" s="195">
        <v>6</v>
      </c>
      <c r="F497" s="195">
        <v>193.7</v>
      </c>
      <c r="G497" s="195">
        <v>20.7</v>
      </c>
      <c r="H497" s="195">
        <v>20.7</v>
      </c>
      <c r="I497" s="195">
        <v>21.4</v>
      </c>
      <c r="J497" s="195">
        <v>30</v>
      </c>
      <c r="K497" s="195">
        <v>0.4</v>
      </c>
      <c r="L497" s="195">
        <v>1.1220000000000001</v>
      </c>
      <c r="M497" s="195">
        <v>12</v>
      </c>
      <c r="N497" s="195">
        <f t="shared" si="18"/>
        <v>13779</v>
      </c>
    </row>
    <row r="498" spans="1:14" x14ac:dyDescent="0.45">
      <c r="A498" s="195">
        <f t="shared" si="17"/>
        <v>4.1416666666666622</v>
      </c>
      <c r="B498" s="196">
        <v>44726</v>
      </c>
      <c r="C498" s="197">
        <v>0.73569444444444443</v>
      </c>
      <c r="D498" s="195">
        <v>3.7</v>
      </c>
      <c r="E498" s="195">
        <v>6</v>
      </c>
      <c r="F498" s="195">
        <v>193.7</v>
      </c>
      <c r="G498" s="195">
        <v>20.7</v>
      </c>
      <c r="H498" s="195">
        <v>20.5</v>
      </c>
      <c r="I498" s="195">
        <v>21.2</v>
      </c>
      <c r="J498" s="195">
        <v>30</v>
      </c>
      <c r="K498" s="195">
        <v>0.4</v>
      </c>
      <c r="L498" s="195">
        <v>1.1220000000000001</v>
      </c>
      <c r="M498" s="195">
        <v>12</v>
      </c>
      <c r="N498" s="195">
        <f t="shared" si="18"/>
        <v>13791</v>
      </c>
    </row>
    <row r="499" spans="1:14" x14ac:dyDescent="0.45">
      <c r="A499" s="195">
        <f t="shared" si="17"/>
        <v>4.1499999999999959</v>
      </c>
      <c r="B499" s="196">
        <v>44726</v>
      </c>
      <c r="C499" s="197">
        <v>0.73604166666666659</v>
      </c>
      <c r="D499" s="195">
        <v>3.7</v>
      </c>
      <c r="E499" s="195">
        <v>6</v>
      </c>
      <c r="F499" s="195">
        <v>193.7</v>
      </c>
      <c r="G499" s="195">
        <v>20.6</v>
      </c>
      <c r="H499" s="195">
        <v>20.7</v>
      </c>
      <c r="I499" s="195">
        <v>21.2</v>
      </c>
      <c r="J499" s="195">
        <v>30</v>
      </c>
      <c r="K499" s="195">
        <v>0.4</v>
      </c>
      <c r="L499" s="195">
        <v>1.1220000000000001</v>
      </c>
      <c r="M499" s="195">
        <v>12</v>
      </c>
      <c r="N499" s="195">
        <f t="shared" si="18"/>
        <v>13803</v>
      </c>
    </row>
    <row r="500" spans="1:14" x14ac:dyDescent="0.45">
      <c r="A500" s="195">
        <f t="shared" si="17"/>
        <v>4.1583333333333297</v>
      </c>
      <c r="B500" s="196">
        <v>44726</v>
      </c>
      <c r="C500" s="197">
        <v>0.73638888888888887</v>
      </c>
      <c r="D500" s="195">
        <v>3.7</v>
      </c>
      <c r="E500" s="195">
        <v>6</v>
      </c>
      <c r="F500" s="195">
        <v>193.7</v>
      </c>
      <c r="G500" s="195">
        <v>20.5</v>
      </c>
      <c r="H500" s="195">
        <v>20.6</v>
      </c>
      <c r="I500" s="195">
        <v>21.2</v>
      </c>
      <c r="J500" s="195">
        <v>30</v>
      </c>
      <c r="K500" s="195">
        <v>0.4</v>
      </c>
      <c r="L500" s="195">
        <v>1.123</v>
      </c>
      <c r="M500" s="195">
        <v>12</v>
      </c>
      <c r="N500" s="195">
        <f t="shared" si="18"/>
        <v>13815</v>
      </c>
    </row>
    <row r="501" spans="1:14" x14ac:dyDescent="0.45">
      <c r="A501" s="195">
        <f t="shared" si="17"/>
        <v>4.1666666666666634</v>
      </c>
      <c r="B501" s="196">
        <v>44726</v>
      </c>
      <c r="C501" s="197">
        <v>0.73673611111111104</v>
      </c>
      <c r="D501" s="195">
        <v>3.7</v>
      </c>
      <c r="E501" s="195">
        <v>6</v>
      </c>
      <c r="F501" s="195">
        <v>193.7</v>
      </c>
      <c r="G501" s="195">
        <v>20.399999999999999</v>
      </c>
      <c r="H501" s="195">
        <v>20.7</v>
      </c>
      <c r="I501" s="195">
        <v>21</v>
      </c>
      <c r="J501" s="195">
        <v>30</v>
      </c>
      <c r="K501" s="195">
        <v>0.4</v>
      </c>
      <c r="L501" s="195">
        <v>1.123</v>
      </c>
      <c r="M501" s="195">
        <v>12</v>
      </c>
      <c r="N501" s="195">
        <f t="shared" si="18"/>
        <v>13827</v>
      </c>
    </row>
    <row r="502" spans="1:14" x14ac:dyDescent="0.45">
      <c r="A502" s="195">
        <f t="shared" si="17"/>
        <v>4.1749999999999972</v>
      </c>
      <c r="B502" s="196">
        <v>44726</v>
      </c>
      <c r="C502" s="197">
        <v>0.73708333333333342</v>
      </c>
      <c r="D502" s="195">
        <v>3.7</v>
      </c>
      <c r="E502" s="195">
        <v>6</v>
      </c>
      <c r="F502" s="195">
        <v>193.7</v>
      </c>
      <c r="G502" s="195">
        <v>20.6</v>
      </c>
      <c r="H502" s="195">
        <v>20.5</v>
      </c>
      <c r="I502" s="195">
        <v>21.1</v>
      </c>
      <c r="J502" s="195">
        <v>30</v>
      </c>
      <c r="K502" s="195">
        <v>0.3</v>
      </c>
      <c r="L502" s="195">
        <v>1.123</v>
      </c>
      <c r="M502" s="195">
        <v>9</v>
      </c>
      <c r="N502" s="195">
        <f t="shared" si="18"/>
        <v>13836</v>
      </c>
    </row>
    <row r="503" spans="1:14" x14ac:dyDescent="0.45">
      <c r="A503" s="195">
        <f t="shared" si="17"/>
        <v>4.1833333333333309</v>
      </c>
      <c r="B503" s="196">
        <v>44726</v>
      </c>
      <c r="C503" s="197">
        <v>0.73743055555555559</v>
      </c>
      <c r="D503" s="195">
        <v>3.7</v>
      </c>
      <c r="E503" s="195">
        <v>6</v>
      </c>
      <c r="F503" s="195">
        <v>193.7</v>
      </c>
      <c r="G503" s="195">
        <v>20.6</v>
      </c>
      <c r="H503" s="195">
        <v>20.6</v>
      </c>
      <c r="I503" s="195">
        <v>21.2</v>
      </c>
      <c r="J503" s="195">
        <v>30</v>
      </c>
      <c r="K503" s="195">
        <v>0.3</v>
      </c>
      <c r="L503" s="195">
        <v>1.1240000000000001</v>
      </c>
      <c r="M503" s="195">
        <v>9</v>
      </c>
      <c r="N503" s="195">
        <f t="shared" si="18"/>
        <v>13845</v>
      </c>
    </row>
    <row r="504" spans="1:14" x14ac:dyDescent="0.45">
      <c r="A504" s="195">
        <f t="shared" si="17"/>
        <v>4.1916666666666647</v>
      </c>
      <c r="B504" s="196">
        <v>44726</v>
      </c>
      <c r="C504" s="197">
        <v>0.73777777777777775</v>
      </c>
      <c r="D504" s="195">
        <v>3.7</v>
      </c>
      <c r="E504" s="195">
        <v>6</v>
      </c>
      <c r="F504" s="195">
        <v>193.7</v>
      </c>
      <c r="G504" s="195">
        <v>20.5</v>
      </c>
      <c r="H504" s="195">
        <v>20.5</v>
      </c>
      <c r="I504" s="195">
        <v>21.1</v>
      </c>
      <c r="J504" s="195">
        <v>30</v>
      </c>
      <c r="K504" s="195">
        <v>0.3</v>
      </c>
      <c r="L504" s="195">
        <v>1.1240000000000001</v>
      </c>
      <c r="M504" s="195">
        <v>9</v>
      </c>
      <c r="N504" s="195">
        <f t="shared" si="18"/>
        <v>13854</v>
      </c>
    </row>
    <row r="505" spans="1:14" x14ac:dyDescent="0.45">
      <c r="A505" s="195">
        <f t="shared" si="17"/>
        <v>4.1999999999999984</v>
      </c>
      <c r="B505" s="196">
        <v>44726</v>
      </c>
      <c r="C505" s="197">
        <v>0.73812500000000003</v>
      </c>
      <c r="D505" s="195">
        <v>3.7</v>
      </c>
      <c r="E505" s="195">
        <v>6</v>
      </c>
      <c r="F505" s="195">
        <v>193.7</v>
      </c>
      <c r="G505" s="195">
        <v>20.6</v>
      </c>
      <c r="H505" s="195">
        <v>20.399999999999999</v>
      </c>
      <c r="I505" s="195">
        <v>21.1</v>
      </c>
      <c r="J505" s="195">
        <v>30</v>
      </c>
      <c r="K505" s="195">
        <v>0.3</v>
      </c>
      <c r="L505" s="195">
        <v>1.1240000000000001</v>
      </c>
      <c r="M505" s="195">
        <v>9</v>
      </c>
      <c r="N505" s="195">
        <f t="shared" si="18"/>
        <v>13863</v>
      </c>
    </row>
    <row r="506" spans="1:14" x14ac:dyDescent="0.45">
      <c r="A506" s="195">
        <f t="shared" si="17"/>
        <v>4.2083333333333321</v>
      </c>
      <c r="B506" s="196">
        <v>44726</v>
      </c>
      <c r="C506" s="197">
        <v>0.7384722222222222</v>
      </c>
      <c r="D506" s="195">
        <v>3.7</v>
      </c>
      <c r="E506" s="195">
        <v>6</v>
      </c>
      <c r="F506" s="195">
        <v>193.7</v>
      </c>
      <c r="G506" s="195">
        <v>20.6</v>
      </c>
      <c r="H506" s="195">
        <v>20.7</v>
      </c>
      <c r="I506" s="195">
        <v>20.9</v>
      </c>
      <c r="J506" s="195">
        <v>30</v>
      </c>
      <c r="K506" s="195">
        <v>0.3</v>
      </c>
      <c r="L506" s="195">
        <v>1.1240000000000001</v>
      </c>
      <c r="M506" s="195">
        <v>9</v>
      </c>
      <c r="N506" s="195">
        <f t="shared" si="18"/>
        <v>13872</v>
      </c>
    </row>
    <row r="507" spans="1:14" x14ac:dyDescent="0.45">
      <c r="A507" s="195">
        <f t="shared" si="17"/>
        <v>4.2166666666666659</v>
      </c>
      <c r="B507" s="2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>
        <f t="shared" ref="M507:M514" si="19">J507*K507</f>
        <v>0</v>
      </c>
      <c r="N507" s="195">
        <f t="shared" si="18"/>
        <v>13872</v>
      </c>
    </row>
    <row r="508" spans="1:14" x14ac:dyDescent="0.45">
      <c r="A508" s="195">
        <f t="shared" si="17"/>
        <v>4.2249999999999996</v>
      </c>
      <c r="B508" s="2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>
        <f t="shared" si="19"/>
        <v>0</v>
      </c>
      <c r="N508" s="195">
        <f t="shared" si="18"/>
        <v>13872</v>
      </c>
    </row>
    <row r="509" spans="1:14" x14ac:dyDescent="0.45">
      <c r="A509" s="195">
        <f t="shared" si="17"/>
        <v>4.2333333333333334</v>
      </c>
      <c r="B509" s="2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>
        <f t="shared" si="19"/>
        <v>0</v>
      </c>
      <c r="N509" s="195">
        <f t="shared" si="18"/>
        <v>13872</v>
      </c>
    </row>
    <row r="510" spans="1:14" x14ac:dyDescent="0.45">
      <c r="A510" s="195">
        <f t="shared" si="17"/>
        <v>4.2416666666666671</v>
      </c>
      <c r="B510" s="2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>
        <f t="shared" si="19"/>
        <v>0</v>
      </c>
      <c r="N510" s="195">
        <f t="shared" si="18"/>
        <v>13872</v>
      </c>
    </row>
    <row r="511" spans="1:14" x14ac:dyDescent="0.45">
      <c r="A511" s="195">
        <f t="shared" si="17"/>
        <v>4.2500000000000009</v>
      </c>
      <c r="B511" s="2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>
        <f t="shared" si="19"/>
        <v>0</v>
      </c>
      <c r="N511" s="195">
        <f t="shared" si="18"/>
        <v>13872</v>
      </c>
    </row>
    <row r="512" spans="1:14" x14ac:dyDescent="0.45">
      <c r="A512" s="195">
        <f t="shared" si="17"/>
        <v>4.2583333333333346</v>
      </c>
      <c r="B512" s="2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>
        <f t="shared" si="19"/>
        <v>0</v>
      </c>
      <c r="N512" s="195">
        <f t="shared" si="18"/>
        <v>13872</v>
      </c>
    </row>
    <row r="513" spans="1:14" x14ac:dyDescent="0.45">
      <c r="A513" s="195">
        <f t="shared" si="17"/>
        <v>4.2666666666666684</v>
      </c>
      <c r="B513" s="2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>
        <f t="shared" si="19"/>
        <v>0</v>
      </c>
      <c r="N513" s="195">
        <f t="shared" si="18"/>
        <v>13872</v>
      </c>
    </row>
    <row r="514" spans="1:14" x14ac:dyDescent="0.45">
      <c r="A514" s="195">
        <f t="shared" si="17"/>
        <v>4.2750000000000021</v>
      </c>
      <c r="B514" s="2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>
        <f t="shared" si="19"/>
        <v>0</v>
      </c>
      <c r="N514" s="195">
        <f t="shared" si="18"/>
        <v>13872</v>
      </c>
    </row>
    <row r="515" spans="1:14" x14ac:dyDescent="0.45">
      <c r="A515" s="195">
        <f t="shared" si="17"/>
        <v>4.2833333333333359</v>
      </c>
      <c r="B515" s="2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>
        <f t="shared" ref="M515:M578" si="20">J515*K515</f>
        <v>0</v>
      </c>
      <c r="N515" s="195">
        <f t="shared" si="18"/>
        <v>13872</v>
      </c>
    </row>
    <row r="516" spans="1:14" x14ac:dyDescent="0.45">
      <c r="A516" s="195">
        <f t="shared" ref="A516:A579" si="21">A515+30/3600</f>
        <v>4.2916666666666696</v>
      </c>
      <c r="B516" s="2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>
        <f t="shared" si="20"/>
        <v>0</v>
      </c>
      <c r="N516" s="195">
        <f t="shared" ref="N516:N579" si="22">K516*30+N515</f>
        <v>13872</v>
      </c>
    </row>
    <row r="517" spans="1:14" x14ac:dyDescent="0.45">
      <c r="A517" s="195">
        <f t="shared" si="21"/>
        <v>4.3000000000000034</v>
      </c>
      <c r="B517" s="2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>
        <f t="shared" si="20"/>
        <v>0</v>
      </c>
      <c r="N517" s="195">
        <f t="shared" si="22"/>
        <v>13872</v>
      </c>
    </row>
    <row r="518" spans="1:14" x14ac:dyDescent="0.45">
      <c r="A518" s="195">
        <f t="shared" si="21"/>
        <v>4.3083333333333371</v>
      </c>
      <c r="B518" s="2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>
        <f t="shared" si="20"/>
        <v>0</v>
      </c>
      <c r="N518" s="195">
        <f t="shared" si="22"/>
        <v>13872</v>
      </c>
    </row>
    <row r="519" spans="1:14" x14ac:dyDescent="0.45">
      <c r="A519" s="195">
        <f t="shared" si="21"/>
        <v>4.3166666666666709</v>
      </c>
      <c r="B519" s="2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>
        <f t="shared" si="20"/>
        <v>0</v>
      </c>
      <c r="N519" s="195">
        <f t="shared" si="22"/>
        <v>13872</v>
      </c>
    </row>
    <row r="520" spans="1:14" x14ac:dyDescent="0.45">
      <c r="A520" s="195">
        <f t="shared" si="21"/>
        <v>4.3250000000000046</v>
      </c>
      <c r="B520" s="2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>
        <f t="shared" si="20"/>
        <v>0</v>
      </c>
      <c r="N520" s="195">
        <f t="shared" si="22"/>
        <v>13872</v>
      </c>
    </row>
    <row r="521" spans="1:14" x14ac:dyDescent="0.45">
      <c r="A521" s="195">
        <f t="shared" si="21"/>
        <v>4.3333333333333384</v>
      </c>
      <c r="B521" s="2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>
        <f t="shared" si="20"/>
        <v>0</v>
      </c>
      <c r="N521" s="195">
        <f t="shared" si="22"/>
        <v>13872</v>
      </c>
    </row>
    <row r="522" spans="1:14" x14ac:dyDescent="0.45">
      <c r="A522" s="195">
        <f t="shared" si="21"/>
        <v>4.3416666666666721</v>
      </c>
      <c r="B522" s="2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>
        <f t="shared" si="20"/>
        <v>0</v>
      </c>
      <c r="N522" s="195">
        <f t="shared" si="22"/>
        <v>13872</v>
      </c>
    </row>
    <row r="523" spans="1:14" x14ac:dyDescent="0.45">
      <c r="A523" s="195">
        <f t="shared" si="21"/>
        <v>4.3500000000000059</v>
      </c>
      <c r="B523" s="2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>
        <f t="shared" si="20"/>
        <v>0</v>
      </c>
      <c r="N523" s="195">
        <f t="shared" si="22"/>
        <v>13872</v>
      </c>
    </row>
    <row r="524" spans="1:14" x14ac:dyDescent="0.45">
      <c r="A524" s="195">
        <f t="shared" si="21"/>
        <v>4.3583333333333396</v>
      </c>
      <c r="B524" s="2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>
        <f t="shared" si="20"/>
        <v>0</v>
      </c>
      <c r="N524" s="195">
        <f t="shared" si="22"/>
        <v>13872</v>
      </c>
    </row>
    <row r="525" spans="1:14" x14ac:dyDescent="0.45">
      <c r="A525" s="195">
        <f t="shared" si="21"/>
        <v>4.3666666666666734</v>
      </c>
      <c r="B525" s="2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>
        <f t="shared" si="20"/>
        <v>0</v>
      </c>
      <c r="N525" s="195">
        <f t="shared" si="22"/>
        <v>13872</v>
      </c>
    </row>
    <row r="526" spans="1:14" x14ac:dyDescent="0.45">
      <c r="A526" s="195">
        <f t="shared" si="21"/>
        <v>4.3750000000000071</v>
      </c>
      <c r="B526" s="2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>
        <f t="shared" si="20"/>
        <v>0</v>
      </c>
      <c r="N526" s="195">
        <f t="shared" si="22"/>
        <v>13872</v>
      </c>
    </row>
    <row r="527" spans="1:14" x14ac:dyDescent="0.45">
      <c r="A527" s="195">
        <f t="shared" si="21"/>
        <v>4.3833333333333409</v>
      </c>
      <c r="B527" s="2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>
        <f t="shared" si="20"/>
        <v>0</v>
      </c>
      <c r="N527" s="195">
        <f t="shared" si="22"/>
        <v>13872</v>
      </c>
    </row>
    <row r="528" spans="1:14" x14ac:dyDescent="0.45">
      <c r="A528" s="195">
        <f t="shared" si="21"/>
        <v>4.3916666666666746</v>
      </c>
      <c r="B528" s="2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>
        <f t="shared" si="20"/>
        <v>0</v>
      </c>
      <c r="N528" s="195">
        <f t="shared" si="22"/>
        <v>13872</v>
      </c>
    </row>
    <row r="529" spans="1:14" x14ac:dyDescent="0.45">
      <c r="A529" s="195">
        <f t="shared" si="21"/>
        <v>4.4000000000000083</v>
      </c>
      <c r="B529" s="2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>
        <f t="shared" si="20"/>
        <v>0</v>
      </c>
      <c r="N529" s="195">
        <f t="shared" si="22"/>
        <v>13872</v>
      </c>
    </row>
    <row r="530" spans="1:14" x14ac:dyDescent="0.45">
      <c r="A530" s="195">
        <f t="shared" si="21"/>
        <v>4.4083333333333421</v>
      </c>
      <c r="B530" s="2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>
        <f t="shared" si="20"/>
        <v>0</v>
      </c>
      <c r="N530" s="195">
        <f t="shared" si="22"/>
        <v>13872</v>
      </c>
    </row>
    <row r="531" spans="1:14" x14ac:dyDescent="0.45">
      <c r="A531" s="195">
        <f t="shared" si="21"/>
        <v>4.4166666666666758</v>
      </c>
      <c r="B531" s="2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>
        <f t="shared" si="20"/>
        <v>0</v>
      </c>
      <c r="N531" s="195">
        <f t="shared" si="22"/>
        <v>13872</v>
      </c>
    </row>
    <row r="532" spans="1:14" x14ac:dyDescent="0.45">
      <c r="A532" s="195">
        <f t="shared" si="21"/>
        <v>4.4250000000000096</v>
      </c>
      <c r="B532" s="2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>
        <f t="shared" si="20"/>
        <v>0</v>
      </c>
      <c r="N532" s="195">
        <f t="shared" si="22"/>
        <v>13872</v>
      </c>
    </row>
    <row r="533" spans="1:14" x14ac:dyDescent="0.45">
      <c r="A533" s="195">
        <f t="shared" si="21"/>
        <v>4.4333333333333433</v>
      </c>
      <c r="B533" s="2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>
        <f t="shared" si="20"/>
        <v>0</v>
      </c>
      <c r="N533" s="195">
        <f t="shared" si="22"/>
        <v>13872</v>
      </c>
    </row>
    <row r="534" spans="1:14" x14ac:dyDescent="0.45">
      <c r="A534" s="195">
        <f t="shared" si="21"/>
        <v>4.4416666666666771</v>
      </c>
      <c r="B534" s="2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>
        <f t="shared" si="20"/>
        <v>0</v>
      </c>
      <c r="N534" s="195">
        <f t="shared" si="22"/>
        <v>13872</v>
      </c>
    </row>
    <row r="535" spans="1:14" x14ac:dyDescent="0.45">
      <c r="A535" s="195">
        <f t="shared" si="21"/>
        <v>4.4500000000000108</v>
      </c>
      <c r="B535" s="2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>
        <f t="shared" si="20"/>
        <v>0</v>
      </c>
      <c r="N535" s="195">
        <f t="shared" si="22"/>
        <v>13872</v>
      </c>
    </row>
    <row r="536" spans="1:14" x14ac:dyDescent="0.45">
      <c r="A536" s="195">
        <f t="shared" si="21"/>
        <v>4.4583333333333446</v>
      </c>
      <c r="B536" s="2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>
        <f t="shared" si="20"/>
        <v>0</v>
      </c>
      <c r="N536" s="195">
        <f t="shared" si="22"/>
        <v>13872</v>
      </c>
    </row>
    <row r="537" spans="1:14" x14ac:dyDescent="0.45">
      <c r="A537" s="195">
        <f t="shared" si="21"/>
        <v>4.4666666666666783</v>
      </c>
      <c r="B537" s="2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>
        <f t="shared" si="20"/>
        <v>0</v>
      </c>
      <c r="N537" s="195">
        <f t="shared" si="22"/>
        <v>13872</v>
      </c>
    </row>
    <row r="538" spans="1:14" x14ac:dyDescent="0.45">
      <c r="A538" s="195">
        <f t="shared" si="21"/>
        <v>4.4750000000000121</v>
      </c>
      <c r="B538" s="2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>
        <f t="shared" si="20"/>
        <v>0</v>
      </c>
      <c r="N538" s="195">
        <f t="shared" si="22"/>
        <v>13872</v>
      </c>
    </row>
    <row r="539" spans="1:14" x14ac:dyDescent="0.45">
      <c r="A539" s="195">
        <f t="shared" si="21"/>
        <v>4.4833333333333458</v>
      </c>
      <c r="B539" s="2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>
        <f t="shared" si="20"/>
        <v>0</v>
      </c>
      <c r="N539" s="195">
        <f t="shared" si="22"/>
        <v>13872</v>
      </c>
    </row>
    <row r="540" spans="1:14" x14ac:dyDescent="0.45">
      <c r="A540" s="195">
        <f t="shared" si="21"/>
        <v>4.4916666666666796</v>
      </c>
      <c r="B540" s="2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>
        <f t="shared" si="20"/>
        <v>0</v>
      </c>
      <c r="N540" s="195">
        <f t="shared" si="22"/>
        <v>13872</v>
      </c>
    </row>
    <row r="541" spans="1:14" x14ac:dyDescent="0.45">
      <c r="A541" s="195">
        <f t="shared" si="21"/>
        <v>4.5000000000000133</v>
      </c>
      <c r="B541" s="2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>
        <f t="shared" si="20"/>
        <v>0</v>
      </c>
      <c r="N541" s="195">
        <f t="shared" si="22"/>
        <v>13872</v>
      </c>
    </row>
    <row r="542" spans="1:14" x14ac:dyDescent="0.45">
      <c r="A542" s="195">
        <f t="shared" si="21"/>
        <v>4.5083333333333471</v>
      </c>
      <c r="B542" s="2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>
        <f t="shared" si="20"/>
        <v>0</v>
      </c>
      <c r="N542" s="195">
        <f t="shared" si="22"/>
        <v>13872</v>
      </c>
    </row>
    <row r="543" spans="1:14" x14ac:dyDescent="0.45">
      <c r="A543" s="195">
        <f t="shared" si="21"/>
        <v>4.5166666666666808</v>
      </c>
      <c r="B543" s="2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>
        <f t="shared" si="20"/>
        <v>0</v>
      </c>
      <c r="N543" s="195">
        <f t="shared" si="22"/>
        <v>13872</v>
      </c>
    </row>
    <row r="544" spans="1:14" x14ac:dyDescent="0.45">
      <c r="A544" s="195">
        <f t="shared" si="21"/>
        <v>4.5250000000000146</v>
      </c>
      <c r="B544" s="2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>
        <f t="shared" si="20"/>
        <v>0</v>
      </c>
      <c r="N544" s="195">
        <f t="shared" si="22"/>
        <v>13872</v>
      </c>
    </row>
    <row r="545" spans="1:14" x14ac:dyDescent="0.45">
      <c r="A545" s="195">
        <f t="shared" si="21"/>
        <v>4.5333333333333483</v>
      </c>
      <c r="B545" s="2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>
        <f t="shared" si="20"/>
        <v>0</v>
      </c>
      <c r="N545" s="195">
        <f t="shared" si="22"/>
        <v>13872</v>
      </c>
    </row>
    <row r="546" spans="1:14" x14ac:dyDescent="0.45">
      <c r="A546" s="195">
        <f t="shared" si="21"/>
        <v>4.5416666666666821</v>
      </c>
      <c r="B546" s="2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>
        <f t="shared" si="20"/>
        <v>0</v>
      </c>
      <c r="N546" s="195">
        <f t="shared" si="22"/>
        <v>13872</v>
      </c>
    </row>
    <row r="547" spans="1:14" x14ac:dyDescent="0.45">
      <c r="A547" s="195">
        <f t="shared" si="21"/>
        <v>4.5500000000000158</v>
      </c>
      <c r="B547" s="2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>
        <f t="shared" si="20"/>
        <v>0</v>
      </c>
      <c r="N547" s="195">
        <f t="shared" si="22"/>
        <v>13872</v>
      </c>
    </row>
    <row r="548" spans="1:14" x14ac:dyDescent="0.45">
      <c r="A548" s="195">
        <f t="shared" si="21"/>
        <v>4.5583333333333496</v>
      </c>
      <c r="B548" s="2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>
        <f t="shared" si="20"/>
        <v>0</v>
      </c>
      <c r="N548" s="195">
        <f t="shared" si="22"/>
        <v>13872</v>
      </c>
    </row>
    <row r="549" spans="1:14" x14ac:dyDescent="0.45">
      <c r="A549" s="195">
        <f t="shared" si="21"/>
        <v>4.5666666666666833</v>
      </c>
      <c r="B549" s="2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>
        <f t="shared" si="20"/>
        <v>0</v>
      </c>
      <c r="N549" s="195">
        <f t="shared" si="22"/>
        <v>13872</v>
      </c>
    </row>
    <row r="550" spans="1:14" x14ac:dyDescent="0.45">
      <c r="A550" s="195">
        <f t="shared" si="21"/>
        <v>4.5750000000000171</v>
      </c>
      <c r="B550" s="2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>
        <f t="shared" si="20"/>
        <v>0</v>
      </c>
      <c r="N550" s="195">
        <f t="shared" si="22"/>
        <v>13872</v>
      </c>
    </row>
    <row r="551" spans="1:14" x14ac:dyDescent="0.45">
      <c r="A551" s="195">
        <f t="shared" si="21"/>
        <v>4.5833333333333508</v>
      </c>
      <c r="B551" s="2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>
        <f t="shared" si="20"/>
        <v>0</v>
      </c>
      <c r="N551" s="195">
        <f t="shared" si="22"/>
        <v>13872</v>
      </c>
    </row>
    <row r="552" spans="1:14" x14ac:dyDescent="0.45">
      <c r="A552" s="195">
        <f t="shared" si="21"/>
        <v>4.5916666666666845</v>
      </c>
      <c r="B552" s="2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>
        <f t="shared" si="20"/>
        <v>0</v>
      </c>
      <c r="N552" s="195">
        <f t="shared" si="22"/>
        <v>13872</v>
      </c>
    </row>
    <row r="553" spans="1:14" x14ac:dyDescent="0.45">
      <c r="A553" s="195">
        <f t="shared" si="21"/>
        <v>4.6000000000000183</v>
      </c>
      <c r="B553" s="2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>
        <f t="shared" si="20"/>
        <v>0</v>
      </c>
      <c r="N553" s="195">
        <f t="shared" si="22"/>
        <v>13872</v>
      </c>
    </row>
    <row r="554" spans="1:14" x14ac:dyDescent="0.45">
      <c r="A554" s="195">
        <f t="shared" si="21"/>
        <v>4.608333333333352</v>
      </c>
      <c r="B554" s="2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>
        <f t="shared" si="20"/>
        <v>0</v>
      </c>
      <c r="N554" s="195">
        <f t="shared" si="22"/>
        <v>13872</v>
      </c>
    </row>
    <row r="555" spans="1:14" x14ac:dyDescent="0.45">
      <c r="A555" s="195">
        <f t="shared" si="21"/>
        <v>4.6166666666666858</v>
      </c>
      <c r="B555" s="2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>
        <f t="shared" si="20"/>
        <v>0</v>
      </c>
      <c r="N555" s="195">
        <f t="shared" si="22"/>
        <v>13872</v>
      </c>
    </row>
    <row r="556" spans="1:14" x14ac:dyDescent="0.45">
      <c r="A556" s="195">
        <f t="shared" si="21"/>
        <v>4.6250000000000195</v>
      </c>
      <c r="B556" s="2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>
        <f t="shared" si="20"/>
        <v>0</v>
      </c>
      <c r="N556" s="195">
        <f t="shared" si="22"/>
        <v>13872</v>
      </c>
    </row>
    <row r="557" spans="1:14" x14ac:dyDescent="0.45">
      <c r="A557" s="195">
        <f t="shared" si="21"/>
        <v>4.6333333333333533</v>
      </c>
      <c r="B557" s="2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>
        <f t="shared" si="20"/>
        <v>0</v>
      </c>
      <c r="N557" s="195">
        <f t="shared" si="22"/>
        <v>13872</v>
      </c>
    </row>
    <row r="558" spans="1:14" x14ac:dyDescent="0.45">
      <c r="A558" s="195">
        <f t="shared" si="21"/>
        <v>4.641666666666687</v>
      </c>
      <c r="B558" s="2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>
        <f t="shared" si="20"/>
        <v>0</v>
      </c>
      <c r="N558" s="195">
        <f t="shared" si="22"/>
        <v>13872</v>
      </c>
    </row>
    <row r="559" spans="1:14" x14ac:dyDescent="0.45">
      <c r="A559" s="195">
        <f t="shared" si="21"/>
        <v>4.6500000000000208</v>
      </c>
      <c r="B559" s="2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>
        <f t="shared" si="20"/>
        <v>0</v>
      </c>
      <c r="N559" s="195">
        <f t="shared" si="22"/>
        <v>13872</v>
      </c>
    </row>
    <row r="560" spans="1:14" x14ac:dyDescent="0.45">
      <c r="A560" s="195">
        <f t="shared" si="21"/>
        <v>4.6583333333333545</v>
      </c>
      <c r="B560" s="2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>
        <f t="shared" si="20"/>
        <v>0</v>
      </c>
      <c r="N560" s="195">
        <f t="shared" si="22"/>
        <v>13872</v>
      </c>
    </row>
    <row r="561" spans="1:14" x14ac:dyDescent="0.45">
      <c r="A561" s="195">
        <f t="shared" si="21"/>
        <v>4.6666666666666883</v>
      </c>
      <c r="B561" s="2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>
        <f t="shared" si="20"/>
        <v>0</v>
      </c>
      <c r="N561" s="195">
        <f t="shared" si="22"/>
        <v>13872</v>
      </c>
    </row>
    <row r="562" spans="1:14" x14ac:dyDescent="0.45">
      <c r="A562" s="195">
        <f t="shared" si="21"/>
        <v>4.675000000000022</v>
      </c>
      <c r="B562" s="2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>
        <f t="shared" si="20"/>
        <v>0</v>
      </c>
      <c r="N562" s="195">
        <f t="shared" si="22"/>
        <v>13872</v>
      </c>
    </row>
    <row r="563" spans="1:14" x14ac:dyDescent="0.45">
      <c r="A563" s="195">
        <f t="shared" si="21"/>
        <v>4.6833333333333558</v>
      </c>
      <c r="B563" s="2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>
        <f t="shared" si="20"/>
        <v>0</v>
      </c>
      <c r="N563" s="195">
        <f t="shared" si="22"/>
        <v>13872</v>
      </c>
    </row>
    <row r="564" spans="1:14" x14ac:dyDescent="0.45">
      <c r="A564" s="195">
        <f t="shared" si="21"/>
        <v>4.6916666666666895</v>
      </c>
      <c r="B564" s="2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>
        <f t="shared" si="20"/>
        <v>0</v>
      </c>
      <c r="N564" s="195">
        <f t="shared" si="22"/>
        <v>13872</v>
      </c>
    </row>
    <row r="565" spans="1:14" x14ac:dyDescent="0.45">
      <c r="A565" s="195">
        <f t="shared" si="21"/>
        <v>4.7000000000000233</v>
      </c>
      <c r="B565" s="2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>
        <f t="shared" si="20"/>
        <v>0</v>
      </c>
      <c r="N565" s="195">
        <f t="shared" si="22"/>
        <v>13872</v>
      </c>
    </row>
    <row r="566" spans="1:14" x14ac:dyDescent="0.45">
      <c r="A566" s="195">
        <f t="shared" si="21"/>
        <v>4.708333333333357</v>
      </c>
      <c r="B566" s="2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>
        <f t="shared" si="20"/>
        <v>0</v>
      </c>
      <c r="N566" s="195">
        <f t="shared" si="22"/>
        <v>13872</v>
      </c>
    </row>
    <row r="567" spans="1:14" x14ac:dyDescent="0.45">
      <c r="A567" s="195">
        <f t="shared" si="21"/>
        <v>4.7166666666666908</v>
      </c>
      <c r="B567" s="2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>
        <f t="shared" si="20"/>
        <v>0</v>
      </c>
      <c r="N567" s="195">
        <f t="shared" si="22"/>
        <v>13872</v>
      </c>
    </row>
    <row r="568" spans="1:14" x14ac:dyDescent="0.45">
      <c r="A568" s="195">
        <f t="shared" si="21"/>
        <v>4.7250000000000245</v>
      </c>
      <c r="B568" s="2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>
        <f t="shared" si="20"/>
        <v>0</v>
      </c>
      <c r="N568" s="195">
        <f t="shared" si="22"/>
        <v>13872</v>
      </c>
    </row>
    <row r="569" spans="1:14" x14ac:dyDescent="0.45">
      <c r="A569" s="195">
        <f t="shared" si="21"/>
        <v>4.7333333333333583</v>
      </c>
      <c r="B569" s="2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>
        <f t="shared" si="20"/>
        <v>0</v>
      </c>
      <c r="N569" s="195">
        <f t="shared" si="22"/>
        <v>13872</v>
      </c>
    </row>
    <row r="570" spans="1:14" x14ac:dyDescent="0.45">
      <c r="A570" s="195">
        <f t="shared" si="21"/>
        <v>4.741666666666692</v>
      </c>
      <c r="B570" s="2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>
        <f t="shared" si="20"/>
        <v>0</v>
      </c>
      <c r="N570" s="195">
        <f t="shared" si="22"/>
        <v>13872</v>
      </c>
    </row>
    <row r="571" spans="1:14" x14ac:dyDescent="0.45">
      <c r="A571" s="195">
        <f t="shared" si="21"/>
        <v>4.7500000000000258</v>
      </c>
      <c r="B571" s="2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>
        <f t="shared" si="20"/>
        <v>0</v>
      </c>
      <c r="N571" s="195">
        <f t="shared" si="22"/>
        <v>13872</v>
      </c>
    </row>
    <row r="572" spans="1:14" x14ac:dyDescent="0.45">
      <c r="A572" s="195">
        <f t="shared" si="21"/>
        <v>4.7583333333333595</v>
      </c>
      <c r="B572" s="2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>
        <f t="shared" si="20"/>
        <v>0</v>
      </c>
      <c r="N572" s="195">
        <f t="shared" si="22"/>
        <v>13872</v>
      </c>
    </row>
    <row r="573" spans="1:14" x14ac:dyDescent="0.45">
      <c r="A573" s="195">
        <f t="shared" si="21"/>
        <v>4.7666666666666933</v>
      </c>
      <c r="B573" s="2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>
        <f t="shared" si="20"/>
        <v>0</v>
      </c>
      <c r="N573" s="195">
        <f t="shared" si="22"/>
        <v>13872</v>
      </c>
    </row>
    <row r="574" spans="1:14" x14ac:dyDescent="0.45">
      <c r="A574" s="195">
        <f t="shared" si="21"/>
        <v>4.775000000000027</v>
      </c>
      <c r="B574" s="2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>
        <f t="shared" si="20"/>
        <v>0</v>
      </c>
      <c r="N574" s="195">
        <f t="shared" si="22"/>
        <v>13872</v>
      </c>
    </row>
    <row r="575" spans="1:14" x14ac:dyDescent="0.45">
      <c r="A575" s="195">
        <f t="shared" si="21"/>
        <v>4.7833333333333607</v>
      </c>
      <c r="B575" s="2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>
        <f t="shared" si="20"/>
        <v>0</v>
      </c>
      <c r="N575" s="195">
        <f t="shared" si="22"/>
        <v>13872</v>
      </c>
    </row>
    <row r="576" spans="1:14" x14ac:dyDescent="0.45">
      <c r="A576" s="195">
        <f t="shared" si="21"/>
        <v>4.7916666666666945</v>
      </c>
      <c r="B576" s="2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>
        <f t="shared" si="20"/>
        <v>0</v>
      </c>
      <c r="N576" s="195">
        <f t="shared" si="22"/>
        <v>13872</v>
      </c>
    </row>
    <row r="577" spans="1:14" x14ac:dyDescent="0.45">
      <c r="A577" s="195">
        <f t="shared" si="21"/>
        <v>4.8000000000000282</v>
      </c>
      <c r="B577" s="2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>
        <f t="shared" si="20"/>
        <v>0</v>
      </c>
      <c r="N577" s="195">
        <f t="shared" si="22"/>
        <v>13872</v>
      </c>
    </row>
    <row r="578" spans="1:14" x14ac:dyDescent="0.45">
      <c r="A578" s="195">
        <f t="shared" si="21"/>
        <v>4.808333333333362</v>
      </c>
      <c r="B578" s="2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>
        <f t="shared" si="20"/>
        <v>0</v>
      </c>
      <c r="N578" s="195">
        <f t="shared" si="22"/>
        <v>13872</v>
      </c>
    </row>
    <row r="579" spans="1:14" x14ac:dyDescent="0.45">
      <c r="A579" s="195">
        <f t="shared" si="21"/>
        <v>4.8166666666666957</v>
      </c>
      <c r="B579" s="2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>
        <f t="shared" ref="M579:M642" si="23">J579*K579</f>
        <v>0</v>
      </c>
      <c r="N579" s="195">
        <f t="shared" si="22"/>
        <v>13872</v>
      </c>
    </row>
    <row r="580" spans="1:14" x14ac:dyDescent="0.45">
      <c r="A580" s="195">
        <f t="shared" ref="A580:A643" si="24">A579+30/3600</f>
        <v>4.8250000000000295</v>
      </c>
      <c r="B580" s="2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>
        <f t="shared" si="23"/>
        <v>0</v>
      </c>
      <c r="N580" s="195">
        <f t="shared" ref="N580:N643" si="25">K580*30+N579</f>
        <v>13872</v>
      </c>
    </row>
    <row r="581" spans="1:14" x14ac:dyDescent="0.45">
      <c r="A581" s="195">
        <f t="shared" si="24"/>
        <v>4.8333333333333632</v>
      </c>
      <c r="B581" s="2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>
        <f t="shared" si="23"/>
        <v>0</v>
      </c>
      <c r="N581" s="195">
        <f t="shared" si="25"/>
        <v>13872</v>
      </c>
    </row>
    <row r="582" spans="1:14" x14ac:dyDescent="0.45">
      <c r="A582" s="195">
        <f t="shared" si="24"/>
        <v>4.841666666666697</v>
      </c>
      <c r="B582" s="2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>
        <f t="shared" si="23"/>
        <v>0</v>
      </c>
      <c r="N582" s="195">
        <f t="shared" si="25"/>
        <v>13872</v>
      </c>
    </row>
    <row r="583" spans="1:14" x14ac:dyDescent="0.45">
      <c r="A583" s="195">
        <f t="shared" si="24"/>
        <v>4.8500000000000307</v>
      </c>
      <c r="B583" s="2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>
        <f t="shared" si="23"/>
        <v>0</v>
      </c>
      <c r="N583" s="195">
        <f t="shared" si="25"/>
        <v>13872</v>
      </c>
    </row>
    <row r="584" spans="1:14" x14ac:dyDescent="0.45">
      <c r="A584" s="195">
        <f t="shared" si="24"/>
        <v>4.8583333333333645</v>
      </c>
      <c r="B584" s="2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>
        <f t="shared" si="23"/>
        <v>0</v>
      </c>
      <c r="N584" s="195">
        <f t="shared" si="25"/>
        <v>13872</v>
      </c>
    </row>
    <row r="585" spans="1:14" x14ac:dyDescent="0.45">
      <c r="A585" s="195">
        <f t="shared" si="24"/>
        <v>4.8666666666666982</v>
      </c>
      <c r="B585" s="2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>
        <f t="shared" si="23"/>
        <v>0</v>
      </c>
      <c r="N585" s="195">
        <f t="shared" si="25"/>
        <v>13872</v>
      </c>
    </row>
    <row r="586" spans="1:14" x14ac:dyDescent="0.45">
      <c r="A586" s="195">
        <f t="shared" si="24"/>
        <v>4.875000000000032</v>
      </c>
      <c r="B586" s="2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>
        <f t="shared" si="23"/>
        <v>0</v>
      </c>
      <c r="N586" s="195">
        <f t="shared" si="25"/>
        <v>13872</v>
      </c>
    </row>
    <row r="587" spans="1:14" x14ac:dyDescent="0.45">
      <c r="A587" s="195">
        <f t="shared" si="24"/>
        <v>4.8833333333333657</v>
      </c>
      <c r="B587" s="2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>
        <f t="shared" si="23"/>
        <v>0</v>
      </c>
      <c r="N587" s="195">
        <f t="shared" si="25"/>
        <v>13872</v>
      </c>
    </row>
    <row r="588" spans="1:14" x14ac:dyDescent="0.45">
      <c r="A588" s="195">
        <f t="shared" si="24"/>
        <v>4.8916666666666995</v>
      </c>
      <c r="B588" s="2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>
        <f t="shared" si="23"/>
        <v>0</v>
      </c>
      <c r="N588" s="195">
        <f t="shared" si="25"/>
        <v>13872</v>
      </c>
    </row>
    <row r="589" spans="1:14" x14ac:dyDescent="0.45">
      <c r="A589" s="195">
        <f t="shared" si="24"/>
        <v>4.9000000000000332</v>
      </c>
      <c r="B589" s="2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>
        <f t="shared" si="23"/>
        <v>0</v>
      </c>
      <c r="N589" s="195">
        <f t="shared" si="25"/>
        <v>13872</v>
      </c>
    </row>
    <row r="590" spans="1:14" x14ac:dyDescent="0.45">
      <c r="A590" s="195">
        <f t="shared" si="24"/>
        <v>4.908333333333367</v>
      </c>
      <c r="B590" s="2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>
        <f t="shared" si="23"/>
        <v>0</v>
      </c>
      <c r="N590" s="195">
        <f t="shared" si="25"/>
        <v>13872</v>
      </c>
    </row>
    <row r="591" spans="1:14" x14ac:dyDescent="0.45">
      <c r="A591" s="195">
        <f t="shared" si="24"/>
        <v>4.9166666666667007</v>
      </c>
      <c r="B591" s="2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>
        <f t="shared" si="23"/>
        <v>0</v>
      </c>
      <c r="N591" s="195">
        <f t="shared" si="25"/>
        <v>13872</v>
      </c>
    </row>
    <row r="592" spans="1:14" x14ac:dyDescent="0.45">
      <c r="A592" s="195">
        <f t="shared" si="24"/>
        <v>4.9250000000000345</v>
      </c>
      <c r="B592" s="2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>
        <f t="shared" si="23"/>
        <v>0</v>
      </c>
      <c r="N592" s="195">
        <f t="shared" si="25"/>
        <v>13872</v>
      </c>
    </row>
    <row r="593" spans="1:14" x14ac:dyDescent="0.45">
      <c r="A593" s="195">
        <f t="shared" si="24"/>
        <v>4.9333333333333682</v>
      </c>
      <c r="B593" s="2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>
        <f t="shared" si="23"/>
        <v>0</v>
      </c>
      <c r="N593" s="195">
        <f t="shared" si="25"/>
        <v>13872</v>
      </c>
    </row>
    <row r="594" spans="1:14" x14ac:dyDescent="0.45">
      <c r="A594" s="195">
        <f t="shared" si="24"/>
        <v>4.941666666666702</v>
      </c>
      <c r="B594" s="2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>
        <f t="shared" si="23"/>
        <v>0</v>
      </c>
      <c r="N594" s="195">
        <f t="shared" si="25"/>
        <v>13872</v>
      </c>
    </row>
    <row r="595" spans="1:14" x14ac:dyDescent="0.45">
      <c r="A595" s="195">
        <f t="shared" si="24"/>
        <v>4.9500000000000357</v>
      </c>
      <c r="B595" s="2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>
        <f t="shared" si="23"/>
        <v>0</v>
      </c>
      <c r="N595" s="195">
        <f t="shared" si="25"/>
        <v>13872</v>
      </c>
    </row>
    <row r="596" spans="1:14" x14ac:dyDescent="0.45">
      <c r="A596" s="195">
        <f t="shared" si="24"/>
        <v>4.9583333333333695</v>
      </c>
      <c r="B596" s="2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>
        <f t="shared" si="23"/>
        <v>0</v>
      </c>
      <c r="N596" s="195">
        <f t="shared" si="25"/>
        <v>13872</v>
      </c>
    </row>
    <row r="597" spans="1:14" x14ac:dyDescent="0.45">
      <c r="A597" s="195">
        <f t="shared" si="24"/>
        <v>4.9666666666667032</v>
      </c>
      <c r="B597" s="2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>
        <f t="shared" si="23"/>
        <v>0</v>
      </c>
      <c r="N597" s="195">
        <f t="shared" si="25"/>
        <v>13872</v>
      </c>
    </row>
    <row r="598" spans="1:14" x14ac:dyDescent="0.45">
      <c r="A598" s="195">
        <f t="shared" si="24"/>
        <v>4.9750000000000369</v>
      </c>
      <c r="B598" s="2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>
        <f t="shared" si="23"/>
        <v>0</v>
      </c>
      <c r="N598" s="195">
        <f t="shared" si="25"/>
        <v>13872</v>
      </c>
    </row>
    <row r="599" spans="1:14" x14ac:dyDescent="0.45">
      <c r="A599" s="195">
        <f t="shared" si="24"/>
        <v>4.9833333333333707</v>
      </c>
      <c r="B599" s="2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>
        <f t="shared" si="23"/>
        <v>0</v>
      </c>
      <c r="N599" s="195">
        <f t="shared" si="25"/>
        <v>13872</v>
      </c>
    </row>
    <row r="600" spans="1:14" x14ac:dyDescent="0.45">
      <c r="A600" s="195">
        <f t="shared" si="24"/>
        <v>4.9916666666667044</v>
      </c>
      <c r="B600" s="2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>
        <f t="shared" si="23"/>
        <v>0</v>
      </c>
      <c r="N600" s="195">
        <f t="shared" si="25"/>
        <v>13872</v>
      </c>
    </row>
    <row r="601" spans="1:14" x14ac:dyDescent="0.45">
      <c r="A601" s="195">
        <f t="shared" si="24"/>
        <v>5.0000000000000382</v>
      </c>
      <c r="B601" s="2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>
        <f t="shared" si="23"/>
        <v>0</v>
      </c>
      <c r="N601" s="195">
        <f t="shared" si="25"/>
        <v>13872</v>
      </c>
    </row>
    <row r="602" spans="1:14" x14ac:dyDescent="0.45">
      <c r="A602" s="195">
        <f t="shared" si="24"/>
        <v>5.0083333333333719</v>
      </c>
      <c r="B602" s="2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>
        <f t="shared" si="23"/>
        <v>0</v>
      </c>
      <c r="N602" s="195">
        <f t="shared" si="25"/>
        <v>13872</v>
      </c>
    </row>
    <row r="603" spans="1:14" x14ac:dyDescent="0.45">
      <c r="A603" s="195">
        <f t="shared" si="24"/>
        <v>5.0166666666667057</v>
      </c>
      <c r="B603" s="2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>
        <f t="shared" si="23"/>
        <v>0</v>
      </c>
      <c r="N603" s="195">
        <f t="shared" si="25"/>
        <v>13872</v>
      </c>
    </row>
    <row r="604" spans="1:14" x14ac:dyDescent="0.45">
      <c r="A604" s="195">
        <f t="shared" si="24"/>
        <v>5.0250000000000394</v>
      </c>
      <c r="B604" s="2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>
        <f t="shared" si="23"/>
        <v>0</v>
      </c>
      <c r="N604" s="195">
        <f t="shared" si="25"/>
        <v>13872</v>
      </c>
    </row>
    <row r="605" spans="1:14" x14ac:dyDescent="0.45">
      <c r="A605" s="195">
        <f t="shared" si="24"/>
        <v>5.0333333333333732</v>
      </c>
      <c r="B605" s="2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>
        <f t="shared" si="23"/>
        <v>0</v>
      </c>
      <c r="N605" s="195">
        <f t="shared" si="25"/>
        <v>13872</v>
      </c>
    </row>
    <row r="606" spans="1:14" x14ac:dyDescent="0.45">
      <c r="A606" s="195">
        <f t="shared" si="24"/>
        <v>5.0416666666667069</v>
      </c>
      <c r="B606" s="2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>
        <f t="shared" si="23"/>
        <v>0</v>
      </c>
      <c r="N606" s="195">
        <f t="shared" si="25"/>
        <v>13872</v>
      </c>
    </row>
    <row r="607" spans="1:14" x14ac:dyDescent="0.45">
      <c r="A607" s="195">
        <f t="shared" si="24"/>
        <v>5.0500000000000407</v>
      </c>
      <c r="B607" s="2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>
        <f t="shared" si="23"/>
        <v>0</v>
      </c>
      <c r="N607" s="195">
        <f t="shared" si="25"/>
        <v>13872</v>
      </c>
    </row>
    <row r="608" spans="1:14" x14ac:dyDescent="0.45">
      <c r="A608" s="195">
        <f t="shared" si="24"/>
        <v>5.0583333333333744</v>
      </c>
      <c r="B608" s="2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>
        <f t="shared" si="23"/>
        <v>0</v>
      </c>
      <c r="N608" s="195">
        <f t="shared" si="25"/>
        <v>13872</v>
      </c>
    </row>
    <row r="609" spans="1:14" x14ac:dyDescent="0.45">
      <c r="A609" s="195">
        <f t="shared" si="24"/>
        <v>5.0666666666667082</v>
      </c>
      <c r="B609" s="2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>
        <f t="shared" si="23"/>
        <v>0</v>
      </c>
      <c r="N609" s="195">
        <f t="shared" si="25"/>
        <v>13872</v>
      </c>
    </row>
    <row r="610" spans="1:14" x14ac:dyDescent="0.45">
      <c r="A610" s="195">
        <f t="shared" si="24"/>
        <v>5.0750000000000419</v>
      </c>
      <c r="B610" s="2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>
        <f t="shared" si="23"/>
        <v>0</v>
      </c>
      <c r="N610" s="195">
        <f t="shared" si="25"/>
        <v>13872</v>
      </c>
    </row>
    <row r="611" spans="1:14" x14ac:dyDescent="0.45">
      <c r="A611" s="195">
        <f t="shared" si="24"/>
        <v>5.0833333333333757</v>
      </c>
      <c r="B611" s="2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>
        <f t="shared" si="23"/>
        <v>0</v>
      </c>
      <c r="N611" s="195">
        <f t="shared" si="25"/>
        <v>13872</v>
      </c>
    </row>
    <row r="612" spans="1:14" x14ac:dyDescent="0.45">
      <c r="A612" s="195">
        <f t="shared" si="24"/>
        <v>5.0916666666667094</v>
      </c>
      <c r="B612" s="2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>
        <f t="shared" si="23"/>
        <v>0</v>
      </c>
      <c r="N612" s="195">
        <f t="shared" si="25"/>
        <v>13872</v>
      </c>
    </row>
    <row r="613" spans="1:14" x14ac:dyDescent="0.45">
      <c r="A613" s="195">
        <f t="shared" si="24"/>
        <v>5.1000000000000432</v>
      </c>
      <c r="B613" s="2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>
        <f t="shared" si="23"/>
        <v>0</v>
      </c>
      <c r="N613" s="195">
        <f t="shared" si="25"/>
        <v>13872</v>
      </c>
    </row>
    <row r="614" spans="1:14" x14ac:dyDescent="0.45">
      <c r="A614" s="195">
        <f t="shared" si="24"/>
        <v>5.1083333333333769</v>
      </c>
      <c r="B614" s="2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>
        <f t="shared" si="23"/>
        <v>0</v>
      </c>
      <c r="N614" s="195">
        <f t="shared" si="25"/>
        <v>13872</v>
      </c>
    </row>
    <row r="615" spans="1:14" x14ac:dyDescent="0.45">
      <c r="A615" s="195">
        <f t="shared" si="24"/>
        <v>5.1166666666667107</v>
      </c>
      <c r="B615" s="2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>
        <f t="shared" si="23"/>
        <v>0</v>
      </c>
      <c r="N615" s="195">
        <f t="shared" si="25"/>
        <v>13872</v>
      </c>
    </row>
    <row r="616" spans="1:14" x14ac:dyDescent="0.45">
      <c r="A616" s="195">
        <f t="shared" si="24"/>
        <v>5.1250000000000444</v>
      </c>
      <c r="B616" s="2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>
        <f t="shared" si="23"/>
        <v>0</v>
      </c>
      <c r="N616" s="195">
        <f t="shared" si="25"/>
        <v>13872</v>
      </c>
    </row>
    <row r="617" spans="1:14" x14ac:dyDescent="0.45">
      <c r="A617" s="195">
        <f t="shared" si="24"/>
        <v>5.1333333333333782</v>
      </c>
      <c r="B617" s="2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>
        <f t="shared" si="23"/>
        <v>0</v>
      </c>
      <c r="N617" s="195">
        <f t="shared" si="25"/>
        <v>13872</v>
      </c>
    </row>
    <row r="618" spans="1:14" x14ac:dyDescent="0.45">
      <c r="A618" s="195">
        <f t="shared" si="24"/>
        <v>5.1416666666667119</v>
      </c>
      <c r="B618" s="2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>
        <f t="shared" si="23"/>
        <v>0</v>
      </c>
      <c r="N618" s="195">
        <f t="shared" si="25"/>
        <v>13872</v>
      </c>
    </row>
    <row r="619" spans="1:14" x14ac:dyDescent="0.45">
      <c r="A619" s="195">
        <f t="shared" si="24"/>
        <v>5.1500000000000457</v>
      </c>
      <c r="B619" s="2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>
        <f t="shared" si="23"/>
        <v>0</v>
      </c>
      <c r="N619" s="195">
        <f t="shared" si="25"/>
        <v>13872</v>
      </c>
    </row>
    <row r="620" spans="1:14" x14ac:dyDescent="0.45">
      <c r="A620" s="195">
        <f t="shared" si="24"/>
        <v>5.1583333333333794</v>
      </c>
      <c r="B620" s="2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>
        <f t="shared" si="23"/>
        <v>0</v>
      </c>
      <c r="N620" s="195">
        <f t="shared" si="25"/>
        <v>13872</v>
      </c>
    </row>
    <row r="621" spans="1:14" x14ac:dyDescent="0.45">
      <c r="A621" s="195">
        <f t="shared" si="24"/>
        <v>5.1666666666667131</v>
      </c>
      <c r="B621" s="2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>
        <f t="shared" si="23"/>
        <v>0</v>
      </c>
      <c r="N621" s="195">
        <f t="shared" si="25"/>
        <v>13872</v>
      </c>
    </row>
    <row r="622" spans="1:14" x14ac:dyDescent="0.45">
      <c r="A622" s="195">
        <f t="shared" si="24"/>
        <v>5.1750000000000469</v>
      </c>
      <c r="B622" s="2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>
        <f t="shared" si="23"/>
        <v>0</v>
      </c>
      <c r="N622" s="195">
        <f t="shared" si="25"/>
        <v>13872</v>
      </c>
    </row>
    <row r="623" spans="1:14" x14ac:dyDescent="0.45">
      <c r="A623" s="195">
        <f t="shared" si="24"/>
        <v>5.1833333333333806</v>
      </c>
      <c r="B623" s="2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>
        <f t="shared" si="23"/>
        <v>0</v>
      </c>
      <c r="N623" s="195">
        <f t="shared" si="25"/>
        <v>13872</v>
      </c>
    </row>
    <row r="624" spans="1:14" x14ac:dyDescent="0.45">
      <c r="A624" s="195">
        <f t="shared" si="24"/>
        <v>5.1916666666667144</v>
      </c>
      <c r="B624" s="2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>
        <f t="shared" si="23"/>
        <v>0</v>
      </c>
      <c r="N624" s="195">
        <f t="shared" si="25"/>
        <v>13872</v>
      </c>
    </row>
    <row r="625" spans="1:14" x14ac:dyDescent="0.45">
      <c r="A625" s="195">
        <f t="shared" si="24"/>
        <v>5.2000000000000481</v>
      </c>
      <c r="B625" s="2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>
        <f t="shared" si="23"/>
        <v>0</v>
      </c>
      <c r="N625" s="195">
        <f t="shared" si="25"/>
        <v>13872</v>
      </c>
    </row>
    <row r="626" spans="1:14" x14ac:dyDescent="0.45">
      <c r="A626" s="195">
        <f t="shared" si="24"/>
        <v>5.2083333333333819</v>
      </c>
      <c r="B626" s="2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>
        <f t="shared" si="23"/>
        <v>0</v>
      </c>
      <c r="N626" s="195">
        <f t="shared" si="25"/>
        <v>13872</v>
      </c>
    </row>
    <row r="627" spans="1:14" x14ac:dyDescent="0.45">
      <c r="A627" s="195">
        <f t="shared" si="24"/>
        <v>5.2166666666667156</v>
      </c>
      <c r="B627" s="2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>
        <f t="shared" si="23"/>
        <v>0</v>
      </c>
      <c r="N627" s="195">
        <f t="shared" si="25"/>
        <v>13872</v>
      </c>
    </row>
    <row r="628" spans="1:14" x14ac:dyDescent="0.45">
      <c r="A628" s="195">
        <f t="shared" si="24"/>
        <v>5.2250000000000494</v>
      </c>
      <c r="B628" s="2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>
        <f t="shared" si="23"/>
        <v>0</v>
      </c>
      <c r="N628" s="195">
        <f t="shared" si="25"/>
        <v>13872</v>
      </c>
    </row>
    <row r="629" spans="1:14" x14ac:dyDescent="0.45">
      <c r="A629" s="195">
        <f t="shared" si="24"/>
        <v>5.2333333333333831</v>
      </c>
      <c r="B629" s="2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>
        <f t="shared" si="23"/>
        <v>0</v>
      </c>
      <c r="N629" s="195">
        <f t="shared" si="25"/>
        <v>13872</v>
      </c>
    </row>
    <row r="630" spans="1:14" x14ac:dyDescent="0.45">
      <c r="A630" s="195">
        <f t="shared" si="24"/>
        <v>5.2416666666667169</v>
      </c>
      <c r="B630" s="2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>
        <f t="shared" si="23"/>
        <v>0</v>
      </c>
      <c r="N630" s="195">
        <f t="shared" si="25"/>
        <v>13872</v>
      </c>
    </row>
    <row r="631" spans="1:14" x14ac:dyDescent="0.45">
      <c r="A631" s="195">
        <f t="shared" si="24"/>
        <v>5.2500000000000506</v>
      </c>
      <c r="B631" s="2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>
        <f t="shared" si="23"/>
        <v>0</v>
      </c>
      <c r="N631" s="195">
        <f t="shared" si="25"/>
        <v>13872</v>
      </c>
    </row>
    <row r="632" spans="1:14" x14ac:dyDescent="0.45">
      <c r="A632" s="195">
        <f t="shared" si="24"/>
        <v>5.2583333333333844</v>
      </c>
      <c r="B632" s="2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>
        <f t="shared" si="23"/>
        <v>0</v>
      </c>
      <c r="N632" s="195">
        <f t="shared" si="25"/>
        <v>13872</v>
      </c>
    </row>
    <row r="633" spans="1:14" x14ac:dyDescent="0.45">
      <c r="A633" s="195">
        <f t="shared" si="24"/>
        <v>5.2666666666667181</v>
      </c>
      <c r="B633" s="2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>
        <f t="shared" si="23"/>
        <v>0</v>
      </c>
      <c r="N633" s="195">
        <f t="shared" si="25"/>
        <v>13872</v>
      </c>
    </row>
    <row r="634" spans="1:14" x14ac:dyDescent="0.45">
      <c r="A634" s="195">
        <f t="shared" si="24"/>
        <v>5.2750000000000519</v>
      </c>
      <c r="B634" s="2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>
        <f t="shared" si="23"/>
        <v>0</v>
      </c>
      <c r="N634" s="195">
        <f t="shared" si="25"/>
        <v>13872</v>
      </c>
    </row>
    <row r="635" spans="1:14" x14ac:dyDescent="0.45">
      <c r="A635" s="195">
        <f t="shared" si="24"/>
        <v>5.2833333333333856</v>
      </c>
      <c r="B635" s="2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>
        <f t="shared" si="23"/>
        <v>0</v>
      </c>
      <c r="N635" s="195">
        <f t="shared" si="25"/>
        <v>13872</v>
      </c>
    </row>
    <row r="636" spans="1:14" x14ac:dyDescent="0.45">
      <c r="A636" s="195">
        <f t="shared" si="24"/>
        <v>5.2916666666667194</v>
      </c>
      <c r="B636" s="2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>
        <f t="shared" si="23"/>
        <v>0</v>
      </c>
      <c r="N636" s="195">
        <f t="shared" si="25"/>
        <v>13872</v>
      </c>
    </row>
    <row r="637" spans="1:14" x14ac:dyDescent="0.45">
      <c r="A637" s="195">
        <f t="shared" si="24"/>
        <v>5.3000000000000531</v>
      </c>
      <c r="B637" s="2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>
        <f t="shared" si="23"/>
        <v>0</v>
      </c>
      <c r="N637" s="195">
        <f t="shared" si="25"/>
        <v>13872</v>
      </c>
    </row>
    <row r="638" spans="1:14" x14ac:dyDescent="0.45">
      <c r="A638" s="195">
        <f t="shared" si="24"/>
        <v>5.3083333333333869</v>
      </c>
      <c r="B638" s="2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>
        <f t="shared" si="23"/>
        <v>0</v>
      </c>
      <c r="N638" s="195">
        <f t="shared" si="25"/>
        <v>13872</v>
      </c>
    </row>
    <row r="639" spans="1:14" x14ac:dyDescent="0.45">
      <c r="A639" s="195">
        <f t="shared" si="24"/>
        <v>5.3166666666667206</v>
      </c>
      <c r="B639" s="2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>
        <f t="shared" si="23"/>
        <v>0</v>
      </c>
      <c r="N639" s="195">
        <f t="shared" si="25"/>
        <v>13872</v>
      </c>
    </row>
    <row r="640" spans="1:14" x14ac:dyDescent="0.45">
      <c r="A640" s="195">
        <f t="shared" si="24"/>
        <v>5.3250000000000544</v>
      </c>
      <c r="B640" s="2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>
        <f t="shared" si="23"/>
        <v>0</v>
      </c>
      <c r="N640" s="195">
        <f t="shared" si="25"/>
        <v>13872</v>
      </c>
    </row>
    <row r="641" spans="1:14" x14ac:dyDescent="0.45">
      <c r="A641" s="195">
        <f t="shared" si="24"/>
        <v>5.3333333333333881</v>
      </c>
      <c r="B641" s="2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>
        <f t="shared" si="23"/>
        <v>0</v>
      </c>
      <c r="N641" s="195">
        <f t="shared" si="25"/>
        <v>13872</v>
      </c>
    </row>
    <row r="642" spans="1:14" x14ac:dyDescent="0.45">
      <c r="A642" s="195">
        <f t="shared" si="24"/>
        <v>5.3416666666667219</v>
      </c>
      <c r="B642" s="2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>
        <f t="shared" si="23"/>
        <v>0</v>
      </c>
      <c r="N642" s="195">
        <f t="shared" si="25"/>
        <v>13872</v>
      </c>
    </row>
    <row r="643" spans="1:14" x14ac:dyDescent="0.45">
      <c r="A643" s="195">
        <f t="shared" si="24"/>
        <v>5.3500000000000556</v>
      </c>
      <c r="B643" s="2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>
        <f t="shared" ref="M643:M706" si="26">J643*K643</f>
        <v>0</v>
      </c>
      <c r="N643" s="195">
        <f t="shared" si="25"/>
        <v>13872</v>
      </c>
    </row>
    <row r="644" spans="1:14" x14ac:dyDescent="0.45">
      <c r="A644" s="195">
        <f t="shared" ref="A644:A707" si="27">A643+30/3600</f>
        <v>5.3583333333333893</v>
      </c>
      <c r="B644" s="2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>
        <f t="shared" si="26"/>
        <v>0</v>
      </c>
      <c r="N644" s="195">
        <f t="shared" ref="N644:N707" si="28">K644*30+N643</f>
        <v>13872</v>
      </c>
    </row>
    <row r="645" spans="1:14" x14ac:dyDescent="0.45">
      <c r="A645" s="195">
        <f t="shared" si="27"/>
        <v>5.3666666666667231</v>
      </c>
      <c r="B645" s="2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>
        <f t="shared" si="26"/>
        <v>0</v>
      </c>
      <c r="N645" s="195">
        <f t="shared" si="28"/>
        <v>13872</v>
      </c>
    </row>
    <row r="646" spans="1:14" x14ac:dyDescent="0.45">
      <c r="A646" s="195">
        <f t="shared" si="27"/>
        <v>5.3750000000000568</v>
      </c>
      <c r="B646" s="2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>
        <f t="shared" si="26"/>
        <v>0</v>
      </c>
      <c r="N646" s="195">
        <f t="shared" si="28"/>
        <v>13872</v>
      </c>
    </row>
    <row r="647" spans="1:14" x14ac:dyDescent="0.45">
      <c r="A647" s="195">
        <f t="shared" si="27"/>
        <v>5.3833333333333906</v>
      </c>
      <c r="B647" s="2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>
        <f t="shared" si="26"/>
        <v>0</v>
      </c>
      <c r="N647" s="195">
        <f t="shared" si="28"/>
        <v>13872</v>
      </c>
    </row>
    <row r="648" spans="1:14" x14ac:dyDescent="0.45">
      <c r="A648" s="195">
        <f t="shared" si="27"/>
        <v>5.3916666666667243</v>
      </c>
      <c r="B648" s="2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>
        <f t="shared" si="26"/>
        <v>0</v>
      </c>
      <c r="N648" s="195">
        <f t="shared" si="28"/>
        <v>13872</v>
      </c>
    </row>
    <row r="649" spans="1:14" x14ac:dyDescent="0.45">
      <c r="A649" s="195">
        <f t="shared" si="27"/>
        <v>5.4000000000000581</v>
      </c>
      <c r="B649" s="2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>
        <f t="shared" si="26"/>
        <v>0</v>
      </c>
      <c r="N649" s="195">
        <f t="shared" si="28"/>
        <v>13872</v>
      </c>
    </row>
    <row r="650" spans="1:14" x14ac:dyDescent="0.45">
      <c r="A650" s="195">
        <f t="shared" si="27"/>
        <v>5.4083333333333918</v>
      </c>
      <c r="B650" s="2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>
        <f t="shared" si="26"/>
        <v>0</v>
      </c>
      <c r="N650" s="195">
        <f t="shared" si="28"/>
        <v>13872</v>
      </c>
    </row>
    <row r="651" spans="1:14" x14ac:dyDescent="0.45">
      <c r="A651" s="195">
        <f t="shared" si="27"/>
        <v>5.4166666666667256</v>
      </c>
      <c r="B651" s="2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>
        <f t="shared" si="26"/>
        <v>0</v>
      </c>
      <c r="N651" s="195">
        <f t="shared" si="28"/>
        <v>13872</v>
      </c>
    </row>
    <row r="652" spans="1:14" x14ac:dyDescent="0.45">
      <c r="A652" s="195">
        <f t="shared" si="27"/>
        <v>5.4250000000000593</v>
      </c>
      <c r="B652" s="2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>
        <f t="shared" si="26"/>
        <v>0</v>
      </c>
      <c r="N652" s="195">
        <f t="shared" si="28"/>
        <v>13872</v>
      </c>
    </row>
    <row r="653" spans="1:14" x14ac:dyDescent="0.45">
      <c r="A653" s="195">
        <f t="shared" si="27"/>
        <v>5.4333333333333931</v>
      </c>
      <c r="B653" s="2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>
        <f t="shared" si="26"/>
        <v>0</v>
      </c>
      <c r="N653" s="195">
        <f t="shared" si="28"/>
        <v>13872</v>
      </c>
    </row>
    <row r="654" spans="1:14" x14ac:dyDescent="0.45">
      <c r="A654" s="195">
        <f t="shared" si="27"/>
        <v>5.4416666666667268</v>
      </c>
      <c r="B654" s="2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>
        <f t="shared" si="26"/>
        <v>0</v>
      </c>
      <c r="N654" s="195">
        <f t="shared" si="28"/>
        <v>13872</v>
      </c>
    </row>
    <row r="655" spans="1:14" x14ac:dyDescent="0.45">
      <c r="A655" s="195">
        <f t="shared" si="27"/>
        <v>5.4500000000000606</v>
      </c>
      <c r="B655" s="2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>
        <f t="shared" si="26"/>
        <v>0</v>
      </c>
      <c r="N655" s="195">
        <f t="shared" si="28"/>
        <v>13872</v>
      </c>
    </row>
    <row r="656" spans="1:14" x14ac:dyDescent="0.45">
      <c r="A656" s="195">
        <f t="shared" si="27"/>
        <v>5.4583333333333943</v>
      </c>
      <c r="B656" s="2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>
        <f t="shared" si="26"/>
        <v>0</v>
      </c>
      <c r="N656" s="195">
        <f t="shared" si="28"/>
        <v>13872</v>
      </c>
    </row>
    <row r="657" spans="1:14" x14ac:dyDescent="0.45">
      <c r="A657" s="195">
        <f t="shared" si="27"/>
        <v>5.4666666666667281</v>
      </c>
      <c r="B657" s="2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>
        <f t="shared" si="26"/>
        <v>0</v>
      </c>
      <c r="N657" s="195">
        <f t="shared" si="28"/>
        <v>13872</v>
      </c>
    </row>
    <row r="658" spans="1:14" x14ac:dyDescent="0.45">
      <c r="A658" s="195">
        <f t="shared" si="27"/>
        <v>5.4750000000000618</v>
      </c>
      <c r="B658" s="2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>
        <f t="shared" si="26"/>
        <v>0</v>
      </c>
      <c r="N658" s="195">
        <f t="shared" si="28"/>
        <v>13872</v>
      </c>
    </row>
    <row r="659" spans="1:14" x14ac:dyDescent="0.45">
      <c r="A659" s="195">
        <f t="shared" si="27"/>
        <v>5.4833333333333956</v>
      </c>
      <c r="B659" s="2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>
        <f t="shared" si="26"/>
        <v>0</v>
      </c>
      <c r="N659" s="195">
        <f t="shared" si="28"/>
        <v>13872</v>
      </c>
    </row>
    <row r="660" spans="1:14" x14ac:dyDescent="0.45">
      <c r="A660" s="195">
        <f t="shared" si="27"/>
        <v>5.4916666666667293</v>
      </c>
      <c r="B660" s="2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>
        <f t="shared" si="26"/>
        <v>0</v>
      </c>
      <c r="N660" s="195">
        <f t="shared" si="28"/>
        <v>13872</v>
      </c>
    </row>
    <row r="661" spans="1:14" x14ac:dyDescent="0.45">
      <c r="A661" s="195">
        <f t="shared" si="27"/>
        <v>5.5000000000000631</v>
      </c>
      <c r="B661" s="2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>
        <f t="shared" si="26"/>
        <v>0</v>
      </c>
      <c r="N661" s="195">
        <f t="shared" si="28"/>
        <v>13872</v>
      </c>
    </row>
    <row r="662" spans="1:14" x14ac:dyDescent="0.45">
      <c r="A662" s="195">
        <f t="shared" si="27"/>
        <v>5.5083333333333968</v>
      </c>
      <c r="B662" s="2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>
        <f t="shared" si="26"/>
        <v>0</v>
      </c>
      <c r="N662" s="195">
        <f t="shared" si="28"/>
        <v>13872</v>
      </c>
    </row>
    <row r="663" spans="1:14" x14ac:dyDescent="0.45">
      <c r="A663" s="195">
        <f t="shared" si="27"/>
        <v>5.5166666666667306</v>
      </c>
      <c r="B663" s="2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>
        <f t="shared" si="26"/>
        <v>0</v>
      </c>
      <c r="N663" s="195">
        <f t="shared" si="28"/>
        <v>13872</v>
      </c>
    </row>
    <row r="664" spans="1:14" x14ac:dyDescent="0.45">
      <c r="A664" s="195">
        <f t="shared" si="27"/>
        <v>5.5250000000000643</v>
      </c>
      <c r="B664" s="2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>
        <f t="shared" si="26"/>
        <v>0</v>
      </c>
      <c r="N664" s="195">
        <f t="shared" si="28"/>
        <v>13872</v>
      </c>
    </row>
    <row r="665" spans="1:14" x14ac:dyDescent="0.45">
      <c r="A665" s="195">
        <f t="shared" si="27"/>
        <v>5.5333333333333981</v>
      </c>
      <c r="B665" s="2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>
        <f t="shared" si="26"/>
        <v>0</v>
      </c>
      <c r="N665" s="195">
        <f t="shared" si="28"/>
        <v>13872</v>
      </c>
    </row>
    <row r="666" spans="1:14" x14ac:dyDescent="0.45">
      <c r="A666" s="195">
        <f t="shared" si="27"/>
        <v>5.5416666666667318</v>
      </c>
      <c r="B666" s="2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>
        <f t="shared" si="26"/>
        <v>0</v>
      </c>
      <c r="N666" s="195">
        <f t="shared" si="28"/>
        <v>13872</v>
      </c>
    </row>
    <row r="667" spans="1:14" x14ac:dyDescent="0.45">
      <c r="A667" s="195">
        <f t="shared" si="27"/>
        <v>5.5500000000000655</v>
      </c>
      <c r="B667" s="2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>
        <f t="shared" si="26"/>
        <v>0</v>
      </c>
      <c r="N667" s="195">
        <f t="shared" si="28"/>
        <v>13872</v>
      </c>
    </row>
    <row r="668" spans="1:14" x14ac:dyDescent="0.45">
      <c r="A668" s="195">
        <f t="shared" si="27"/>
        <v>5.5583333333333993</v>
      </c>
      <c r="B668" s="2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>
        <f t="shared" si="26"/>
        <v>0</v>
      </c>
      <c r="N668" s="195">
        <f t="shared" si="28"/>
        <v>13872</v>
      </c>
    </row>
    <row r="669" spans="1:14" x14ac:dyDescent="0.45">
      <c r="A669" s="195">
        <f t="shared" si="27"/>
        <v>5.566666666666733</v>
      </c>
      <c r="B669" s="2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>
        <f t="shared" si="26"/>
        <v>0</v>
      </c>
      <c r="N669" s="195">
        <f t="shared" si="28"/>
        <v>13872</v>
      </c>
    </row>
    <row r="670" spans="1:14" x14ac:dyDescent="0.45">
      <c r="A670" s="195">
        <f t="shared" si="27"/>
        <v>5.5750000000000668</v>
      </c>
      <c r="B670" s="2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>
        <f t="shared" si="26"/>
        <v>0</v>
      </c>
      <c r="N670" s="195">
        <f t="shared" si="28"/>
        <v>13872</v>
      </c>
    </row>
    <row r="671" spans="1:14" x14ac:dyDescent="0.45">
      <c r="A671" s="195">
        <f t="shared" si="27"/>
        <v>5.5833333333334005</v>
      </c>
      <c r="B671" s="2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>
        <f t="shared" si="26"/>
        <v>0</v>
      </c>
      <c r="N671" s="195">
        <f t="shared" si="28"/>
        <v>13872</v>
      </c>
    </row>
    <row r="672" spans="1:14" x14ac:dyDescent="0.45">
      <c r="A672" s="195">
        <f t="shared" si="27"/>
        <v>5.5916666666667343</v>
      </c>
      <c r="B672" s="2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>
        <f t="shared" si="26"/>
        <v>0</v>
      </c>
      <c r="N672" s="195">
        <f t="shared" si="28"/>
        <v>13872</v>
      </c>
    </row>
    <row r="673" spans="1:14" x14ac:dyDescent="0.45">
      <c r="A673" s="195">
        <f t="shared" si="27"/>
        <v>5.600000000000068</v>
      </c>
      <c r="B673" s="2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>
        <f t="shared" si="26"/>
        <v>0</v>
      </c>
      <c r="N673" s="195">
        <f t="shared" si="28"/>
        <v>13872</v>
      </c>
    </row>
    <row r="674" spans="1:14" x14ac:dyDescent="0.45">
      <c r="A674" s="195">
        <f t="shared" si="27"/>
        <v>5.6083333333334018</v>
      </c>
      <c r="B674" s="2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>
        <f t="shared" si="26"/>
        <v>0</v>
      </c>
      <c r="N674" s="195">
        <f t="shared" si="28"/>
        <v>13872</v>
      </c>
    </row>
    <row r="675" spans="1:14" x14ac:dyDescent="0.45">
      <c r="A675" s="195">
        <f t="shared" si="27"/>
        <v>5.6166666666667355</v>
      </c>
      <c r="B675" s="2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>
        <f t="shared" si="26"/>
        <v>0</v>
      </c>
      <c r="N675" s="195">
        <f t="shared" si="28"/>
        <v>13872</v>
      </c>
    </row>
    <row r="676" spans="1:14" x14ac:dyDescent="0.45">
      <c r="A676" s="195">
        <f t="shared" si="27"/>
        <v>5.6250000000000693</v>
      </c>
      <c r="B676" s="2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>
        <f t="shared" si="26"/>
        <v>0</v>
      </c>
      <c r="N676" s="195">
        <f t="shared" si="28"/>
        <v>13872</v>
      </c>
    </row>
    <row r="677" spans="1:14" x14ac:dyDescent="0.45">
      <c r="A677" s="195">
        <f t="shared" si="27"/>
        <v>5.633333333333403</v>
      </c>
      <c r="B677" s="2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>
        <f t="shared" si="26"/>
        <v>0</v>
      </c>
      <c r="N677" s="195">
        <f t="shared" si="28"/>
        <v>13872</v>
      </c>
    </row>
    <row r="678" spans="1:14" x14ac:dyDescent="0.45">
      <c r="A678" s="195">
        <f t="shared" si="27"/>
        <v>5.6416666666667368</v>
      </c>
      <c r="B678" s="2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>
        <f t="shared" si="26"/>
        <v>0</v>
      </c>
      <c r="N678" s="195">
        <f t="shared" si="28"/>
        <v>13872</v>
      </c>
    </row>
    <row r="679" spans="1:14" x14ac:dyDescent="0.45">
      <c r="A679" s="195">
        <f t="shared" si="27"/>
        <v>5.6500000000000705</v>
      </c>
      <c r="B679" s="2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>
        <f t="shared" si="26"/>
        <v>0</v>
      </c>
      <c r="N679" s="195">
        <f t="shared" si="28"/>
        <v>13872</v>
      </c>
    </row>
    <row r="680" spans="1:14" x14ac:dyDescent="0.45">
      <c r="A680" s="195">
        <f t="shared" si="27"/>
        <v>5.6583333333334043</v>
      </c>
      <c r="B680" s="2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>
        <f t="shared" si="26"/>
        <v>0</v>
      </c>
      <c r="N680" s="195">
        <f t="shared" si="28"/>
        <v>13872</v>
      </c>
    </row>
    <row r="681" spans="1:14" x14ac:dyDescent="0.45">
      <c r="A681" s="195">
        <f t="shared" si="27"/>
        <v>5.666666666666738</v>
      </c>
      <c r="B681" s="2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>
        <f t="shared" si="26"/>
        <v>0</v>
      </c>
      <c r="N681" s="195">
        <f t="shared" si="28"/>
        <v>13872</v>
      </c>
    </row>
    <row r="682" spans="1:14" x14ac:dyDescent="0.45">
      <c r="A682" s="195">
        <f t="shared" si="27"/>
        <v>5.6750000000000718</v>
      </c>
      <c r="B682" s="2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>
        <f t="shared" si="26"/>
        <v>0</v>
      </c>
      <c r="N682" s="195">
        <f t="shared" si="28"/>
        <v>13872</v>
      </c>
    </row>
    <row r="683" spans="1:14" x14ac:dyDescent="0.45">
      <c r="A683" s="195">
        <f t="shared" si="27"/>
        <v>5.6833333333334055</v>
      </c>
      <c r="B683" s="2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>
        <f t="shared" si="26"/>
        <v>0</v>
      </c>
      <c r="N683" s="195">
        <f t="shared" si="28"/>
        <v>13872</v>
      </c>
    </row>
    <row r="684" spans="1:14" x14ac:dyDescent="0.45">
      <c r="A684" s="195">
        <f t="shared" si="27"/>
        <v>5.6916666666667393</v>
      </c>
      <c r="B684" s="2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>
        <f t="shared" si="26"/>
        <v>0</v>
      </c>
      <c r="N684" s="195">
        <f t="shared" si="28"/>
        <v>13872</v>
      </c>
    </row>
    <row r="685" spans="1:14" x14ac:dyDescent="0.45">
      <c r="A685" s="195">
        <f t="shared" si="27"/>
        <v>5.700000000000073</v>
      </c>
      <c r="B685" s="2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>
        <f t="shared" si="26"/>
        <v>0</v>
      </c>
      <c r="N685" s="195">
        <f t="shared" si="28"/>
        <v>13872</v>
      </c>
    </row>
    <row r="686" spans="1:14" x14ac:dyDescent="0.45">
      <c r="A686" s="195">
        <f t="shared" si="27"/>
        <v>5.7083333333334068</v>
      </c>
      <c r="B686" s="2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>
        <f t="shared" si="26"/>
        <v>0</v>
      </c>
      <c r="N686" s="195">
        <f t="shared" si="28"/>
        <v>13872</v>
      </c>
    </row>
    <row r="687" spans="1:14" x14ac:dyDescent="0.45">
      <c r="A687" s="195">
        <f t="shared" si="27"/>
        <v>5.7166666666667405</v>
      </c>
      <c r="B687" s="2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>
        <f t="shared" si="26"/>
        <v>0</v>
      </c>
      <c r="N687" s="195">
        <f t="shared" si="28"/>
        <v>13872</v>
      </c>
    </row>
    <row r="688" spans="1:14" x14ac:dyDescent="0.45">
      <c r="A688" s="195">
        <f t="shared" si="27"/>
        <v>5.7250000000000743</v>
      </c>
      <c r="B688" s="2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>
        <f t="shared" si="26"/>
        <v>0</v>
      </c>
      <c r="N688" s="195">
        <f t="shared" si="28"/>
        <v>13872</v>
      </c>
    </row>
    <row r="689" spans="1:14" x14ac:dyDescent="0.45">
      <c r="A689" s="195">
        <f t="shared" si="27"/>
        <v>5.733333333333408</v>
      </c>
      <c r="B689" s="2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>
        <f t="shared" si="26"/>
        <v>0</v>
      </c>
      <c r="N689" s="195">
        <f t="shared" si="28"/>
        <v>13872</v>
      </c>
    </row>
    <row r="690" spans="1:14" x14ac:dyDescent="0.45">
      <c r="A690" s="195">
        <f t="shared" si="27"/>
        <v>5.7416666666667417</v>
      </c>
      <c r="B690" s="2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>
        <f t="shared" si="26"/>
        <v>0</v>
      </c>
      <c r="N690" s="195">
        <f t="shared" si="28"/>
        <v>13872</v>
      </c>
    </row>
    <row r="691" spans="1:14" x14ac:dyDescent="0.45">
      <c r="A691" s="195">
        <f t="shared" si="27"/>
        <v>5.7500000000000755</v>
      </c>
      <c r="B691" s="2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>
        <f t="shared" si="26"/>
        <v>0</v>
      </c>
      <c r="N691" s="195">
        <f t="shared" si="28"/>
        <v>13872</v>
      </c>
    </row>
    <row r="692" spans="1:14" x14ac:dyDescent="0.45">
      <c r="A692" s="195">
        <f t="shared" si="27"/>
        <v>5.7583333333334092</v>
      </c>
      <c r="B692" s="2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>
        <f t="shared" si="26"/>
        <v>0</v>
      </c>
      <c r="N692" s="195">
        <f t="shared" si="28"/>
        <v>13872</v>
      </c>
    </row>
    <row r="693" spans="1:14" x14ac:dyDescent="0.45">
      <c r="A693" s="195">
        <f t="shared" si="27"/>
        <v>5.766666666666743</v>
      </c>
      <c r="B693" s="2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>
        <f t="shared" si="26"/>
        <v>0</v>
      </c>
      <c r="N693" s="195">
        <f t="shared" si="28"/>
        <v>13872</v>
      </c>
    </row>
    <row r="694" spans="1:14" x14ac:dyDescent="0.45">
      <c r="A694" s="195">
        <f t="shared" si="27"/>
        <v>5.7750000000000767</v>
      </c>
      <c r="B694" s="2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>
        <f t="shared" si="26"/>
        <v>0</v>
      </c>
      <c r="N694" s="195">
        <f t="shared" si="28"/>
        <v>13872</v>
      </c>
    </row>
    <row r="695" spans="1:14" x14ac:dyDescent="0.45">
      <c r="A695" s="195">
        <f t="shared" si="27"/>
        <v>5.7833333333334105</v>
      </c>
      <c r="B695" s="2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>
        <f t="shared" si="26"/>
        <v>0</v>
      </c>
      <c r="N695" s="195">
        <f t="shared" si="28"/>
        <v>13872</v>
      </c>
    </row>
    <row r="696" spans="1:14" x14ac:dyDescent="0.45">
      <c r="A696" s="195">
        <f t="shared" si="27"/>
        <v>5.7916666666667442</v>
      </c>
      <c r="B696" s="2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>
        <f t="shared" si="26"/>
        <v>0</v>
      </c>
      <c r="N696" s="195">
        <f t="shared" si="28"/>
        <v>13872</v>
      </c>
    </row>
    <row r="697" spans="1:14" x14ac:dyDescent="0.45">
      <c r="A697" s="195">
        <f t="shared" si="27"/>
        <v>5.800000000000078</v>
      </c>
      <c r="B697" s="2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>
        <f t="shared" si="26"/>
        <v>0</v>
      </c>
      <c r="N697" s="195">
        <f t="shared" si="28"/>
        <v>13872</v>
      </c>
    </row>
    <row r="698" spans="1:14" x14ac:dyDescent="0.45">
      <c r="A698" s="195">
        <f t="shared" si="27"/>
        <v>5.8083333333334117</v>
      </c>
      <c r="B698" s="2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>
        <f t="shared" si="26"/>
        <v>0</v>
      </c>
      <c r="N698" s="195">
        <f t="shared" si="28"/>
        <v>13872</v>
      </c>
    </row>
    <row r="699" spans="1:14" x14ac:dyDescent="0.45">
      <c r="A699" s="195">
        <f t="shared" si="27"/>
        <v>5.8166666666667455</v>
      </c>
      <c r="B699" s="2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>
        <f t="shared" si="26"/>
        <v>0</v>
      </c>
      <c r="N699" s="195">
        <f t="shared" si="28"/>
        <v>13872</v>
      </c>
    </row>
    <row r="700" spans="1:14" x14ac:dyDescent="0.45">
      <c r="A700" s="195">
        <f t="shared" si="27"/>
        <v>5.8250000000000792</v>
      </c>
      <c r="B700" s="2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>
        <f t="shared" si="26"/>
        <v>0</v>
      </c>
      <c r="N700" s="195">
        <f t="shared" si="28"/>
        <v>13872</v>
      </c>
    </row>
    <row r="701" spans="1:14" x14ac:dyDescent="0.45">
      <c r="A701" s="195">
        <f t="shared" si="27"/>
        <v>5.833333333333413</v>
      </c>
      <c r="B701" s="2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>
        <f t="shared" si="26"/>
        <v>0</v>
      </c>
      <c r="N701" s="195">
        <f t="shared" si="28"/>
        <v>13872</v>
      </c>
    </row>
    <row r="702" spans="1:14" x14ac:dyDescent="0.45">
      <c r="A702" s="195">
        <f t="shared" si="27"/>
        <v>5.8416666666667467</v>
      </c>
      <c r="B702" s="2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>
        <f t="shared" si="26"/>
        <v>0</v>
      </c>
      <c r="N702" s="195">
        <f t="shared" si="28"/>
        <v>13872</v>
      </c>
    </row>
    <row r="703" spans="1:14" x14ac:dyDescent="0.45">
      <c r="A703" s="195">
        <f t="shared" si="27"/>
        <v>5.8500000000000805</v>
      </c>
      <c r="B703" s="2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>
        <f t="shared" si="26"/>
        <v>0</v>
      </c>
      <c r="N703" s="195">
        <f t="shared" si="28"/>
        <v>13872</v>
      </c>
    </row>
    <row r="704" spans="1:14" x14ac:dyDescent="0.45">
      <c r="A704" s="195">
        <f t="shared" si="27"/>
        <v>5.8583333333334142</v>
      </c>
      <c r="B704" s="2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>
        <f t="shared" si="26"/>
        <v>0</v>
      </c>
      <c r="N704" s="195">
        <f t="shared" si="28"/>
        <v>13872</v>
      </c>
    </row>
    <row r="705" spans="1:14" x14ac:dyDescent="0.45">
      <c r="A705" s="195">
        <f t="shared" si="27"/>
        <v>5.866666666666748</v>
      </c>
      <c r="B705" s="2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>
        <f t="shared" si="26"/>
        <v>0</v>
      </c>
      <c r="N705" s="195">
        <f t="shared" si="28"/>
        <v>13872</v>
      </c>
    </row>
    <row r="706" spans="1:14" x14ac:dyDescent="0.45">
      <c r="A706" s="195">
        <f t="shared" si="27"/>
        <v>5.8750000000000817</v>
      </c>
      <c r="B706" s="2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>
        <f t="shared" si="26"/>
        <v>0</v>
      </c>
      <c r="N706" s="195">
        <f t="shared" si="28"/>
        <v>13872</v>
      </c>
    </row>
    <row r="707" spans="1:14" x14ac:dyDescent="0.45">
      <c r="A707" s="195">
        <f t="shared" si="27"/>
        <v>5.8833333333334155</v>
      </c>
      <c r="B707" s="2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>
        <f t="shared" ref="M707:M770" si="29">J707*K707</f>
        <v>0</v>
      </c>
      <c r="N707" s="195">
        <f t="shared" si="28"/>
        <v>13872</v>
      </c>
    </row>
    <row r="708" spans="1:14" x14ac:dyDescent="0.45">
      <c r="A708" s="195">
        <f t="shared" ref="A708:A771" si="30">A707+30/3600</f>
        <v>5.8916666666667492</v>
      </c>
      <c r="B708" s="2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>
        <f t="shared" si="29"/>
        <v>0</v>
      </c>
      <c r="N708" s="195">
        <f t="shared" ref="N708:N771" si="31">K708*30+N707</f>
        <v>13872</v>
      </c>
    </row>
    <row r="709" spans="1:14" x14ac:dyDescent="0.45">
      <c r="A709" s="195">
        <f t="shared" si="30"/>
        <v>5.900000000000083</v>
      </c>
      <c r="B709" s="2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>
        <f t="shared" si="29"/>
        <v>0</v>
      </c>
      <c r="N709" s="195">
        <f t="shared" si="31"/>
        <v>13872</v>
      </c>
    </row>
    <row r="710" spans="1:14" x14ac:dyDescent="0.45">
      <c r="A710" s="195">
        <f t="shared" si="30"/>
        <v>5.9083333333334167</v>
      </c>
      <c r="B710" s="2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>
        <f t="shared" si="29"/>
        <v>0</v>
      </c>
      <c r="N710" s="195">
        <f t="shared" si="31"/>
        <v>13872</v>
      </c>
    </row>
    <row r="711" spans="1:14" x14ac:dyDescent="0.45">
      <c r="A711" s="195">
        <f t="shared" si="30"/>
        <v>5.9166666666667505</v>
      </c>
      <c r="B711" s="2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>
        <f t="shared" si="29"/>
        <v>0</v>
      </c>
      <c r="N711" s="195">
        <f t="shared" si="31"/>
        <v>13872</v>
      </c>
    </row>
    <row r="712" spans="1:14" x14ac:dyDescent="0.45">
      <c r="A712" s="195">
        <f t="shared" si="30"/>
        <v>5.9250000000000842</v>
      </c>
      <c r="B712" s="2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>
        <f t="shared" si="29"/>
        <v>0</v>
      </c>
      <c r="N712" s="195">
        <f t="shared" si="31"/>
        <v>13872</v>
      </c>
    </row>
    <row r="713" spans="1:14" x14ac:dyDescent="0.45">
      <c r="A713" s="195">
        <f t="shared" si="30"/>
        <v>5.9333333333334179</v>
      </c>
      <c r="B713" s="2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>
        <f t="shared" si="29"/>
        <v>0</v>
      </c>
      <c r="N713" s="195">
        <f t="shared" si="31"/>
        <v>13872</v>
      </c>
    </row>
    <row r="714" spans="1:14" x14ac:dyDescent="0.45">
      <c r="A714" s="195">
        <f t="shared" si="30"/>
        <v>5.9416666666667517</v>
      </c>
      <c r="B714" s="2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>
        <f t="shared" si="29"/>
        <v>0</v>
      </c>
      <c r="N714" s="195">
        <f t="shared" si="31"/>
        <v>13872</v>
      </c>
    </row>
    <row r="715" spans="1:14" x14ac:dyDescent="0.45">
      <c r="A715" s="195">
        <f t="shared" si="30"/>
        <v>5.9500000000000854</v>
      </c>
      <c r="B715" s="2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>
        <f t="shared" si="29"/>
        <v>0</v>
      </c>
      <c r="N715" s="195">
        <f t="shared" si="31"/>
        <v>13872</v>
      </c>
    </row>
    <row r="716" spans="1:14" x14ac:dyDescent="0.45">
      <c r="A716" s="195">
        <f t="shared" si="30"/>
        <v>5.9583333333334192</v>
      </c>
      <c r="B716" s="2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>
        <f t="shared" si="29"/>
        <v>0</v>
      </c>
      <c r="N716" s="195">
        <f t="shared" si="31"/>
        <v>13872</v>
      </c>
    </row>
    <row r="717" spans="1:14" x14ac:dyDescent="0.45">
      <c r="A717" s="195">
        <f t="shared" si="30"/>
        <v>5.9666666666667529</v>
      </c>
      <c r="B717" s="2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>
        <f t="shared" si="29"/>
        <v>0</v>
      </c>
      <c r="N717" s="195">
        <f t="shared" si="31"/>
        <v>13872</v>
      </c>
    </row>
    <row r="718" spans="1:14" x14ac:dyDescent="0.45">
      <c r="A718" s="195">
        <f t="shared" si="30"/>
        <v>5.9750000000000867</v>
      </c>
      <c r="B718" s="2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>
        <f t="shared" si="29"/>
        <v>0</v>
      </c>
      <c r="N718" s="195">
        <f t="shared" si="31"/>
        <v>13872</v>
      </c>
    </row>
    <row r="719" spans="1:14" x14ac:dyDescent="0.45">
      <c r="A719" s="195">
        <f t="shared" si="30"/>
        <v>5.9833333333334204</v>
      </c>
      <c r="B719" s="2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>
        <f t="shared" si="29"/>
        <v>0</v>
      </c>
      <c r="N719" s="195">
        <f t="shared" si="31"/>
        <v>13872</v>
      </c>
    </row>
    <row r="720" spans="1:14" x14ac:dyDescent="0.45">
      <c r="A720" s="195">
        <f t="shared" si="30"/>
        <v>5.9916666666667542</v>
      </c>
      <c r="B720" s="2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>
        <f t="shared" si="29"/>
        <v>0</v>
      </c>
      <c r="N720" s="195">
        <f t="shared" si="31"/>
        <v>13872</v>
      </c>
    </row>
    <row r="721" spans="1:14" x14ac:dyDescent="0.45">
      <c r="A721" s="195">
        <f t="shared" si="30"/>
        <v>6.0000000000000879</v>
      </c>
      <c r="B721" s="2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>
        <f t="shared" si="29"/>
        <v>0</v>
      </c>
      <c r="N721" s="195">
        <f t="shared" si="31"/>
        <v>13872</v>
      </c>
    </row>
    <row r="722" spans="1:14" x14ac:dyDescent="0.45">
      <c r="A722" s="195">
        <f t="shared" si="30"/>
        <v>6.0083333333334217</v>
      </c>
      <c r="B722" s="2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>
        <f t="shared" si="29"/>
        <v>0</v>
      </c>
      <c r="N722" s="195">
        <f t="shared" si="31"/>
        <v>13872</v>
      </c>
    </row>
    <row r="723" spans="1:14" x14ac:dyDescent="0.45">
      <c r="A723" s="195">
        <f t="shared" si="30"/>
        <v>6.0166666666667554</v>
      </c>
      <c r="B723" s="2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>
        <f t="shared" si="29"/>
        <v>0</v>
      </c>
      <c r="N723" s="195">
        <f t="shared" si="31"/>
        <v>13872</v>
      </c>
    </row>
    <row r="724" spans="1:14" x14ac:dyDescent="0.45">
      <c r="A724" s="195">
        <f t="shared" si="30"/>
        <v>6.0250000000000892</v>
      </c>
      <c r="B724" s="2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>
        <f t="shared" si="29"/>
        <v>0</v>
      </c>
      <c r="N724" s="195">
        <f t="shared" si="31"/>
        <v>13872</v>
      </c>
    </row>
    <row r="725" spans="1:14" x14ac:dyDescent="0.45">
      <c r="A725" s="195">
        <f t="shared" si="30"/>
        <v>6.0333333333334229</v>
      </c>
      <c r="B725" s="2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>
        <f t="shared" si="29"/>
        <v>0</v>
      </c>
      <c r="N725" s="195">
        <f t="shared" si="31"/>
        <v>13872</v>
      </c>
    </row>
    <row r="726" spans="1:14" x14ac:dyDescent="0.45">
      <c r="A726" s="195">
        <f t="shared" si="30"/>
        <v>6.0416666666667567</v>
      </c>
      <c r="B726" s="2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>
        <f t="shared" si="29"/>
        <v>0</v>
      </c>
      <c r="N726" s="195">
        <f t="shared" si="31"/>
        <v>13872</v>
      </c>
    </row>
    <row r="727" spans="1:14" x14ac:dyDescent="0.45">
      <c r="A727" s="195">
        <f t="shared" si="30"/>
        <v>6.0500000000000904</v>
      </c>
      <c r="B727" s="2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>
        <f t="shared" si="29"/>
        <v>0</v>
      </c>
      <c r="N727" s="195">
        <f t="shared" si="31"/>
        <v>13872</v>
      </c>
    </row>
    <row r="728" spans="1:14" x14ac:dyDescent="0.45">
      <c r="A728" s="195">
        <f t="shared" si="30"/>
        <v>6.0583333333334242</v>
      </c>
      <c r="B728" s="2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>
        <f t="shared" si="29"/>
        <v>0</v>
      </c>
      <c r="N728" s="195">
        <f t="shared" si="31"/>
        <v>13872</v>
      </c>
    </row>
    <row r="729" spans="1:14" x14ac:dyDescent="0.45">
      <c r="A729" s="195">
        <f t="shared" si="30"/>
        <v>6.0666666666667579</v>
      </c>
      <c r="B729" s="2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>
        <f t="shared" si="29"/>
        <v>0</v>
      </c>
      <c r="N729" s="195">
        <f t="shared" si="31"/>
        <v>13872</v>
      </c>
    </row>
    <row r="730" spans="1:14" x14ac:dyDescent="0.45">
      <c r="A730" s="195">
        <f t="shared" si="30"/>
        <v>6.0750000000000917</v>
      </c>
      <c r="B730" s="2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>
        <f t="shared" si="29"/>
        <v>0</v>
      </c>
      <c r="N730" s="195">
        <f t="shared" si="31"/>
        <v>13872</v>
      </c>
    </row>
    <row r="731" spans="1:14" x14ac:dyDescent="0.45">
      <c r="A731" s="195">
        <f t="shared" si="30"/>
        <v>6.0833333333334254</v>
      </c>
      <c r="B731" s="2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>
        <f t="shared" si="29"/>
        <v>0</v>
      </c>
      <c r="N731" s="195">
        <f t="shared" si="31"/>
        <v>13872</v>
      </c>
    </row>
    <row r="732" spans="1:14" x14ac:dyDescent="0.45">
      <c r="A732" s="195">
        <f t="shared" si="30"/>
        <v>6.0916666666667592</v>
      </c>
      <c r="B732" s="2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>
        <f t="shared" si="29"/>
        <v>0</v>
      </c>
      <c r="N732" s="195">
        <f t="shared" si="31"/>
        <v>13872</v>
      </c>
    </row>
    <row r="733" spans="1:14" x14ac:dyDescent="0.45">
      <c r="A733" s="195">
        <f t="shared" si="30"/>
        <v>6.1000000000000929</v>
      </c>
      <c r="B733" s="2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>
        <f t="shared" si="29"/>
        <v>0</v>
      </c>
      <c r="N733" s="195">
        <f t="shared" si="31"/>
        <v>13872</v>
      </c>
    </row>
    <row r="734" spans="1:14" x14ac:dyDescent="0.45">
      <c r="A734" s="195">
        <f t="shared" si="30"/>
        <v>6.1083333333334267</v>
      </c>
      <c r="B734" s="2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>
        <f t="shared" si="29"/>
        <v>0</v>
      </c>
      <c r="N734" s="195">
        <f t="shared" si="31"/>
        <v>13872</v>
      </c>
    </row>
    <row r="735" spans="1:14" x14ac:dyDescent="0.45">
      <c r="A735" s="195">
        <f t="shared" si="30"/>
        <v>6.1166666666667604</v>
      </c>
      <c r="B735" s="2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>
        <f t="shared" si="29"/>
        <v>0</v>
      </c>
      <c r="N735" s="195">
        <f t="shared" si="31"/>
        <v>13872</v>
      </c>
    </row>
    <row r="736" spans="1:14" x14ac:dyDescent="0.45">
      <c r="A736" s="195">
        <f t="shared" si="30"/>
        <v>6.1250000000000941</v>
      </c>
      <c r="B736" s="2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>
        <f t="shared" si="29"/>
        <v>0</v>
      </c>
      <c r="N736" s="195">
        <f t="shared" si="31"/>
        <v>13872</v>
      </c>
    </row>
    <row r="737" spans="1:14" x14ac:dyDescent="0.45">
      <c r="A737" s="195">
        <f t="shared" si="30"/>
        <v>6.1333333333334279</v>
      </c>
      <c r="B737" s="2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>
        <f t="shared" si="29"/>
        <v>0</v>
      </c>
      <c r="N737" s="195">
        <f t="shared" si="31"/>
        <v>13872</v>
      </c>
    </row>
    <row r="738" spans="1:14" x14ac:dyDescent="0.45">
      <c r="A738" s="195">
        <f t="shared" si="30"/>
        <v>6.1416666666667616</v>
      </c>
      <c r="B738" s="2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>
        <f t="shared" si="29"/>
        <v>0</v>
      </c>
      <c r="N738" s="195">
        <f t="shared" si="31"/>
        <v>13872</v>
      </c>
    </row>
    <row r="739" spans="1:14" x14ac:dyDescent="0.45">
      <c r="A739" s="195">
        <f t="shared" si="30"/>
        <v>6.1500000000000954</v>
      </c>
      <c r="B739" s="2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>
        <f t="shared" si="29"/>
        <v>0</v>
      </c>
      <c r="N739" s="195">
        <f t="shared" si="31"/>
        <v>13872</v>
      </c>
    </row>
    <row r="740" spans="1:14" x14ac:dyDescent="0.45">
      <c r="A740" s="195">
        <f t="shared" si="30"/>
        <v>6.1583333333334291</v>
      </c>
      <c r="B740" s="2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>
        <f t="shared" si="29"/>
        <v>0</v>
      </c>
      <c r="N740" s="195">
        <f t="shared" si="31"/>
        <v>13872</v>
      </c>
    </row>
    <row r="741" spans="1:14" x14ac:dyDescent="0.45">
      <c r="A741" s="195">
        <f t="shared" si="30"/>
        <v>6.1666666666667629</v>
      </c>
      <c r="B741" s="2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>
        <f t="shared" si="29"/>
        <v>0</v>
      </c>
      <c r="N741" s="195">
        <f t="shared" si="31"/>
        <v>13872</v>
      </c>
    </row>
    <row r="742" spans="1:14" x14ac:dyDescent="0.45">
      <c r="A742" s="195">
        <f t="shared" si="30"/>
        <v>6.1750000000000966</v>
      </c>
      <c r="B742" s="2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>
        <f t="shared" si="29"/>
        <v>0</v>
      </c>
      <c r="N742" s="195">
        <f t="shared" si="31"/>
        <v>13872</v>
      </c>
    </row>
    <row r="743" spans="1:14" x14ac:dyDescent="0.45">
      <c r="A743" s="195">
        <f t="shared" si="30"/>
        <v>6.1833333333334304</v>
      </c>
      <c r="B743" s="2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>
        <f t="shared" si="29"/>
        <v>0</v>
      </c>
      <c r="N743" s="195">
        <f t="shared" si="31"/>
        <v>13872</v>
      </c>
    </row>
    <row r="744" spans="1:14" x14ac:dyDescent="0.45">
      <c r="A744" s="195">
        <f t="shared" si="30"/>
        <v>6.1916666666667641</v>
      </c>
      <c r="B744" s="2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>
        <f t="shared" si="29"/>
        <v>0</v>
      </c>
      <c r="N744" s="195">
        <f t="shared" si="31"/>
        <v>13872</v>
      </c>
    </row>
    <row r="745" spans="1:14" x14ac:dyDescent="0.45">
      <c r="A745" s="195">
        <f t="shared" si="30"/>
        <v>6.2000000000000979</v>
      </c>
      <c r="B745" s="2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>
        <f t="shared" si="29"/>
        <v>0</v>
      </c>
      <c r="N745" s="195">
        <f t="shared" si="31"/>
        <v>13872</v>
      </c>
    </row>
    <row r="746" spans="1:14" x14ac:dyDescent="0.45">
      <c r="A746" s="195">
        <f t="shared" si="30"/>
        <v>6.2083333333334316</v>
      </c>
      <c r="B746" s="2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>
        <f t="shared" si="29"/>
        <v>0</v>
      </c>
      <c r="N746" s="195">
        <f t="shared" si="31"/>
        <v>13872</v>
      </c>
    </row>
    <row r="747" spans="1:14" x14ac:dyDescent="0.45">
      <c r="A747" s="195">
        <f t="shared" si="30"/>
        <v>6.2166666666667654</v>
      </c>
      <c r="B747" s="2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>
        <f t="shared" si="29"/>
        <v>0</v>
      </c>
      <c r="N747" s="195">
        <f t="shared" si="31"/>
        <v>13872</v>
      </c>
    </row>
    <row r="748" spans="1:14" x14ac:dyDescent="0.45">
      <c r="A748" s="195">
        <f t="shared" si="30"/>
        <v>6.2250000000000991</v>
      </c>
      <c r="B748" s="2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>
        <f t="shared" si="29"/>
        <v>0</v>
      </c>
      <c r="N748" s="195">
        <f t="shared" si="31"/>
        <v>13872</v>
      </c>
    </row>
    <row r="749" spans="1:14" x14ac:dyDescent="0.45">
      <c r="A749" s="195">
        <f t="shared" si="30"/>
        <v>6.2333333333334329</v>
      </c>
      <c r="B749" s="2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>
        <f t="shared" si="29"/>
        <v>0</v>
      </c>
      <c r="N749" s="195">
        <f t="shared" si="31"/>
        <v>13872</v>
      </c>
    </row>
    <row r="750" spans="1:14" x14ac:dyDescent="0.45">
      <c r="A750" s="195">
        <f t="shared" si="30"/>
        <v>6.2416666666667666</v>
      </c>
      <c r="B750" s="2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>
        <f t="shared" si="29"/>
        <v>0</v>
      </c>
      <c r="N750" s="195">
        <f t="shared" si="31"/>
        <v>13872</v>
      </c>
    </row>
    <row r="751" spans="1:14" x14ac:dyDescent="0.45">
      <c r="A751" s="195">
        <f t="shared" si="30"/>
        <v>6.2500000000001004</v>
      </c>
      <c r="B751" s="2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>
        <f t="shared" si="29"/>
        <v>0</v>
      </c>
      <c r="N751" s="195">
        <f t="shared" si="31"/>
        <v>13872</v>
      </c>
    </row>
    <row r="752" spans="1:14" x14ac:dyDescent="0.45">
      <c r="A752" s="195">
        <f t="shared" si="30"/>
        <v>6.2583333333334341</v>
      </c>
      <c r="B752" s="2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>
        <f t="shared" si="29"/>
        <v>0</v>
      </c>
      <c r="N752" s="195">
        <f t="shared" si="31"/>
        <v>13872</v>
      </c>
    </row>
    <row r="753" spans="1:14" x14ac:dyDescent="0.45">
      <c r="A753" s="195">
        <f t="shared" si="30"/>
        <v>6.2666666666667679</v>
      </c>
      <c r="B753" s="2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>
        <f t="shared" si="29"/>
        <v>0</v>
      </c>
      <c r="N753" s="195">
        <f t="shared" si="31"/>
        <v>13872</v>
      </c>
    </row>
    <row r="754" spans="1:14" x14ac:dyDescent="0.45">
      <c r="A754" s="195">
        <f t="shared" si="30"/>
        <v>6.2750000000001016</v>
      </c>
      <c r="B754" s="2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>
        <f t="shared" si="29"/>
        <v>0</v>
      </c>
      <c r="N754" s="195">
        <f t="shared" si="31"/>
        <v>13872</v>
      </c>
    </row>
    <row r="755" spans="1:14" x14ac:dyDescent="0.45">
      <c r="A755" s="195">
        <f t="shared" si="30"/>
        <v>6.2833333333334354</v>
      </c>
      <c r="B755" s="2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>
        <f t="shared" si="29"/>
        <v>0</v>
      </c>
      <c r="N755" s="195">
        <f t="shared" si="31"/>
        <v>13872</v>
      </c>
    </row>
    <row r="756" spans="1:14" x14ac:dyDescent="0.45">
      <c r="A756" s="195">
        <f t="shared" si="30"/>
        <v>6.2916666666667691</v>
      </c>
      <c r="B756" s="2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>
        <f t="shared" si="29"/>
        <v>0</v>
      </c>
      <c r="N756" s="195">
        <f t="shared" si="31"/>
        <v>13872</v>
      </c>
    </row>
    <row r="757" spans="1:14" x14ac:dyDescent="0.45">
      <c r="A757" s="195">
        <f t="shared" si="30"/>
        <v>6.3000000000001029</v>
      </c>
      <c r="B757" s="2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>
        <f t="shared" si="29"/>
        <v>0</v>
      </c>
      <c r="N757" s="195">
        <f t="shared" si="31"/>
        <v>13872</v>
      </c>
    </row>
    <row r="758" spans="1:14" x14ac:dyDescent="0.45">
      <c r="A758" s="195">
        <f t="shared" si="30"/>
        <v>6.3083333333334366</v>
      </c>
      <c r="B758" s="2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>
        <f t="shared" si="29"/>
        <v>0</v>
      </c>
      <c r="N758" s="195">
        <f t="shared" si="31"/>
        <v>13872</v>
      </c>
    </row>
    <row r="759" spans="1:14" x14ac:dyDescent="0.45">
      <c r="A759" s="195">
        <f t="shared" si="30"/>
        <v>6.3166666666667703</v>
      </c>
      <c r="B759" s="2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>
        <f t="shared" si="29"/>
        <v>0</v>
      </c>
      <c r="N759" s="195">
        <f t="shared" si="31"/>
        <v>13872</v>
      </c>
    </row>
    <row r="760" spans="1:14" x14ac:dyDescent="0.45">
      <c r="A760" s="195">
        <f t="shared" si="30"/>
        <v>6.3250000000001041</v>
      </c>
      <c r="B760" s="2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>
        <f t="shared" si="29"/>
        <v>0</v>
      </c>
      <c r="N760" s="195">
        <f t="shared" si="31"/>
        <v>13872</v>
      </c>
    </row>
    <row r="761" spans="1:14" x14ac:dyDescent="0.45">
      <c r="A761" s="195">
        <f t="shared" si="30"/>
        <v>6.3333333333334378</v>
      </c>
      <c r="B761" s="2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>
        <f t="shared" si="29"/>
        <v>0</v>
      </c>
      <c r="N761" s="195">
        <f t="shared" si="31"/>
        <v>13872</v>
      </c>
    </row>
    <row r="762" spans="1:14" x14ac:dyDescent="0.45">
      <c r="A762" s="195">
        <f t="shared" si="30"/>
        <v>6.3416666666667716</v>
      </c>
      <c r="B762" s="2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>
        <f t="shared" si="29"/>
        <v>0</v>
      </c>
      <c r="N762" s="195">
        <f t="shared" si="31"/>
        <v>13872</v>
      </c>
    </row>
    <row r="763" spans="1:14" x14ac:dyDescent="0.45">
      <c r="A763" s="195">
        <f t="shared" si="30"/>
        <v>6.3500000000001053</v>
      </c>
      <c r="B763" s="2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>
        <f t="shared" si="29"/>
        <v>0</v>
      </c>
      <c r="N763" s="195">
        <f t="shared" si="31"/>
        <v>13872</v>
      </c>
    </row>
    <row r="764" spans="1:14" x14ac:dyDescent="0.45">
      <c r="A764" s="195">
        <f t="shared" si="30"/>
        <v>6.3583333333334391</v>
      </c>
      <c r="B764" s="2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>
        <f t="shared" si="29"/>
        <v>0</v>
      </c>
      <c r="N764" s="195">
        <f t="shared" si="31"/>
        <v>13872</v>
      </c>
    </row>
    <row r="765" spans="1:14" x14ac:dyDescent="0.45">
      <c r="A765" s="195">
        <f t="shared" si="30"/>
        <v>6.3666666666667728</v>
      </c>
      <c r="B765" s="2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>
        <f t="shared" si="29"/>
        <v>0</v>
      </c>
      <c r="N765" s="195">
        <f t="shared" si="31"/>
        <v>13872</v>
      </c>
    </row>
    <row r="766" spans="1:14" x14ac:dyDescent="0.45">
      <c r="A766" s="195">
        <f t="shared" si="30"/>
        <v>6.3750000000001066</v>
      </c>
      <c r="B766" s="2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>
        <f t="shared" si="29"/>
        <v>0</v>
      </c>
      <c r="N766" s="195">
        <f t="shared" si="31"/>
        <v>13872</v>
      </c>
    </row>
    <row r="767" spans="1:14" x14ac:dyDescent="0.45">
      <c r="A767" s="195">
        <f t="shared" si="30"/>
        <v>6.3833333333334403</v>
      </c>
      <c r="B767" s="2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>
        <f t="shared" si="29"/>
        <v>0</v>
      </c>
      <c r="N767" s="195">
        <f t="shared" si="31"/>
        <v>13872</v>
      </c>
    </row>
    <row r="768" spans="1:14" x14ac:dyDescent="0.45">
      <c r="A768" s="195">
        <f t="shared" si="30"/>
        <v>6.3916666666667741</v>
      </c>
      <c r="B768" s="2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>
        <f t="shared" si="29"/>
        <v>0</v>
      </c>
      <c r="N768" s="195">
        <f t="shared" si="31"/>
        <v>13872</v>
      </c>
    </row>
    <row r="769" spans="1:14" x14ac:dyDescent="0.45">
      <c r="A769" s="195">
        <f t="shared" si="30"/>
        <v>6.4000000000001078</v>
      </c>
      <c r="B769" s="2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>
        <f t="shared" si="29"/>
        <v>0</v>
      </c>
      <c r="N769" s="195">
        <f t="shared" si="31"/>
        <v>13872</v>
      </c>
    </row>
    <row r="770" spans="1:14" x14ac:dyDescent="0.45">
      <c r="A770" s="195">
        <f t="shared" si="30"/>
        <v>6.4083333333334416</v>
      </c>
      <c r="B770" s="2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>
        <f t="shared" si="29"/>
        <v>0</v>
      </c>
      <c r="N770" s="195">
        <f t="shared" si="31"/>
        <v>13872</v>
      </c>
    </row>
    <row r="771" spans="1:14" x14ac:dyDescent="0.45">
      <c r="A771" s="195">
        <f t="shared" si="30"/>
        <v>6.4166666666667753</v>
      </c>
      <c r="B771" s="2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>
        <f t="shared" ref="M771:M834" si="32">J771*K771</f>
        <v>0</v>
      </c>
      <c r="N771" s="195">
        <f t="shared" si="31"/>
        <v>13872</v>
      </c>
    </row>
    <row r="772" spans="1:14" x14ac:dyDescent="0.45">
      <c r="A772" s="195">
        <f t="shared" ref="A772:A835" si="33">A771+30/3600</f>
        <v>6.4250000000001091</v>
      </c>
      <c r="B772" s="2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>
        <f t="shared" si="32"/>
        <v>0</v>
      </c>
      <c r="N772" s="195">
        <f t="shared" ref="N772:N835" si="34">K772*30+N771</f>
        <v>13872</v>
      </c>
    </row>
    <row r="773" spans="1:14" x14ac:dyDescent="0.45">
      <c r="A773" s="195">
        <f t="shared" si="33"/>
        <v>6.4333333333334428</v>
      </c>
      <c r="B773" s="2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>
        <f t="shared" si="32"/>
        <v>0</v>
      </c>
      <c r="N773" s="195">
        <f t="shared" si="34"/>
        <v>13872</v>
      </c>
    </row>
    <row r="774" spans="1:14" x14ac:dyDescent="0.45">
      <c r="A774" s="195">
        <f t="shared" si="33"/>
        <v>6.4416666666667766</v>
      </c>
      <c r="B774" s="2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>
        <f t="shared" si="32"/>
        <v>0</v>
      </c>
      <c r="N774" s="195">
        <f t="shared" si="34"/>
        <v>13872</v>
      </c>
    </row>
    <row r="775" spans="1:14" x14ac:dyDescent="0.45">
      <c r="A775" s="195">
        <f t="shared" si="33"/>
        <v>6.4500000000001103</v>
      </c>
      <c r="B775" s="2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>
        <f t="shared" si="32"/>
        <v>0</v>
      </c>
      <c r="N775" s="195">
        <f t="shared" si="34"/>
        <v>13872</v>
      </c>
    </row>
    <row r="776" spans="1:14" x14ac:dyDescent="0.45">
      <c r="A776" s="195">
        <f t="shared" si="33"/>
        <v>6.4583333333334441</v>
      </c>
      <c r="B776" s="2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>
        <f t="shared" si="32"/>
        <v>0</v>
      </c>
      <c r="N776" s="195">
        <f t="shared" si="34"/>
        <v>13872</v>
      </c>
    </row>
    <row r="777" spans="1:14" x14ac:dyDescent="0.45">
      <c r="A777" s="195">
        <f t="shared" si="33"/>
        <v>6.4666666666667778</v>
      </c>
      <c r="B777" s="2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>
        <f t="shared" si="32"/>
        <v>0</v>
      </c>
      <c r="N777" s="195">
        <f t="shared" si="34"/>
        <v>13872</v>
      </c>
    </row>
    <row r="778" spans="1:14" x14ac:dyDescent="0.45">
      <c r="A778" s="195">
        <f t="shared" si="33"/>
        <v>6.4750000000001116</v>
      </c>
      <c r="B778" s="2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>
        <f t="shared" si="32"/>
        <v>0</v>
      </c>
      <c r="N778" s="195">
        <f t="shared" si="34"/>
        <v>13872</v>
      </c>
    </row>
    <row r="779" spans="1:14" x14ac:dyDescent="0.45">
      <c r="A779" s="195">
        <f t="shared" si="33"/>
        <v>6.4833333333334453</v>
      </c>
      <c r="B779" s="2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>
        <f t="shared" si="32"/>
        <v>0</v>
      </c>
      <c r="N779" s="195">
        <f t="shared" si="34"/>
        <v>13872</v>
      </c>
    </row>
    <row r="780" spans="1:14" x14ac:dyDescent="0.45">
      <c r="A780" s="195">
        <f t="shared" si="33"/>
        <v>6.4916666666667791</v>
      </c>
      <c r="B780" s="2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>
        <f t="shared" si="32"/>
        <v>0</v>
      </c>
      <c r="N780" s="195">
        <f t="shared" si="34"/>
        <v>13872</v>
      </c>
    </row>
    <row r="781" spans="1:14" x14ac:dyDescent="0.45">
      <c r="A781" s="195">
        <f t="shared" si="33"/>
        <v>6.5000000000001128</v>
      </c>
      <c r="B781" s="2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>
        <f t="shared" si="32"/>
        <v>0</v>
      </c>
      <c r="N781" s="195">
        <f t="shared" si="34"/>
        <v>13872</v>
      </c>
    </row>
    <row r="782" spans="1:14" x14ac:dyDescent="0.45">
      <c r="A782" s="195">
        <f t="shared" si="33"/>
        <v>6.5083333333334465</v>
      </c>
      <c r="B782" s="2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>
        <f t="shared" si="32"/>
        <v>0</v>
      </c>
      <c r="N782" s="195">
        <f t="shared" si="34"/>
        <v>13872</v>
      </c>
    </row>
    <row r="783" spans="1:14" x14ac:dyDescent="0.45">
      <c r="A783" s="195">
        <f t="shared" si="33"/>
        <v>6.5166666666667803</v>
      </c>
      <c r="B783" s="2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>
        <f t="shared" si="32"/>
        <v>0</v>
      </c>
      <c r="N783" s="195">
        <f t="shared" si="34"/>
        <v>13872</v>
      </c>
    </row>
    <row r="784" spans="1:14" x14ac:dyDescent="0.45">
      <c r="A784" s="195">
        <f t="shared" si="33"/>
        <v>6.525000000000114</v>
      </c>
      <c r="B784" s="2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>
        <f t="shared" si="32"/>
        <v>0</v>
      </c>
      <c r="N784" s="195">
        <f t="shared" si="34"/>
        <v>13872</v>
      </c>
    </row>
    <row r="785" spans="1:14" x14ac:dyDescent="0.45">
      <c r="A785" s="195">
        <f t="shared" si="33"/>
        <v>6.5333333333334478</v>
      </c>
      <c r="B785" s="2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>
        <f t="shared" si="32"/>
        <v>0</v>
      </c>
      <c r="N785" s="195">
        <f t="shared" si="34"/>
        <v>13872</v>
      </c>
    </row>
    <row r="786" spans="1:14" x14ac:dyDescent="0.45">
      <c r="A786" s="195">
        <f t="shared" si="33"/>
        <v>6.5416666666667815</v>
      </c>
      <c r="B786" s="2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>
        <f t="shared" si="32"/>
        <v>0</v>
      </c>
      <c r="N786" s="195">
        <f t="shared" si="34"/>
        <v>13872</v>
      </c>
    </row>
    <row r="787" spans="1:14" x14ac:dyDescent="0.45">
      <c r="A787" s="195">
        <f t="shared" si="33"/>
        <v>6.5500000000001153</v>
      </c>
      <c r="B787" s="2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>
        <f t="shared" si="32"/>
        <v>0</v>
      </c>
      <c r="N787" s="195">
        <f t="shared" si="34"/>
        <v>13872</v>
      </c>
    </row>
    <row r="788" spans="1:14" x14ac:dyDescent="0.45">
      <c r="A788" s="195">
        <f t="shared" si="33"/>
        <v>6.558333333333449</v>
      </c>
      <c r="B788" s="2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>
        <f t="shared" si="32"/>
        <v>0</v>
      </c>
      <c r="N788" s="195">
        <f t="shared" si="34"/>
        <v>13872</v>
      </c>
    </row>
    <row r="789" spans="1:14" x14ac:dyDescent="0.45">
      <c r="A789" s="195">
        <f t="shared" si="33"/>
        <v>6.5666666666667828</v>
      </c>
      <c r="B789" s="2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>
        <f t="shared" si="32"/>
        <v>0</v>
      </c>
      <c r="N789" s="195">
        <f t="shared" si="34"/>
        <v>13872</v>
      </c>
    </row>
    <row r="790" spans="1:14" x14ac:dyDescent="0.45">
      <c r="A790" s="195">
        <f t="shared" si="33"/>
        <v>6.5750000000001165</v>
      </c>
      <c r="B790" s="2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>
        <f t="shared" si="32"/>
        <v>0</v>
      </c>
      <c r="N790" s="195">
        <f t="shared" si="34"/>
        <v>13872</v>
      </c>
    </row>
    <row r="791" spans="1:14" x14ac:dyDescent="0.45">
      <c r="A791" s="195">
        <f t="shared" si="33"/>
        <v>6.5833333333334503</v>
      </c>
      <c r="B791" s="2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>
        <f t="shared" si="32"/>
        <v>0</v>
      </c>
      <c r="N791" s="195">
        <f t="shared" si="34"/>
        <v>13872</v>
      </c>
    </row>
    <row r="792" spans="1:14" x14ac:dyDescent="0.45">
      <c r="A792" s="195">
        <f t="shared" si="33"/>
        <v>6.591666666666784</v>
      </c>
      <c r="B792" s="2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>
        <f t="shared" si="32"/>
        <v>0</v>
      </c>
      <c r="N792" s="195">
        <f t="shared" si="34"/>
        <v>13872</v>
      </c>
    </row>
    <row r="793" spans="1:14" x14ac:dyDescent="0.45">
      <c r="A793" s="195">
        <f t="shared" si="33"/>
        <v>6.6000000000001178</v>
      </c>
      <c r="B793" s="2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>
        <f t="shared" si="32"/>
        <v>0</v>
      </c>
      <c r="N793" s="195">
        <f t="shared" si="34"/>
        <v>13872</v>
      </c>
    </row>
    <row r="794" spans="1:14" x14ac:dyDescent="0.45">
      <c r="A794" s="195">
        <f t="shared" si="33"/>
        <v>6.6083333333334515</v>
      </c>
      <c r="B794" s="2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>
        <f t="shared" si="32"/>
        <v>0</v>
      </c>
      <c r="N794" s="195">
        <f t="shared" si="34"/>
        <v>13872</v>
      </c>
    </row>
    <row r="795" spans="1:14" x14ac:dyDescent="0.45">
      <c r="A795" s="195">
        <f t="shared" si="33"/>
        <v>6.6166666666667853</v>
      </c>
      <c r="B795" s="2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>
        <f t="shared" si="32"/>
        <v>0</v>
      </c>
      <c r="N795" s="195">
        <f t="shared" si="34"/>
        <v>13872</v>
      </c>
    </row>
    <row r="796" spans="1:14" x14ac:dyDescent="0.45">
      <c r="A796" s="195">
        <f t="shared" si="33"/>
        <v>6.625000000000119</v>
      </c>
      <c r="B796" s="2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>
        <f t="shared" si="32"/>
        <v>0</v>
      </c>
      <c r="N796" s="195">
        <f t="shared" si="34"/>
        <v>13872</v>
      </c>
    </row>
    <row r="797" spans="1:14" x14ac:dyDescent="0.45">
      <c r="A797" s="195">
        <f t="shared" si="33"/>
        <v>6.6333333333334528</v>
      </c>
      <c r="B797" s="2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>
        <f t="shared" si="32"/>
        <v>0</v>
      </c>
      <c r="N797" s="195">
        <f t="shared" si="34"/>
        <v>13872</v>
      </c>
    </row>
    <row r="798" spans="1:14" x14ac:dyDescent="0.45">
      <c r="A798" s="195">
        <f t="shared" si="33"/>
        <v>6.6416666666667865</v>
      </c>
      <c r="B798" s="2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>
        <f t="shared" si="32"/>
        <v>0</v>
      </c>
      <c r="N798" s="195">
        <f t="shared" si="34"/>
        <v>13872</v>
      </c>
    </row>
    <row r="799" spans="1:14" x14ac:dyDescent="0.45">
      <c r="A799" s="195">
        <f t="shared" si="33"/>
        <v>6.6500000000001203</v>
      </c>
      <c r="B799" s="2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>
        <f t="shared" si="32"/>
        <v>0</v>
      </c>
      <c r="N799" s="195">
        <f t="shared" si="34"/>
        <v>13872</v>
      </c>
    </row>
    <row r="800" spans="1:14" x14ac:dyDescent="0.45">
      <c r="A800" s="195">
        <f t="shared" si="33"/>
        <v>6.658333333333454</v>
      </c>
      <c r="B800" s="2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>
        <f t="shared" si="32"/>
        <v>0</v>
      </c>
      <c r="N800" s="195">
        <f t="shared" si="34"/>
        <v>13872</v>
      </c>
    </row>
    <row r="801" spans="1:14" x14ac:dyDescent="0.45">
      <c r="A801" s="195">
        <f t="shared" si="33"/>
        <v>6.6666666666667878</v>
      </c>
      <c r="B801" s="2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>
        <f t="shared" si="32"/>
        <v>0</v>
      </c>
      <c r="N801" s="195">
        <f t="shared" si="34"/>
        <v>13872</v>
      </c>
    </row>
    <row r="802" spans="1:14" x14ac:dyDescent="0.45">
      <c r="A802" s="195">
        <f t="shared" si="33"/>
        <v>6.6750000000001215</v>
      </c>
      <c r="B802" s="2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>
        <f t="shared" si="32"/>
        <v>0</v>
      </c>
      <c r="N802" s="195">
        <f t="shared" si="34"/>
        <v>13872</v>
      </c>
    </row>
    <row r="803" spans="1:14" x14ac:dyDescent="0.45">
      <c r="A803" s="195">
        <f t="shared" si="33"/>
        <v>6.6833333333334553</v>
      </c>
      <c r="B803" s="2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>
        <f t="shared" si="32"/>
        <v>0</v>
      </c>
      <c r="N803" s="195">
        <f t="shared" si="34"/>
        <v>13872</v>
      </c>
    </row>
    <row r="804" spans="1:14" x14ac:dyDescent="0.45">
      <c r="A804" s="195">
        <f t="shared" si="33"/>
        <v>6.691666666666789</v>
      </c>
      <c r="B804" s="2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>
        <f t="shared" si="32"/>
        <v>0</v>
      </c>
      <c r="N804" s="195">
        <f t="shared" si="34"/>
        <v>13872</v>
      </c>
    </row>
    <row r="805" spans="1:14" x14ac:dyDescent="0.45">
      <c r="A805" s="195">
        <f t="shared" si="33"/>
        <v>6.7000000000001227</v>
      </c>
      <c r="B805" s="2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>
        <f t="shared" si="32"/>
        <v>0</v>
      </c>
      <c r="N805" s="195">
        <f t="shared" si="34"/>
        <v>13872</v>
      </c>
    </row>
    <row r="806" spans="1:14" x14ac:dyDescent="0.45">
      <c r="A806" s="195">
        <f t="shared" si="33"/>
        <v>6.7083333333334565</v>
      </c>
      <c r="B806" s="2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>
        <f t="shared" si="32"/>
        <v>0</v>
      </c>
      <c r="N806" s="195">
        <f t="shared" si="34"/>
        <v>13872</v>
      </c>
    </row>
    <row r="807" spans="1:14" x14ac:dyDescent="0.45">
      <c r="A807" s="195">
        <f t="shared" si="33"/>
        <v>6.7166666666667902</v>
      </c>
      <c r="B807" s="2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>
        <f t="shared" si="32"/>
        <v>0</v>
      </c>
      <c r="N807" s="195">
        <f t="shared" si="34"/>
        <v>13872</v>
      </c>
    </row>
    <row r="808" spans="1:14" x14ac:dyDescent="0.45">
      <c r="A808" s="195">
        <f t="shared" si="33"/>
        <v>6.725000000000124</v>
      </c>
      <c r="B808" s="2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>
        <f t="shared" si="32"/>
        <v>0</v>
      </c>
      <c r="N808" s="195">
        <f t="shared" si="34"/>
        <v>13872</v>
      </c>
    </row>
    <row r="809" spans="1:14" x14ac:dyDescent="0.45">
      <c r="A809" s="195">
        <f t="shared" si="33"/>
        <v>6.7333333333334577</v>
      </c>
      <c r="B809" s="2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>
        <f t="shared" si="32"/>
        <v>0</v>
      </c>
      <c r="N809" s="195">
        <f t="shared" si="34"/>
        <v>13872</v>
      </c>
    </row>
    <row r="810" spans="1:14" x14ac:dyDescent="0.45">
      <c r="A810" s="195">
        <f t="shared" si="33"/>
        <v>6.7416666666667915</v>
      </c>
      <c r="B810" s="2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>
        <f t="shared" si="32"/>
        <v>0</v>
      </c>
      <c r="N810" s="195">
        <f t="shared" si="34"/>
        <v>13872</v>
      </c>
    </row>
    <row r="811" spans="1:14" x14ac:dyDescent="0.45">
      <c r="A811" s="195">
        <f t="shared" si="33"/>
        <v>6.7500000000001252</v>
      </c>
      <c r="B811" s="2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>
        <f t="shared" si="32"/>
        <v>0</v>
      </c>
      <c r="N811" s="195">
        <f t="shared" si="34"/>
        <v>13872</v>
      </c>
    </row>
    <row r="812" spans="1:14" x14ac:dyDescent="0.45">
      <c r="A812" s="195">
        <f t="shared" si="33"/>
        <v>6.758333333333459</v>
      </c>
      <c r="B812" s="2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>
        <f t="shared" si="32"/>
        <v>0</v>
      </c>
      <c r="N812" s="195">
        <f t="shared" si="34"/>
        <v>13872</v>
      </c>
    </row>
    <row r="813" spans="1:14" x14ac:dyDescent="0.45">
      <c r="A813" s="195">
        <f t="shared" si="33"/>
        <v>6.7666666666667927</v>
      </c>
      <c r="B813" s="2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>
        <f t="shared" si="32"/>
        <v>0</v>
      </c>
      <c r="N813" s="195">
        <f t="shared" si="34"/>
        <v>13872</v>
      </c>
    </row>
    <row r="814" spans="1:14" x14ac:dyDescent="0.45">
      <c r="A814" s="195">
        <f t="shared" si="33"/>
        <v>6.7750000000001265</v>
      </c>
      <c r="B814" s="2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>
        <f t="shared" si="32"/>
        <v>0</v>
      </c>
      <c r="N814" s="195">
        <f t="shared" si="34"/>
        <v>13872</v>
      </c>
    </row>
    <row r="815" spans="1:14" x14ac:dyDescent="0.45">
      <c r="A815" s="195">
        <f t="shared" si="33"/>
        <v>6.7833333333334602</v>
      </c>
      <c r="B815" s="2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>
        <f t="shared" si="32"/>
        <v>0</v>
      </c>
      <c r="N815" s="195">
        <f t="shared" si="34"/>
        <v>13872</v>
      </c>
    </row>
    <row r="816" spans="1:14" x14ac:dyDescent="0.45">
      <c r="A816" s="195">
        <f t="shared" si="33"/>
        <v>6.791666666666794</v>
      </c>
      <c r="B816" s="2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>
        <f t="shared" si="32"/>
        <v>0</v>
      </c>
      <c r="N816" s="195">
        <f t="shared" si="34"/>
        <v>13872</v>
      </c>
    </row>
    <row r="817" spans="1:14" x14ac:dyDescent="0.45">
      <c r="A817" s="195">
        <f t="shared" si="33"/>
        <v>6.8000000000001277</v>
      </c>
      <c r="B817" s="2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>
        <f t="shared" si="32"/>
        <v>0</v>
      </c>
      <c r="N817" s="195">
        <f t="shared" si="34"/>
        <v>13872</v>
      </c>
    </row>
    <row r="818" spans="1:14" x14ac:dyDescent="0.45">
      <c r="A818" s="195">
        <f t="shared" si="33"/>
        <v>6.8083333333334615</v>
      </c>
      <c r="B818" s="2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>
        <f t="shared" si="32"/>
        <v>0</v>
      </c>
      <c r="N818" s="195">
        <f t="shared" si="34"/>
        <v>13872</v>
      </c>
    </row>
    <row r="819" spans="1:14" x14ac:dyDescent="0.45">
      <c r="A819" s="195">
        <f t="shared" si="33"/>
        <v>6.8166666666667952</v>
      </c>
      <c r="B819" s="2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>
        <f t="shared" si="32"/>
        <v>0</v>
      </c>
      <c r="N819" s="195">
        <f t="shared" si="34"/>
        <v>13872</v>
      </c>
    </row>
    <row r="820" spans="1:14" x14ac:dyDescent="0.45">
      <c r="A820" s="195">
        <f t="shared" si="33"/>
        <v>6.825000000000129</v>
      </c>
      <c r="B820" s="2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>
        <f t="shared" si="32"/>
        <v>0</v>
      </c>
      <c r="N820" s="195">
        <f t="shared" si="34"/>
        <v>13872</v>
      </c>
    </row>
    <row r="821" spans="1:14" x14ac:dyDescent="0.45">
      <c r="A821" s="195">
        <f t="shared" si="33"/>
        <v>6.8333333333334627</v>
      </c>
      <c r="B821" s="2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>
        <f t="shared" si="32"/>
        <v>0</v>
      </c>
      <c r="N821" s="195">
        <f t="shared" si="34"/>
        <v>13872</v>
      </c>
    </row>
    <row r="822" spans="1:14" x14ac:dyDescent="0.45">
      <c r="A822" s="195">
        <f t="shared" si="33"/>
        <v>6.8416666666667965</v>
      </c>
      <c r="B822" s="2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>
        <f t="shared" si="32"/>
        <v>0</v>
      </c>
      <c r="N822" s="195">
        <f t="shared" si="34"/>
        <v>13872</v>
      </c>
    </row>
    <row r="823" spans="1:14" x14ac:dyDescent="0.45">
      <c r="A823" s="195">
        <f t="shared" si="33"/>
        <v>6.8500000000001302</v>
      </c>
      <c r="B823" s="2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>
        <f t="shared" si="32"/>
        <v>0</v>
      </c>
      <c r="N823" s="195">
        <f t="shared" si="34"/>
        <v>13872</v>
      </c>
    </row>
    <row r="824" spans="1:14" x14ac:dyDescent="0.45">
      <c r="A824" s="195">
        <f t="shared" si="33"/>
        <v>6.858333333333464</v>
      </c>
      <c r="B824" s="2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>
        <f t="shared" si="32"/>
        <v>0</v>
      </c>
      <c r="N824" s="195">
        <f t="shared" si="34"/>
        <v>13872</v>
      </c>
    </row>
    <row r="825" spans="1:14" x14ac:dyDescent="0.45">
      <c r="A825" s="195">
        <f t="shared" si="33"/>
        <v>6.8666666666667977</v>
      </c>
      <c r="B825" s="2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>
        <f t="shared" si="32"/>
        <v>0</v>
      </c>
      <c r="N825" s="195">
        <f t="shared" si="34"/>
        <v>13872</v>
      </c>
    </row>
    <row r="826" spans="1:14" x14ac:dyDescent="0.45">
      <c r="A826" s="195">
        <f t="shared" si="33"/>
        <v>6.8750000000001315</v>
      </c>
      <c r="B826" s="2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>
        <f t="shared" si="32"/>
        <v>0</v>
      </c>
      <c r="N826" s="195">
        <f t="shared" si="34"/>
        <v>13872</v>
      </c>
    </row>
    <row r="827" spans="1:14" x14ac:dyDescent="0.45">
      <c r="A827" s="195">
        <f t="shared" si="33"/>
        <v>6.8833333333334652</v>
      </c>
      <c r="B827" s="2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>
        <f t="shared" si="32"/>
        <v>0</v>
      </c>
      <c r="N827" s="195">
        <f t="shared" si="34"/>
        <v>13872</v>
      </c>
    </row>
    <row r="828" spans="1:14" x14ac:dyDescent="0.45">
      <c r="A828" s="195">
        <f t="shared" si="33"/>
        <v>6.8916666666667989</v>
      </c>
      <c r="B828" s="2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>
        <f t="shared" si="32"/>
        <v>0</v>
      </c>
      <c r="N828" s="195">
        <f t="shared" si="34"/>
        <v>13872</v>
      </c>
    </row>
    <row r="829" spans="1:14" x14ac:dyDescent="0.45">
      <c r="A829" s="195">
        <f t="shared" si="33"/>
        <v>6.9000000000001327</v>
      </c>
      <c r="B829" s="2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>
        <f t="shared" si="32"/>
        <v>0</v>
      </c>
      <c r="N829" s="195">
        <f t="shared" si="34"/>
        <v>13872</v>
      </c>
    </row>
    <row r="830" spans="1:14" x14ac:dyDescent="0.45">
      <c r="A830" s="195">
        <f t="shared" si="33"/>
        <v>6.9083333333334664</v>
      </c>
      <c r="B830" s="2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>
        <f t="shared" si="32"/>
        <v>0</v>
      </c>
      <c r="N830" s="195">
        <f t="shared" si="34"/>
        <v>13872</v>
      </c>
    </row>
    <row r="831" spans="1:14" x14ac:dyDescent="0.45">
      <c r="A831" s="195">
        <f t="shared" si="33"/>
        <v>6.9166666666668002</v>
      </c>
      <c r="B831" s="2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>
        <f t="shared" si="32"/>
        <v>0</v>
      </c>
      <c r="N831" s="195">
        <f t="shared" si="34"/>
        <v>13872</v>
      </c>
    </row>
    <row r="832" spans="1:14" x14ac:dyDescent="0.45">
      <c r="A832" s="195">
        <f t="shared" si="33"/>
        <v>6.9250000000001339</v>
      </c>
      <c r="B832" s="2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>
        <f t="shared" si="32"/>
        <v>0</v>
      </c>
      <c r="N832" s="195">
        <f t="shared" si="34"/>
        <v>13872</v>
      </c>
    </row>
    <row r="833" spans="1:14" x14ac:dyDescent="0.45">
      <c r="A833" s="195">
        <f t="shared" si="33"/>
        <v>6.9333333333334677</v>
      </c>
      <c r="B833" s="2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>
        <f t="shared" si="32"/>
        <v>0</v>
      </c>
      <c r="N833" s="195">
        <f t="shared" si="34"/>
        <v>13872</v>
      </c>
    </row>
    <row r="834" spans="1:14" x14ac:dyDescent="0.45">
      <c r="A834" s="195">
        <f t="shared" si="33"/>
        <v>6.9416666666668014</v>
      </c>
      <c r="B834" s="2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>
        <f t="shared" si="32"/>
        <v>0</v>
      </c>
      <c r="N834" s="195">
        <f t="shared" si="34"/>
        <v>13872</v>
      </c>
    </row>
    <row r="835" spans="1:14" x14ac:dyDescent="0.45">
      <c r="A835" s="195">
        <f t="shared" si="33"/>
        <v>6.9500000000001352</v>
      </c>
      <c r="B835" s="2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>
        <f t="shared" ref="M835:M898" si="35">J835*K835</f>
        <v>0</v>
      </c>
      <c r="N835" s="195">
        <f t="shared" si="34"/>
        <v>13872</v>
      </c>
    </row>
    <row r="836" spans="1:14" x14ac:dyDescent="0.45">
      <c r="A836" s="195">
        <f t="shared" ref="A836:A899" si="36">A835+30/3600</f>
        <v>6.9583333333334689</v>
      </c>
      <c r="B836" s="2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>
        <f t="shared" si="35"/>
        <v>0</v>
      </c>
      <c r="N836" s="195">
        <f t="shared" ref="N836:N899" si="37">K836*30+N835</f>
        <v>13872</v>
      </c>
    </row>
    <row r="837" spans="1:14" x14ac:dyDescent="0.45">
      <c r="A837" s="195">
        <f t="shared" si="36"/>
        <v>6.9666666666668027</v>
      </c>
      <c r="B837" s="2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>
        <f t="shared" si="35"/>
        <v>0</v>
      </c>
      <c r="N837" s="195">
        <f t="shared" si="37"/>
        <v>13872</v>
      </c>
    </row>
    <row r="838" spans="1:14" x14ac:dyDescent="0.45">
      <c r="A838" s="195">
        <f t="shared" si="36"/>
        <v>6.9750000000001364</v>
      </c>
      <c r="B838" s="2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>
        <f t="shared" si="35"/>
        <v>0</v>
      </c>
      <c r="N838" s="195">
        <f t="shared" si="37"/>
        <v>13872</v>
      </c>
    </row>
    <row r="839" spans="1:14" x14ac:dyDescent="0.45">
      <c r="A839" s="195">
        <f t="shared" si="36"/>
        <v>6.9833333333334702</v>
      </c>
      <c r="B839" s="2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>
        <f t="shared" si="35"/>
        <v>0</v>
      </c>
      <c r="N839" s="195">
        <f t="shared" si="37"/>
        <v>13872</v>
      </c>
    </row>
    <row r="840" spans="1:14" x14ac:dyDescent="0.45">
      <c r="A840" s="195">
        <f t="shared" si="36"/>
        <v>6.9916666666668039</v>
      </c>
      <c r="B840" s="2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>
        <f t="shared" si="35"/>
        <v>0</v>
      </c>
      <c r="N840" s="195">
        <f t="shared" si="37"/>
        <v>13872</v>
      </c>
    </row>
    <row r="841" spans="1:14" x14ac:dyDescent="0.45">
      <c r="A841" s="195">
        <f t="shared" si="36"/>
        <v>7.0000000000001377</v>
      </c>
      <c r="B841" s="2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>
        <f t="shared" si="35"/>
        <v>0</v>
      </c>
      <c r="N841" s="195">
        <f t="shared" si="37"/>
        <v>13872</v>
      </c>
    </row>
    <row r="842" spans="1:14" x14ac:dyDescent="0.45">
      <c r="A842" s="195">
        <f t="shared" si="36"/>
        <v>7.0083333333334714</v>
      </c>
      <c r="B842" s="2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>
        <f t="shared" si="35"/>
        <v>0</v>
      </c>
      <c r="N842" s="195">
        <f t="shared" si="37"/>
        <v>13872</v>
      </c>
    </row>
    <row r="843" spans="1:14" x14ac:dyDescent="0.45">
      <c r="A843" s="195">
        <f t="shared" si="36"/>
        <v>7.0166666666668052</v>
      </c>
      <c r="B843" s="2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>
        <f t="shared" si="35"/>
        <v>0</v>
      </c>
      <c r="N843" s="195">
        <f t="shared" si="37"/>
        <v>13872</v>
      </c>
    </row>
    <row r="844" spans="1:14" x14ac:dyDescent="0.45">
      <c r="A844" s="195">
        <f t="shared" si="36"/>
        <v>7.0250000000001389</v>
      </c>
      <c r="B844" s="2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>
        <f t="shared" si="35"/>
        <v>0</v>
      </c>
      <c r="N844" s="195">
        <f t="shared" si="37"/>
        <v>13872</v>
      </c>
    </row>
    <row r="845" spans="1:14" x14ac:dyDescent="0.45">
      <c r="A845" s="195">
        <f t="shared" si="36"/>
        <v>7.0333333333334727</v>
      </c>
      <c r="B845" s="2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>
        <f t="shared" si="35"/>
        <v>0</v>
      </c>
      <c r="N845" s="195">
        <f t="shared" si="37"/>
        <v>13872</v>
      </c>
    </row>
    <row r="846" spans="1:14" x14ac:dyDescent="0.45">
      <c r="A846" s="195">
        <f t="shared" si="36"/>
        <v>7.0416666666668064</v>
      </c>
      <c r="B846" s="2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>
        <f t="shared" si="35"/>
        <v>0</v>
      </c>
      <c r="N846" s="195">
        <f t="shared" si="37"/>
        <v>13872</v>
      </c>
    </row>
    <row r="847" spans="1:14" x14ac:dyDescent="0.45">
      <c r="A847" s="195">
        <f t="shared" si="36"/>
        <v>7.0500000000001402</v>
      </c>
      <c r="B847" s="2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>
        <f t="shared" si="35"/>
        <v>0</v>
      </c>
      <c r="N847" s="195">
        <f t="shared" si="37"/>
        <v>13872</v>
      </c>
    </row>
    <row r="848" spans="1:14" x14ac:dyDescent="0.45">
      <c r="A848" s="195">
        <f t="shared" si="36"/>
        <v>7.0583333333334739</v>
      </c>
      <c r="B848" s="2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>
        <f t="shared" si="35"/>
        <v>0</v>
      </c>
      <c r="N848" s="195">
        <f t="shared" si="37"/>
        <v>13872</v>
      </c>
    </row>
    <row r="849" spans="1:14" x14ac:dyDescent="0.45">
      <c r="A849" s="195">
        <f t="shared" si="36"/>
        <v>7.0666666666668077</v>
      </c>
      <c r="B849" s="2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>
        <f t="shared" si="35"/>
        <v>0</v>
      </c>
      <c r="N849" s="195">
        <f t="shared" si="37"/>
        <v>13872</v>
      </c>
    </row>
    <row r="850" spans="1:14" x14ac:dyDescent="0.45">
      <c r="A850" s="195">
        <f t="shared" si="36"/>
        <v>7.0750000000001414</v>
      </c>
      <c r="B850" s="2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>
        <f t="shared" si="35"/>
        <v>0</v>
      </c>
      <c r="N850" s="195">
        <f t="shared" si="37"/>
        <v>13872</v>
      </c>
    </row>
    <row r="851" spans="1:14" x14ac:dyDescent="0.45">
      <c r="A851" s="195">
        <f t="shared" si="36"/>
        <v>7.0833333333334751</v>
      </c>
      <c r="B851" s="2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>
        <f t="shared" si="35"/>
        <v>0</v>
      </c>
      <c r="N851" s="195">
        <f t="shared" si="37"/>
        <v>13872</v>
      </c>
    </row>
    <row r="852" spans="1:14" x14ac:dyDescent="0.45">
      <c r="A852" s="195">
        <f t="shared" si="36"/>
        <v>7.0916666666668089</v>
      </c>
      <c r="B852" s="2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>
        <f t="shared" si="35"/>
        <v>0</v>
      </c>
      <c r="N852" s="195">
        <f t="shared" si="37"/>
        <v>13872</v>
      </c>
    </row>
    <row r="853" spans="1:14" x14ac:dyDescent="0.45">
      <c r="A853" s="195">
        <f t="shared" si="36"/>
        <v>7.1000000000001426</v>
      </c>
      <c r="B853" s="2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>
        <f t="shared" si="35"/>
        <v>0</v>
      </c>
      <c r="N853" s="195">
        <f t="shared" si="37"/>
        <v>13872</v>
      </c>
    </row>
    <row r="854" spans="1:14" x14ac:dyDescent="0.45">
      <c r="A854" s="195">
        <f t="shared" si="36"/>
        <v>7.1083333333334764</v>
      </c>
      <c r="B854" s="2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>
        <f t="shared" si="35"/>
        <v>0</v>
      </c>
      <c r="N854" s="195">
        <f t="shared" si="37"/>
        <v>13872</v>
      </c>
    </row>
    <row r="855" spans="1:14" x14ac:dyDescent="0.45">
      <c r="A855" s="195">
        <f t="shared" si="36"/>
        <v>7.1166666666668101</v>
      </c>
      <c r="B855" s="2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>
        <f t="shared" si="35"/>
        <v>0</v>
      </c>
      <c r="N855" s="195">
        <f t="shared" si="37"/>
        <v>13872</v>
      </c>
    </row>
    <row r="856" spans="1:14" x14ac:dyDescent="0.45">
      <c r="A856" s="195">
        <f t="shared" si="36"/>
        <v>7.1250000000001439</v>
      </c>
      <c r="B856" s="2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>
        <f t="shared" si="35"/>
        <v>0</v>
      </c>
      <c r="N856" s="195">
        <f t="shared" si="37"/>
        <v>13872</v>
      </c>
    </row>
    <row r="857" spans="1:14" x14ac:dyDescent="0.45">
      <c r="A857" s="195">
        <f t="shared" si="36"/>
        <v>7.1333333333334776</v>
      </c>
      <c r="B857" s="2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>
        <f t="shared" si="35"/>
        <v>0</v>
      </c>
      <c r="N857" s="195">
        <f t="shared" si="37"/>
        <v>13872</v>
      </c>
    </row>
    <row r="858" spans="1:14" x14ac:dyDescent="0.45">
      <c r="A858" s="195">
        <f t="shared" si="36"/>
        <v>7.1416666666668114</v>
      </c>
      <c r="B858" s="2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>
        <f t="shared" si="35"/>
        <v>0</v>
      </c>
      <c r="N858" s="195">
        <f t="shared" si="37"/>
        <v>13872</v>
      </c>
    </row>
    <row r="859" spans="1:14" x14ac:dyDescent="0.45">
      <c r="A859" s="195">
        <f t="shared" si="36"/>
        <v>7.1500000000001451</v>
      </c>
      <c r="B859" s="2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>
        <f t="shared" si="35"/>
        <v>0</v>
      </c>
      <c r="N859" s="195">
        <f t="shared" si="37"/>
        <v>13872</v>
      </c>
    </row>
    <row r="860" spans="1:14" x14ac:dyDescent="0.45">
      <c r="A860" s="195">
        <f t="shared" si="36"/>
        <v>7.1583333333334789</v>
      </c>
      <c r="B860" s="2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>
        <f t="shared" si="35"/>
        <v>0</v>
      </c>
      <c r="N860" s="195">
        <f t="shared" si="37"/>
        <v>13872</v>
      </c>
    </row>
    <row r="861" spans="1:14" x14ac:dyDescent="0.45">
      <c r="A861" s="195">
        <f t="shared" si="36"/>
        <v>7.1666666666668126</v>
      </c>
      <c r="B861" s="2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>
        <f t="shared" si="35"/>
        <v>0</v>
      </c>
      <c r="N861" s="195">
        <f t="shared" si="37"/>
        <v>13872</v>
      </c>
    </row>
    <row r="862" spans="1:14" x14ac:dyDescent="0.45">
      <c r="A862" s="195">
        <f t="shared" si="36"/>
        <v>7.1750000000001464</v>
      </c>
      <c r="B862" s="2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>
        <f t="shared" si="35"/>
        <v>0</v>
      </c>
      <c r="N862" s="195">
        <f t="shared" si="37"/>
        <v>13872</v>
      </c>
    </row>
    <row r="863" spans="1:14" x14ac:dyDescent="0.45">
      <c r="A863" s="195">
        <f t="shared" si="36"/>
        <v>7.1833333333334801</v>
      </c>
      <c r="B863" s="2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>
        <f t="shared" si="35"/>
        <v>0</v>
      </c>
      <c r="N863" s="195">
        <f t="shared" si="37"/>
        <v>13872</v>
      </c>
    </row>
    <row r="864" spans="1:14" x14ac:dyDescent="0.45">
      <c r="A864" s="195">
        <f t="shared" si="36"/>
        <v>7.1916666666668139</v>
      </c>
      <c r="B864" s="2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>
        <f t="shared" si="35"/>
        <v>0</v>
      </c>
      <c r="N864" s="195">
        <f t="shared" si="37"/>
        <v>13872</v>
      </c>
    </row>
    <row r="865" spans="1:14" x14ac:dyDescent="0.45">
      <c r="A865" s="195">
        <f t="shared" si="36"/>
        <v>7.2000000000001476</v>
      </c>
      <c r="B865" s="2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>
        <f t="shared" si="35"/>
        <v>0</v>
      </c>
      <c r="N865" s="195">
        <f t="shared" si="37"/>
        <v>13872</v>
      </c>
    </row>
    <row r="866" spans="1:14" x14ac:dyDescent="0.45">
      <c r="A866" s="195">
        <f t="shared" si="36"/>
        <v>7.2083333333334814</v>
      </c>
      <c r="B866" s="2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>
        <f t="shared" si="35"/>
        <v>0</v>
      </c>
      <c r="N866" s="195">
        <f t="shared" si="37"/>
        <v>13872</v>
      </c>
    </row>
    <row r="867" spans="1:14" x14ac:dyDescent="0.45">
      <c r="A867" s="195">
        <f t="shared" si="36"/>
        <v>7.2166666666668151</v>
      </c>
      <c r="B867" s="2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>
        <f t="shared" si="35"/>
        <v>0</v>
      </c>
      <c r="N867" s="195">
        <f t="shared" si="37"/>
        <v>13872</v>
      </c>
    </row>
    <row r="868" spans="1:14" x14ac:dyDescent="0.45">
      <c r="A868" s="195">
        <f t="shared" si="36"/>
        <v>7.2250000000001489</v>
      </c>
      <c r="B868" s="2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>
        <f t="shared" si="35"/>
        <v>0</v>
      </c>
      <c r="N868" s="195">
        <f t="shared" si="37"/>
        <v>13872</v>
      </c>
    </row>
    <row r="869" spans="1:14" x14ac:dyDescent="0.45">
      <c r="A869" s="195">
        <f t="shared" si="36"/>
        <v>7.2333333333334826</v>
      </c>
      <c r="B869" s="2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>
        <f t="shared" si="35"/>
        <v>0</v>
      </c>
      <c r="N869" s="195">
        <f t="shared" si="37"/>
        <v>13872</v>
      </c>
    </row>
    <row r="870" spans="1:14" x14ac:dyDescent="0.45">
      <c r="A870" s="195">
        <f t="shared" si="36"/>
        <v>7.2416666666668164</v>
      </c>
      <c r="B870" s="2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>
        <f t="shared" si="35"/>
        <v>0</v>
      </c>
      <c r="N870" s="195">
        <f t="shared" si="37"/>
        <v>13872</v>
      </c>
    </row>
    <row r="871" spans="1:14" x14ac:dyDescent="0.45">
      <c r="A871" s="195">
        <f t="shared" si="36"/>
        <v>7.2500000000001501</v>
      </c>
      <c r="B871" s="2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>
        <f t="shared" si="35"/>
        <v>0</v>
      </c>
      <c r="N871" s="195">
        <f t="shared" si="37"/>
        <v>13872</v>
      </c>
    </row>
    <row r="872" spans="1:14" x14ac:dyDescent="0.45">
      <c r="A872" s="195">
        <f t="shared" si="36"/>
        <v>7.2583333333334838</v>
      </c>
      <c r="B872" s="2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>
        <f t="shared" si="35"/>
        <v>0</v>
      </c>
      <c r="N872" s="195">
        <f t="shared" si="37"/>
        <v>13872</v>
      </c>
    </row>
    <row r="873" spans="1:14" x14ac:dyDescent="0.45">
      <c r="A873" s="195">
        <f t="shared" si="36"/>
        <v>7.2666666666668176</v>
      </c>
      <c r="B873" s="2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>
        <f t="shared" si="35"/>
        <v>0</v>
      </c>
      <c r="N873" s="195">
        <f t="shared" si="37"/>
        <v>13872</v>
      </c>
    </row>
    <row r="874" spans="1:14" x14ac:dyDescent="0.45">
      <c r="A874" s="195">
        <f t="shared" si="36"/>
        <v>7.2750000000001513</v>
      </c>
      <c r="B874" s="2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>
        <f t="shared" si="35"/>
        <v>0</v>
      </c>
      <c r="N874" s="195">
        <f t="shared" si="37"/>
        <v>13872</v>
      </c>
    </row>
    <row r="875" spans="1:14" x14ac:dyDescent="0.45">
      <c r="A875" s="195">
        <f t="shared" si="36"/>
        <v>7.2833333333334851</v>
      </c>
      <c r="B875" s="2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>
        <f t="shared" si="35"/>
        <v>0</v>
      </c>
      <c r="N875" s="195">
        <f t="shared" si="37"/>
        <v>13872</v>
      </c>
    </row>
    <row r="876" spans="1:14" x14ac:dyDescent="0.45">
      <c r="A876" s="195">
        <f t="shared" si="36"/>
        <v>7.2916666666668188</v>
      </c>
      <c r="B876" s="2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>
        <f t="shared" si="35"/>
        <v>0</v>
      </c>
      <c r="N876" s="195">
        <f t="shared" si="37"/>
        <v>13872</v>
      </c>
    </row>
    <row r="877" spans="1:14" x14ac:dyDescent="0.45">
      <c r="A877" s="195">
        <f t="shared" si="36"/>
        <v>7.3000000000001526</v>
      </c>
      <c r="B877" s="2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>
        <f t="shared" si="35"/>
        <v>0</v>
      </c>
      <c r="N877" s="195">
        <f t="shared" si="37"/>
        <v>13872</v>
      </c>
    </row>
    <row r="878" spans="1:14" x14ac:dyDescent="0.45">
      <c r="A878" s="195">
        <f t="shared" si="36"/>
        <v>7.3083333333334863</v>
      </c>
      <c r="B878" s="2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>
        <f t="shared" si="35"/>
        <v>0</v>
      </c>
      <c r="N878" s="195">
        <f t="shared" si="37"/>
        <v>13872</v>
      </c>
    </row>
    <row r="879" spans="1:14" x14ac:dyDescent="0.45">
      <c r="A879" s="195">
        <f t="shared" si="36"/>
        <v>7.3166666666668201</v>
      </c>
      <c r="B879" s="2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>
        <f t="shared" si="35"/>
        <v>0</v>
      </c>
      <c r="N879" s="195">
        <f t="shared" si="37"/>
        <v>13872</v>
      </c>
    </row>
    <row r="880" spans="1:14" x14ac:dyDescent="0.45">
      <c r="A880" s="195">
        <f t="shared" si="36"/>
        <v>7.3250000000001538</v>
      </c>
      <c r="B880" s="2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>
        <f t="shared" si="35"/>
        <v>0</v>
      </c>
      <c r="N880" s="195">
        <f t="shared" si="37"/>
        <v>13872</v>
      </c>
    </row>
    <row r="881" spans="1:14" x14ac:dyDescent="0.45">
      <c r="A881" s="195">
        <f t="shared" si="36"/>
        <v>7.3333333333334876</v>
      </c>
      <c r="B881" s="2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>
        <f t="shared" si="35"/>
        <v>0</v>
      </c>
      <c r="N881" s="195">
        <f t="shared" si="37"/>
        <v>13872</v>
      </c>
    </row>
    <row r="882" spans="1:14" x14ac:dyDescent="0.45">
      <c r="A882" s="195">
        <f t="shared" si="36"/>
        <v>7.3416666666668213</v>
      </c>
      <c r="B882" s="2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>
        <f t="shared" si="35"/>
        <v>0</v>
      </c>
      <c r="N882" s="195">
        <f t="shared" si="37"/>
        <v>13872</v>
      </c>
    </row>
    <row r="883" spans="1:14" x14ac:dyDescent="0.45">
      <c r="A883" s="195">
        <f t="shared" si="36"/>
        <v>7.3500000000001551</v>
      </c>
      <c r="B883" s="2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>
        <f t="shared" si="35"/>
        <v>0</v>
      </c>
      <c r="N883" s="195">
        <f t="shared" si="37"/>
        <v>13872</v>
      </c>
    </row>
    <row r="884" spans="1:14" x14ac:dyDescent="0.45">
      <c r="A884" s="195">
        <f t="shared" si="36"/>
        <v>7.3583333333334888</v>
      </c>
      <c r="B884" s="2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>
        <f t="shared" si="35"/>
        <v>0</v>
      </c>
      <c r="N884" s="195">
        <f t="shared" si="37"/>
        <v>13872</v>
      </c>
    </row>
    <row r="885" spans="1:14" x14ac:dyDescent="0.45">
      <c r="A885" s="195">
        <f t="shared" si="36"/>
        <v>7.3666666666668226</v>
      </c>
      <c r="B885" s="2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>
        <f t="shared" si="35"/>
        <v>0</v>
      </c>
      <c r="N885" s="195">
        <f t="shared" si="37"/>
        <v>13872</v>
      </c>
    </row>
    <row r="886" spans="1:14" x14ac:dyDescent="0.45">
      <c r="A886" s="195">
        <f t="shared" si="36"/>
        <v>7.3750000000001563</v>
      </c>
      <c r="B886" s="2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>
        <f t="shared" si="35"/>
        <v>0</v>
      </c>
      <c r="N886" s="195">
        <f t="shared" si="37"/>
        <v>13872</v>
      </c>
    </row>
    <row r="887" spans="1:14" x14ac:dyDescent="0.45">
      <c r="A887" s="195">
        <f t="shared" si="36"/>
        <v>7.3833333333334901</v>
      </c>
      <c r="B887" s="2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>
        <f t="shared" si="35"/>
        <v>0</v>
      </c>
      <c r="N887" s="195">
        <f t="shared" si="37"/>
        <v>13872</v>
      </c>
    </row>
    <row r="888" spans="1:14" x14ac:dyDescent="0.45">
      <c r="A888" s="195">
        <f t="shared" si="36"/>
        <v>7.3916666666668238</v>
      </c>
      <c r="B888" s="2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>
        <f t="shared" si="35"/>
        <v>0</v>
      </c>
      <c r="N888" s="195">
        <f t="shared" si="37"/>
        <v>13872</v>
      </c>
    </row>
    <row r="889" spans="1:14" x14ac:dyDescent="0.45">
      <c r="A889" s="195">
        <f t="shared" si="36"/>
        <v>7.4000000000001576</v>
      </c>
      <c r="B889" s="2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>
        <f t="shared" si="35"/>
        <v>0</v>
      </c>
      <c r="N889" s="195">
        <f t="shared" si="37"/>
        <v>13872</v>
      </c>
    </row>
    <row r="890" spans="1:14" x14ac:dyDescent="0.45">
      <c r="A890" s="195">
        <f t="shared" si="36"/>
        <v>7.4083333333334913</v>
      </c>
      <c r="B890" s="2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>
        <f t="shared" si="35"/>
        <v>0</v>
      </c>
      <c r="N890" s="195">
        <f t="shared" si="37"/>
        <v>13872</v>
      </c>
    </row>
    <row r="891" spans="1:14" x14ac:dyDescent="0.45">
      <c r="A891" s="195">
        <f t="shared" si="36"/>
        <v>7.4166666666668251</v>
      </c>
      <c r="B891" s="2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>
        <f t="shared" si="35"/>
        <v>0</v>
      </c>
      <c r="N891" s="195">
        <f t="shared" si="37"/>
        <v>13872</v>
      </c>
    </row>
    <row r="892" spans="1:14" x14ac:dyDescent="0.45">
      <c r="A892" s="195">
        <f t="shared" si="36"/>
        <v>7.4250000000001588</v>
      </c>
      <c r="B892" s="2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>
        <f t="shared" si="35"/>
        <v>0</v>
      </c>
      <c r="N892" s="195">
        <f t="shared" si="37"/>
        <v>13872</v>
      </c>
    </row>
    <row r="893" spans="1:14" x14ac:dyDescent="0.45">
      <c r="A893" s="195">
        <f t="shared" si="36"/>
        <v>7.4333333333334926</v>
      </c>
      <c r="B893" s="2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>
        <f t="shared" si="35"/>
        <v>0</v>
      </c>
      <c r="N893" s="195">
        <f t="shared" si="37"/>
        <v>13872</v>
      </c>
    </row>
    <row r="894" spans="1:14" x14ac:dyDescent="0.45">
      <c r="A894" s="195">
        <f t="shared" si="36"/>
        <v>7.4416666666668263</v>
      </c>
      <c r="B894" s="2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>
        <f t="shared" si="35"/>
        <v>0</v>
      </c>
      <c r="N894" s="195">
        <f t="shared" si="37"/>
        <v>13872</v>
      </c>
    </row>
    <row r="895" spans="1:14" x14ac:dyDescent="0.45">
      <c r="A895" s="195">
        <f t="shared" si="36"/>
        <v>7.45000000000016</v>
      </c>
      <c r="B895" s="2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>
        <f t="shared" si="35"/>
        <v>0</v>
      </c>
      <c r="N895" s="195">
        <f t="shared" si="37"/>
        <v>13872</v>
      </c>
    </row>
    <row r="896" spans="1:14" x14ac:dyDescent="0.45">
      <c r="A896" s="195">
        <f t="shared" si="36"/>
        <v>7.4583333333334938</v>
      </c>
      <c r="B896" s="2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>
        <f t="shared" si="35"/>
        <v>0</v>
      </c>
      <c r="N896" s="195">
        <f t="shared" si="37"/>
        <v>13872</v>
      </c>
    </row>
    <row r="897" spans="1:14" x14ac:dyDescent="0.45">
      <c r="A897" s="195">
        <f t="shared" si="36"/>
        <v>7.4666666666668275</v>
      </c>
      <c r="B897" s="2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>
        <f t="shared" si="35"/>
        <v>0</v>
      </c>
      <c r="N897" s="195">
        <f t="shared" si="37"/>
        <v>13872</v>
      </c>
    </row>
    <row r="898" spans="1:14" x14ac:dyDescent="0.45">
      <c r="A898" s="195">
        <f t="shared" si="36"/>
        <v>7.4750000000001613</v>
      </c>
      <c r="B898" s="2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>
        <f t="shared" si="35"/>
        <v>0</v>
      </c>
      <c r="N898" s="195">
        <f t="shared" si="37"/>
        <v>13872</v>
      </c>
    </row>
    <row r="899" spans="1:14" x14ac:dyDescent="0.45">
      <c r="A899" s="195">
        <f t="shared" si="36"/>
        <v>7.483333333333495</v>
      </c>
      <c r="B899" s="2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>
        <f t="shared" ref="M899:M962" si="38">J899*K899</f>
        <v>0</v>
      </c>
      <c r="N899" s="195">
        <f t="shared" si="37"/>
        <v>13872</v>
      </c>
    </row>
    <row r="900" spans="1:14" x14ac:dyDescent="0.45">
      <c r="A900" s="195">
        <f t="shared" ref="A900:A963" si="39">A899+30/3600</f>
        <v>7.4916666666668288</v>
      </c>
      <c r="B900" s="2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>
        <f t="shared" si="38"/>
        <v>0</v>
      </c>
      <c r="N900" s="195">
        <f t="shared" ref="N900:N963" si="40">K900*30+N899</f>
        <v>13872</v>
      </c>
    </row>
    <row r="901" spans="1:14" x14ac:dyDescent="0.45">
      <c r="A901" s="195">
        <f t="shared" si="39"/>
        <v>7.5000000000001625</v>
      </c>
      <c r="B901" s="2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>
        <f t="shared" si="38"/>
        <v>0</v>
      </c>
      <c r="N901" s="195">
        <f t="shared" si="40"/>
        <v>13872</v>
      </c>
    </row>
    <row r="902" spans="1:14" x14ac:dyDescent="0.45">
      <c r="A902" s="195">
        <f t="shared" si="39"/>
        <v>7.5083333333334963</v>
      </c>
      <c r="B902" s="2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>
        <f t="shared" si="38"/>
        <v>0</v>
      </c>
      <c r="N902" s="195">
        <f t="shared" si="40"/>
        <v>13872</v>
      </c>
    </row>
    <row r="903" spans="1:14" x14ac:dyDescent="0.45">
      <c r="A903" s="195">
        <f t="shared" si="39"/>
        <v>7.51666666666683</v>
      </c>
      <c r="B903" s="2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>
        <f t="shared" si="38"/>
        <v>0</v>
      </c>
      <c r="N903" s="195">
        <f t="shared" si="40"/>
        <v>13872</v>
      </c>
    </row>
    <row r="904" spans="1:14" x14ac:dyDescent="0.45">
      <c r="A904" s="195">
        <f t="shared" si="39"/>
        <v>7.5250000000001638</v>
      </c>
      <c r="B904" s="2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>
        <f t="shared" si="38"/>
        <v>0</v>
      </c>
      <c r="N904" s="195">
        <f t="shared" si="40"/>
        <v>13872</v>
      </c>
    </row>
    <row r="905" spans="1:14" x14ac:dyDescent="0.45">
      <c r="A905" s="195">
        <f t="shared" si="39"/>
        <v>7.5333333333334975</v>
      </c>
      <c r="B905" s="2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>
        <f t="shared" si="38"/>
        <v>0</v>
      </c>
      <c r="N905" s="195">
        <f t="shared" si="40"/>
        <v>13872</v>
      </c>
    </row>
    <row r="906" spans="1:14" x14ac:dyDescent="0.45">
      <c r="A906" s="195">
        <f t="shared" si="39"/>
        <v>7.5416666666668313</v>
      </c>
      <c r="B906" s="2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>
        <f t="shared" si="38"/>
        <v>0</v>
      </c>
      <c r="N906" s="195">
        <f t="shared" si="40"/>
        <v>13872</v>
      </c>
    </row>
    <row r="907" spans="1:14" x14ac:dyDescent="0.45">
      <c r="A907" s="195">
        <f t="shared" si="39"/>
        <v>7.550000000000165</v>
      </c>
      <c r="B907" s="2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>
        <f t="shared" si="38"/>
        <v>0</v>
      </c>
      <c r="N907" s="195">
        <f t="shared" si="40"/>
        <v>13872</v>
      </c>
    </row>
    <row r="908" spans="1:14" x14ac:dyDescent="0.45">
      <c r="A908" s="195">
        <f t="shared" si="39"/>
        <v>7.5583333333334988</v>
      </c>
      <c r="B908" s="2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>
        <f t="shared" si="38"/>
        <v>0</v>
      </c>
      <c r="N908" s="195">
        <f t="shared" si="40"/>
        <v>13872</v>
      </c>
    </row>
    <row r="909" spans="1:14" x14ac:dyDescent="0.45">
      <c r="A909" s="195">
        <f t="shared" si="39"/>
        <v>7.5666666666668325</v>
      </c>
      <c r="B909" s="2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>
        <f t="shared" si="38"/>
        <v>0</v>
      </c>
      <c r="N909" s="195">
        <f t="shared" si="40"/>
        <v>13872</v>
      </c>
    </row>
    <row r="910" spans="1:14" x14ac:dyDescent="0.45">
      <c r="A910" s="195">
        <f t="shared" si="39"/>
        <v>7.5750000000001663</v>
      </c>
      <c r="B910" s="2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>
        <f t="shared" si="38"/>
        <v>0</v>
      </c>
      <c r="N910" s="195">
        <f t="shared" si="40"/>
        <v>13872</v>
      </c>
    </row>
    <row r="911" spans="1:14" x14ac:dyDescent="0.45">
      <c r="A911" s="195">
        <f t="shared" si="39"/>
        <v>7.5833333333335</v>
      </c>
      <c r="B911" s="2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>
        <f t="shared" si="38"/>
        <v>0</v>
      </c>
      <c r="N911" s="195">
        <f t="shared" si="40"/>
        <v>13872</v>
      </c>
    </row>
    <row r="912" spans="1:14" x14ac:dyDescent="0.45">
      <c r="A912" s="195">
        <f t="shared" si="39"/>
        <v>7.5916666666668338</v>
      </c>
      <c r="B912" s="2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>
        <f t="shared" si="38"/>
        <v>0</v>
      </c>
      <c r="N912" s="195">
        <f t="shared" si="40"/>
        <v>13872</v>
      </c>
    </row>
    <row r="913" spans="1:14" x14ac:dyDescent="0.45">
      <c r="A913" s="195">
        <f t="shared" si="39"/>
        <v>7.6000000000001675</v>
      </c>
      <c r="B913" s="2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>
        <f t="shared" si="38"/>
        <v>0</v>
      </c>
      <c r="N913" s="195">
        <f t="shared" si="40"/>
        <v>13872</v>
      </c>
    </row>
    <row r="914" spans="1:14" x14ac:dyDescent="0.45">
      <c r="A914" s="195">
        <f t="shared" si="39"/>
        <v>7.6083333333335013</v>
      </c>
      <c r="B914" s="2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>
        <f t="shared" si="38"/>
        <v>0</v>
      </c>
      <c r="N914" s="195">
        <f t="shared" si="40"/>
        <v>13872</v>
      </c>
    </row>
    <row r="915" spans="1:14" x14ac:dyDescent="0.45">
      <c r="A915" s="195">
        <f t="shared" si="39"/>
        <v>7.616666666666835</v>
      </c>
      <c r="B915" s="2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>
        <f t="shared" si="38"/>
        <v>0</v>
      </c>
      <c r="N915" s="195">
        <f t="shared" si="40"/>
        <v>13872</v>
      </c>
    </row>
    <row r="916" spans="1:14" x14ac:dyDescent="0.45">
      <c r="A916" s="195">
        <f t="shared" si="39"/>
        <v>7.6250000000001688</v>
      </c>
      <c r="B916" s="2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>
        <f t="shared" si="38"/>
        <v>0</v>
      </c>
      <c r="N916" s="195">
        <f t="shared" si="40"/>
        <v>13872</v>
      </c>
    </row>
    <row r="917" spans="1:14" x14ac:dyDescent="0.45">
      <c r="A917" s="195">
        <f t="shared" si="39"/>
        <v>7.6333333333335025</v>
      </c>
      <c r="B917" s="2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>
        <f t="shared" si="38"/>
        <v>0</v>
      </c>
      <c r="N917" s="195">
        <f t="shared" si="40"/>
        <v>13872</v>
      </c>
    </row>
    <row r="918" spans="1:14" x14ac:dyDescent="0.45">
      <c r="A918" s="195">
        <f t="shared" si="39"/>
        <v>7.6416666666668362</v>
      </c>
      <c r="B918" s="2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>
        <f t="shared" si="38"/>
        <v>0</v>
      </c>
      <c r="N918" s="195">
        <f t="shared" si="40"/>
        <v>13872</v>
      </c>
    </row>
    <row r="919" spans="1:14" x14ac:dyDescent="0.45">
      <c r="A919" s="195">
        <f t="shared" si="39"/>
        <v>7.65000000000017</v>
      </c>
      <c r="B919" s="2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>
        <f t="shared" si="38"/>
        <v>0</v>
      </c>
      <c r="N919" s="195">
        <f t="shared" si="40"/>
        <v>13872</v>
      </c>
    </row>
    <row r="920" spans="1:14" x14ac:dyDescent="0.45">
      <c r="A920" s="195">
        <f t="shared" si="39"/>
        <v>7.6583333333335037</v>
      </c>
      <c r="B920" s="2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>
        <f t="shared" si="38"/>
        <v>0</v>
      </c>
      <c r="N920" s="195">
        <f t="shared" si="40"/>
        <v>13872</v>
      </c>
    </row>
    <row r="921" spans="1:14" x14ac:dyDescent="0.45">
      <c r="A921" s="195">
        <f t="shared" si="39"/>
        <v>7.6666666666668375</v>
      </c>
      <c r="B921" s="2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>
        <f t="shared" si="38"/>
        <v>0</v>
      </c>
      <c r="N921" s="195">
        <f t="shared" si="40"/>
        <v>13872</v>
      </c>
    </row>
    <row r="922" spans="1:14" x14ac:dyDescent="0.45">
      <c r="A922" s="195">
        <f t="shared" si="39"/>
        <v>7.6750000000001712</v>
      </c>
      <c r="B922" s="2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>
        <f t="shared" si="38"/>
        <v>0</v>
      </c>
      <c r="N922" s="195">
        <f t="shared" si="40"/>
        <v>13872</v>
      </c>
    </row>
    <row r="923" spans="1:14" x14ac:dyDescent="0.45">
      <c r="A923" s="195">
        <f t="shared" si="39"/>
        <v>7.683333333333505</v>
      </c>
      <c r="B923" s="2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>
        <f t="shared" si="38"/>
        <v>0</v>
      </c>
      <c r="N923" s="195">
        <f t="shared" si="40"/>
        <v>13872</v>
      </c>
    </row>
    <row r="924" spans="1:14" x14ac:dyDescent="0.45">
      <c r="A924" s="195">
        <f t="shared" si="39"/>
        <v>7.6916666666668387</v>
      </c>
      <c r="B924" s="2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>
        <f t="shared" si="38"/>
        <v>0</v>
      </c>
      <c r="N924" s="195">
        <f t="shared" si="40"/>
        <v>13872</v>
      </c>
    </row>
    <row r="925" spans="1:14" x14ac:dyDescent="0.45">
      <c r="A925" s="195">
        <f t="shared" si="39"/>
        <v>7.7000000000001725</v>
      </c>
      <c r="B925" s="2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>
        <f t="shared" si="38"/>
        <v>0</v>
      </c>
      <c r="N925" s="195">
        <f t="shared" si="40"/>
        <v>13872</v>
      </c>
    </row>
    <row r="926" spans="1:14" x14ac:dyDescent="0.45">
      <c r="A926" s="195">
        <f t="shared" si="39"/>
        <v>7.7083333333335062</v>
      </c>
      <c r="B926" s="2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>
        <f t="shared" si="38"/>
        <v>0</v>
      </c>
      <c r="N926" s="195">
        <f t="shared" si="40"/>
        <v>13872</v>
      </c>
    </row>
    <row r="927" spans="1:14" x14ac:dyDescent="0.45">
      <c r="A927" s="195">
        <f t="shared" si="39"/>
        <v>7.71666666666684</v>
      </c>
      <c r="B927" s="2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>
        <f t="shared" si="38"/>
        <v>0</v>
      </c>
      <c r="N927" s="195">
        <f t="shared" si="40"/>
        <v>13872</v>
      </c>
    </row>
    <row r="928" spans="1:14" x14ac:dyDescent="0.45">
      <c r="A928" s="195">
        <f t="shared" si="39"/>
        <v>7.7250000000001737</v>
      </c>
      <c r="B928" s="2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>
        <f t="shared" si="38"/>
        <v>0</v>
      </c>
      <c r="N928" s="195">
        <f t="shared" si="40"/>
        <v>13872</v>
      </c>
    </row>
    <row r="929" spans="1:14" x14ac:dyDescent="0.45">
      <c r="A929" s="195">
        <f t="shared" si="39"/>
        <v>7.7333333333335075</v>
      </c>
      <c r="B929" s="2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>
        <f t="shared" si="38"/>
        <v>0</v>
      </c>
      <c r="N929" s="195">
        <f t="shared" si="40"/>
        <v>13872</v>
      </c>
    </row>
    <row r="930" spans="1:14" x14ac:dyDescent="0.45">
      <c r="A930" s="195">
        <f t="shared" si="39"/>
        <v>7.7416666666668412</v>
      </c>
      <c r="B930" s="2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>
        <f t="shared" si="38"/>
        <v>0</v>
      </c>
      <c r="N930" s="195">
        <f t="shared" si="40"/>
        <v>13872</v>
      </c>
    </row>
    <row r="931" spans="1:14" x14ac:dyDescent="0.45">
      <c r="A931" s="195">
        <f t="shared" si="39"/>
        <v>7.750000000000175</v>
      </c>
      <c r="B931" s="2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>
        <f t="shared" si="38"/>
        <v>0</v>
      </c>
      <c r="N931" s="195">
        <f t="shared" si="40"/>
        <v>13872</v>
      </c>
    </row>
    <row r="932" spans="1:14" x14ac:dyDescent="0.45">
      <c r="A932" s="195">
        <f t="shared" si="39"/>
        <v>7.7583333333335087</v>
      </c>
      <c r="B932" s="2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>
        <f t="shared" si="38"/>
        <v>0</v>
      </c>
      <c r="N932" s="195">
        <f t="shared" si="40"/>
        <v>13872</v>
      </c>
    </row>
    <row r="933" spans="1:14" x14ac:dyDescent="0.45">
      <c r="A933" s="195">
        <f t="shared" si="39"/>
        <v>7.7666666666668425</v>
      </c>
      <c r="B933" s="2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>
        <f t="shared" si="38"/>
        <v>0</v>
      </c>
      <c r="N933" s="195">
        <f t="shared" si="40"/>
        <v>13872</v>
      </c>
    </row>
    <row r="934" spans="1:14" x14ac:dyDescent="0.45">
      <c r="A934" s="195">
        <f t="shared" si="39"/>
        <v>7.7750000000001762</v>
      </c>
      <c r="B934" s="2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>
        <f t="shared" si="38"/>
        <v>0</v>
      </c>
      <c r="N934" s="195">
        <f t="shared" si="40"/>
        <v>13872</v>
      </c>
    </row>
    <row r="935" spans="1:14" x14ac:dyDescent="0.45">
      <c r="A935" s="195">
        <f t="shared" si="39"/>
        <v>7.78333333333351</v>
      </c>
      <c r="B935" s="2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>
        <f t="shared" si="38"/>
        <v>0</v>
      </c>
      <c r="N935" s="195">
        <f t="shared" si="40"/>
        <v>13872</v>
      </c>
    </row>
    <row r="936" spans="1:14" x14ac:dyDescent="0.45">
      <c r="A936" s="195">
        <f t="shared" si="39"/>
        <v>7.7916666666668437</v>
      </c>
      <c r="B936" s="2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>
        <f t="shared" si="38"/>
        <v>0</v>
      </c>
      <c r="N936" s="195">
        <f t="shared" si="40"/>
        <v>13872</v>
      </c>
    </row>
    <row r="937" spans="1:14" x14ac:dyDescent="0.45">
      <c r="A937" s="195">
        <f t="shared" si="39"/>
        <v>7.8000000000001775</v>
      </c>
      <c r="B937" s="2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>
        <f t="shared" si="38"/>
        <v>0</v>
      </c>
      <c r="N937" s="195">
        <f t="shared" si="40"/>
        <v>13872</v>
      </c>
    </row>
    <row r="938" spans="1:14" x14ac:dyDescent="0.45">
      <c r="A938" s="195">
        <f t="shared" si="39"/>
        <v>7.8083333333335112</v>
      </c>
      <c r="B938" s="2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>
        <f t="shared" si="38"/>
        <v>0</v>
      </c>
      <c r="N938" s="195">
        <f t="shared" si="40"/>
        <v>13872</v>
      </c>
    </row>
    <row r="939" spans="1:14" x14ac:dyDescent="0.45">
      <c r="A939" s="195">
        <f t="shared" si="39"/>
        <v>7.816666666666845</v>
      </c>
      <c r="B939" s="2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>
        <f t="shared" si="38"/>
        <v>0</v>
      </c>
      <c r="N939" s="195">
        <f t="shared" si="40"/>
        <v>13872</v>
      </c>
    </row>
    <row r="940" spans="1:14" x14ac:dyDescent="0.45">
      <c r="A940" s="195">
        <f t="shared" si="39"/>
        <v>7.8250000000001787</v>
      </c>
      <c r="B940" s="2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>
        <f t="shared" si="38"/>
        <v>0</v>
      </c>
      <c r="N940" s="195">
        <f t="shared" si="40"/>
        <v>13872</v>
      </c>
    </row>
    <row r="941" spans="1:14" x14ac:dyDescent="0.45">
      <c r="A941" s="195">
        <f t="shared" si="39"/>
        <v>7.8333333333335124</v>
      </c>
      <c r="B941" s="2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>
        <f t="shared" si="38"/>
        <v>0</v>
      </c>
      <c r="N941" s="195">
        <f t="shared" si="40"/>
        <v>13872</v>
      </c>
    </row>
    <row r="942" spans="1:14" x14ac:dyDescent="0.45">
      <c r="A942" s="195">
        <f t="shared" si="39"/>
        <v>7.8416666666668462</v>
      </c>
      <c r="B942" s="2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>
        <f t="shared" si="38"/>
        <v>0</v>
      </c>
      <c r="N942" s="195">
        <f t="shared" si="40"/>
        <v>13872</v>
      </c>
    </row>
    <row r="943" spans="1:14" x14ac:dyDescent="0.45">
      <c r="A943" s="195">
        <f t="shared" si="39"/>
        <v>7.8500000000001799</v>
      </c>
      <c r="B943" s="2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>
        <f t="shared" si="38"/>
        <v>0</v>
      </c>
      <c r="N943" s="195">
        <f t="shared" si="40"/>
        <v>13872</v>
      </c>
    </row>
    <row r="944" spans="1:14" x14ac:dyDescent="0.45">
      <c r="A944" s="195">
        <f t="shared" si="39"/>
        <v>7.8583333333335137</v>
      </c>
      <c r="B944" s="2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>
        <f t="shared" si="38"/>
        <v>0</v>
      </c>
      <c r="N944" s="195">
        <f t="shared" si="40"/>
        <v>13872</v>
      </c>
    </row>
    <row r="945" spans="1:14" x14ac:dyDescent="0.45">
      <c r="A945" s="195">
        <f t="shared" si="39"/>
        <v>7.8666666666668474</v>
      </c>
      <c r="B945" s="2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>
        <f t="shared" si="38"/>
        <v>0</v>
      </c>
      <c r="N945" s="195">
        <f t="shared" si="40"/>
        <v>13872</v>
      </c>
    </row>
    <row r="946" spans="1:14" x14ac:dyDescent="0.45">
      <c r="A946" s="195">
        <f t="shared" si="39"/>
        <v>7.8750000000001812</v>
      </c>
      <c r="B946" s="2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>
        <f t="shared" si="38"/>
        <v>0</v>
      </c>
      <c r="N946" s="195">
        <f t="shared" si="40"/>
        <v>13872</v>
      </c>
    </row>
    <row r="947" spans="1:14" x14ac:dyDescent="0.45">
      <c r="A947" s="195">
        <f t="shared" si="39"/>
        <v>7.8833333333335149</v>
      </c>
      <c r="B947" s="2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>
        <f t="shared" si="38"/>
        <v>0</v>
      </c>
      <c r="N947" s="195">
        <f t="shared" si="40"/>
        <v>13872</v>
      </c>
    </row>
    <row r="948" spans="1:14" x14ac:dyDescent="0.45">
      <c r="A948" s="195">
        <f t="shared" si="39"/>
        <v>7.8916666666668487</v>
      </c>
      <c r="B948" s="2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>
        <f t="shared" si="38"/>
        <v>0</v>
      </c>
      <c r="N948" s="195">
        <f t="shared" si="40"/>
        <v>13872</v>
      </c>
    </row>
    <row r="949" spans="1:14" x14ac:dyDescent="0.45">
      <c r="A949" s="195">
        <f t="shared" si="39"/>
        <v>7.9000000000001824</v>
      </c>
      <c r="B949" s="2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>
        <f t="shared" si="38"/>
        <v>0</v>
      </c>
      <c r="N949" s="195">
        <f t="shared" si="40"/>
        <v>13872</v>
      </c>
    </row>
    <row r="950" spans="1:14" x14ac:dyDescent="0.45">
      <c r="A950" s="195">
        <f t="shared" si="39"/>
        <v>7.9083333333335162</v>
      </c>
      <c r="B950" s="2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>
        <f t="shared" si="38"/>
        <v>0</v>
      </c>
      <c r="N950" s="195">
        <f t="shared" si="40"/>
        <v>13872</v>
      </c>
    </row>
    <row r="951" spans="1:14" x14ac:dyDescent="0.45">
      <c r="A951" s="195">
        <f t="shared" si="39"/>
        <v>7.9166666666668499</v>
      </c>
      <c r="B951" s="2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>
        <f t="shared" si="38"/>
        <v>0</v>
      </c>
      <c r="N951" s="195">
        <f t="shared" si="40"/>
        <v>13872</v>
      </c>
    </row>
    <row r="952" spans="1:14" x14ac:dyDescent="0.45">
      <c r="A952" s="195">
        <f t="shared" si="39"/>
        <v>7.9250000000001837</v>
      </c>
      <c r="B952" s="2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>
        <f t="shared" si="38"/>
        <v>0</v>
      </c>
      <c r="N952" s="195">
        <f t="shared" si="40"/>
        <v>13872</v>
      </c>
    </row>
    <row r="953" spans="1:14" x14ac:dyDescent="0.45">
      <c r="A953" s="195">
        <f t="shared" si="39"/>
        <v>7.9333333333335174</v>
      </c>
      <c r="B953" s="2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>
        <f t="shared" si="38"/>
        <v>0</v>
      </c>
      <c r="N953" s="195">
        <f t="shared" si="40"/>
        <v>13872</v>
      </c>
    </row>
    <row r="954" spans="1:14" x14ac:dyDescent="0.45">
      <c r="A954" s="195">
        <f t="shared" si="39"/>
        <v>7.9416666666668512</v>
      </c>
      <c r="B954" s="2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>
        <f t="shared" si="38"/>
        <v>0</v>
      </c>
      <c r="N954" s="195">
        <f t="shared" si="40"/>
        <v>13872</v>
      </c>
    </row>
    <row r="955" spans="1:14" x14ac:dyDescent="0.45">
      <c r="A955" s="195">
        <f t="shared" si="39"/>
        <v>7.9500000000001849</v>
      </c>
      <c r="B955" s="2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>
        <f t="shared" si="38"/>
        <v>0</v>
      </c>
      <c r="N955" s="195">
        <f t="shared" si="40"/>
        <v>13872</v>
      </c>
    </row>
    <row r="956" spans="1:14" x14ac:dyDescent="0.45">
      <c r="A956" s="195">
        <f t="shared" si="39"/>
        <v>7.9583333333335187</v>
      </c>
      <c r="B956" s="2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>
        <f t="shared" si="38"/>
        <v>0</v>
      </c>
      <c r="N956" s="195">
        <f t="shared" si="40"/>
        <v>13872</v>
      </c>
    </row>
    <row r="957" spans="1:14" x14ac:dyDescent="0.45">
      <c r="A957" s="195">
        <f t="shared" si="39"/>
        <v>7.9666666666668524</v>
      </c>
      <c r="B957" s="2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>
        <f t="shared" si="38"/>
        <v>0</v>
      </c>
      <c r="N957" s="195">
        <f t="shared" si="40"/>
        <v>13872</v>
      </c>
    </row>
    <row r="958" spans="1:14" x14ac:dyDescent="0.45">
      <c r="A958" s="195">
        <f t="shared" si="39"/>
        <v>7.9750000000001862</v>
      </c>
      <c r="B958" s="2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>
        <f t="shared" si="38"/>
        <v>0</v>
      </c>
      <c r="N958" s="195">
        <f t="shared" si="40"/>
        <v>13872</v>
      </c>
    </row>
    <row r="959" spans="1:14" x14ac:dyDescent="0.45">
      <c r="A959" s="195">
        <f t="shared" si="39"/>
        <v>7.9833333333335199</v>
      </c>
      <c r="B959" s="2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>
        <f t="shared" si="38"/>
        <v>0</v>
      </c>
      <c r="N959" s="195">
        <f t="shared" si="40"/>
        <v>13872</v>
      </c>
    </row>
    <row r="960" spans="1:14" x14ac:dyDescent="0.45">
      <c r="A960" s="195">
        <f t="shared" si="39"/>
        <v>7.9916666666668537</v>
      </c>
      <c r="B960" s="2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>
        <f t="shared" si="38"/>
        <v>0</v>
      </c>
      <c r="N960" s="195">
        <f t="shared" si="40"/>
        <v>13872</v>
      </c>
    </row>
    <row r="961" spans="1:14" x14ac:dyDescent="0.45">
      <c r="A961" s="195">
        <f t="shared" si="39"/>
        <v>8.0000000000001865</v>
      </c>
      <c r="B961" s="2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>
        <f t="shared" si="38"/>
        <v>0</v>
      </c>
      <c r="N961" s="195">
        <f t="shared" si="40"/>
        <v>13872</v>
      </c>
    </row>
    <row r="962" spans="1:14" x14ac:dyDescent="0.45">
      <c r="A962" s="195">
        <f t="shared" si="39"/>
        <v>8.0083333333335194</v>
      </c>
      <c r="B962" s="2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>
        <f t="shared" si="38"/>
        <v>0</v>
      </c>
      <c r="N962" s="195">
        <f t="shared" si="40"/>
        <v>13872</v>
      </c>
    </row>
    <row r="963" spans="1:14" x14ac:dyDescent="0.45">
      <c r="A963" s="195">
        <f t="shared" si="39"/>
        <v>8.0166666666668522</v>
      </c>
      <c r="B963" s="2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>
        <f t="shared" ref="M963:M1026" si="41">J963*K963</f>
        <v>0</v>
      </c>
      <c r="N963" s="195">
        <f t="shared" si="40"/>
        <v>13872</v>
      </c>
    </row>
    <row r="964" spans="1:14" x14ac:dyDescent="0.45">
      <c r="A964" s="195">
        <f t="shared" ref="A964:A1027" si="42">A963+30/3600</f>
        <v>8.0250000000001851</v>
      </c>
      <c r="B964" s="2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>
        <f t="shared" si="41"/>
        <v>0</v>
      </c>
      <c r="N964" s="195">
        <f t="shared" ref="N964:N1027" si="43">K964*30+N963</f>
        <v>13872</v>
      </c>
    </row>
    <row r="965" spans="1:14" x14ac:dyDescent="0.45">
      <c r="A965" s="195">
        <f t="shared" si="42"/>
        <v>8.033333333333518</v>
      </c>
      <c r="B965" s="2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>
        <f t="shared" si="41"/>
        <v>0</v>
      </c>
      <c r="N965" s="195">
        <f t="shared" si="43"/>
        <v>13872</v>
      </c>
    </row>
    <row r="966" spans="1:14" x14ac:dyDescent="0.45">
      <c r="A966" s="195">
        <f t="shared" si="42"/>
        <v>8.0416666666668508</v>
      </c>
      <c r="B966" s="2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>
        <f t="shared" si="41"/>
        <v>0</v>
      </c>
      <c r="N966" s="195">
        <f t="shared" si="43"/>
        <v>13872</v>
      </c>
    </row>
    <row r="967" spans="1:14" x14ac:dyDescent="0.45">
      <c r="A967" s="195">
        <f t="shared" si="42"/>
        <v>8.0500000000001837</v>
      </c>
      <c r="B967" s="2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>
        <f t="shared" si="41"/>
        <v>0</v>
      </c>
      <c r="N967" s="195">
        <f t="shared" si="43"/>
        <v>13872</v>
      </c>
    </row>
    <row r="968" spans="1:14" x14ac:dyDescent="0.45">
      <c r="A968" s="195">
        <f t="shared" si="42"/>
        <v>8.0583333333335165</v>
      </c>
      <c r="B968" s="2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>
        <f t="shared" si="41"/>
        <v>0</v>
      </c>
      <c r="N968" s="195">
        <f t="shared" si="43"/>
        <v>13872</v>
      </c>
    </row>
    <row r="969" spans="1:14" x14ac:dyDescent="0.45">
      <c r="A969" s="195">
        <f t="shared" si="42"/>
        <v>8.0666666666668494</v>
      </c>
      <c r="B969" s="2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>
        <f t="shared" si="41"/>
        <v>0</v>
      </c>
      <c r="N969" s="195">
        <f t="shared" si="43"/>
        <v>13872</v>
      </c>
    </row>
    <row r="970" spans="1:14" x14ac:dyDescent="0.45">
      <c r="A970" s="195">
        <f t="shared" si="42"/>
        <v>8.0750000000001823</v>
      </c>
      <c r="B970" s="2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>
        <f t="shared" si="41"/>
        <v>0</v>
      </c>
      <c r="N970" s="195">
        <f t="shared" si="43"/>
        <v>13872</v>
      </c>
    </row>
    <row r="971" spans="1:14" x14ac:dyDescent="0.45">
      <c r="A971" s="195">
        <f t="shared" si="42"/>
        <v>8.0833333333335151</v>
      </c>
      <c r="B971" s="2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>
        <f t="shared" si="41"/>
        <v>0</v>
      </c>
      <c r="N971" s="195">
        <f t="shared" si="43"/>
        <v>13872</v>
      </c>
    </row>
    <row r="972" spans="1:14" x14ac:dyDescent="0.45">
      <c r="A972" s="195">
        <f t="shared" si="42"/>
        <v>8.091666666666848</v>
      </c>
      <c r="B972" s="2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>
        <f t="shared" si="41"/>
        <v>0</v>
      </c>
      <c r="N972" s="195">
        <f t="shared" si="43"/>
        <v>13872</v>
      </c>
    </row>
    <row r="973" spans="1:14" x14ac:dyDescent="0.45">
      <c r="A973" s="195">
        <f t="shared" si="42"/>
        <v>8.1000000000001808</v>
      </c>
      <c r="B973" s="2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>
        <f t="shared" si="41"/>
        <v>0</v>
      </c>
      <c r="N973" s="195">
        <f t="shared" si="43"/>
        <v>13872</v>
      </c>
    </row>
    <row r="974" spans="1:14" x14ac:dyDescent="0.45">
      <c r="A974" s="195">
        <f t="shared" si="42"/>
        <v>8.1083333333335137</v>
      </c>
      <c r="B974" s="2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>
        <f t="shared" si="41"/>
        <v>0</v>
      </c>
      <c r="N974" s="195">
        <f t="shared" si="43"/>
        <v>13872</v>
      </c>
    </row>
    <row r="975" spans="1:14" x14ac:dyDescent="0.45">
      <c r="A975" s="195">
        <f t="shared" si="42"/>
        <v>8.1166666666668466</v>
      </c>
      <c r="B975" s="2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>
        <f t="shared" si="41"/>
        <v>0</v>
      </c>
      <c r="N975" s="195">
        <f t="shared" si="43"/>
        <v>13872</v>
      </c>
    </row>
    <row r="976" spans="1:14" x14ac:dyDescent="0.45">
      <c r="A976" s="195">
        <f t="shared" si="42"/>
        <v>8.1250000000001794</v>
      </c>
      <c r="B976" s="2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>
        <f t="shared" si="41"/>
        <v>0</v>
      </c>
      <c r="N976" s="195">
        <f t="shared" si="43"/>
        <v>13872</v>
      </c>
    </row>
    <row r="977" spans="1:14" x14ac:dyDescent="0.45">
      <c r="A977" s="195">
        <f t="shared" si="42"/>
        <v>8.1333333333335123</v>
      </c>
      <c r="B977" s="2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>
        <f t="shared" si="41"/>
        <v>0</v>
      </c>
      <c r="N977" s="195">
        <f t="shared" si="43"/>
        <v>13872</v>
      </c>
    </row>
    <row r="978" spans="1:14" x14ac:dyDescent="0.45">
      <c r="A978" s="195">
        <f t="shared" si="42"/>
        <v>8.1416666666668451</v>
      </c>
      <c r="B978" s="2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>
        <f t="shared" si="41"/>
        <v>0</v>
      </c>
      <c r="N978" s="195">
        <f t="shared" si="43"/>
        <v>13872</v>
      </c>
    </row>
    <row r="979" spans="1:14" x14ac:dyDescent="0.45">
      <c r="A979" s="195">
        <f t="shared" si="42"/>
        <v>8.150000000000178</v>
      </c>
      <c r="B979" s="2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>
        <f t="shared" si="41"/>
        <v>0</v>
      </c>
      <c r="N979" s="195">
        <f t="shared" si="43"/>
        <v>13872</v>
      </c>
    </row>
    <row r="980" spans="1:14" x14ac:dyDescent="0.45">
      <c r="A980" s="195">
        <f t="shared" si="42"/>
        <v>8.1583333333335109</v>
      </c>
      <c r="B980" s="2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>
        <f t="shared" si="41"/>
        <v>0</v>
      </c>
      <c r="N980" s="195">
        <f t="shared" si="43"/>
        <v>13872</v>
      </c>
    </row>
    <row r="981" spans="1:14" x14ac:dyDescent="0.45">
      <c r="A981" s="195">
        <f t="shared" si="42"/>
        <v>8.1666666666668437</v>
      </c>
      <c r="B981" s="2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>
        <f t="shared" si="41"/>
        <v>0</v>
      </c>
      <c r="N981" s="195">
        <f t="shared" si="43"/>
        <v>13872</v>
      </c>
    </row>
    <row r="982" spans="1:14" x14ac:dyDescent="0.45">
      <c r="A982" s="195">
        <f t="shared" si="42"/>
        <v>8.1750000000001766</v>
      </c>
      <c r="B982" s="2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>
        <f t="shared" si="41"/>
        <v>0</v>
      </c>
      <c r="N982" s="195">
        <f t="shared" si="43"/>
        <v>13872</v>
      </c>
    </row>
    <row r="983" spans="1:14" x14ac:dyDescent="0.45">
      <c r="A983" s="195">
        <f t="shared" si="42"/>
        <v>8.1833333333335094</v>
      </c>
      <c r="B983" s="2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>
        <f t="shared" si="41"/>
        <v>0</v>
      </c>
      <c r="N983" s="195">
        <f t="shared" si="43"/>
        <v>13872</v>
      </c>
    </row>
    <row r="984" spans="1:14" x14ac:dyDescent="0.45">
      <c r="A984" s="195">
        <f t="shared" si="42"/>
        <v>8.1916666666668423</v>
      </c>
      <c r="B984" s="2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>
        <f t="shared" si="41"/>
        <v>0</v>
      </c>
      <c r="N984" s="195">
        <f t="shared" si="43"/>
        <v>13872</v>
      </c>
    </row>
    <row r="985" spans="1:14" x14ac:dyDescent="0.45">
      <c r="A985" s="195">
        <f t="shared" si="42"/>
        <v>8.2000000000001751</v>
      </c>
      <c r="B985" s="2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>
        <f t="shared" si="41"/>
        <v>0</v>
      </c>
      <c r="N985" s="195">
        <f t="shared" si="43"/>
        <v>13872</v>
      </c>
    </row>
    <row r="986" spans="1:14" x14ac:dyDescent="0.45">
      <c r="A986" s="195">
        <f t="shared" si="42"/>
        <v>8.208333333333508</v>
      </c>
      <c r="B986" s="2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>
        <f t="shared" si="41"/>
        <v>0</v>
      </c>
      <c r="N986" s="195">
        <f t="shared" si="43"/>
        <v>13872</v>
      </c>
    </row>
    <row r="987" spans="1:14" x14ac:dyDescent="0.45">
      <c r="A987" s="195">
        <f t="shared" si="42"/>
        <v>8.2166666666668409</v>
      </c>
      <c r="B987" s="2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>
        <f t="shared" si="41"/>
        <v>0</v>
      </c>
      <c r="N987" s="195">
        <f t="shared" si="43"/>
        <v>13872</v>
      </c>
    </row>
    <row r="988" spans="1:14" x14ac:dyDescent="0.45">
      <c r="A988" s="195">
        <f t="shared" si="42"/>
        <v>8.2250000000001737</v>
      </c>
      <c r="B988" s="2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>
        <f t="shared" si="41"/>
        <v>0</v>
      </c>
      <c r="N988" s="195">
        <f t="shared" si="43"/>
        <v>13872</v>
      </c>
    </row>
    <row r="989" spans="1:14" x14ac:dyDescent="0.45">
      <c r="A989" s="195">
        <f t="shared" si="42"/>
        <v>8.2333333333335066</v>
      </c>
      <c r="B989" s="2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>
        <f t="shared" si="41"/>
        <v>0</v>
      </c>
      <c r="N989" s="195">
        <f t="shared" si="43"/>
        <v>13872</v>
      </c>
    </row>
    <row r="990" spans="1:14" x14ac:dyDescent="0.45">
      <c r="A990" s="195">
        <f t="shared" si="42"/>
        <v>8.2416666666668394</v>
      </c>
      <c r="B990" s="2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>
        <f t="shared" si="41"/>
        <v>0</v>
      </c>
      <c r="N990" s="195">
        <f t="shared" si="43"/>
        <v>13872</v>
      </c>
    </row>
    <row r="991" spans="1:14" x14ac:dyDescent="0.45">
      <c r="A991" s="195">
        <f t="shared" si="42"/>
        <v>8.2500000000001723</v>
      </c>
      <c r="B991" s="2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>
        <f t="shared" si="41"/>
        <v>0</v>
      </c>
      <c r="N991" s="195">
        <f t="shared" si="43"/>
        <v>13872</v>
      </c>
    </row>
    <row r="992" spans="1:14" x14ac:dyDescent="0.45">
      <c r="A992" s="195">
        <f t="shared" si="42"/>
        <v>8.2583333333335052</v>
      </c>
      <c r="B992" s="2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>
        <f t="shared" si="41"/>
        <v>0</v>
      </c>
      <c r="N992" s="195">
        <f t="shared" si="43"/>
        <v>13872</v>
      </c>
    </row>
    <row r="993" spans="1:14" x14ac:dyDescent="0.45">
      <c r="A993" s="195">
        <f t="shared" si="42"/>
        <v>8.266666666666838</v>
      </c>
      <c r="B993" s="2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>
        <f t="shared" si="41"/>
        <v>0</v>
      </c>
      <c r="N993" s="195">
        <f t="shared" si="43"/>
        <v>13872</v>
      </c>
    </row>
    <row r="994" spans="1:14" x14ac:dyDescent="0.45">
      <c r="A994" s="195">
        <f t="shared" si="42"/>
        <v>8.2750000000001709</v>
      </c>
      <c r="B994" s="2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>
        <f t="shared" si="41"/>
        <v>0</v>
      </c>
      <c r="N994" s="195">
        <f t="shared" si="43"/>
        <v>13872</v>
      </c>
    </row>
    <row r="995" spans="1:14" x14ac:dyDescent="0.45">
      <c r="A995" s="195">
        <f t="shared" si="42"/>
        <v>8.2833333333335037</v>
      </c>
      <c r="B995" s="2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>
        <f t="shared" si="41"/>
        <v>0</v>
      </c>
      <c r="N995" s="195">
        <f t="shared" si="43"/>
        <v>13872</v>
      </c>
    </row>
    <row r="996" spans="1:14" x14ac:dyDescent="0.45">
      <c r="A996" s="195">
        <f t="shared" si="42"/>
        <v>8.2916666666668366</v>
      </c>
      <c r="B996" s="2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>
        <f t="shared" si="41"/>
        <v>0</v>
      </c>
      <c r="N996" s="195">
        <f t="shared" si="43"/>
        <v>13872</v>
      </c>
    </row>
    <row r="997" spans="1:14" x14ac:dyDescent="0.45">
      <c r="A997" s="195">
        <f t="shared" si="42"/>
        <v>8.3000000000001695</v>
      </c>
      <c r="B997" s="2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>
        <f t="shared" si="41"/>
        <v>0</v>
      </c>
      <c r="N997" s="195">
        <f t="shared" si="43"/>
        <v>13872</v>
      </c>
    </row>
    <row r="998" spans="1:14" x14ac:dyDescent="0.45">
      <c r="A998" s="195">
        <f t="shared" si="42"/>
        <v>8.3083333333335023</v>
      </c>
      <c r="B998" s="2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>
        <f t="shared" si="41"/>
        <v>0</v>
      </c>
      <c r="N998" s="195">
        <f t="shared" si="43"/>
        <v>13872</v>
      </c>
    </row>
    <row r="999" spans="1:14" x14ac:dyDescent="0.45">
      <c r="A999" s="195">
        <f t="shared" si="42"/>
        <v>8.3166666666668352</v>
      </c>
      <c r="B999" s="2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>
        <f t="shared" si="41"/>
        <v>0</v>
      </c>
      <c r="N999" s="195">
        <f t="shared" si="43"/>
        <v>13872</v>
      </c>
    </row>
    <row r="1000" spans="1:14" x14ac:dyDescent="0.45">
      <c r="A1000" s="195">
        <f t="shared" si="42"/>
        <v>8.325000000000168</v>
      </c>
      <c r="B1000" s="2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>
        <f t="shared" si="41"/>
        <v>0</v>
      </c>
      <c r="N1000" s="195">
        <f t="shared" si="43"/>
        <v>13872</v>
      </c>
    </row>
    <row r="1001" spans="1:14" x14ac:dyDescent="0.45">
      <c r="A1001" s="195">
        <f t="shared" si="42"/>
        <v>8.3333333333335009</v>
      </c>
      <c r="B1001" s="2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>
        <f t="shared" si="41"/>
        <v>0</v>
      </c>
      <c r="N1001" s="195">
        <f t="shared" si="43"/>
        <v>13872</v>
      </c>
    </row>
    <row r="1002" spans="1:14" x14ac:dyDescent="0.45">
      <c r="A1002" s="195">
        <f t="shared" si="42"/>
        <v>8.3416666666668338</v>
      </c>
      <c r="B1002" s="2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>
        <f t="shared" si="41"/>
        <v>0</v>
      </c>
      <c r="N1002" s="195">
        <f t="shared" si="43"/>
        <v>13872</v>
      </c>
    </row>
    <row r="1003" spans="1:14" x14ac:dyDescent="0.45">
      <c r="A1003" s="195">
        <f t="shared" si="42"/>
        <v>8.3500000000001666</v>
      </c>
      <c r="B1003" s="2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>
        <f t="shared" si="41"/>
        <v>0</v>
      </c>
      <c r="N1003" s="195">
        <f t="shared" si="43"/>
        <v>13872</v>
      </c>
    </row>
    <row r="1004" spans="1:14" x14ac:dyDescent="0.45">
      <c r="A1004" s="195">
        <f t="shared" si="42"/>
        <v>8.3583333333334995</v>
      </c>
      <c r="B1004" s="2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>
        <f t="shared" si="41"/>
        <v>0</v>
      </c>
      <c r="N1004" s="195">
        <f t="shared" si="43"/>
        <v>13872</v>
      </c>
    </row>
    <row r="1005" spans="1:14" x14ac:dyDescent="0.45">
      <c r="A1005" s="195">
        <f t="shared" si="42"/>
        <v>8.3666666666668323</v>
      </c>
      <c r="B1005" s="2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>
        <f t="shared" si="41"/>
        <v>0</v>
      </c>
      <c r="N1005" s="195">
        <f t="shared" si="43"/>
        <v>13872</v>
      </c>
    </row>
    <row r="1006" spans="1:14" x14ac:dyDescent="0.45">
      <c r="A1006" s="195">
        <f t="shared" si="42"/>
        <v>8.3750000000001652</v>
      </c>
      <c r="B1006" s="2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>
        <f t="shared" si="41"/>
        <v>0</v>
      </c>
      <c r="N1006" s="195">
        <f t="shared" si="43"/>
        <v>13872</v>
      </c>
    </row>
    <row r="1007" spans="1:14" x14ac:dyDescent="0.45">
      <c r="A1007" s="195">
        <f t="shared" si="42"/>
        <v>8.3833333333334981</v>
      </c>
      <c r="B1007" s="2"/>
      <c r="C1007" s="3"/>
      <c r="D1007" s="1"/>
      <c r="E1007" s="1"/>
      <c r="F1007" s="1"/>
      <c r="G1007" s="1"/>
      <c r="H1007" s="1"/>
      <c r="I1007" s="1"/>
      <c r="J1007" s="1"/>
      <c r="K1007" s="1"/>
      <c r="L1007" s="1"/>
      <c r="M1007" s="1">
        <f t="shared" si="41"/>
        <v>0</v>
      </c>
      <c r="N1007" s="195">
        <f t="shared" si="43"/>
        <v>13872</v>
      </c>
    </row>
    <row r="1008" spans="1:14" x14ac:dyDescent="0.45">
      <c r="A1008" s="195">
        <f t="shared" si="42"/>
        <v>8.3916666666668309</v>
      </c>
      <c r="B1008" s="2"/>
      <c r="C1008" s="3"/>
      <c r="D1008" s="1"/>
      <c r="E1008" s="1"/>
      <c r="F1008" s="1"/>
      <c r="G1008" s="1"/>
      <c r="H1008" s="1"/>
      <c r="I1008" s="1"/>
      <c r="J1008" s="1"/>
      <c r="K1008" s="1"/>
      <c r="L1008" s="1"/>
      <c r="M1008" s="1">
        <f t="shared" si="41"/>
        <v>0</v>
      </c>
      <c r="N1008" s="195">
        <f t="shared" si="43"/>
        <v>13872</v>
      </c>
    </row>
    <row r="1009" spans="1:14" x14ac:dyDescent="0.45">
      <c r="A1009" s="195">
        <f t="shared" si="42"/>
        <v>8.4000000000001638</v>
      </c>
      <c r="B1009" s="2"/>
      <c r="C1009" s="3"/>
      <c r="D1009" s="1"/>
      <c r="E1009" s="1"/>
      <c r="F1009" s="1"/>
      <c r="G1009" s="1"/>
      <c r="H1009" s="1"/>
      <c r="I1009" s="1"/>
      <c r="J1009" s="1"/>
      <c r="K1009" s="1"/>
      <c r="L1009" s="1"/>
      <c r="M1009" s="1">
        <f t="shared" si="41"/>
        <v>0</v>
      </c>
      <c r="N1009" s="195">
        <f t="shared" si="43"/>
        <v>13872</v>
      </c>
    </row>
    <row r="1010" spans="1:14" x14ac:dyDescent="0.45">
      <c r="A1010" s="195">
        <f t="shared" si="42"/>
        <v>8.4083333333334966</v>
      </c>
      <c r="B1010" s="2"/>
      <c r="C1010" s="3"/>
      <c r="D1010" s="1"/>
      <c r="E1010" s="1"/>
      <c r="F1010" s="1"/>
      <c r="G1010" s="1"/>
      <c r="H1010" s="1"/>
      <c r="I1010" s="1"/>
      <c r="J1010" s="1"/>
      <c r="K1010" s="1"/>
      <c r="L1010" s="1"/>
      <c r="M1010" s="1">
        <f t="shared" si="41"/>
        <v>0</v>
      </c>
      <c r="N1010" s="195">
        <f t="shared" si="43"/>
        <v>13872</v>
      </c>
    </row>
    <row r="1011" spans="1:14" x14ac:dyDescent="0.45">
      <c r="A1011" s="195">
        <f t="shared" si="42"/>
        <v>8.4166666666668295</v>
      </c>
      <c r="B1011" s="2"/>
      <c r="C1011" s="3"/>
      <c r="D1011" s="1"/>
      <c r="E1011" s="1"/>
      <c r="F1011" s="1"/>
      <c r="G1011" s="1"/>
      <c r="H1011" s="1"/>
      <c r="I1011" s="1"/>
      <c r="J1011" s="1"/>
      <c r="K1011" s="1"/>
      <c r="L1011" s="1"/>
      <c r="M1011" s="1">
        <f t="shared" si="41"/>
        <v>0</v>
      </c>
      <c r="N1011" s="195">
        <f t="shared" si="43"/>
        <v>13872</v>
      </c>
    </row>
    <row r="1012" spans="1:14" x14ac:dyDescent="0.45">
      <c r="A1012" s="195">
        <f t="shared" si="42"/>
        <v>8.4250000000001624</v>
      </c>
      <c r="B1012" s="2"/>
      <c r="C1012" s="3"/>
      <c r="D1012" s="1"/>
      <c r="E1012" s="1"/>
      <c r="F1012" s="1"/>
      <c r="G1012" s="1"/>
      <c r="H1012" s="1"/>
      <c r="I1012" s="1"/>
      <c r="J1012" s="1"/>
      <c r="K1012" s="1"/>
      <c r="L1012" s="1"/>
      <c r="M1012" s="1">
        <f t="shared" si="41"/>
        <v>0</v>
      </c>
      <c r="N1012" s="195">
        <f t="shared" si="43"/>
        <v>13872</v>
      </c>
    </row>
    <row r="1013" spans="1:14" x14ac:dyDescent="0.45">
      <c r="A1013" s="195">
        <f t="shared" si="42"/>
        <v>8.4333333333334952</v>
      </c>
      <c r="B1013" s="2"/>
      <c r="C1013" s="3"/>
      <c r="D1013" s="1"/>
      <c r="E1013" s="1"/>
      <c r="F1013" s="1"/>
      <c r="G1013" s="1"/>
      <c r="H1013" s="1"/>
      <c r="I1013" s="1"/>
      <c r="J1013" s="1"/>
      <c r="K1013" s="1"/>
      <c r="L1013" s="1"/>
      <c r="M1013" s="1">
        <f t="shared" si="41"/>
        <v>0</v>
      </c>
      <c r="N1013" s="195">
        <f t="shared" si="43"/>
        <v>13872</v>
      </c>
    </row>
    <row r="1014" spans="1:14" x14ac:dyDescent="0.45">
      <c r="A1014" s="195">
        <f t="shared" si="42"/>
        <v>8.4416666666668281</v>
      </c>
      <c r="B1014" s="2"/>
      <c r="C1014" s="3"/>
      <c r="D1014" s="1"/>
      <c r="E1014" s="1"/>
      <c r="F1014" s="1"/>
      <c r="G1014" s="1"/>
      <c r="H1014" s="1"/>
      <c r="I1014" s="1"/>
      <c r="J1014" s="1"/>
      <c r="K1014" s="1"/>
      <c r="L1014" s="1"/>
      <c r="M1014" s="1">
        <f t="shared" si="41"/>
        <v>0</v>
      </c>
      <c r="N1014" s="195">
        <f t="shared" si="43"/>
        <v>13872</v>
      </c>
    </row>
    <row r="1015" spans="1:14" x14ac:dyDescent="0.45">
      <c r="A1015" s="195">
        <f t="shared" si="42"/>
        <v>8.4500000000001609</v>
      </c>
      <c r="B1015" s="2"/>
      <c r="C1015" s="3"/>
      <c r="D1015" s="1"/>
      <c r="E1015" s="1"/>
      <c r="F1015" s="1"/>
      <c r="G1015" s="1"/>
      <c r="H1015" s="1"/>
      <c r="I1015" s="1"/>
      <c r="J1015" s="1"/>
      <c r="K1015" s="1"/>
      <c r="L1015" s="1"/>
      <c r="M1015" s="1">
        <f t="shared" si="41"/>
        <v>0</v>
      </c>
      <c r="N1015" s="195">
        <f t="shared" si="43"/>
        <v>13872</v>
      </c>
    </row>
    <row r="1016" spans="1:14" x14ac:dyDescent="0.45">
      <c r="A1016" s="195">
        <f t="shared" si="42"/>
        <v>8.4583333333334938</v>
      </c>
      <c r="B1016" s="2"/>
      <c r="C1016" s="3"/>
      <c r="D1016" s="1"/>
      <c r="E1016" s="1"/>
      <c r="F1016" s="1"/>
      <c r="G1016" s="1"/>
      <c r="H1016" s="1"/>
      <c r="I1016" s="1"/>
      <c r="J1016" s="1"/>
      <c r="K1016" s="1"/>
      <c r="L1016" s="1"/>
      <c r="M1016" s="1">
        <f t="shared" si="41"/>
        <v>0</v>
      </c>
      <c r="N1016" s="195">
        <f t="shared" si="43"/>
        <v>13872</v>
      </c>
    </row>
    <row r="1017" spans="1:14" x14ac:dyDescent="0.45">
      <c r="A1017" s="195">
        <f t="shared" si="42"/>
        <v>8.4666666666668267</v>
      </c>
      <c r="B1017" s="2"/>
      <c r="C1017" s="3"/>
      <c r="D1017" s="1"/>
      <c r="E1017" s="1"/>
      <c r="F1017" s="1"/>
      <c r="G1017" s="1"/>
      <c r="H1017" s="1"/>
      <c r="I1017" s="1"/>
      <c r="J1017" s="1"/>
      <c r="K1017" s="1"/>
      <c r="L1017" s="1"/>
      <c r="M1017" s="1">
        <f t="shared" si="41"/>
        <v>0</v>
      </c>
      <c r="N1017" s="195">
        <f t="shared" si="43"/>
        <v>13872</v>
      </c>
    </row>
    <row r="1018" spans="1:14" x14ac:dyDescent="0.45">
      <c r="A1018" s="195">
        <f t="shared" si="42"/>
        <v>8.4750000000001595</v>
      </c>
      <c r="B1018" s="2"/>
      <c r="C1018" s="3"/>
      <c r="D1018" s="1"/>
      <c r="E1018" s="1"/>
      <c r="F1018" s="1"/>
      <c r="G1018" s="1"/>
      <c r="H1018" s="1"/>
      <c r="I1018" s="1"/>
      <c r="J1018" s="1"/>
      <c r="K1018" s="1"/>
      <c r="L1018" s="1"/>
      <c r="M1018" s="1">
        <f t="shared" si="41"/>
        <v>0</v>
      </c>
      <c r="N1018" s="195">
        <f t="shared" si="43"/>
        <v>13872</v>
      </c>
    </row>
    <row r="1019" spans="1:14" x14ac:dyDescent="0.45">
      <c r="A1019" s="195">
        <f t="shared" si="42"/>
        <v>8.4833333333334924</v>
      </c>
      <c r="B1019" s="2"/>
      <c r="C1019" s="3"/>
      <c r="D1019" s="1"/>
      <c r="E1019" s="1"/>
      <c r="F1019" s="1"/>
      <c r="G1019" s="1"/>
      <c r="H1019" s="1"/>
      <c r="I1019" s="1"/>
      <c r="J1019" s="1"/>
      <c r="K1019" s="1"/>
      <c r="L1019" s="1"/>
      <c r="M1019" s="1">
        <f t="shared" si="41"/>
        <v>0</v>
      </c>
      <c r="N1019" s="195">
        <f t="shared" si="43"/>
        <v>13872</v>
      </c>
    </row>
    <row r="1020" spans="1:14" x14ac:dyDescent="0.45">
      <c r="A1020" s="195">
        <f t="shared" si="42"/>
        <v>8.4916666666668252</v>
      </c>
      <c r="B1020" s="2"/>
      <c r="C1020" s="3"/>
      <c r="D1020" s="1"/>
      <c r="E1020" s="1"/>
      <c r="F1020" s="1"/>
      <c r="G1020" s="1"/>
      <c r="H1020" s="1"/>
      <c r="I1020" s="1"/>
      <c r="J1020" s="1"/>
      <c r="K1020" s="1"/>
      <c r="L1020" s="1"/>
      <c r="M1020" s="1">
        <f t="shared" si="41"/>
        <v>0</v>
      </c>
      <c r="N1020" s="195">
        <f t="shared" si="43"/>
        <v>13872</v>
      </c>
    </row>
    <row r="1021" spans="1:14" x14ac:dyDescent="0.45">
      <c r="A1021" s="195">
        <f t="shared" si="42"/>
        <v>8.5000000000001581</v>
      </c>
      <c r="B1021" s="2"/>
      <c r="C1021" s="3"/>
      <c r="D1021" s="1"/>
      <c r="E1021" s="1"/>
      <c r="F1021" s="1"/>
      <c r="G1021" s="1"/>
      <c r="H1021" s="1"/>
      <c r="I1021" s="1"/>
      <c r="J1021" s="1"/>
      <c r="K1021" s="1"/>
      <c r="L1021" s="1"/>
      <c r="M1021" s="1">
        <f t="shared" si="41"/>
        <v>0</v>
      </c>
      <c r="N1021" s="195">
        <f t="shared" si="43"/>
        <v>13872</v>
      </c>
    </row>
    <row r="1022" spans="1:14" x14ac:dyDescent="0.45">
      <c r="A1022" s="195">
        <f t="shared" si="42"/>
        <v>8.508333333333491</v>
      </c>
      <c r="B1022" s="2"/>
      <c r="C1022" s="3"/>
      <c r="D1022" s="1"/>
      <c r="E1022" s="1"/>
      <c r="F1022" s="1"/>
      <c r="G1022" s="1"/>
      <c r="H1022" s="1"/>
      <c r="I1022" s="1"/>
      <c r="J1022" s="1"/>
      <c r="K1022" s="1"/>
      <c r="L1022" s="1"/>
      <c r="M1022" s="1">
        <f t="shared" si="41"/>
        <v>0</v>
      </c>
      <c r="N1022" s="195">
        <f t="shared" si="43"/>
        <v>13872</v>
      </c>
    </row>
    <row r="1023" spans="1:14" x14ac:dyDescent="0.45">
      <c r="A1023" s="195">
        <f t="shared" si="42"/>
        <v>8.5166666666668238</v>
      </c>
      <c r="B1023" s="2"/>
      <c r="C1023" s="3"/>
      <c r="D1023" s="1"/>
      <c r="E1023" s="1"/>
      <c r="F1023" s="1"/>
      <c r="G1023" s="1"/>
      <c r="H1023" s="1"/>
      <c r="I1023" s="1"/>
      <c r="J1023" s="1"/>
      <c r="K1023" s="1"/>
      <c r="L1023" s="1"/>
      <c r="M1023" s="1">
        <f t="shared" si="41"/>
        <v>0</v>
      </c>
      <c r="N1023" s="195">
        <f t="shared" si="43"/>
        <v>13872</v>
      </c>
    </row>
    <row r="1024" spans="1:14" x14ac:dyDescent="0.45">
      <c r="A1024" s="195">
        <f t="shared" si="42"/>
        <v>8.5250000000001567</v>
      </c>
      <c r="B1024" s="2"/>
      <c r="C1024" s="3"/>
      <c r="D1024" s="1"/>
      <c r="E1024" s="1"/>
      <c r="F1024" s="1"/>
      <c r="G1024" s="1"/>
      <c r="H1024" s="1"/>
      <c r="I1024" s="1"/>
      <c r="J1024" s="1"/>
      <c r="K1024" s="1"/>
      <c r="L1024" s="1"/>
      <c r="M1024" s="1">
        <f t="shared" si="41"/>
        <v>0</v>
      </c>
      <c r="N1024" s="195">
        <f t="shared" si="43"/>
        <v>13872</v>
      </c>
    </row>
    <row r="1025" spans="1:14" x14ac:dyDescent="0.45">
      <c r="A1025" s="195">
        <f t="shared" si="42"/>
        <v>8.5333333333334895</v>
      </c>
      <c r="B1025" s="2"/>
      <c r="C1025" s="3"/>
      <c r="D1025" s="1"/>
      <c r="E1025" s="1"/>
      <c r="F1025" s="1"/>
      <c r="G1025" s="1"/>
      <c r="H1025" s="1"/>
      <c r="I1025" s="1"/>
      <c r="J1025" s="1"/>
      <c r="K1025" s="1"/>
      <c r="L1025" s="1"/>
      <c r="M1025" s="1">
        <f t="shared" si="41"/>
        <v>0</v>
      </c>
      <c r="N1025" s="195">
        <f t="shared" si="43"/>
        <v>13872</v>
      </c>
    </row>
    <row r="1026" spans="1:14" x14ac:dyDescent="0.45">
      <c r="A1026" s="195">
        <f t="shared" si="42"/>
        <v>8.5416666666668224</v>
      </c>
      <c r="B1026" s="2"/>
      <c r="C1026" s="3"/>
      <c r="D1026" s="1"/>
      <c r="E1026" s="1"/>
      <c r="F1026" s="1"/>
      <c r="G1026" s="1"/>
      <c r="H1026" s="1"/>
      <c r="I1026" s="1"/>
      <c r="J1026" s="1"/>
      <c r="K1026" s="1"/>
      <c r="L1026" s="1"/>
      <c r="M1026" s="1">
        <f t="shared" si="41"/>
        <v>0</v>
      </c>
      <c r="N1026" s="195">
        <f t="shared" si="43"/>
        <v>13872</v>
      </c>
    </row>
    <row r="1027" spans="1:14" x14ac:dyDescent="0.45">
      <c r="A1027" s="195">
        <f t="shared" si="42"/>
        <v>8.5500000000001553</v>
      </c>
      <c r="B1027" s="2"/>
      <c r="C1027" s="3"/>
      <c r="D1027" s="1"/>
      <c r="E1027" s="1"/>
      <c r="F1027" s="1"/>
      <c r="G1027" s="1"/>
      <c r="H1027" s="1"/>
      <c r="I1027" s="1"/>
      <c r="J1027" s="1"/>
      <c r="K1027" s="1"/>
      <c r="L1027" s="1"/>
      <c r="M1027" s="1">
        <f t="shared" ref="M1027:M1090" si="44">J1027*K1027</f>
        <v>0</v>
      </c>
      <c r="N1027" s="195">
        <f t="shared" si="43"/>
        <v>13872</v>
      </c>
    </row>
    <row r="1028" spans="1:14" x14ac:dyDescent="0.45">
      <c r="A1028" s="195">
        <f t="shared" ref="A1028:A1091" si="45">A1027+30/3600</f>
        <v>8.5583333333334881</v>
      </c>
      <c r="B1028" s="2"/>
      <c r="C1028" s="3"/>
      <c r="D1028" s="1"/>
      <c r="E1028" s="1"/>
      <c r="F1028" s="1"/>
      <c r="G1028" s="1"/>
      <c r="H1028" s="1"/>
      <c r="I1028" s="1"/>
      <c r="J1028" s="1"/>
      <c r="K1028" s="1"/>
      <c r="L1028" s="1"/>
      <c r="M1028" s="1">
        <f t="shared" si="44"/>
        <v>0</v>
      </c>
      <c r="N1028" s="195">
        <f t="shared" ref="N1028:N1091" si="46">K1028*30+N1027</f>
        <v>13872</v>
      </c>
    </row>
    <row r="1029" spans="1:14" x14ac:dyDescent="0.45">
      <c r="A1029" s="195">
        <f t="shared" si="45"/>
        <v>8.566666666666821</v>
      </c>
      <c r="B1029" s="2"/>
      <c r="C1029" s="3"/>
      <c r="D1029" s="1"/>
      <c r="E1029" s="1"/>
      <c r="F1029" s="1"/>
      <c r="G1029" s="1"/>
      <c r="H1029" s="1"/>
      <c r="I1029" s="1"/>
      <c r="J1029" s="1"/>
      <c r="K1029" s="1"/>
      <c r="L1029" s="1"/>
      <c r="M1029" s="1">
        <f t="shared" si="44"/>
        <v>0</v>
      </c>
      <c r="N1029" s="195">
        <f t="shared" si="46"/>
        <v>13872</v>
      </c>
    </row>
    <row r="1030" spans="1:14" x14ac:dyDescent="0.45">
      <c r="A1030" s="195">
        <f t="shared" si="45"/>
        <v>8.5750000000001538</v>
      </c>
      <c r="B1030" s="2"/>
      <c r="C1030" s="3"/>
      <c r="D1030" s="1"/>
      <c r="E1030" s="1"/>
      <c r="F1030" s="1"/>
      <c r="G1030" s="1"/>
      <c r="H1030" s="1"/>
      <c r="I1030" s="1"/>
      <c r="J1030" s="1"/>
      <c r="K1030" s="1"/>
      <c r="L1030" s="1"/>
      <c r="M1030" s="1">
        <f t="shared" si="44"/>
        <v>0</v>
      </c>
      <c r="N1030" s="195">
        <f t="shared" si="46"/>
        <v>13872</v>
      </c>
    </row>
    <row r="1031" spans="1:14" x14ac:dyDescent="0.45">
      <c r="A1031" s="195">
        <f t="shared" si="45"/>
        <v>8.5833333333334867</v>
      </c>
      <c r="B1031" s="2"/>
      <c r="C1031" s="3"/>
      <c r="D1031" s="1"/>
      <c r="E1031" s="1"/>
      <c r="F1031" s="1"/>
      <c r="G1031" s="1"/>
      <c r="H1031" s="1"/>
      <c r="I1031" s="1"/>
      <c r="J1031" s="1"/>
      <c r="K1031" s="1"/>
      <c r="L1031" s="1"/>
      <c r="M1031" s="1">
        <f t="shared" si="44"/>
        <v>0</v>
      </c>
      <c r="N1031" s="195">
        <f t="shared" si="46"/>
        <v>13872</v>
      </c>
    </row>
    <row r="1032" spans="1:14" x14ac:dyDescent="0.45">
      <c r="A1032" s="195">
        <f t="shared" si="45"/>
        <v>8.5916666666668196</v>
      </c>
      <c r="B1032" s="2"/>
      <c r="C1032" s="3"/>
      <c r="D1032" s="1"/>
      <c r="E1032" s="1"/>
      <c r="F1032" s="1"/>
      <c r="G1032" s="1"/>
      <c r="H1032" s="1"/>
      <c r="I1032" s="1"/>
      <c r="J1032" s="1"/>
      <c r="K1032" s="1"/>
      <c r="L1032" s="1"/>
      <c r="M1032" s="1">
        <f t="shared" si="44"/>
        <v>0</v>
      </c>
      <c r="N1032" s="195">
        <f t="shared" si="46"/>
        <v>13872</v>
      </c>
    </row>
    <row r="1033" spans="1:14" x14ac:dyDescent="0.45">
      <c r="A1033" s="195">
        <f t="shared" si="45"/>
        <v>8.6000000000001524</v>
      </c>
      <c r="B1033" s="2"/>
      <c r="C1033" s="3"/>
      <c r="D1033" s="1"/>
      <c r="E1033" s="1"/>
      <c r="F1033" s="1"/>
      <c r="G1033" s="1"/>
      <c r="H1033" s="1"/>
      <c r="I1033" s="1"/>
      <c r="J1033" s="1"/>
      <c r="K1033" s="1"/>
      <c r="L1033" s="1"/>
      <c r="M1033" s="1">
        <f t="shared" si="44"/>
        <v>0</v>
      </c>
      <c r="N1033" s="195">
        <f t="shared" si="46"/>
        <v>13872</v>
      </c>
    </row>
    <row r="1034" spans="1:14" x14ac:dyDescent="0.45">
      <c r="A1034" s="195">
        <f t="shared" si="45"/>
        <v>8.6083333333334853</v>
      </c>
      <c r="B1034" s="2"/>
      <c r="C1034" s="3"/>
      <c r="D1034" s="1"/>
      <c r="E1034" s="1"/>
      <c r="F1034" s="1"/>
      <c r="G1034" s="1"/>
      <c r="H1034" s="1"/>
      <c r="I1034" s="1"/>
      <c r="J1034" s="1"/>
      <c r="K1034" s="1"/>
      <c r="L1034" s="1"/>
      <c r="M1034" s="1">
        <f t="shared" si="44"/>
        <v>0</v>
      </c>
      <c r="N1034" s="195">
        <f t="shared" si="46"/>
        <v>13872</v>
      </c>
    </row>
    <row r="1035" spans="1:14" x14ac:dyDescent="0.45">
      <c r="A1035" s="195">
        <f t="shared" si="45"/>
        <v>8.6166666666668181</v>
      </c>
      <c r="B1035" s="2"/>
      <c r="C1035" s="3"/>
      <c r="D1035" s="1"/>
      <c r="E1035" s="1"/>
      <c r="F1035" s="1"/>
      <c r="G1035" s="1"/>
      <c r="H1035" s="1"/>
      <c r="I1035" s="1"/>
      <c r="J1035" s="1"/>
      <c r="K1035" s="1"/>
      <c r="L1035" s="1"/>
      <c r="M1035" s="1">
        <f t="shared" si="44"/>
        <v>0</v>
      </c>
      <c r="N1035" s="195">
        <f t="shared" si="46"/>
        <v>13872</v>
      </c>
    </row>
    <row r="1036" spans="1:14" x14ac:dyDescent="0.45">
      <c r="A1036" s="195">
        <f t="shared" si="45"/>
        <v>8.625000000000151</v>
      </c>
      <c r="B1036" s="2"/>
      <c r="C1036" s="3"/>
      <c r="D1036" s="1"/>
      <c r="E1036" s="1"/>
      <c r="F1036" s="1"/>
      <c r="G1036" s="1"/>
      <c r="H1036" s="1"/>
      <c r="I1036" s="1"/>
      <c r="J1036" s="1"/>
      <c r="K1036" s="1"/>
      <c r="L1036" s="1"/>
      <c r="M1036" s="1">
        <f t="shared" si="44"/>
        <v>0</v>
      </c>
      <c r="N1036" s="195">
        <f t="shared" si="46"/>
        <v>13872</v>
      </c>
    </row>
    <row r="1037" spans="1:14" x14ac:dyDescent="0.45">
      <c r="A1037" s="195">
        <f t="shared" si="45"/>
        <v>8.6333333333334838</v>
      </c>
      <c r="B1037" s="2"/>
      <c r="C1037" s="3"/>
      <c r="D1037" s="1"/>
      <c r="E1037" s="1"/>
      <c r="F1037" s="1"/>
      <c r="G1037" s="1"/>
      <c r="H1037" s="1"/>
      <c r="I1037" s="1"/>
      <c r="J1037" s="1"/>
      <c r="K1037" s="1"/>
      <c r="L1037" s="1"/>
      <c r="M1037" s="1">
        <f t="shared" si="44"/>
        <v>0</v>
      </c>
      <c r="N1037" s="195">
        <f t="shared" si="46"/>
        <v>13872</v>
      </c>
    </row>
    <row r="1038" spans="1:14" x14ac:dyDescent="0.45">
      <c r="A1038" s="195">
        <f t="shared" si="45"/>
        <v>8.6416666666668167</v>
      </c>
      <c r="B1038" s="2"/>
      <c r="C1038" s="3"/>
      <c r="D1038" s="1"/>
      <c r="E1038" s="1"/>
      <c r="F1038" s="1"/>
      <c r="G1038" s="1"/>
      <c r="H1038" s="1"/>
      <c r="I1038" s="1"/>
      <c r="J1038" s="1"/>
      <c r="K1038" s="1"/>
      <c r="L1038" s="1"/>
      <c r="M1038" s="1">
        <f t="shared" si="44"/>
        <v>0</v>
      </c>
      <c r="N1038" s="195">
        <f t="shared" si="46"/>
        <v>13872</v>
      </c>
    </row>
    <row r="1039" spans="1:14" x14ac:dyDescent="0.45">
      <c r="A1039" s="195">
        <f t="shared" si="45"/>
        <v>8.6500000000001496</v>
      </c>
      <c r="B1039" s="2"/>
      <c r="C1039" s="3"/>
      <c r="D1039" s="1"/>
      <c r="E1039" s="1"/>
      <c r="F1039" s="1"/>
      <c r="G1039" s="1"/>
      <c r="H1039" s="1"/>
      <c r="I1039" s="1"/>
      <c r="J1039" s="1"/>
      <c r="K1039" s="1"/>
      <c r="L1039" s="1"/>
      <c r="M1039" s="1">
        <f t="shared" si="44"/>
        <v>0</v>
      </c>
      <c r="N1039" s="195">
        <f t="shared" si="46"/>
        <v>13872</v>
      </c>
    </row>
    <row r="1040" spans="1:14" x14ac:dyDescent="0.45">
      <c r="A1040" s="195">
        <f t="shared" si="45"/>
        <v>8.6583333333334824</v>
      </c>
      <c r="B1040" s="2"/>
      <c r="C1040" s="3"/>
      <c r="D1040" s="1"/>
      <c r="E1040" s="1"/>
      <c r="F1040" s="1"/>
      <c r="G1040" s="1"/>
      <c r="H1040" s="1"/>
      <c r="I1040" s="1"/>
      <c r="J1040" s="1"/>
      <c r="K1040" s="1"/>
      <c r="L1040" s="1"/>
      <c r="M1040" s="1">
        <f t="shared" si="44"/>
        <v>0</v>
      </c>
      <c r="N1040" s="195">
        <f t="shared" si="46"/>
        <v>13872</v>
      </c>
    </row>
    <row r="1041" spans="1:14" x14ac:dyDescent="0.45">
      <c r="A1041" s="195">
        <f t="shared" si="45"/>
        <v>8.6666666666668153</v>
      </c>
      <c r="B1041" s="2"/>
      <c r="C1041" s="3"/>
      <c r="D1041" s="1"/>
      <c r="E1041" s="1"/>
      <c r="F1041" s="1"/>
      <c r="G1041" s="1"/>
      <c r="H1041" s="1"/>
      <c r="I1041" s="1"/>
      <c r="J1041" s="1"/>
      <c r="K1041" s="1"/>
      <c r="L1041" s="1"/>
      <c r="M1041" s="1">
        <f t="shared" si="44"/>
        <v>0</v>
      </c>
      <c r="N1041" s="195">
        <f t="shared" si="46"/>
        <v>13872</v>
      </c>
    </row>
    <row r="1042" spans="1:14" x14ac:dyDescent="0.45">
      <c r="A1042" s="195">
        <f t="shared" si="45"/>
        <v>8.6750000000001481</v>
      </c>
      <c r="B1042" s="2"/>
      <c r="C1042" s="3"/>
      <c r="D1042" s="1"/>
      <c r="E1042" s="1"/>
      <c r="F1042" s="1"/>
      <c r="G1042" s="1"/>
      <c r="H1042" s="1"/>
      <c r="I1042" s="1"/>
      <c r="J1042" s="1"/>
      <c r="K1042" s="1"/>
      <c r="L1042" s="1"/>
      <c r="M1042" s="1">
        <f t="shared" si="44"/>
        <v>0</v>
      </c>
      <c r="N1042" s="195">
        <f t="shared" si="46"/>
        <v>13872</v>
      </c>
    </row>
    <row r="1043" spans="1:14" x14ac:dyDescent="0.45">
      <c r="A1043" s="195">
        <f t="shared" si="45"/>
        <v>8.683333333333481</v>
      </c>
      <c r="B1043" s="2"/>
      <c r="C1043" s="3"/>
      <c r="D1043" s="1"/>
      <c r="E1043" s="1"/>
      <c r="F1043" s="1"/>
      <c r="G1043" s="1"/>
      <c r="H1043" s="1"/>
      <c r="I1043" s="1"/>
      <c r="J1043" s="1"/>
      <c r="K1043" s="1"/>
      <c r="L1043" s="1"/>
      <c r="M1043" s="1">
        <f t="shared" si="44"/>
        <v>0</v>
      </c>
      <c r="N1043" s="195">
        <f t="shared" si="46"/>
        <v>13872</v>
      </c>
    </row>
    <row r="1044" spans="1:14" x14ac:dyDescent="0.45">
      <c r="A1044" s="195">
        <f t="shared" si="45"/>
        <v>8.6916666666668139</v>
      </c>
      <c r="B1044" s="2"/>
      <c r="C1044" s="3"/>
      <c r="D1044" s="1"/>
      <c r="E1044" s="1"/>
      <c r="F1044" s="1"/>
      <c r="G1044" s="1"/>
      <c r="H1044" s="1"/>
      <c r="I1044" s="1"/>
      <c r="J1044" s="1"/>
      <c r="K1044" s="1"/>
      <c r="L1044" s="1"/>
      <c r="M1044" s="1">
        <f t="shared" si="44"/>
        <v>0</v>
      </c>
      <c r="N1044" s="195">
        <f t="shared" si="46"/>
        <v>13872</v>
      </c>
    </row>
    <row r="1045" spans="1:14" x14ac:dyDescent="0.45">
      <c r="A1045" s="195">
        <f t="shared" si="45"/>
        <v>8.7000000000001467</v>
      </c>
      <c r="B1045" s="2"/>
      <c r="C1045" s="3"/>
      <c r="D1045" s="1"/>
      <c r="E1045" s="1"/>
      <c r="F1045" s="1"/>
      <c r="G1045" s="1"/>
      <c r="H1045" s="1"/>
      <c r="I1045" s="1"/>
      <c r="J1045" s="1"/>
      <c r="K1045" s="1"/>
      <c r="L1045" s="1"/>
      <c r="M1045" s="1">
        <f t="shared" si="44"/>
        <v>0</v>
      </c>
      <c r="N1045" s="195">
        <f t="shared" si="46"/>
        <v>13872</v>
      </c>
    </row>
    <row r="1046" spans="1:14" x14ac:dyDescent="0.45">
      <c r="A1046" s="195">
        <f t="shared" si="45"/>
        <v>8.7083333333334796</v>
      </c>
      <c r="B1046" s="2"/>
      <c r="C1046" s="3"/>
      <c r="D1046" s="1"/>
      <c r="E1046" s="1"/>
      <c r="F1046" s="1"/>
      <c r="G1046" s="1"/>
      <c r="H1046" s="1"/>
      <c r="I1046" s="1"/>
      <c r="J1046" s="1"/>
      <c r="K1046" s="1"/>
      <c r="L1046" s="1"/>
      <c r="M1046" s="1">
        <f t="shared" si="44"/>
        <v>0</v>
      </c>
      <c r="N1046" s="195">
        <f t="shared" si="46"/>
        <v>13872</v>
      </c>
    </row>
    <row r="1047" spans="1:14" x14ac:dyDescent="0.45">
      <c r="A1047" s="195">
        <f t="shared" si="45"/>
        <v>8.7166666666668124</v>
      </c>
      <c r="B1047" s="2"/>
      <c r="C1047" s="3"/>
      <c r="D1047" s="1"/>
      <c r="E1047" s="1"/>
      <c r="F1047" s="1"/>
      <c r="G1047" s="1"/>
      <c r="H1047" s="1"/>
      <c r="I1047" s="1"/>
      <c r="J1047" s="1"/>
      <c r="K1047" s="1"/>
      <c r="L1047" s="1"/>
      <c r="M1047" s="1">
        <f t="shared" si="44"/>
        <v>0</v>
      </c>
      <c r="N1047" s="195">
        <f t="shared" si="46"/>
        <v>13872</v>
      </c>
    </row>
    <row r="1048" spans="1:14" x14ac:dyDescent="0.45">
      <c r="A1048" s="195">
        <f t="shared" si="45"/>
        <v>8.7250000000001453</v>
      </c>
      <c r="B1048" s="2"/>
      <c r="C1048" s="3"/>
      <c r="D1048" s="1"/>
      <c r="E1048" s="1"/>
      <c r="F1048" s="1"/>
      <c r="G1048" s="1"/>
      <c r="H1048" s="1"/>
      <c r="I1048" s="1"/>
      <c r="J1048" s="1"/>
      <c r="K1048" s="1"/>
      <c r="L1048" s="1"/>
      <c r="M1048" s="1">
        <f t="shared" si="44"/>
        <v>0</v>
      </c>
      <c r="N1048" s="195">
        <f t="shared" si="46"/>
        <v>13872</v>
      </c>
    </row>
    <row r="1049" spans="1:14" x14ac:dyDescent="0.45">
      <c r="A1049" s="195">
        <f t="shared" si="45"/>
        <v>8.7333333333334782</v>
      </c>
      <c r="B1049" s="2"/>
      <c r="C1049" s="3"/>
      <c r="D1049" s="1"/>
      <c r="E1049" s="1"/>
      <c r="F1049" s="1"/>
      <c r="G1049" s="1"/>
      <c r="H1049" s="1"/>
      <c r="I1049" s="1"/>
      <c r="J1049" s="1"/>
      <c r="K1049" s="1"/>
      <c r="L1049" s="1"/>
      <c r="M1049" s="1">
        <f t="shared" si="44"/>
        <v>0</v>
      </c>
      <c r="N1049" s="195">
        <f t="shared" si="46"/>
        <v>13872</v>
      </c>
    </row>
    <row r="1050" spans="1:14" x14ac:dyDescent="0.45">
      <c r="A1050" s="195">
        <f t="shared" si="45"/>
        <v>8.741666666666811</v>
      </c>
      <c r="B1050" s="2"/>
      <c r="C1050" s="3"/>
      <c r="D1050" s="1"/>
      <c r="E1050" s="1"/>
      <c r="F1050" s="1"/>
      <c r="G1050" s="1"/>
      <c r="H1050" s="1"/>
      <c r="I1050" s="1"/>
      <c r="J1050" s="1"/>
      <c r="K1050" s="1"/>
      <c r="L1050" s="1"/>
      <c r="M1050" s="1">
        <f t="shared" si="44"/>
        <v>0</v>
      </c>
      <c r="N1050" s="195">
        <f t="shared" si="46"/>
        <v>13872</v>
      </c>
    </row>
    <row r="1051" spans="1:14" x14ac:dyDescent="0.45">
      <c r="A1051" s="195">
        <f t="shared" si="45"/>
        <v>8.7500000000001439</v>
      </c>
      <c r="B1051" s="2"/>
      <c r="C1051" s="3"/>
      <c r="D1051" s="1"/>
      <c r="E1051" s="1"/>
      <c r="F1051" s="1"/>
      <c r="G1051" s="1"/>
      <c r="H1051" s="1"/>
      <c r="I1051" s="1"/>
      <c r="J1051" s="1"/>
      <c r="K1051" s="1"/>
      <c r="L1051" s="1"/>
      <c r="M1051" s="1">
        <f t="shared" si="44"/>
        <v>0</v>
      </c>
      <c r="N1051" s="195">
        <f t="shared" si="46"/>
        <v>13872</v>
      </c>
    </row>
    <row r="1052" spans="1:14" x14ac:dyDescent="0.45">
      <c r="A1052" s="195">
        <f t="shared" si="45"/>
        <v>8.7583333333334767</v>
      </c>
      <c r="B1052" s="2"/>
      <c r="C1052" s="3"/>
      <c r="D1052" s="1"/>
      <c r="E1052" s="1"/>
      <c r="F1052" s="1"/>
      <c r="G1052" s="1"/>
      <c r="H1052" s="1"/>
      <c r="I1052" s="1"/>
      <c r="J1052" s="1"/>
      <c r="K1052" s="1"/>
      <c r="L1052" s="1"/>
      <c r="M1052" s="1">
        <f t="shared" si="44"/>
        <v>0</v>
      </c>
      <c r="N1052" s="195">
        <f t="shared" si="46"/>
        <v>13872</v>
      </c>
    </row>
    <row r="1053" spans="1:14" x14ac:dyDescent="0.45">
      <c r="A1053" s="195">
        <f t="shared" si="45"/>
        <v>8.7666666666668096</v>
      </c>
      <c r="B1053" s="2"/>
      <c r="C1053" s="3"/>
      <c r="D1053" s="1"/>
      <c r="E1053" s="1"/>
      <c r="F1053" s="1"/>
      <c r="G1053" s="1"/>
      <c r="H1053" s="1"/>
      <c r="I1053" s="1"/>
      <c r="J1053" s="1"/>
      <c r="K1053" s="1"/>
      <c r="L1053" s="1"/>
      <c r="M1053" s="1">
        <f t="shared" si="44"/>
        <v>0</v>
      </c>
      <c r="N1053" s="195">
        <f t="shared" si="46"/>
        <v>13872</v>
      </c>
    </row>
    <row r="1054" spans="1:14" x14ac:dyDescent="0.45">
      <c r="A1054" s="195">
        <f t="shared" si="45"/>
        <v>8.7750000000001425</v>
      </c>
      <c r="B1054" s="2"/>
      <c r="C1054" s="3"/>
      <c r="D1054" s="1"/>
      <c r="E1054" s="1"/>
      <c r="F1054" s="1"/>
      <c r="G1054" s="1"/>
      <c r="H1054" s="1"/>
      <c r="I1054" s="1"/>
      <c r="J1054" s="1"/>
      <c r="K1054" s="1"/>
      <c r="L1054" s="1"/>
      <c r="M1054" s="1">
        <f t="shared" si="44"/>
        <v>0</v>
      </c>
      <c r="N1054" s="195">
        <f t="shared" si="46"/>
        <v>13872</v>
      </c>
    </row>
    <row r="1055" spans="1:14" x14ac:dyDescent="0.45">
      <c r="A1055" s="195">
        <f t="shared" si="45"/>
        <v>8.7833333333334753</v>
      </c>
      <c r="B1055" s="2"/>
      <c r="C1055" s="3"/>
      <c r="D1055" s="1"/>
      <c r="E1055" s="1"/>
      <c r="F1055" s="1"/>
      <c r="G1055" s="1"/>
      <c r="H1055" s="1"/>
      <c r="I1055" s="1"/>
      <c r="J1055" s="1"/>
      <c r="K1055" s="1"/>
      <c r="L1055" s="1"/>
      <c r="M1055" s="1">
        <f t="shared" si="44"/>
        <v>0</v>
      </c>
      <c r="N1055" s="195">
        <f t="shared" si="46"/>
        <v>13872</v>
      </c>
    </row>
    <row r="1056" spans="1:14" x14ac:dyDescent="0.45">
      <c r="A1056" s="195">
        <f t="shared" si="45"/>
        <v>8.7916666666668082</v>
      </c>
      <c r="B1056" s="2"/>
      <c r="C1056" s="3"/>
      <c r="D1056" s="1"/>
      <c r="E1056" s="1"/>
      <c r="F1056" s="1"/>
      <c r="G1056" s="1"/>
      <c r="H1056" s="1"/>
      <c r="I1056" s="1"/>
      <c r="J1056" s="1"/>
      <c r="K1056" s="1"/>
      <c r="L1056" s="1"/>
      <c r="M1056" s="1">
        <f t="shared" si="44"/>
        <v>0</v>
      </c>
      <c r="N1056" s="195">
        <f t="shared" si="46"/>
        <v>13872</v>
      </c>
    </row>
    <row r="1057" spans="1:14" x14ac:dyDescent="0.45">
      <c r="A1057" s="195">
        <f t="shared" si="45"/>
        <v>8.800000000000141</v>
      </c>
      <c r="B1057" s="2"/>
      <c r="C1057" s="3"/>
      <c r="D1057" s="1"/>
      <c r="E1057" s="1"/>
      <c r="F1057" s="1"/>
      <c r="G1057" s="1"/>
      <c r="H1057" s="1"/>
      <c r="I1057" s="1"/>
      <c r="J1057" s="1"/>
      <c r="K1057" s="1"/>
      <c r="L1057" s="1"/>
      <c r="M1057" s="1">
        <f t="shared" si="44"/>
        <v>0</v>
      </c>
      <c r="N1057" s="195">
        <f t="shared" si="46"/>
        <v>13872</v>
      </c>
    </row>
    <row r="1058" spans="1:14" x14ac:dyDescent="0.45">
      <c r="A1058" s="195">
        <f t="shared" si="45"/>
        <v>8.8083333333334739</v>
      </c>
      <c r="B1058" s="2"/>
      <c r="C1058" s="3"/>
      <c r="D1058" s="1"/>
      <c r="E1058" s="1"/>
      <c r="F1058" s="1"/>
      <c r="G1058" s="1"/>
      <c r="H1058" s="1"/>
      <c r="I1058" s="1"/>
      <c r="J1058" s="1"/>
      <c r="K1058" s="1"/>
      <c r="L1058" s="1"/>
      <c r="M1058" s="1">
        <f t="shared" si="44"/>
        <v>0</v>
      </c>
      <c r="N1058" s="195">
        <f t="shared" si="46"/>
        <v>13872</v>
      </c>
    </row>
    <row r="1059" spans="1:14" x14ac:dyDescent="0.45">
      <c r="A1059" s="195">
        <f t="shared" si="45"/>
        <v>8.8166666666668068</v>
      </c>
      <c r="B1059" s="2"/>
      <c r="C1059" s="3"/>
      <c r="D1059" s="1"/>
      <c r="E1059" s="1"/>
      <c r="F1059" s="1"/>
      <c r="G1059" s="1"/>
      <c r="H1059" s="1"/>
      <c r="I1059" s="1"/>
      <c r="J1059" s="1"/>
      <c r="K1059" s="1"/>
      <c r="L1059" s="1"/>
      <c r="M1059" s="1">
        <f t="shared" si="44"/>
        <v>0</v>
      </c>
      <c r="N1059" s="195">
        <f t="shared" si="46"/>
        <v>13872</v>
      </c>
    </row>
    <row r="1060" spans="1:14" x14ac:dyDescent="0.45">
      <c r="A1060" s="195">
        <f t="shared" si="45"/>
        <v>8.8250000000001396</v>
      </c>
      <c r="B1060" s="2"/>
      <c r="C1060" s="3"/>
      <c r="D1060" s="1"/>
      <c r="E1060" s="1"/>
      <c r="F1060" s="1"/>
      <c r="G1060" s="1"/>
      <c r="H1060" s="1"/>
      <c r="I1060" s="1"/>
      <c r="J1060" s="1"/>
      <c r="K1060" s="1"/>
      <c r="L1060" s="1"/>
      <c r="M1060" s="1">
        <f t="shared" si="44"/>
        <v>0</v>
      </c>
      <c r="N1060" s="195">
        <f t="shared" si="46"/>
        <v>13872</v>
      </c>
    </row>
    <row r="1061" spans="1:14" x14ac:dyDescent="0.45">
      <c r="A1061" s="195">
        <f t="shared" si="45"/>
        <v>8.8333333333334725</v>
      </c>
      <c r="B1061" s="2"/>
      <c r="C1061" s="3"/>
      <c r="D1061" s="1"/>
      <c r="E1061" s="1"/>
      <c r="F1061" s="1"/>
      <c r="G1061" s="1"/>
      <c r="H1061" s="1"/>
      <c r="I1061" s="1"/>
      <c r="J1061" s="1"/>
      <c r="K1061" s="1"/>
      <c r="L1061" s="1"/>
      <c r="M1061" s="1">
        <f t="shared" si="44"/>
        <v>0</v>
      </c>
      <c r="N1061" s="195">
        <f t="shared" si="46"/>
        <v>13872</v>
      </c>
    </row>
    <row r="1062" spans="1:14" x14ac:dyDescent="0.45">
      <c r="A1062" s="195">
        <f t="shared" si="45"/>
        <v>8.8416666666668053</v>
      </c>
      <c r="B1062" s="2"/>
      <c r="C1062" s="3"/>
      <c r="D1062" s="1"/>
      <c r="E1062" s="1"/>
      <c r="F1062" s="1"/>
      <c r="G1062" s="1"/>
      <c r="H1062" s="1"/>
      <c r="I1062" s="1"/>
      <c r="J1062" s="1"/>
      <c r="K1062" s="1"/>
      <c r="L1062" s="1"/>
      <c r="M1062" s="1">
        <f t="shared" si="44"/>
        <v>0</v>
      </c>
      <c r="N1062" s="195">
        <f t="shared" si="46"/>
        <v>13872</v>
      </c>
    </row>
    <row r="1063" spans="1:14" x14ac:dyDescent="0.45">
      <c r="A1063" s="195">
        <f t="shared" si="45"/>
        <v>8.8500000000001382</v>
      </c>
      <c r="B1063" s="2"/>
      <c r="C1063" s="3"/>
      <c r="D1063" s="1"/>
      <c r="E1063" s="1"/>
      <c r="F1063" s="1"/>
      <c r="G1063" s="1"/>
      <c r="H1063" s="1"/>
      <c r="I1063" s="1"/>
      <c r="J1063" s="1"/>
      <c r="K1063" s="1"/>
      <c r="L1063" s="1"/>
      <c r="M1063" s="1">
        <f t="shared" si="44"/>
        <v>0</v>
      </c>
      <c r="N1063" s="195">
        <f t="shared" si="46"/>
        <v>13872</v>
      </c>
    </row>
    <row r="1064" spans="1:14" x14ac:dyDescent="0.45">
      <c r="A1064" s="195">
        <f t="shared" si="45"/>
        <v>8.8583333333334711</v>
      </c>
      <c r="B1064" s="2"/>
      <c r="C1064" s="3"/>
      <c r="D1064" s="1"/>
      <c r="E1064" s="1"/>
      <c r="F1064" s="1"/>
      <c r="G1064" s="1"/>
      <c r="H1064" s="1"/>
      <c r="I1064" s="1"/>
      <c r="J1064" s="1"/>
      <c r="K1064" s="1"/>
      <c r="L1064" s="1"/>
      <c r="M1064" s="1">
        <f t="shared" si="44"/>
        <v>0</v>
      </c>
      <c r="N1064" s="195">
        <f t="shared" si="46"/>
        <v>13872</v>
      </c>
    </row>
    <row r="1065" spans="1:14" x14ac:dyDescent="0.45">
      <c r="A1065" s="195">
        <f t="shared" si="45"/>
        <v>8.8666666666668039</v>
      </c>
      <c r="B1065" s="2"/>
      <c r="C1065" s="3"/>
      <c r="D1065" s="1"/>
      <c r="E1065" s="1"/>
      <c r="F1065" s="1"/>
      <c r="G1065" s="1"/>
      <c r="H1065" s="1"/>
      <c r="I1065" s="1"/>
      <c r="J1065" s="1"/>
      <c r="K1065" s="1"/>
      <c r="L1065" s="1"/>
      <c r="M1065" s="1">
        <f t="shared" si="44"/>
        <v>0</v>
      </c>
      <c r="N1065" s="195">
        <f t="shared" si="46"/>
        <v>13872</v>
      </c>
    </row>
    <row r="1066" spans="1:14" x14ac:dyDescent="0.45">
      <c r="A1066" s="195">
        <f t="shared" si="45"/>
        <v>8.8750000000001368</v>
      </c>
      <c r="B1066" s="2"/>
      <c r="C1066" s="3"/>
      <c r="D1066" s="1"/>
      <c r="E1066" s="1"/>
      <c r="F1066" s="1"/>
      <c r="G1066" s="1"/>
      <c r="H1066" s="1"/>
      <c r="I1066" s="1"/>
      <c r="J1066" s="1"/>
      <c r="K1066" s="1"/>
      <c r="L1066" s="1"/>
      <c r="M1066" s="1">
        <f t="shared" si="44"/>
        <v>0</v>
      </c>
      <c r="N1066" s="195">
        <f t="shared" si="46"/>
        <v>13872</v>
      </c>
    </row>
    <row r="1067" spans="1:14" x14ac:dyDescent="0.45">
      <c r="A1067" s="195">
        <f t="shared" si="45"/>
        <v>8.8833333333334696</v>
      </c>
      <c r="B1067" s="2"/>
      <c r="C1067" s="3"/>
      <c r="D1067" s="1"/>
      <c r="E1067" s="1"/>
      <c r="F1067" s="1"/>
      <c r="G1067" s="1"/>
      <c r="H1067" s="1"/>
      <c r="I1067" s="1"/>
      <c r="J1067" s="1"/>
      <c r="K1067" s="1"/>
      <c r="L1067" s="1"/>
      <c r="M1067" s="1">
        <f t="shared" si="44"/>
        <v>0</v>
      </c>
      <c r="N1067" s="195">
        <f t="shared" si="46"/>
        <v>13872</v>
      </c>
    </row>
    <row r="1068" spans="1:14" x14ac:dyDescent="0.45">
      <c r="A1068" s="195">
        <f t="shared" si="45"/>
        <v>8.8916666666668025</v>
      </c>
      <c r="B1068" s="2"/>
      <c r="C1068" s="3"/>
      <c r="D1068" s="1"/>
      <c r="E1068" s="1"/>
      <c r="F1068" s="1"/>
      <c r="G1068" s="1"/>
      <c r="H1068" s="1"/>
      <c r="I1068" s="1"/>
      <c r="J1068" s="1"/>
      <c r="K1068" s="1"/>
      <c r="L1068" s="1"/>
      <c r="M1068" s="1">
        <f t="shared" si="44"/>
        <v>0</v>
      </c>
      <c r="N1068" s="195">
        <f t="shared" si="46"/>
        <v>13872</v>
      </c>
    </row>
    <row r="1069" spans="1:14" x14ac:dyDescent="0.45">
      <c r="A1069" s="195">
        <f t="shared" si="45"/>
        <v>8.9000000000001354</v>
      </c>
      <c r="B1069" s="2"/>
      <c r="C1069" s="3"/>
      <c r="D1069" s="1"/>
      <c r="E1069" s="1"/>
      <c r="F1069" s="1"/>
      <c r="G1069" s="1"/>
      <c r="H1069" s="1"/>
      <c r="I1069" s="1"/>
      <c r="J1069" s="1"/>
      <c r="K1069" s="1"/>
      <c r="L1069" s="1"/>
      <c r="M1069" s="1">
        <f t="shared" si="44"/>
        <v>0</v>
      </c>
      <c r="N1069" s="195">
        <f t="shared" si="46"/>
        <v>13872</v>
      </c>
    </row>
    <row r="1070" spans="1:14" x14ac:dyDescent="0.45">
      <c r="A1070" s="195">
        <f t="shared" si="45"/>
        <v>8.9083333333334682</v>
      </c>
      <c r="B1070" s="2"/>
      <c r="C1070" s="3"/>
      <c r="D1070" s="1"/>
      <c r="E1070" s="1"/>
      <c r="F1070" s="1"/>
      <c r="G1070" s="1"/>
      <c r="H1070" s="1"/>
      <c r="I1070" s="1"/>
      <c r="J1070" s="1"/>
      <c r="K1070" s="1"/>
      <c r="L1070" s="1"/>
      <c r="M1070" s="1">
        <f t="shared" si="44"/>
        <v>0</v>
      </c>
      <c r="N1070" s="195">
        <f t="shared" si="46"/>
        <v>13872</v>
      </c>
    </row>
    <row r="1071" spans="1:14" x14ac:dyDescent="0.45">
      <c r="A1071" s="195">
        <f t="shared" si="45"/>
        <v>8.9166666666668011</v>
      </c>
      <c r="B1071" s="2"/>
      <c r="C1071" s="3"/>
      <c r="D1071" s="1"/>
      <c r="E1071" s="1"/>
      <c r="F1071" s="1"/>
      <c r="G1071" s="1"/>
      <c r="H1071" s="1"/>
      <c r="I1071" s="1"/>
      <c r="J1071" s="1"/>
      <c r="K1071" s="1"/>
      <c r="L1071" s="1"/>
      <c r="M1071" s="1">
        <f t="shared" si="44"/>
        <v>0</v>
      </c>
      <c r="N1071" s="195">
        <f t="shared" si="46"/>
        <v>13872</v>
      </c>
    </row>
    <row r="1072" spans="1:14" x14ac:dyDescent="0.45">
      <c r="A1072" s="195">
        <f t="shared" si="45"/>
        <v>8.9250000000001339</v>
      </c>
      <c r="B1072" s="2"/>
      <c r="C1072" s="3"/>
      <c r="D1072" s="1"/>
      <c r="E1072" s="1"/>
      <c r="F1072" s="1"/>
      <c r="G1072" s="1"/>
      <c r="H1072" s="1"/>
      <c r="I1072" s="1"/>
      <c r="J1072" s="1"/>
      <c r="K1072" s="1"/>
      <c r="L1072" s="1"/>
      <c r="M1072" s="1">
        <f t="shared" si="44"/>
        <v>0</v>
      </c>
      <c r="N1072" s="195">
        <f t="shared" si="46"/>
        <v>13872</v>
      </c>
    </row>
    <row r="1073" spans="1:14" x14ac:dyDescent="0.45">
      <c r="A1073" s="195">
        <f t="shared" si="45"/>
        <v>8.9333333333334668</v>
      </c>
      <c r="B1073" s="2"/>
      <c r="C1073" s="3"/>
      <c r="D1073" s="1"/>
      <c r="E1073" s="1"/>
      <c r="F1073" s="1"/>
      <c r="G1073" s="1"/>
      <c r="H1073" s="1"/>
      <c r="I1073" s="1"/>
      <c r="J1073" s="1"/>
      <c r="K1073" s="1"/>
      <c r="L1073" s="1"/>
      <c r="M1073" s="1">
        <f t="shared" si="44"/>
        <v>0</v>
      </c>
      <c r="N1073" s="195">
        <f t="shared" si="46"/>
        <v>13872</v>
      </c>
    </row>
    <row r="1074" spans="1:14" x14ac:dyDescent="0.45">
      <c r="A1074" s="195">
        <f t="shared" si="45"/>
        <v>8.9416666666667997</v>
      </c>
      <c r="B1074" s="2"/>
      <c r="C1074" s="3"/>
      <c r="D1074" s="1"/>
      <c r="E1074" s="1"/>
      <c r="F1074" s="1"/>
      <c r="G1074" s="1"/>
      <c r="H1074" s="1"/>
      <c r="I1074" s="1"/>
      <c r="J1074" s="1"/>
      <c r="K1074" s="1"/>
      <c r="L1074" s="1"/>
      <c r="M1074" s="1">
        <f t="shared" si="44"/>
        <v>0</v>
      </c>
      <c r="N1074" s="195">
        <f t="shared" si="46"/>
        <v>13872</v>
      </c>
    </row>
    <row r="1075" spans="1:14" x14ac:dyDescent="0.45">
      <c r="A1075" s="195">
        <f t="shared" si="45"/>
        <v>8.9500000000001325</v>
      </c>
      <c r="B1075" s="2"/>
      <c r="C1075" s="3"/>
      <c r="D1075" s="1"/>
      <c r="E1075" s="1"/>
      <c r="F1075" s="1"/>
      <c r="G1075" s="1"/>
      <c r="H1075" s="1"/>
      <c r="I1075" s="1"/>
      <c r="J1075" s="1"/>
      <c r="K1075" s="1"/>
      <c r="L1075" s="1"/>
      <c r="M1075" s="1">
        <f t="shared" si="44"/>
        <v>0</v>
      </c>
      <c r="N1075" s="195">
        <f t="shared" si="46"/>
        <v>13872</v>
      </c>
    </row>
    <row r="1076" spans="1:14" x14ac:dyDescent="0.45">
      <c r="A1076" s="195">
        <f t="shared" si="45"/>
        <v>8.9583333333334654</v>
      </c>
      <c r="B1076" s="2"/>
      <c r="C1076" s="3"/>
      <c r="D1076" s="1"/>
      <c r="E1076" s="1"/>
      <c r="F1076" s="1"/>
      <c r="G1076" s="1"/>
      <c r="H1076" s="1"/>
      <c r="I1076" s="1"/>
      <c r="J1076" s="1"/>
      <c r="K1076" s="1"/>
      <c r="L1076" s="1"/>
      <c r="M1076" s="1">
        <f t="shared" si="44"/>
        <v>0</v>
      </c>
      <c r="N1076" s="195">
        <f t="shared" si="46"/>
        <v>13872</v>
      </c>
    </row>
    <row r="1077" spans="1:14" x14ac:dyDescent="0.45">
      <c r="A1077" s="195">
        <f t="shared" si="45"/>
        <v>8.9666666666667982</v>
      </c>
      <c r="B1077" s="2"/>
      <c r="C1077" s="3"/>
      <c r="D1077" s="1"/>
      <c r="E1077" s="1"/>
      <c r="F1077" s="1"/>
      <c r="G1077" s="1"/>
      <c r="H1077" s="1"/>
      <c r="I1077" s="1"/>
      <c r="J1077" s="1"/>
      <c r="K1077" s="1"/>
      <c r="L1077" s="1"/>
      <c r="M1077" s="1">
        <f t="shared" si="44"/>
        <v>0</v>
      </c>
      <c r="N1077" s="195">
        <f t="shared" si="46"/>
        <v>13872</v>
      </c>
    </row>
    <row r="1078" spans="1:14" x14ac:dyDescent="0.45">
      <c r="A1078" s="195">
        <f t="shared" si="45"/>
        <v>8.9750000000001311</v>
      </c>
      <c r="B1078" s="2"/>
      <c r="C1078" s="3"/>
      <c r="D1078" s="1"/>
      <c r="E1078" s="1"/>
      <c r="F1078" s="1"/>
      <c r="G1078" s="1"/>
      <c r="H1078" s="1"/>
      <c r="I1078" s="1"/>
      <c r="J1078" s="1"/>
      <c r="K1078" s="1"/>
      <c r="L1078" s="1"/>
      <c r="M1078" s="1">
        <f t="shared" si="44"/>
        <v>0</v>
      </c>
      <c r="N1078" s="195">
        <f t="shared" si="46"/>
        <v>13872</v>
      </c>
    </row>
    <row r="1079" spans="1:14" x14ac:dyDescent="0.45">
      <c r="A1079" s="195">
        <f t="shared" si="45"/>
        <v>8.983333333333464</v>
      </c>
      <c r="B1079" s="2"/>
      <c r="C1079" s="3"/>
      <c r="D1079" s="1"/>
      <c r="E1079" s="1"/>
      <c r="F1079" s="1"/>
      <c r="G1079" s="1"/>
      <c r="H1079" s="1"/>
      <c r="I1079" s="1"/>
      <c r="J1079" s="1"/>
      <c r="K1079" s="1"/>
      <c r="L1079" s="1"/>
      <c r="M1079" s="1">
        <f t="shared" si="44"/>
        <v>0</v>
      </c>
      <c r="N1079" s="195">
        <f t="shared" si="46"/>
        <v>13872</v>
      </c>
    </row>
    <row r="1080" spans="1:14" x14ac:dyDescent="0.45">
      <c r="A1080" s="195">
        <f t="shared" si="45"/>
        <v>8.9916666666667968</v>
      </c>
      <c r="B1080" s="2"/>
      <c r="C1080" s="3"/>
      <c r="D1080" s="1"/>
      <c r="E1080" s="1"/>
      <c r="F1080" s="1"/>
      <c r="G1080" s="1"/>
      <c r="H1080" s="1"/>
      <c r="I1080" s="1"/>
      <c r="J1080" s="1"/>
      <c r="K1080" s="1"/>
      <c r="L1080" s="1"/>
      <c r="M1080" s="1">
        <f t="shared" si="44"/>
        <v>0</v>
      </c>
      <c r="N1080" s="195">
        <f t="shared" si="46"/>
        <v>13872</v>
      </c>
    </row>
    <row r="1081" spans="1:14" x14ac:dyDescent="0.45">
      <c r="A1081" s="195">
        <f t="shared" si="45"/>
        <v>9.0000000000001297</v>
      </c>
      <c r="B1081" s="2"/>
      <c r="C1081" s="3"/>
      <c r="D1081" s="1"/>
      <c r="E1081" s="1"/>
      <c r="F1081" s="1"/>
      <c r="G1081" s="1"/>
      <c r="H1081" s="1"/>
      <c r="I1081" s="1"/>
      <c r="J1081" s="1"/>
      <c r="K1081" s="1"/>
      <c r="L1081" s="1"/>
      <c r="M1081" s="1">
        <f t="shared" si="44"/>
        <v>0</v>
      </c>
      <c r="N1081" s="195">
        <f t="shared" si="46"/>
        <v>13872</v>
      </c>
    </row>
    <row r="1082" spans="1:14" x14ac:dyDescent="0.45">
      <c r="A1082" s="195">
        <f t="shared" si="45"/>
        <v>9.0083333333334625</v>
      </c>
      <c r="B1082" s="2"/>
      <c r="C1082" s="3"/>
      <c r="D1082" s="1"/>
      <c r="E1082" s="1"/>
      <c r="F1082" s="1"/>
      <c r="G1082" s="1"/>
      <c r="H1082" s="1"/>
      <c r="I1082" s="1"/>
      <c r="J1082" s="1"/>
      <c r="K1082" s="1"/>
      <c r="L1082" s="1"/>
      <c r="M1082" s="1">
        <f t="shared" si="44"/>
        <v>0</v>
      </c>
      <c r="N1082" s="195">
        <f t="shared" si="46"/>
        <v>13872</v>
      </c>
    </row>
    <row r="1083" spans="1:14" x14ac:dyDescent="0.45">
      <c r="A1083" s="195">
        <f t="shared" si="45"/>
        <v>9.0166666666667954</v>
      </c>
      <c r="B1083" s="2"/>
      <c r="C1083" s="3"/>
      <c r="D1083" s="1"/>
      <c r="E1083" s="1"/>
      <c r="F1083" s="1"/>
      <c r="G1083" s="1"/>
      <c r="H1083" s="1"/>
      <c r="I1083" s="1"/>
      <c r="J1083" s="1"/>
      <c r="K1083" s="1"/>
      <c r="L1083" s="1"/>
      <c r="M1083" s="1">
        <f t="shared" si="44"/>
        <v>0</v>
      </c>
      <c r="N1083" s="195">
        <f t="shared" si="46"/>
        <v>13872</v>
      </c>
    </row>
    <row r="1084" spans="1:14" x14ac:dyDescent="0.45">
      <c r="A1084" s="195">
        <f t="shared" si="45"/>
        <v>9.0250000000001283</v>
      </c>
      <c r="B1084" s="2"/>
      <c r="C1084" s="3"/>
      <c r="D1084" s="1"/>
      <c r="E1084" s="1"/>
      <c r="F1084" s="1"/>
      <c r="G1084" s="1"/>
      <c r="H1084" s="1"/>
      <c r="I1084" s="1"/>
      <c r="J1084" s="1"/>
      <c r="K1084" s="1"/>
      <c r="L1084" s="1"/>
      <c r="M1084" s="1">
        <f t="shared" si="44"/>
        <v>0</v>
      </c>
      <c r="N1084" s="195">
        <f t="shared" si="46"/>
        <v>13872</v>
      </c>
    </row>
    <row r="1085" spans="1:14" x14ac:dyDescent="0.45">
      <c r="A1085" s="195">
        <f t="shared" si="45"/>
        <v>9.0333333333334611</v>
      </c>
      <c r="B1085" s="2"/>
      <c r="C1085" s="3"/>
      <c r="D1085" s="1"/>
      <c r="E1085" s="1"/>
      <c r="F1085" s="1"/>
      <c r="G1085" s="1"/>
      <c r="H1085" s="1"/>
      <c r="I1085" s="1"/>
      <c r="J1085" s="1"/>
      <c r="K1085" s="1"/>
      <c r="L1085" s="1"/>
      <c r="M1085" s="1">
        <f t="shared" si="44"/>
        <v>0</v>
      </c>
      <c r="N1085" s="195">
        <f t="shared" si="46"/>
        <v>13872</v>
      </c>
    </row>
    <row r="1086" spans="1:14" x14ac:dyDescent="0.45">
      <c r="A1086" s="195">
        <f t="shared" si="45"/>
        <v>9.041666666666794</v>
      </c>
      <c r="B1086" s="2"/>
      <c r="C1086" s="3"/>
      <c r="D1086" s="1"/>
      <c r="E1086" s="1"/>
      <c r="F1086" s="1"/>
      <c r="G1086" s="1"/>
      <c r="H1086" s="1"/>
      <c r="I1086" s="1"/>
      <c r="J1086" s="1"/>
      <c r="K1086" s="1"/>
      <c r="L1086" s="1"/>
      <c r="M1086" s="1">
        <f t="shared" si="44"/>
        <v>0</v>
      </c>
      <c r="N1086" s="195">
        <f t="shared" si="46"/>
        <v>13872</v>
      </c>
    </row>
    <row r="1087" spans="1:14" x14ac:dyDescent="0.45">
      <c r="A1087" s="195">
        <f t="shared" si="45"/>
        <v>9.0500000000001268</v>
      </c>
      <c r="B1087" s="2"/>
      <c r="C1087" s="3"/>
      <c r="D1087" s="1"/>
      <c r="E1087" s="1"/>
      <c r="F1087" s="1"/>
      <c r="G1087" s="1"/>
      <c r="H1087" s="1"/>
      <c r="I1087" s="1"/>
      <c r="J1087" s="1"/>
      <c r="K1087" s="1"/>
      <c r="L1087" s="1"/>
      <c r="M1087" s="1">
        <f t="shared" si="44"/>
        <v>0</v>
      </c>
      <c r="N1087" s="195">
        <f t="shared" si="46"/>
        <v>13872</v>
      </c>
    </row>
    <row r="1088" spans="1:14" x14ac:dyDescent="0.45">
      <c r="A1088" s="195">
        <f t="shared" si="45"/>
        <v>9.0583333333334597</v>
      </c>
      <c r="B1088" s="2"/>
      <c r="C1088" s="3"/>
      <c r="D1088" s="1"/>
      <c r="E1088" s="1"/>
      <c r="F1088" s="1"/>
      <c r="G1088" s="1"/>
      <c r="H1088" s="1"/>
      <c r="I1088" s="1"/>
      <c r="J1088" s="1"/>
      <c r="K1088" s="1"/>
      <c r="L1088" s="1"/>
      <c r="M1088" s="1">
        <f t="shared" si="44"/>
        <v>0</v>
      </c>
      <c r="N1088" s="195">
        <f t="shared" si="46"/>
        <v>13872</v>
      </c>
    </row>
    <row r="1089" spans="1:14" x14ac:dyDescent="0.45">
      <c r="A1089" s="195">
        <f t="shared" si="45"/>
        <v>9.0666666666667926</v>
      </c>
      <c r="B1089" s="2"/>
      <c r="C1089" s="3"/>
      <c r="D1089" s="1"/>
      <c r="E1089" s="1"/>
      <c r="F1089" s="1"/>
      <c r="G1089" s="1"/>
      <c r="H1089" s="1"/>
      <c r="I1089" s="1"/>
      <c r="J1089" s="1"/>
      <c r="K1089" s="1"/>
      <c r="L1089" s="1"/>
      <c r="M1089" s="1">
        <f t="shared" si="44"/>
        <v>0</v>
      </c>
      <c r="N1089" s="195">
        <f t="shared" si="46"/>
        <v>13872</v>
      </c>
    </row>
    <row r="1090" spans="1:14" x14ac:dyDescent="0.45">
      <c r="A1090" s="195">
        <f t="shared" si="45"/>
        <v>9.0750000000001254</v>
      </c>
      <c r="B1090" s="2"/>
      <c r="C1090" s="3"/>
      <c r="D1090" s="1"/>
      <c r="E1090" s="1"/>
      <c r="F1090" s="1"/>
      <c r="G1090" s="1"/>
      <c r="H1090" s="1"/>
      <c r="I1090" s="1"/>
      <c r="J1090" s="1"/>
      <c r="K1090" s="1"/>
      <c r="L1090" s="1"/>
      <c r="M1090" s="1">
        <f t="shared" si="44"/>
        <v>0</v>
      </c>
      <c r="N1090" s="195">
        <f t="shared" si="46"/>
        <v>13872</v>
      </c>
    </row>
    <row r="1091" spans="1:14" x14ac:dyDescent="0.45">
      <c r="A1091" s="195">
        <f t="shared" si="45"/>
        <v>9.0833333333334583</v>
      </c>
      <c r="B1091" s="2"/>
      <c r="C1091" s="3"/>
      <c r="D1091" s="1"/>
      <c r="E1091" s="1"/>
      <c r="F1091" s="1"/>
      <c r="G1091" s="1"/>
      <c r="H1091" s="1"/>
      <c r="I1091" s="1"/>
      <c r="J1091" s="1"/>
      <c r="K1091" s="1"/>
      <c r="L1091" s="1"/>
      <c r="M1091" s="1">
        <f t="shared" ref="M1091:M1154" si="47">J1091*K1091</f>
        <v>0</v>
      </c>
      <c r="N1091" s="195">
        <f t="shared" si="46"/>
        <v>13872</v>
      </c>
    </row>
    <row r="1092" spans="1:14" x14ac:dyDescent="0.45">
      <c r="A1092" s="195">
        <f t="shared" ref="A1092:A1155" si="48">A1091+30/3600</f>
        <v>9.0916666666667911</v>
      </c>
      <c r="B1092" s="2"/>
      <c r="C1092" s="3"/>
      <c r="D1092" s="1"/>
      <c r="E1092" s="1"/>
      <c r="F1092" s="1"/>
      <c r="G1092" s="1"/>
      <c r="H1092" s="1"/>
      <c r="I1092" s="1"/>
      <c r="J1092" s="1"/>
      <c r="K1092" s="1"/>
      <c r="L1092" s="1"/>
      <c r="M1092" s="1">
        <f t="shared" si="47"/>
        <v>0</v>
      </c>
      <c r="N1092" s="195">
        <f t="shared" ref="N1092:N1155" si="49">K1092*30+N1091</f>
        <v>13872</v>
      </c>
    </row>
    <row r="1093" spans="1:14" x14ac:dyDescent="0.45">
      <c r="A1093" s="195">
        <f t="shared" si="48"/>
        <v>9.100000000000124</v>
      </c>
      <c r="B1093" s="2"/>
      <c r="C1093" s="3"/>
      <c r="D1093" s="1"/>
      <c r="E1093" s="1"/>
      <c r="F1093" s="1"/>
      <c r="G1093" s="1"/>
      <c r="H1093" s="1"/>
      <c r="I1093" s="1"/>
      <c r="J1093" s="1"/>
      <c r="K1093" s="1"/>
      <c r="L1093" s="1"/>
      <c r="M1093" s="1">
        <f t="shared" si="47"/>
        <v>0</v>
      </c>
      <c r="N1093" s="195">
        <f t="shared" si="49"/>
        <v>13872</v>
      </c>
    </row>
    <row r="1094" spans="1:14" x14ac:dyDescent="0.45">
      <c r="A1094" s="195">
        <f t="shared" si="48"/>
        <v>9.1083333333334568</v>
      </c>
      <c r="B1094" s="2"/>
      <c r="C1094" s="3"/>
      <c r="D1094" s="1"/>
      <c r="E1094" s="1"/>
      <c r="F1094" s="1"/>
      <c r="G1094" s="1"/>
      <c r="H1094" s="1"/>
      <c r="I1094" s="1"/>
      <c r="J1094" s="1"/>
      <c r="K1094" s="1"/>
      <c r="L1094" s="1"/>
      <c r="M1094" s="1">
        <f t="shared" si="47"/>
        <v>0</v>
      </c>
      <c r="N1094" s="195">
        <f t="shared" si="49"/>
        <v>13872</v>
      </c>
    </row>
    <row r="1095" spans="1:14" x14ac:dyDescent="0.45">
      <c r="A1095" s="195">
        <f t="shared" si="48"/>
        <v>9.1166666666667897</v>
      </c>
      <c r="B1095" s="2"/>
      <c r="C1095" s="3"/>
      <c r="D1095" s="1"/>
      <c r="E1095" s="1"/>
      <c r="F1095" s="1"/>
      <c r="G1095" s="1"/>
      <c r="H1095" s="1"/>
      <c r="I1095" s="1"/>
      <c r="J1095" s="1"/>
      <c r="K1095" s="1"/>
      <c r="L1095" s="1"/>
      <c r="M1095" s="1">
        <f t="shared" si="47"/>
        <v>0</v>
      </c>
      <c r="N1095" s="195">
        <f t="shared" si="49"/>
        <v>13872</v>
      </c>
    </row>
    <row r="1096" spans="1:14" x14ac:dyDescent="0.45">
      <c r="A1096" s="195">
        <f t="shared" si="48"/>
        <v>9.1250000000001226</v>
      </c>
      <c r="B1096" s="2"/>
      <c r="C1096" s="3"/>
      <c r="D1096" s="1"/>
      <c r="E1096" s="1"/>
      <c r="F1096" s="1"/>
      <c r="G1096" s="1"/>
      <c r="H1096" s="1"/>
      <c r="I1096" s="1"/>
      <c r="J1096" s="1"/>
      <c r="K1096" s="1"/>
      <c r="L1096" s="1"/>
      <c r="M1096" s="1">
        <f t="shared" si="47"/>
        <v>0</v>
      </c>
      <c r="N1096" s="195">
        <f t="shared" si="49"/>
        <v>13872</v>
      </c>
    </row>
    <row r="1097" spans="1:14" x14ac:dyDescent="0.45">
      <c r="A1097" s="195">
        <f t="shared" si="48"/>
        <v>9.1333333333334554</v>
      </c>
      <c r="B1097" s="2"/>
      <c r="C1097" s="3"/>
      <c r="D1097" s="1"/>
      <c r="E1097" s="1"/>
      <c r="F1097" s="1"/>
      <c r="G1097" s="1"/>
      <c r="H1097" s="1"/>
      <c r="I1097" s="1"/>
      <c r="J1097" s="1"/>
      <c r="K1097" s="1"/>
      <c r="L1097" s="1"/>
      <c r="M1097" s="1">
        <f t="shared" si="47"/>
        <v>0</v>
      </c>
      <c r="N1097" s="195">
        <f t="shared" si="49"/>
        <v>13872</v>
      </c>
    </row>
    <row r="1098" spans="1:14" x14ac:dyDescent="0.45">
      <c r="A1098" s="195">
        <f t="shared" si="48"/>
        <v>9.1416666666667883</v>
      </c>
      <c r="B1098" s="2"/>
      <c r="C1098" s="3"/>
      <c r="D1098" s="1"/>
      <c r="E1098" s="1"/>
      <c r="F1098" s="1"/>
      <c r="G1098" s="1"/>
      <c r="H1098" s="1"/>
      <c r="I1098" s="1"/>
      <c r="J1098" s="1"/>
      <c r="K1098" s="1"/>
      <c r="L1098" s="1"/>
      <c r="M1098" s="1">
        <f t="shared" si="47"/>
        <v>0</v>
      </c>
      <c r="N1098" s="195">
        <f t="shared" si="49"/>
        <v>13872</v>
      </c>
    </row>
    <row r="1099" spans="1:14" x14ac:dyDescent="0.45">
      <c r="A1099" s="195">
        <f t="shared" si="48"/>
        <v>9.1500000000001211</v>
      </c>
      <c r="B1099" s="2"/>
      <c r="C1099" s="3"/>
      <c r="D1099" s="1"/>
      <c r="E1099" s="1"/>
      <c r="F1099" s="1"/>
      <c r="G1099" s="1"/>
      <c r="H1099" s="1"/>
      <c r="I1099" s="1"/>
      <c r="J1099" s="1"/>
      <c r="K1099" s="1"/>
      <c r="L1099" s="1"/>
      <c r="M1099" s="1">
        <f t="shared" si="47"/>
        <v>0</v>
      </c>
      <c r="N1099" s="195">
        <f t="shared" si="49"/>
        <v>13872</v>
      </c>
    </row>
    <row r="1100" spans="1:14" x14ac:dyDescent="0.45">
      <c r="A1100" s="195">
        <f t="shared" si="48"/>
        <v>9.158333333333454</v>
      </c>
      <c r="B1100" s="2"/>
      <c r="C1100" s="3"/>
      <c r="D1100" s="1"/>
      <c r="E1100" s="1"/>
      <c r="F1100" s="1"/>
      <c r="G1100" s="1"/>
      <c r="H1100" s="1"/>
      <c r="I1100" s="1"/>
      <c r="J1100" s="1"/>
      <c r="K1100" s="1"/>
      <c r="L1100" s="1"/>
      <c r="M1100" s="1">
        <f t="shared" si="47"/>
        <v>0</v>
      </c>
      <c r="N1100" s="195">
        <f t="shared" si="49"/>
        <v>13872</v>
      </c>
    </row>
    <row r="1101" spans="1:14" x14ac:dyDescent="0.45">
      <c r="A1101" s="195">
        <f t="shared" si="48"/>
        <v>9.1666666666667869</v>
      </c>
      <c r="B1101" s="2"/>
      <c r="C1101" s="3"/>
      <c r="D1101" s="1"/>
      <c r="E1101" s="1"/>
      <c r="F1101" s="1"/>
      <c r="G1101" s="1"/>
      <c r="H1101" s="1"/>
      <c r="I1101" s="1"/>
      <c r="J1101" s="1"/>
      <c r="K1101" s="1"/>
      <c r="L1101" s="1"/>
      <c r="M1101" s="1">
        <f t="shared" si="47"/>
        <v>0</v>
      </c>
      <c r="N1101" s="195">
        <f t="shared" si="49"/>
        <v>13872</v>
      </c>
    </row>
    <row r="1102" spans="1:14" x14ac:dyDescent="0.45">
      <c r="A1102" s="195">
        <f t="shared" si="48"/>
        <v>9.1750000000001197</v>
      </c>
      <c r="B1102" s="2"/>
      <c r="C1102" s="3"/>
      <c r="D1102" s="1"/>
      <c r="E1102" s="1"/>
      <c r="F1102" s="1"/>
      <c r="G1102" s="1"/>
      <c r="H1102" s="1"/>
      <c r="I1102" s="1"/>
      <c r="J1102" s="1"/>
      <c r="K1102" s="1"/>
      <c r="L1102" s="1"/>
      <c r="M1102" s="1">
        <f t="shared" si="47"/>
        <v>0</v>
      </c>
      <c r="N1102" s="195">
        <f t="shared" si="49"/>
        <v>13872</v>
      </c>
    </row>
    <row r="1103" spans="1:14" x14ac:dyDescent="0.45">
      <c r="A1103" s="195">
        <f t="shared" si="48"/>
        <v>9.1833333333334526</v>
      </c>
      <c r="B1103" s="2"/>
      <c r="C1103" s="3"/>
      <c r="D1103" s="1"/>
      <c r="E1103" s="1"/>
      <c r="F1103" s="1"/>
      <c r="G1103" s="1"/>
      <c r="H1103" s="1"/>
      <c r="I1103" s="1"/>
      <c r="J1103" s="1"/>
      <c r="K1103" s="1"/>
      <c r="L1103" s="1"/>
      <c r="M1103" s="1">
        <f t="shared" si="47"/>
        <v>0</v>
      </c>
      <c r="N1103" s="195">
        <f t="shared" si="49"/>
        <v>13872</v>
      </c>
    </row>
    <row r="1104" spans="1:14" x14ac:dyDescent="0.45">
      <c r="A1104" s="195">
        <f t="shared" si="48"/>
        <v>9.1916666666667854</v>
      </c>
      <c r="B1104" s="2"/>
      <c r="C1104" s="3"/>
      <c r="D1104" s="1"/>
      <c r="E1104" s="1"/>
      <c r="F1104" s="1"/>
      <c r="G1104" s="1"/>
      <c r="H1104" s="1"/>
      <c r="I1104" s="1"/>
      <c r="J1104" s="1"/>
      <c r="K1104" s="1"/>
      <c r="L1104" s="1"/>
      <c r="M1104" s="1">
        <f t="shared" si="47"/>
        <v>0</v>
      </c>
      <c r="N1104" s="195">
        <f t="shared" si="49"/>
        <v>13872</v>
      </c>
    </row>
    <row r="1105" spans="1:14" x14ac:dyDescent="0.45">
      <c r="A1105" s="195">
        <f t="shared" si="48"/>
        <v>9.2000000000001183</v>
      </c>
      <c r="B1105" s="2"/>
      <c r="C1105" s="3"/>
      <c r="D1105" s="1"/>
      <c r="E1105" s="1"/>
      <c r="F1105" s="1"/>
      <c r="G1105" s="1"/>
      <c r="H1105" s="1"/>
      <c r="I1105" s="1"/>
      <c r="J1105" s="1"/>
      <c r="K1105" s="1"/>
      <c r="L1105" s="1"/>
      <c r="M1105" s="1">
        <f t="shared" si="47"/>
        <v>0</v>
      </c>
      <c r="N1105" s="195">
        <f t="shared" si="49"/>
        <v>13872</v>
      </c>
    </row>
    <row r="1106" spans="1:14" x14ac:dyDescent="0.45">
      <c r="A1106" s="195">
        <f t="shared" si="48"/>
        <v>9.2083333333334512</v>
      </c>
      <c r="B1106" s="2"/>
      <c r="C1106" s="3"/>
      <c r="D1106" s="1"/>
      <c r="E1106" s="1"/>
      <c r="F1106" s="1"/>
      <c r="G1106" s="1"/>
      <c r="H1106" s="1"/>
      <c r="I1106" s="1"/>
      <c r="J1106" s="1"/>
      <c r="K1106" s="1"/>
      <c r="L1106" s="1"/>
      <c r="M1106" s="1">
        <f t="shared" si="47"/>
        <v>0</v>
      </c>
      <c r="N1106" s="195">
        <f t="shared" si="49"/>
        <v>13872</v>
      </c>
    </row>
    <row r="1107" spans="1:14" x14ac:dyDescent="0.45">
      <c r="A1107" s="195">
        <f t="shared" si="48"/>
        <v>9.216666666666784</v>
      </c>
      <c r="B1107" s="2"/>
      <c r="C1107" s="3"/>
      <c r="D1107" s="1"/>
      <c r="E1107" s="1"/>
      <c r="F1107" s="1"/>
      <c r="G1107" s="1"/>
      <c r="H1107" s="1"/>
      <c r="I1107" s="1"/>
      <c r="J1107" s="1"/>
      <c r="K1107" s="1"/>
      <c r="L1107" s="1"/>
      <c r="M1107" s="1">
        <f t="shared" si="47"/>
        <v>0</v>
      </c>
      <c r="N1107" s="195">
        <f t="shared" si="49"/>
        <v>13872</v>
      </c>
    </row>
    <row r="1108" spans="1:14" x14ac:dyDescent="0.45">
      <c r="A1108" s="195">
        <f t="shared" si="48"/>
        <v>9.2250000000001169</v>
      </c>
      <c r="B1108" s="2"/>
      <c r="C1108" s="3"/>
      <c r="D1108" s="1"/>
      <c r="E1108" s="1"/>
      <c r="F1108" s="1"/>
      <c r="G1108" s="1"/>
      <c r="H1108" s="1"/>
      <c r="I1108" s="1"/>
      <c r="J1108" s="1"/>
      <c r="K1108" s="1"/>
      <c r="L1108" s="1"/>
      <c r="M1108" s="1">
        <f t="shared" si="47"/>
        <v>0</v>
      </c>
      <c r="N1108" s="195">
        <f t="shared" si="49"/>
        <v>13872</v>
      </c>
    </row>
    <row r="1109" spans="1:14" x14ac:dyDescent="0.45">
      <c r="A1109" s="195">
        <f t="shared" si="48"/>
        <v>9.2333333333334497</v>
      </c>
      <c r="B1109" s="2"/>
      <c r="C1109" s="3"/>
      <c r="D1109" s="1"/>
      <c r="E1109" s="1"/>
      <c r="F1109" s="1"/>
      <c r="G1109" s="1"/>
      <c r="H1109" s="1"/>
      <c r="I1109" s="1"/>
      <c r="J1109" s="1"/>
      <c r="K1109" s="1"/>
      <c r="L1109" s="1"/>
      <c r="M1109" s="1">
        <f t="shared" si="47"/>
        <v>0</v>
      </c>
      <c r="N1109" s="195">
        <f t="shared" si="49"/>
        <v>13872</v>
      </c>
    </row>
    <row r="1110" spans="1:14" x14ac:dyDescent="0.45">
      <c r="A1110" s="195">
        <f t="shared" si="48"/>
        <v>9.2416666666667826</v>
      </c>
      <c r="B1110" s="2"/>
      <c r="C1110" s="3"/>
      <c r="D1110" s="1"/>
      <c r="E1110" s="1"/>
      <c r="F1110" s="1"/>
      <c r="G1110" s="1"/>
      <c r="H1110" s="1"/>
      <c r="I1110" s="1"/>
      <c r="J1110" s="1"/>
      <c r="K1110" s="1"/>
      <c r="L1110" s="1"/>
      <c r="M1110" s="1">
        <f t="shared" si="47"/>
        <v>0</v>
      </c>
      <c r="N1110" s="195">
        <f t="shared" si="49"/>
        <v>13872</v>
      </c>
    </row>
    <row r="1111" spans="1:14" x14ac:dyDescent="0.45">
      <c r="A1111" s="195">
        <f t="shared" si="48"/>
        <v>9.2500000000001155</v>
      </c>
      <c r="B1111" s="2"/>
      <c r="C1111" s="3"/>
      <c r="D1111" s="1"/>
      <c r="E1111" s="1"/>
      <c r="F1111" s="1"/>
      <c r="G1111" s="1"/>
      <c r="H1111" s="1"/>
      <c r="I1111" s="1"/>
      <c r="J1111" s="1"/>
      <c r="K1111" s="1"/>
      <c r="L1111" s="1"/>
      <c r="M1111" s="1">
        <f t="shared" si="47"/>
        <v>0</v>
      </c>
      <c r="N1111" s="195">
        <f t="shared" si="49"/>
        <v>13872</v>
      </c>
    </row>
    <row r="1112" spans="1:14" x14ac:dyDescent="0.45">
      <c r="A1112" s="195">
        <f t="shared" si="48"/>
        <v>9.2583333333334483</v>
      </c>
      <c r="B1112" s="2"/>
      <c r="C1112" s="3"/>
      <c r="D1112" s="1"/>
      <c r="E1112" s="1"/>
      <c r="F1112" s="1"/>
      <c r="G1112" s="1"/>
      <c r="H1112" s="1"/>
      <c r="I1112" s="1"/>
      <c r="J1112" s="1"/>
      <c r="K1112" s="1"/>
      <c r="L1112" s="1"/>
      <c r="M1112" s="1">
        <f t="shared" si="47"/>
        <v>0</v>
      </c>
      <c r="N1112" s="195">
        <f t="shared" si="49"/>
        <v>13872</v>
      </c>
    </row>
    <row r="1113" spans="1:14" x14ac:dyDescent="0.45">
      <c r="A1113" s="195">
        <f t="shared" si="48"/>
        <v>9.2666666666667812</v>
      </c>
      <c r="B1113" s="2"/>
      <c r="C1113" s="3"/>
      <c r="D1113" s="1"/>
      <c r="E1113" s="1"/>
      <c r="F1113" s="1"/>
      <c r="G1113" s="1"/>
      <c r="H1113" s="1"/>
      <c r="I1113" s="1"/>
      <c r="J1113" s="1"/>
      <c r="K1113" s="1"/>
      <c r="L1113" s="1"/>
      <c r="M1113" s="1">
        <f t="shared" si="47"/>
        <v>0</v>
      </c>
      <c r="N1113" s="195">
        <f t="shared" si="49"/>
        <v>13872</v>
      </c>
    </row>
    <row r="1114" spans="1:14" x14ac:dyDescent="0.45">
      <c r="A1114" s="195">
        <f t="shared" si="48"/>
        <v>9.275000000000114</v>
      </c>
      <c r="B1114" s="2"/>
      <c r="C1114" s="3"/>
      <c r="D1114" s="1"/>
      <c r="E1114" s="1"/>
      <c r="F1114" s="1"/>
      <c r="G1114" s="1"/>
      <c r="H1114" s="1"/>
      <c r="I1114" s="1"/>
      <c r="J1114" s="1"/>
      <c r="K1114" s="1"/>
      <c r="L1114" s="1"/>
      <c r="M1114" s="1">
        <f t="shared" si="47"/>
        <v>0</v>
      </c>
      <c r="N1114" s="195">
        <f t="shared" si="49"/>
        <v>13872</v>
      </c>
    </row>
    <row r="1115" spans="1:14" x14ac:dyDescent="0.45">
      <c r="A1115" s="195">
        <f t="shared" si="48"/>
        <v>9.2833333333334469</v>
      </c>
      <c r="B1115" s="2"/>
      <c r="C1115" s="3"/>
      <c r="D1115" s="1"/>
      <c r="E1115" s="1"/>
      <c r="F1115" s="1"/>
      <c r="G1115" s="1"/>
      <c r="H1115" s="1"/>
      <c r="I1115" s="1"/>
      <c r="J1115" s="1"/>
      <c r="K1115" s="1"/>
      <c r="L1115" s="1"/>
      <c r="M1115" s="1">
        <f t="shared" si="47"/>
        <v>0</v>
      </c>
      <c r="N1115" s="195">
        <f t="shared" si="49"/>
        <v>13872</v>
      </c>
    </row>
    <row r="1116" spans="1:14" x14ac:dyDescent="0.45">
      <c r="A1116" s="195">
        <f t="shared" si="48"/>
        <v>9.2916666666667798</v>
      </c>
      <c r="B1116" s="2"/>
      <c r="C1116" s="3"/>
      <c r="D1116" s="1"/>
      <c r="E1116" s="1"/>
      <c r="F1116" s="1"/>
      <c r="G1116" s="1"/>
      <c r="H1116" s="1"/>
      <c r="I1116" s="1"/>
      <c r="J1116" s="1"/>
      <c r="K1116" s="1"/>
      <c r="L1116" s="1"/>
      <c r="M1116" s="1">
        <f t="shared" si="47"/>
        <v>0</v>
      </c>
      <c r="N1116" s="195">
        <f t="shared" si="49"/>
        <v>13872</v>
      </c>
    </row>
    <row r="1117" spans="1:14" x14ac:dyDescent="0.45">
      <c r="A1117" s="195">
        <f t="shared" si="48"/>
        <v>9.3000000000001126</v>
      </c>
      <c r="B1117" s="2"/>
      <c r="C1117" s="3"/>
      <c r="D1117" s="1"/>
      <c r="E1117" s="1"/>
      <c r="F1117" s="1"/>
      <c r="G1117" s="1"/>
      <c r="H1117" s="1"/>
      <c r="I1117" s="1"/>
      <c r="J1117" s="1"/>
      <c r="K1117" s="1"/>
      <c r="L1117" s="1"/>
      <c r="M1117" s="1">
        <f t="shared" si="47"/>
        <v>0</v>
      </c>
      <c r="N1117" s="195">
        <f t="shared" si="49"/>
        <v>13872</v>
      </c>
    </row>
    <row r="1118" spans="1:14" x14ac:dyDescent="0.45">
      <c r="A1118" s="195">
        <f t="shared" si="48"/>
        <v>9.3083333333334455</v>
      </c>
      <c r="B1118" s="2"/>
      <c r="C1118" s="3"/>
      <c r="D1118" s="1"/>
      <c r="E1118" s="1"/>
      <c r="F1118" s="1"/>
      <c r="G1118" s="1"/>
      <c r="H1118" s="1"/>
      <c r="I1118" s="1"/>
      <c r="J1118" s="1"/>
      <c r="K1118" s="1"/>
      <c r="L1118" s="1"/>
      <c r="M1118" s="1">
        <f t="shared" si="47"/>
        <v>0</v>
      </c>
      <c r="N1118" s="195">
        <f t="shared" si="49"/>
        <v>13872</v>
      </c>
    </row>
    <row r="1119" spans="1:14" x14ac:dyDescent="0.45">
      <c r="A1119" s="195">
        <f t="shared" si="48"/>
        <v>9.3166666666667783</v>
      </c>
      <c r="B1119" s="2"/>
      <c r="C1119" s="3"/>
      <c r="D1119" s="1"/>
      <c r="E1119" s="1"/>
      <c r="F1119" s="1"/>
      <c r="G1119" s="1"/>
      <c r="H1119" s="1"/>
      <c r="I1119" s="1"/>
      <c r="J1119" s="1"/>
      <c r="K1119" s="1"/>
      <c r="L1119" s="1"/>
      <c r="M1119" s="1">
        <f t="shared" si="47"/>
        <v>0</v>
      </c>
      <c r="N1119" s="195">
        <f t="shared" si="49"/>
        <v>13872</v>
      </c>
    </row>
    <row r="1120" spans="1:14" x14ac:dyDescent="0.45">
      <c r="A1120" s="195">
        <f t="shared" si="48"/>
        <v>9.3250000000001112</v>
      </c>
      <c r="B1120" s="2"/>
      <c r="C1120" s="3"/>
      <c r="D1120" s="1"/>
      <c r="E1120" s="1"/>
      <c r="F1120" s="1"/>
      <c r="G1120" s="1"/>
      <c r="H1120" s="1"/>
      <c r="I1120" s="1"/>
      <c r="J1120" s="1"/>
      <c r="K1120" s="1"/>
      <c r="L1120" s="1"/>
      <c r="M1120" s="1">
        <f t="shared" si="47"/>
        <v>0</v>
      </c>
      <c r="N1120" s="195">
        <f t="shared" si="49"/>
        <v>13872</v>
      </c>
    </row>
    <row r="1121" spans="1:14" x14ac:dyDescent="0.45">
      <c r="A1121" s="195">
        <f t="shared" si="48"/>
        <v>9.3333333333334441</v>
      </c>
      <c r="B1121" s="2"/>
      <c r="C1121" s="3"/>
      <c r="D1121" s="1"/>
      <c r="E1121" s="1"/>
      <c r="F1121" s="1"/>
      <c r="G1121" s="1"/>
      <c r="H1121" s="1"/>
      <c r="I1121" s="1"/>
      <c r="J1121" s="1"/>
      <c r="K1121" s="1"/>
      <c r="L1121" s="1"/>
      <c r="M1121" s="1">
        <f t="shared" si="47"/>
        <v>0</v>
      </c>
      <c r="N1121" s="195">
        <f t="shared" si="49"/>
        <v>13872</v>
      </c>
    </row>
    <row r="1122" spans="1:14" x14ac:dyDescent="0.45">
      <c r="A1122" s="195">
        <f t="shared" si="48"/>
        <v>9.3416666666667769</v>
      </c>
      <c r="B1122" s="2"/>
      <c r="C1122" s="3"/>
      <c r="D1122" s="1"/>
      <c r="E1122" s="1"/>
      <c r="F1122" s="1"/>
      <c r="G1122" s="1"/>
      <c r="H1122" s="1"/>
      <c r="I1122" s="1"/>
      <c r="J1122" s="1"/>
      <c r="K1122" s="1"/>
      <c r="L1122" s="1"/>
      <c r="M1122" s="1">
        <f t="shared" si="47"/>
        <v>0</v>
      </c>
      <c r="N1122" s="195">
        <f t="shared" si="49"/>
        <v>13872</v>
      </c>
    </row>
    <row r="1123" spans="1:14" x14ac:dyDescent="0.45">
      <c r="A1123" s="195">
        <f t="shared" si="48"/>
        <v>9.3500000000001098</v>
      </c>
      <c r="B1123" s="2"/>
      <c r="C1123" s="3"/>
      <c r="D1123" s="1"/>
      <c r="E1123" s="1"/>
      <c r="F1123" s="1"/>
      <c r="G1123" s="1"/>
      <c r="H1123" s="1"/>
      <c r="I1123" s="1"/>
      <c r="J1123" s="1"/>
      <c r="K1123" s="1"/>
      <c r="L1123" s="1"/>
      <c r="M1123" s="1">
        <f t="shared" si="47"/>
        <v>0</v>
      </c>
      <c r="N1123" s="195">
        <f t="shared" si="49"/>
        <v>13872</v>
      </c>
    </row>
    <row r="1124" spans="1:14" x14ac:dyDescent="0.45">
      <c r="A1124" s="195">
        <f t="shared" si="48"/>
        <v>9.3583333333334426</v>
      </c>
      <c r="B1124" s="2"/>
      <c r="C1124" s="3"/>
      <c r="D1124" s="1"/>
      <c r="E1124" s="1"/>
      <c r="F1124" s="1"/>
      <c r="G1124" s="1"/>
      <c r="H1124" s="1"/>
      <c r="I1124" s="1"/>
      <c r="J1124" s="1"/>
      <c r="K1124" s="1"/>
      <c r="L1124" s="1"/>
      <c r="M1124" s="1">
        <f t="shared" si="47"/>
        <v>0</v>
      </c>
      <c r="N1124" s="195">
        <f t="shared" si="49"/>
        <v>13872</v>
      </c>
    </row>
    <row r="1125" spans="1:14" x14ac:dyDescent="0.45">
      <c r="A1125" s="195">
        <f t="shared" si="48"/>
        <v>9.3666666666667755</v>
      </c>
      <c r="B1125" s="2"/>
      <c r="C1125" s="3"/>
      <c r="D1125" s="1"/>
      <c r="E1125" s="1"/>
      <c r="F1125" s="1"/>
      <c r="G1125" s="1"/>
      <c r="H1125" s="1"/>
      <c r="I1125" s="1"/>
      <c r="J1125" s="1"/>
      <c r="K1125" s="1"/>
      <c r="L1125" s="1"/>
      <c r="M1125" s="1">
        <f t="shared" si="47"/>
        <v>0</v>
      </c>
      <c r="N1125" s="195">
        <f t="shared" si="49"/>
        <v>13872</v>
      </c>
    </row>
    <row r="1126" spans="1:14" x14ac:dyDescent="0.45">
      <c r="A1126" s="195">
        <f t="shared" si="48"/>
        <v>9.3750000000001084</v>
      </c>
      <c r="B1126" s="2"/>
      <c r="C1126" s="3"/>
      <c r="D1126" s="1"/>
      <c r="E1126" s="1"/>
      <c r="F1126" s="1"/>
      <c r="G1126" s="1"/>
      <c r="H1126" s="1"/>
      <c r="I1126" s="1"/>
      <c r="J1126" s="1"/>
      <c r="K1126" s="1"/>
      <c r="L1126" s="1"/>
      <c r="M1126" s="1">
        <f t="shared" si="47"/>
        <v>0</v>
      </c>
      <c r="N1126" s="195">
        <f t="shared" si="49"/>
        <v>13872</v>
      </c>
    </row>
    <row r="1127" spans="1:14" x14ac:dyDescent="0.45">
      <c r="A1127" s="195">
        <f t="shared" si="48"/>
        <v>9.3833333333334412</v>
      </c>
      <c r="B1127" s="2"/>
      <c r="C1127" s="3"/>
      <c r="D1127" s="1"/>
      <c r="E1127" s="1"/>
      <c r="F1127" s="1"/>
      <c r="G1127" s="1"/>
      <c r="H1127" s="1"/>
      <c r="I1127" s="1"/>
      <c r="J1127" s="1"/>
      <c r="K1127" s="1"/>
      <c r="L1127" s="1"/>
      <c r="M1127" s="1">
        <f t="shared" si="47"/>
        <v>0</v>
      </c>
      <c r="N1127" s="195">
        <f t="shared" si="49"/>
        <v>13872</v>
      </c>
    </row>
    <row r="1128" spans="1:14" x14ac:dyDescent="0.45">
      <c r="A1128" s="195">
        <f t="shared" si="48"/>
        <v>9.3916666666667741</v>
      </c>
      <c r="B1128" s="2"/>
      <c r="C1128" s="3"/>
      <c r="D1128" s="1"/>
      <c r="E1128" s="1"/>
      <c r="F1128" s="1"/>
      <c r="G1128" s="1"/>
      <c r="H1128" s="1"/>
      <c r="I1128" s="1"/>
      <c r="J1128" s="1"/>
      <c r="K1128" s="1"/>
      <c r="L1128" s="1"/>
      <c r="M1128" s="1">
        <f t="shared" si="47"/>
        <v>0</v>
      </c>
      <c r="N1128" s="195">
        <f t="shared" si="49"/>
        <v>13872</v>
      </c>
    </row>
    <row r="1129" spans="1:14" x14ac:dyDescent="0.45">
      <c r="A1129" s="195">
        <f t="shared" si="48"/>
        <v>9.4000000000001069</v>
      </c>
      <c r="B1129" s="2"/>
      <c r="C1129" s="3"/>
      <c r="D1129" s="1"/>
      <c r="E1129" s="1"/>
      <c r="F1129" s="1"/>
      <c r="G1129" s="1"/>
      <c r="H1129" s="1"/>
      <c r="I1129" s="1"/>
      <c r="J1129" s="1"/>
      <c r="K1129" s="1"/>
      <c r="L1129" s="1"/>
      <c r="M1129" s="1">
        <f t="shared" si="47"/>
        <v>0</v>
      </c>
      <c r="N1129" s="195">
        <f t="shared" si="49"/>
        <v>13872</v>
      </c>
    </row>
    <row r="1130" spans="1:14" x14ac:dyDescent="0.45">
      <c r="A1130" s="195">
        <f t="shared" si="48"/>
        <v>9.4083333333334398</v>
      </c>
      <c r="B1130" s="2"/>
      <c r="C1130" s="3"/>
      <c r="D1130" s="1"/>
      <c r="E1130" s="1"/>
      <c r="F1130" s="1"/>
      <c r="G1130" s="1"/>
      <c r="H1130" s="1"/>
      <c r="I1130" s="1"/>
      <c r="J1130" s="1"/>
      <c r="K1130" s="1"/>
      <c r="L1130" s="1"/>
      <c r="M1130" s="1">
        <f t="shared" si="47"/>
        <v>0</v>
      </c>
      <c r="N1130" s="195">
        <f t="shared" si="49"/>
        <v>13872</v>
      </c>
    </row>
    <row r="1131" spans="1:14" x14ac:dyDescent="0.45">
      <c r="A1131" s="195">
        <f t="shared" si="48"/>
        <v>9.4166666666667727</v>
      </c>
      <c r="B1131" s="2"/>
      <c r="C1131" s="3"/>
      <c r="D1131" s="1"/>
      <c r="E1131" s="1"/>
      <c r="F1131" s="1"/>
      <c r="G1131" s="1"/>
      <c r="H1131" s="1"/>
      <c r="I1131" s="1"/>
      <c r="J1131" s="1"/>
      <c r="K1131" s="1"/>
      <c r="L1131" s="1"/>
      <c r="M1131" s="1">
        <f t="shared" si="47"/>
        <v>0</v>
      </c>
      <c r="N1131" s="195">
        <f t="shared" si="49"/>
        <v>13872</v>
      </c>
    </row>
    <row r="1132" spans="1:14" x14ac:dyDescent="0.45">
      <c r="A1132" s="195">
        <f t="shared" si="48"/>
        <v>9.4250000000001055</v>
      </c>
      <c r="B1132" s="2"/>
      <c r="C1132" s="3"/>
      <c r="D1132" s="1"/>
      <c r="E1132" s="1"/>
      <c r="F1132" s="1"/>
      <c r="G1132" s="1"/>
      <c r="H1132" s="1"/>
      <c r="I1132" s="1"/>
      <c r="J1132" s="1"/>
      <c r="K1132" s="1"/>
      <c r="L1132" s="1"/>
      <c r="M1132" s="1">
        <f t="shared" si="47"/>
        <v>0</v>
      </c>
      <c r="N1132" s="195">
        <f t="shared" si="49"/>
        <v>13872</v>
      </c>
    </row>
    <row r="1133" spans="1:14" x14ac:dyDescent="0.45">
      <c r="A1133" s="195">
        <f t="shared" si="48"/>
        <v>9.4333333333334384</v>
      </c>
      <c r="B1133" s="2"/>
      <c r="C1133" s="3"/>
      <c r="D1133" s="1"/>
      <c r="E1133" s="1"/>
      <c r="F1133" s="1"/>
      <c r="G1133" s="1"/>
      <c r="H1133" s="1"/>
      <c r="I1133" s="1"/>
      <c r="J1133" s="1"/>
      <c r="K1133" s="1"/>
      <c r="L1133" s="1"/>
      <c r="M1133" s="1">
        <f t="shared" si="47"/>
        <v>0</v>
      </c>
      <c r="N1133" s="195">
        <f t="shared" si="49"/>
        <v>13872</v>
      </c>
    </row>
    <row r="1134" spans="1:14" x14ac:dyDescent="0.45">
      <c r="A1134" s="195">
        <f t="shared" si="48"/>
        <v>9.4416666666667712</v>
      </c>
      <c r="B1134" s="2"/>
      <c r="C1134" s="3"/>
      <c r="D1134" s="1"/>
      <c r="E1134" s="1"/>
      <c r="F1134" s="1"/>
      <c r="G1134" s="1"/>
      <c r="H1134" s="1"/>
      <c r="I1134" s="1"/>
      <c r="J1134" s="1"/>
      <c r="K1134" s="1"/>
      <c r="L1134" s="1"/>
      <c r="M1134" s="1">
        <f t="shared" si="47"/>
        <v>0</v>
      </c>
      <c r="N1134" s="195">
        <f t="shared" si="49"/>
        <v>13872</v>
      </c>
    </row>
    <row r="1135" spans="1:14" x14ac:dyDescent="0.45">
      <c r="A1135" s="195">
        <f t="shared" si="48"/>
        <v>9.4500000000001041</v>
      </c>
      <c r="B1135" s="2"/>
      <c r="C1135" s="3"/>
      <c r="D1135" s="1"/>
      <c r="E1135" s="1"/>
      <c r="F1135" s="1"/>
      <c r="G1135" s="1"/>
      <c r="H1135" s="1"/>
      <c r="I1135" s="1"/>
      <c r="J1135" s="1"/>
      <c r="K1135" s="1"/>
      <c r="L1135" s="1"/>
      <c r="M1135" s="1">
        <f t="shared" si="47"/>
        <v>0</v>
      </c>
      <c r="N1135" s="195">
        <f t="shared" si="49"/>
        <v>13872</v>
      </c>
    </row>
    <row r="1136" spans="1:14" x14ac:dyDescent="0.45">
      <c r="A1136" s="195">
        <f t="shared" si="48"/>
        <v>9.458333333333437</v>
      </c>
      <c r="B1136" s="2"/>
      <c r="C1136" s="3"/>
      <c r="D1136" s="1"/>
      <c r="E1136" s="1"/>
      <c r="F1136" s="1"/>
      <c r="G1136" s="1"/>
      <c r="H1136" s="1"/>
      <c r="I1136" s="1"/>
      <c r="J1136" s="1"/>
      <c r="K1136" s="1"/>
      <c r="L1136" s="1"/>
      <c r="M1136" s="1">
        <f t="shared" si="47"/>
        <v>0</v>
      </c>
      <c r="N1136" s="195">
        <f t="shared" si="49"/>
        <v>13872</v>
      </c>
    </row>
    <row r="1137" spans="1:14" x14ac:dyDescent="0.45">
      <c r="A1137" s="195">
        <f t="shared" si="48"/>
        <v>9.4666666666667698</v>
      </c>
      <c r="B1137" s="2"/>
      <c r="C1137" s="3"/>
      <c r="D1137" s="1"/>
      <c r="E1137" s="1"/>
      <c r="F1137" s="1"/>
      <c r="G1137" s="1"/>
      <c r="H1137" s="1"/>
      <c r="I1137" s="1"/>
      <c r="J1137" s="1"/>
      <c r="K1137" s="1"/>
      <c r="L1137" s="1"/>
      <c r="M1137" s="1">
        <f t="shared" si="47"/>
        <v>0</v>
      </c>
      <c r="N1137" s="195">
        <f t="shared" si="49"/>
        <v>13872</v>
      </c>
    </row>
    <row r="1138" spans="1:14" x14ac:dyDescent="0.45">
      <c r="A1138" s="195">
        <f t="shared" si="48"/>
        <v>9.4750000000001027</v>
      </c>
      <c r="B1138" s="2"/>
      <c r="C1138" s="3"/>
      <c r="D1138" s="1"/>
      <c r="E1138" s="1"/>
      <c r="F1138" s="1"/>
      <c r="G1138" s="1"/>
      <c r="H1138" s="1"/>
      <c r="I1138" s="1"/>
      <c r="J1138" s="1"/>
      <c r="K1138" s="1"/>
      <c r="L1138" s="1"/>
      <c r="M1138" s="1">
        <f t="shared" si="47"/>
        <v>0</v>
      </c>
      <c r="N1138" s="195">
        <f t="shared" si="49"/>
        <v>13872</v>
      </c>
    </row>
    <row r="1139" spans="1:14" x14ac:dyDescent="0.45">
      <c r="A1139" s="195">
        <f t="shared" si="48"/>
        <v>9.4833333333334355</v>
      </c>
      <c r="B1139" s="2"/>
      <c r="C1139" s="3"/>
      <c r="D1139" s="1"/>
      <c r="E1139" s="1"/>
      <c r="F1139" s="1"/>
      <c r="G1139" s="1"/>
      <c r="H1139" s="1"/>
      <c r="I1139" s="1"/>
      <c r="J1139" s="1"/>
      <c r="K1139" s="1"/>
      <c r="L1139" s="1"/>
      <c r="M1139" s="1">
        <f t="shared" si="47"/>
        <v>0</v>
      </c>
      <c r="N1139" s="195">
        <f t="shared" si="49"/>
        <v>13872</v>
      </c>
    </row>
    <row r="1140" spans="1:14" x14ac:dyDescent="0.45">
      <c r="A1140" s="195">
        <f t="shared" si="48"/>
        <v>9.4916666666667684</v>
      </c>
      <c r="B1140" s="2"/>
      <c r="C1140" s="3"/>
      <c r="D1140" s="1"/>
      <c r="E1140" s="1"/>
      <c r="F1140" s="1"/>
      <c r="G1140" s="1"/>
      <c r="H1140" s="1"/>
      <c r="I1140" s="1"/>
      <c r="J1140" s="1"/>
      <c r="K1140" s="1"/>
      <c r="L1140" s="1"/>
      <c r="M1140" s="1">
        <f t="shared" si="47"/>
        <v>0</v>
      </c>
      <c r="N1140" s="195">
        <f t="shared" si="49"/>
        <v>13872</v>
      </c>
    </row>
    <row r="1141" spans="1:14" x14ac:dyDescent="0.45">
      <c r="A1141" s="195">
        <f t="shared" si="48"/>
        <v>9.5000000000001013</v>
      </c>
      <c r="B1141" s="2"/>
      <c r="C1141" s="3"/>
      <c r="D1141" s="1"/>
      <c r="E1141" s="1"/>
      <c r="F1141" s="1"/>
      <c r="G1141" s="1"/>
      <c r="H1141" s="1"/>
      <c r="I1141" s="1"/>
      <c r="J1141" s="1"/>
      <c r="K1141" s="1"/>
      <c r="L1141" s="1"/>
      <c r="M1141" s="1">
        <f t="shared" si="47"/>
        <v>0</v>
      </c>
      <c r="N1141" s="195">
        <f t="shared" si="49"/>
        <v>13872</v>
      </c>
    </row>
    <row r="1142" spans="1:14" x14ac:dyDescent="0.45">
      <c r="A1142" s="195">
        <f t="shared" si="48"/>
        <v>9.5083333333334341</v>
      </c>
      <c r="B1142" s="2"/>
      <c r="C1142" s="3"/>
      <c r="D1142" s="1"/>
      <c r="E1142" s="1"/>
      <c r="F1142" s="1"/>
      <c r="G1142" s="1"/>
      <c r="H1142" s="1"/>
      <c r="I1142" s="1"/>
      <c r="J1142" s="1"/>
      <c r="K1142" s="1"/>
      <c r="L1142" s="1"/>
      <c r="M1142" s="1">
        <f t="shared" si="47"/>
        <v>0</v>
      </c>
      <c r="N1142" s="195">
        <f t="shared" si="49"/>
        <v>13872</v>
      </c>
    </row>
    <row r="1143" spans="1:14" x14ac:dyDescent="0.45">
      <c r="A1143" s="195">
        <f t="shared" si="48"/>
        <v>9.516666666666767</v>
      </c>
      <c r="B1143" s="2"/>
      <c r="C1143" s="3"/>
      <c r="D1143" s="1"/>
      <c r="E1143" s="1"/>
      <c r="F1143" s="1"/>
      <c r="G1143" s="1"/>
      <c r="H1143" s="1"/>
      <c r="I1143" s="1"/>
      <c r="J1143" s="1"/>
      <c r="K1143" s="1"/>
      <c r="L1143" s="1"/>
      <c r="M1143" s="1">
        <f t="shared" si="47"/>
        <v>0</v>
      </c>
      <c r="N1143" s="195">
        <f t="shared" si="49"/>
        <v>13872</v>
      </c>
    </row>
    <row r="1144" spans="1:14" x14ac:dyDescent="0.45">
      <c r="A1144" s="195">
        <f t="shared" si="48"/>
        <v>9.5250000000000998</v>
      </c>
      <c r="B1144" s="2"/>
      <c r="C1144" s="3"/>
      <c r="D1144" s="1"/>
      <c r="E1144" s="1"/>
      <c r="F1144" s="1"/>
      <c r="G1144" s="1"/>
      <c r="H1144" s="1"/>
      <c r="I1144" s="1"/>
      <c r="J1144" s="1"/>
      <c r="K1144" s="1"/>
      <c r="L1144" s="1"/>
      <c r="M1144" s="1">
        <f t="shared" si="47"/>
        <v>0</v>
      </c>
      <c r="N1144" s="195">
        <f t="shared" si="49"/>
        <v>13872</v>
      </c>
    </row>
    <row r="1145" spans="1:14" x14ac:dyDescent="0.45">
      <c r="A1145" s="195">
        <f t="shared" si="48"/>
        <v>9.5333333333334327</v>
      </c>
      <c r="B1145" s="2"/>
      <c r="C1145" s="3"/>
      <c r="D1145" s="1"/>
      <c r="E1145" s="1"/>
      <c r="F1145" s="1"/>
      <c r="G1145" s="1"/>
      <c r="H1145" s="1"/>
      <c r="I1145" s="1"/>
      <c r="J1145" s="1"/>
      <c r="K1145" s="1"/>
      <c r="L1145" s="1"/>
      <c r="M1145" s="1">
        <f t="shared" si="47"/>
        <v>0</v>
      </c>
      <c r="N1145" s="195">
        <f t="shared" si="49"/>
        <v>13872</v>
      </c>
    </row>
    <row r="1146" spans="1:14" x14ac:dyDescent="0.45">
      <c r="A1146" s="195">
        <f t="shared" si="48"/>
        <v>9.5416666666667656</v>
      </c>
      <c r="B1146" s="2"/>
      <c r="C1146" s="3"/>
      <c r="D1146" s="1"/>
      <c r="E1146" s="1"/>
      <c r="F1146" s="1"/>
      <c r="G1146" s="1"/>
      <c r="H1146" s="1"/>
      <c r="I1146" s="1"/>
      <c r="J1146" s="1"/>
      <c r="K1146" s="1"/>
      <c r="L1146" s="1"/>
      <c r="M1146" s="1">
        <f t="shared" si="47"/>
        <v>0</v>
      </c>
      <c r="N1146" s="195">
        <f t="shared" si="49"/>
        <v>13872</v>
      </c>
    </row>
    <row r="1147" spans="1:14" x14ac:dyDescent="0.45">
      <c r="A1147" s="195">
        <f t="shared" si="48"/>
        <v>9.5500000000000984</v>
      </c>
      <c r="B1147" s="2"/>
      <c r="C1147" s="3"/>
      <c r="D1147" s="1"/>
      <c r="E1147" s="1"/>
      <c r="F1147" s="1"/>
      <c r="G1147" s="1"/>
      <c r="H1147" s="1"/>
      <c r="I1147" s="1"/>
      <c r="J1147" s="1"/>
      <c r="K1147" s="1"/>
      <c r="L1147" s="1"/>
      <c r="M1147" s="1">
        <f t="shared" si="47"/>
        <v>0</v>
      </c>
      <c r="N1147" s="195">
        <f t="shared" si="49"/>
        <v>13872</v>
      </c>
    </row>
    <row r="1148" spans="1:14" x14ac:dyDescent="0.45">
      <c r="A1148" s="195">
        <f t="shared" si="48"/>
        <v>9.5583333333334313</v>
      </c>
      <c r="B1148" s="2"/>
      <c r="C1148" s="3"/>
      <c r="D1148" s="1"/>
      <c r="E1148" s="1"/>
      <c r="F1148" s="1"/>
      <c r="G1148" s="1"/>
      <c r="H1148" s="1"/>
      <c r="I1148" s="1"/>
      <c r="J1148" s="1"/>
      <c r="K1148" s="1"/>
      <c r="L1148" s="1"/>
      <c r="M1148" s="1">
        <f t="shared" si="47"/>
        <v>0</v>
      </c>
      <c r="N1148" s="195">
        <f t="shared" si="49"/>
        <v>13872</v>
      </c>
    </row>
    <row r="1149" spans="1:14" x14ac:dyDescent="0.45">
      <c r="A1149" s="195">
        <f t="shared" si="48"/>
        <v>9.5666666666667641</v>
      </c>
      <c r="B1149" s="2"/>
      <c r="C1149" s="3"/>
      <c r="D1149" s="1"/>
      <c r="E1149" s="1"/>
      <c r="F1149" s="1"/>
      <c r="G1149" s="1"/>
      <c r="H1149" s="1"/>
      <c r="I1149" s="1"/>
      <c r="J1149" s="1"/>
      <c r="K1149" s="1"/>
      <c r="L1149" s="1"/>
      <c r="M1149" s="1">
        <f t="shared" si="47"/>
        <v>0</v>
      </c>
      <c r="N1149" s="195">
        <f t="shared" si="49"/>
        <v>13872</v>
      </c>
    </row>
    <row r="1150" spans="1:14" x14ac:dyDescent="0.45">
      <c r="A1150" s="195">
        <f t="shared" si="48"/>
        <v>9.575000000000097</v>
      </c>
      <c r="B1150" s="2"/>
      <c r="C1150" s="3"/>
      <c r="D1150" s="1"/>
      <c r="E1150" s="1"/>
      <c r="F1150" s="1"/>
      <c r="G1150" s="1"/>
      <c r="H1150" s="1"/>
      <c r="I1150" s="1"/>
      <c r="J1150" s="1"/>
      <c r="K1150" s="1"/>
      <c r="L1150" s="1"/>
      <c r="M1150" s="1">
        <f t="shared" si="47"/>
        <v>0</v>
      </c>
      <c r="N1150" s="195">
        <f t="shared" si="49"/>
        <v>13872</v>
      </c>
    </row>
    <row r="1151" spans="1:14" x14ac:dyDescent="0.45">
      <c r="A1151" s="195">
        <f t="shared" si="48"/>
        <v>9.5833333333334298</v>
      </c>
      <c r="B1151" s="2"/>
      <c r="C1151" s="3"/>
      <c r="D1151" s="1"/>
      <c r="E1151" s="1"/>
      <c r="F1151" s="1"/>
      <c r="G1151" s="1"/>
      <c r="H1151" s="1"/>
      <c r="I1151" s="1"/>
      <c r="J1151" s="1"/>
      <c r="K1151" s="1"/>
      <c r="L1151" s="1"/>
      <c r="M1151" s="1">
        <f t="shared" si="47"/>
        <v>0</v>
      </c>
      <c r="N1151" s="195">
        <f t="shared" si="49"/>
        <v>13872</v>
      </c>
    </row>
    <row r="1152" spans="1:14" x14ac:dyDescent="0.45">
      <c r="A1152" s="195">
        <f t="shared" si="48"/>
        <v>9.5916666666667627</v>
      </c>
      <c r="B1152" s="2"/>
      <c r="C1152" s="3"/>
      <c r="D1152" s="1"/>
      <c r="E1152" s="1"/>
      <c r="F1152" s="1"/>
      <c r="G1152" s="1"/>
      <c r="H1152" s="1"/>
      <c r="I1152" s="1"/>
      <c r="J1152" s="1"/>
      <c r="K1152" s="1"/>
      <c r="L1152" s="1"/>
      <c r="M1152" s="1">
        <f t="shared" si="47"/>
        <v>0</v>
      </c>
      <c r="N1152" s="195">
        <f t="shared" si="49"/>
        <v>13872</v>
      </c>
    </row>
    <row r="1153" spans="1:14" x14ac:dyDescent="0.45">
      <c r="A1153" s="195">
        <f t="shared" si="48"/>
        <v>9.6000000000000956</v>
      </c>
      <c r="B1153" s="2"/>
      <c r="C1153" s="3"/>
      <c r="D1153" s="1"/>
      <c r="E1153" s="1"/>
      <c r="F1153" s="1"/>
      <c r="G1153" s="1"/>
      <c r="H1153" s="1"/>
      <c r="I1153" s="1"/>
      <c r="J1153" s="1"/>
      <c r="K1153" s="1"/>
      <c r="L1153" s="1"/>
      <c r="M1153" s="1">
        <f t="shared" si="47"/>
        <v>0</v>
      </c>
      <c r="N1153" s="195">
        <f t="shared" si="49"/>
        <v>13872</v>
      </c>
    </row>
    <row r="1154" spans="1:14" x14ac:dyDescent="0.45">
      <c r="A1154" s="195">
        <f t="shared" si="48"/>
        <v>9.6083333333334284</v>
      </c>
      <c r="B1154" s="2"/>
      <c r="C1154" s="3"/>
      <c r="D1154" s="1"/>
      <c r="E1154" s="1"/>
      <c r="F1154" s="1"/>
      <c r="G1154" s="1"/>
      <c r="H1154" s="1"/>
      <c r="I1154" s="1"/>
      <c r="J1154" s="1"/>
      <c r="K1154" s="1"/>
      <c r="L1154" s="1"/>
      <c r="M1154" s="1">
        <f t="shared" si="47"/>
        <v>0</v>
      </c>
      <c r="N1154" s="195">
        <f t="shared" si="49"/>
        <v>13872</v>
      </c>
    </row>
    <row r="1155" spans="1:14" x14ac:dyDescent="0.45">
      <c r="A1155" s="195">
        <f t="shared" si="48"/>
        <v>9.6166666666667613</v>
      </c>
      <c r="B1155" s="2"/>
      <c r="C1155" s="3"/>
      <c r="D1155" s="1"/>
      <c r="E1155" s="1"/>
      <c r="F1155" s="1"/>
      <c r="G1155" s="1"/>
      <c r="H1155" s="1"/>
      <c r="I1155" s="1"/>
      <c r="J1155" s="1"/>
      <c r="K1155" s="1"/>
      <c r="L1155" s="1"/>
      <c r="M1155" s="1">
        <f t="shared" ref="M1155:M1201" si="50">J1155*K1155</f>
        <v>0</v>
      </c>
      <c r="N1155" s="195">
        <f t="shared" si="49"/>
        <v>13872</v>
      </c>
    </row>
    <row r="1156" spans="1:14" x14ac:dyDescent="0.45">
      <c r="A1156" s="195">
        <f t="shared" ref="A1156:A1201" si="51">A1155+30/3600</f>
        <v>9.6250000000000941</v>
      </c>
      <c r="B1156" s="2"/>
      <c r="C1156" s="3"/>
      <c r="D1156" s="1"/>
      <c r="E1156" s="1"/>
      <c r="F1156" s="1"/>
      <c r="G1156" s="1"/>
      <c r="H1156" s="1"/>
      <c r="I1156" s="1"/>
      <c r="J1156" s="1"/>
      <c r="K1156" s="1"/>
      <c r="L1156" s="1"/>
      <c r="M1156" s="1">
        <f t="shared" si="50"/>
        <v>0</v>
      </c>
      <c r="N1156" s="195">
        <f t="shared" ref="N1156:N1201" si="52">K1156*30+N1155</f>
        <v>13872</v>
      </c>
    </row>
    <row r="1157" spans="1:14" x14ac:dyDescent="0.45">
      <c r="A1157" s="195">
        <f t="shared" si="51"/>
        <v>9.633333333333427</v>
      </c>
      <c r="B1157" s="2"/>
      <c r="C1157" s="3"/>
      <c r="D1157" s="1"/>
      <c r="E1157" s="1"/>
      <c r="F1157" s="1"/>
      <c r="G1157" s="1"/>
      <c r="H1157" s="1"/>
      <c r="I1157" s="1"/>
      <c r="J1157" s="1"/>
      <c r="K1157" s="1"/>
      <c r="L1157" s="1"/>
      <c r="M1157" s="1">
        <f t="shared" si="50"/>
        <v>0</v>
      </c>
      <c r="N1157" s="195">
        <f t="shared" si="52"/>
        <v>13872</v>
      </c>
    </row>
    <row r="1158" spans="1:14" x14ac:dyDescent="0.45">
      <c r="A1158" s="195">
        <f t="shared" si="51"/>
        <v>9.6416666666667599</v>
      </c>
      <c r="B1158" s="2"/>
      <c r="C1158" s="3"/>
      <c r="D1158" s="1"/>
      <c r="E1158" s="1"/>
      <c r="F1158" s="1"/>
      <c r="G1158" s="1"/>
      <c r="H1158" s="1"/>
      <c r="I1158" s="1"/>
      <c r="J1158" s="1"/>
      <c r="K1158" s="1"/>
      <c r="L1158" s="1"/>
      <c r="M1158" s="1">
        <f t="shared" si="50"/>
        <v>0</v>
      </c>
      <c r="N1158" s="195">
        <f t="shared" si="52"/>
        <v>13872</v>
      </c>
    </row>
    <row r="1159" spans="1:14" x14ac:dyDescent="0.45">
      <c r="A1159" s="195">
        <f t="shared" si="51"/>
        <v>9.6500000000000927</v>
      </c>
      <c r="B1159" s="2"/>
      <c r="C1159" s="3"/>
      <c r="D1159" s="1"/>
      <c r="E1159" s="1"/>
      <c r="F1159" s="1"/>
      <c r="G1159" s="1"/>
      <c r="H1159" s="1"/>
      <c r="I1159" s="1"/>
      <c r="J1159" s="1"/>
      <c r="K1159" s="1"/>
      <c r="L1159" s="1"/>
      <c r="M1159" s="1">
        <f t="shared" si="50"/>
        <v>0</v>
      </c>
      <c r="N1159" s="195">
        <f t="shared" si="52"/>
        <v>13872</v>
      </c>
    </row>
    <row r="1160" spans="1:14" x14ac:dyDescent="0.45">
      <c r="A1160" s="195">
        <f t="shared" si="51"/>
        <v>9.6583333333334256</v>
      </c>
      <c r="B1160" s="2"/>
      <c r="C1160" s="3"/>
      <c r="D1160" s="1"/>
      <c r="E1160" s="1"/>
      <c r="F1160" s="1"/>
      <c r="G1160" s="1"/>
      <c r="H1160" s="1"/>
      <c r="I1160" s="1"/>
      <c r="J1160" s="1"/>
      <c r="K1160" s="1"/>
      <c r="L1160" s="1"/>
      <c r="M1160" s="1">
        <f t="shared" si="50"/>
        <v>0</v>
      </c>
      <c r="N1160" s="195">
        <f t="shared" si="52"/>
        <v>13872</v>
      </c>
    </row>
    <row r="1161" spans="1:14" x14ac:dyDescent="0.45">
      <c r="A1161" s="195">
        <f t="shared" si="51"/>
        <v>9.6666666666667584</v>
      </c>
      <c r="B1161" s="2"/>
      <c r="C1161" s="3"/>
      <c r="D1161" s="1"/>
      <c r="E1161" s="1"/>
      <c r="F1161" s="1"/>
      <c r="G1161" s="1"/>
      <c r="H1161" s="1"/>
      <c r="I1161" s="1"/>
      <c r="J1161" s="1"/>
      <c r="K1161" s="1"/>
      <c r="L1161" s="1"/>
      <c r="M1161" s="1">
        <f t="shared" si="50"/>
        <v>0</v>
      </c>
      <c r="N1161" s="195">
        <f t="shared" si="52"/>
        <v>13872</v>
      </c>
    </row>
    <row r="1162" spans="1:14" x14ac:dyDescent="0.45">
      <c r="A1162" s="195">
        <f t="shared" si="51"/>
        <v>9.6750000000000913</v>
      </c>
      <c r="B1162" s="2"/>
      <c r="C1162" s="3"/>
      <c r="D1162" s="1"/>
      <c r="E1162" s="1"/>
      <c r="F1162" s="1"/>
      <c r="G1162" s="1"/>
      <c r="H1162" s="1"/>
      <c r="I1162" s="1"/>
      <c r="J1162" s="1"/>
      <c r="K1162" s="1"/>
      <c r="L1162" s="1"/>
      <c r="M1162" s="1">
        <f t="shared" si="50"/>
        <v>0</v>
      </c>
      <c r="N1162" s="195">
        <f t="shared" si="52"/>
        <v>13872</v>
      </c>
    </row>
    <row r="1163" spans="1:14" x14ac:dyDescent="0.45">
      <c r="A1163" s="195">
        <f t="shared" si="51"/>
        <v>9.6833333333334242</v>
      </c>
      <c r="B1163" s="2"/>
      <c r="C1163" s="3"/>
      <c r="D1163" s="1"/>
      <c r="E1163" s="1"/>
      <c r="F1163" s="1"/>
      <c r="G1163" s="1"/>
      <c r="H1163" s="1"/>
      <c r="I1163" s="1"/>
      <c r="J1163" s="1"/>
      <c r="K1163" s="1"/>
      <c r="L1163" s="1"/>
      <c r="M1163" s="1">
        <f t="shared" si="50"/>
        <v>0</v>
      </c>
      <c r="N1163" s="195">
        <f t="shared" si="52"/>
        <v>13872</v>
      </c>
    </row>
    <row r="1164" spans="1:14" x14ac:dyDescent="0.45">
      <c r="A1164" s="195">
        <f t="shared" si="51"/>
        <v>9.691666666666757</v>
      </c>
      <c r="B1164" s="2"/>
      <c r="C1164" s="3"/>
      <c r="D1164" s="1"/>
      <c r="E1164" s="1"/>
      <c r="F1164" s="1"/>
      <c r="G1164" s="1"/>
      <c r="H1164" s="1"/>
      <c r="I1164" s="1"/>
      <c r="J1164" s="1"/>
      <c r="K1164" s="1"/>
      <c r="L1164" s="1"/>
      <c r="M1164" s="1">
        <f t="shared" si="50"/>
        <v>0</v>
      </c>
      <c r="N1164" s="195">
        <f t="shared" si="52"/>
        <v>13872</v>
      </c>
    </row>
    <row r="1165" spans="1:14" x14ac:dyDescent="0.45">
      <c r="A1165" s="195">
        <f t="shared" si="51"/>
        <v>9.7000000000000899</v>
      </c>
      <c r="B1165" s="2"/>
      <c r="C1165" s="3"/>
      <c r="D1165" s="1"/>
      <c r="E1165" s="1"/>
      <c r="F1165" s="1"/>
      <c r="G1165" s="1"/>
      <c r="H1165" s="1"/>
      <c r="I1165" s="1"/>
      <c r="J1165" s="1"/>
      <c r="K1165" s="1"/>
      <c r="L1165" s="1"/>
      <c r="M1165" s="1">
        <f t="shared" si="50"/>
        <v>0</v>
      </c>
      <c r="N1165" s="195">
        <f t="shared" si="52"/>
        <v>13872</v>
      </c>
    </row>
    <row r="1166" spans="1:14" x14ac:dyDescent="0.45">
      <c r="A1166" s="195">
        <f t="shared" si="51"/>
        <v>9.7083333333334227</v>
      </c>
      <c r="B1166" s="2"/>
      <c r="C1166" s="3"/>
      <c r="D1166" s="1"/>
      <c r="E1166" s="1"/>
      <c r="F1166" s="1"/>
      <c r="G1166" s="1"/>
      <c r="H1166" s="1"/>
      <c r="I1166" s="1"/>
      <c r="J1166" s="1"/>
      <c r="K1166" s="1"/>
      <c r="L1166" s="1"/>
      <c r="M1166" s="1">
        <f t="shared" si="50"/>
        <v>0</v>
      </c>
      <c r="N1166" s="195">
        <f t="shared" si="52"/>
        <v>13872</v>
      </c>
    </row>
    <row r="1167" spans="1:14" x14ac:dyDescent="0.45">
      <c r="A1167" s="195">
        <f t="shared" si="51"/>
        <v>9.7166666666667556</v>
      </c>
      <c r="B1167" s="2"/>
      <c r="C1167" s="3"/>
      <c r="D1167" s="1"/>
      <c r="E1167" s="1"/>
      <c r="F1167" s="1"/>
      <c r="G1167" s="1"/>
      <c r="H1167" s="1"/>
      <c r="I1167" s="1"/>
      <c r="J1167" s="1"/>
      <c r="K1167" s="1"/>
      <c r="L1167" s="1"/>
      <c r="M1167" s="1">
        <f t="shared" si="50"/>
        <v>0</v>
      </c>
      <c r="N1167" s="195">
        <f t="shared" si="52"/>
        <v>13872</v>
      </c>
    </row>
    <row r="1168" spans="1:14" x14ac:dyDescent="0.45">
      <c r="A1168" s="195">
        <f t="shared" si="51"/>
        <v>9.7250000000000885</v>
      </c>
      <c r="B1168" s="2"/>
      <c r="C1168" s="3"/>
      <c r="D1168" s="1"/>
      <c r="E1168" s="1"/>
      <c r="F1168" s="1"/>
      <c r="G1168" s="1"/>
      <c r="H1168" s="1"/>
      <c r="I1168" s="1"/>
      <c r="J1168" s="1"/>
      <c r="K1168" s="1"/>
      <c r="L1168" s="1"/>
      <c r="M1168" s="1">
        <f t="shared" si="50"/>
        <v>0</v>
      </c>
      <c r="N1168" s="195">
        <f t="shared" si="52"/>
        <v>13872</v>
      </c>
    </row>
    <row r="1169" spans="1:14" x14ac:dyDescent="0.45">
      <c r="A1169" s="195">
        <f t="shared" si="51"/>
        <v>9.7333333333334213</v>
      </c>
      <c r="B1169" s="2"/>
      <c r="C1169" s="3"/>
      <c r="D1169" s="1"/>
      <c r="E1169" s="1"/>
      <c r="F1169" s="1"/>
      <c r="G1169" s="1"/>
      <c r="H1169" s="1"/>
      <c r="I1169" s="1"/>
      <c r="J1169" s="1"/>
      <c r="K1169" s="1"/>
      <c r="L1169" s="1"/>
      <c r="M1169" s="1">
        <f t="shared" si="50"/>
        <v>0</v>
      </c>
      <c r="N1169" s="195">
        <f t="shared" si="52"/>
        <v>13872</v>
      </c>
    </row>
    <row r="1170" spans="1:14" x14ac:dyDescent="0.45">
      <c r="A1170" s="195">
        <f t="shared" si="51"/>
        <v>9.7416666666667542</v>
      </c>
      <c r="B1170" s="2"/>
      <c r="C1170" s="3"/>
      <c r="D1170" s="1"/>
      <c r="E1170" s="1"/>
      <c r="F1170" s="1"/>
      <c r="G1170" s="1"/>
      <c r="H1170" s="1"/>
      <c r="I1170" s="1"/>
      <c r="J1170" s="1"/>
      <c r="K1170" s="1"/>
      <c r="L1170" s="1"/>
      <c r="M1170" s="1">
        <f t="shared" si="50"/>
        <v>0</v>
      </c>
      <c r="N1170" s="195">
        <f t="shared" si="52"/>
        <v>13872</v>
      </c>
    </row>
    <row r="1171" spans="1:14" x14ac:dyDescent="0.45">
      <c r="A1171" s="195">
        <f t="shared" si="51"/>
        <v>9.750000000000087</v>
      </c>
      <c r="B1171" s="2"/>
      <c r="C1171" s="3"/>
      <c r="D1171" s="1"/>
      <c r="E1171" s="1"/>
      <c r="F1171" s="1"/>
      <c r="G1171" s="1"/>
      <c r="H1171" s="1"/>
      <c r="I1171" s="1"/>
      <c r="J1171" s="1"/>
      <c r="K1171" s="1"/>
      <c r="L1171" s="1"/>
      <c r="M1171" s="1">
        <f t="shared" si="50"/>
        <v>0</v>
      </c>
      <c r="N1171" s="195">
        <f t="shared" si="52"/>
        <v>13872</v>
      </c>
    </row>
    <row r="1172" spans="1:14" x14ac:dyDescent="0.45">
      <c r="A1172" s="195">
        <f t="shared" si="51"/>
        <v>9.7583333333334199</v>
      </c>
      <c r="B1172" s="2"/>
      <c r="C1172" s="3"/>
      <c r="D1172" s="1"/>
      <c r="E1172" s="1"/>
      <c r="F1172" s="1"/>
      <c r="G1172" s="1"/>
      <c r="H1172" s="1"/>
      <c r="I1172" s="1"/>
      <c r="J1172" s="1"/>
      <c r="K1172" s="1"/>
      <c r="L1172" s="1"/>
      <c r="M1172" s="1">
        <f t="shared" si="50"/>
        <v>0</v>
      </c>
      <c r="N1172" s="195">
        <f t="shared" si="52"/>
        <v>13872</v>
      </c>
    </row>
    <row r="1173" spans="1:14" x14ac:dyDescent="0.45">
      <c r="A1173" s="195">
        <f t="shared" si="51"/>
        <v>9.7666666666667528</v>
      </c>
      <c r="B1173" s="2"/>
      <c r="C1173" s="3"/>
      <c r="D1173" s="1"/>
      <c r="E1173" s="1"/>
      <c r="F1173" s="1"/>
      <c r="G1173" s="1"/>
      <c r="H1173" s="1"/>
      <c r="I1173" s="1"/>
      <c r="J1173" s="1"/>
      <c r="K1173" s="1"/>
      <c r="L1173" s="1"/>
      <c r="M1173" s="1">
        <f t="shared" si="50"/>
        <v>0</v>
      </c>
      <c r="N1173" s="195">
        <f t="shared" si="52"/>
        <v>13872</v>
      </c>
    </row>
    <row r="1174" spans="1:14" x14ac:dyDescent="0.45">
      <c r="A1174" s="195">
        <f t="shared" si="51"/>
        <v>9.7750000000000856</v>
      </c>
      <c r="B1174" s="2"/>
      <c r="C1174" s="3"/>
      <c r="D1174" s="1"/>
      <c r="E1174" s="1"/>
      <c r="F1174" s="1"/>
      <c r="G1174" s="1"/>
      <c r="H1174" s="1"/>
      <c r="I1174" s="1"/>
      <c r="J1174" s="1"/>
      <c r="K1174" s="1"/>
      <c r="L1174" s="1"/>
      <c r="M1174" s="1">
        <f t="shared" si="50"/>
        <v>0</v>
      </c>
      <c r="N1174" s="195">
        <f t="shared" si="52"/>
        <v>13872</v>
      </c>
    </row>
    <row r="1175" spans="1:14" x14ac:dyDescent="0.45">
      <c r="A1175" s="195">
        <f t="shared" si="51"/>
        <v>9.7833333333334185</v>
      </c>
      <c r="B1175" s="2"/>
      <c r="C1175" s="3"/>
      <c r="D1175" s="1"/>
      <c r="E1175" s="1"/>
      <c r="F1175" s="1"/>
      <c r="G1175" s="1"/>
      <c r="H1175" s="1"/>
      <c r="I1175" s="1"/>
      <c r="J1175" s="1"/>
      <c r="K1175" s="1"/>
      <c r="L1175" s="1"/>
      <c r="M1175" s="1">
        <f t="shared" si="50"/>
        <v>0</v>
      </c>
      <c r="N1175" s="195">
        <f t="shared" si="52"/>
        <v>13872</v>
      </c>
    </row>
    <row r="1176" spans="1:14" x14ac:dyDescent="0.45">
      <c r="A1176" s="195">
        <f t="shared" si="51"/>
        <v>9.7916666666667513</v>
      </c>
      <c r="B1176" s="2"/>
      <c r="C1176" s="3"/>
      <c r="D1176" s="1"/>
      <c r="E1176" s="1"/>
      <c r="F1176" s="1"/>
      <c r="G1176" s="1"/>
      <c r="H1176" s="1"/>
      <c r="I1176" s="1"/>
      <c r="J1176" s="1"/>
      <c r="K1176" s="1"/>
      <c r="L1176" s="1"/>
      <c r="M1176" s="1">
        <f t="shared" si="50"/>
        <v>0</v>
      </c>
      <c r="N1176" s="195">
        <f t="shared" si="52"/>
        <v>13872</v>
      </c>
    </row>
    <row r="1177" spans="1:14" x14ac:dyDescent="0.45">
      <c r="A1177" s="195">
        <f t="shared" si="51"/>
        <v>9.8000000000000842</v>
      </c>
      <c r="B1177" s="2"/>
      <c r="C1177" s="3"/>
      <c r="D1177" s="1"/>
      <c r="E1177" s="1"/>
      <c r="F1177" s="1"/>
      <c r="G1177" s="1"/>
      <c r="H1177" s="1"/>
      <c r="I1177" s="1"/>
      <c r="J1177" s="1"/>
      <c r="K1177" s="1"/>
      <c r="L1177" s="1"/>
      <c r="M1177" s="1">
        <f t="shared" si="50"/>
        <v>0</v>
      </c>
      <c r="N1177" s="195">
        <f t="shared" si="52"/>
        <v>13872</v>
      </c>
    </row>
    <row r="1178" spans="1:14" x14ac:dyDescent="0.45">
      <c r="A1178" s="195">
        <f t="shared" si="51"/>
        <v>9.8083333333334171</v>
      </c>
      <c r="B1178" s="2"/>
      <c r="C1178" s="3"/>
      <c r="D1178" s="1"/>
      <c r="E1178" s="1"/>
      <c r="F1178" s="1"/>
      <c r="G1178" s="1"/>
      <c r="H1178" s="1"/>
      <c r="I1178" s="1"/>
      <c r="J1178" s="1"/>
      <c r="K1178" s="1"/>
      <c r="L1178" s="1"/>
      <c r="M1178" s="1">
        <f t="shared" si="50"/>
        <v>0</v>
      </c>
      <c r="N1178" s="195">
        <f t="shared" si="52"/>
        <v>13872</v>
      </c>
    </row>
    <row r="1179" spans="1:14" x14ac:dyDescent="0.45">
      <c r="A1179" s="195">
        <f t="shared" si="51"/>
        <v>9.8166666666667499</v>
      </c>
      <c r="B1179" s="2"/>
      <c r="C1179" s="3"/>
      <c r="D1179" s="1"/>
      <c r="E1179" s="1"/>
      <c r="F1179" s="1"/>
      <c r="G1179" s="1"/>
      <c r="H1179" s="1"/>
      <c r="I1179" s="1"/>
      <c r="J1179" s="1"/>
      <c r="K1179" s="1"/>
      <c r="L1179" s="1"/>
      <c r="M1179" s="1">
        <f t="shared" si="50"/>
        <v>0</v>
      </c>
      <c r="N1179" s="195">
        <f t="shared" si="52"/>
        <v>13872</v>
      </c>
    </row>
    <row r="1180" spans="1:14" x14ac:dyDescent="0.45">
      <c r="A1180" s="195">
        <f t="shared" si="51"/>
        <v>9.8250000000000828</v>
      </c>
      <c r="B1180" s="2"/>
      <c r="C1180" s="3"/>
      <c r="D1180" s="1"/>
      <c r="E1180" s="1"/>
      <c r="F1180" s="1"/>
      <c r="G1180" s="1"/>
      <c r="H1180" s="1"/>
      <c r="I1180" s="1"/>
      <c r="J1180" s="1"/>
      <c r="K1180" s="1"/>
      <c r="L1180" s="1"/>
      <c r="M1180" s="1">
        <f t="shared" si="50"/>
        <v>0</v>
      </c>
      <c r="N1180" s="195">
        <f t="shared" si="52"/>
        <v>13872</v>
      </c>
    </row>
    <row r="1181" spans="1:14" x14ac:dyDescent="0.45">
      <c r="A1181" s="195">
        <f t="shared" si="51"/>
        <v>9.8333333333334156</v>
      </c>
      <c r="B1181" s="2"/>
      <c r="C1181" s="3"/>
      <c r="D1181" s="1"/>
      <c r="E1181" s="1"/>
      <c r="F1181" s="1"/>
      <c r="G1181" s="1"/>
      <c r="H1181" s="1"/>
      <c r="I1181" s="1"/>
      <c r="J1181" s="1"/>
      <c r="K1181" s="1"/>
      <c r="L1181" s="1"/>
      <c r="M1181" s="1">
        <f t="shared" si="50"/>
        <v>0</v>
      </c>
      <c r="N1181" s="195">
        <f t="shared" si="52"/>
        <v>13872</v>
      </c>
    </row>
    <row r="1182" spans="1:14" x14ac:dyDescent="0.45">
      <c r="A1182" s="195">
        <f t="shared" si="51"/>
        <v>9.8416666666667485</v>
      </c>
      <c r="B1182" s="2"/>
      <c r="C1182" s="3"/>
      <c r="D1182" s="1"/>
      <c r="E1182" s="1"/>
      <c r="F1182" s="1"/>
      <c r="G1182" s="1"/>
      <c r="H1182" s="1"/>
      <c r="I1182" s="1"/>
      <c r="J1182" s="1"/>
      <c r="K1182" s="1"/>
      <c r="L1182" s="1"/>
      <c r="M1182" s="1">
        <f t="shared" si="50"/>
        <v>0</v>
      </c>
      <c r="N1182" s="195">
        <f t="shared" si="52"/>
        <v>13872</v>
      </c>
    </row>
    <row r="1183" spans="1:14" x14ac:dyDescent="0.45">
      <c r="A1183" s="195">
        <f t="shared" si="51"/>
        <v>9.8500000000000814</v>
      </c>
      <c r="B1183" s="2"/>
      <c r="C1183" s="3"/>
      <c r="D1183" s="1"/>
      <c r="E1183" s="1"/>
      <c r="F1183" s="1"/>
      <c r="G1183" s="1"/>
      <c r="H1183" s="1"/>
      <c r="I1183" s="1"/>
      <c r="J1183" s="1"/>
      <c r="K1183" s="1"/>
      <c r="L1183" s="1"/>
      <c r="M1183" s="1">
        <f t="shared" si="50"/>
        <v>0</v>
      </c>
      <c r="N1183" s="195">
        <f t="shared" si="52"/>
        <v>13872</v>
      </c>
    </row>
    <row r="1184" spans="1:14" x14ac:dyDescent="0.45">
      <c r="A1184" s="195">
        <f t="shared" si="51"/>
        <v>9.8583333333334142</v>
      </c>
      <c r="B1184" s="2"/>
      <c r="C1184" s="3"/>
      <c r="D1184" s="1"/>
      <c r="E1184" s="1"/>
      <c r="F1184" s="1"/>
      <c r="G1184" s="1"/>
      <c r="H1184" s="1"/>
      <c r="I1184" s="1"/>
      <c r="J1184" s="1"/>
      <c r="K1184" s="1"/>
      <c r="L1184" s="1"/>
      <c r="M1184" s="1">
        <f t="shared" si="50"/>
        <v>0</v>
      </c>
      <c r="N1184" s="195">
        <f t="shared" si="52"/>
        <v>13872</v>
      </c>
    </row>
    <row r="1185" spans="1:14" x14ac:dyDescent="0.45">
      <c r="A1185" s="195">
        <f t="shared" si="51"/>
        <v>9.8666666666667471</v>
      </c>
      <c r="B1185" s="2"/>
      <c r="C1185" s="3"/>
      <c r="D1185" s="1"/>
      <c r="E1185" s="1"/>
      <c r="F1185" s="1"/>
      <c r="G1185" s="1"/>
      <c r="H1185" s="1"/>
      <c r="I1185" s="1"/>
      <c r="J1185" s="1"/>
      <c r="K1185" s="1"/>
      <c r="L1185" s="1"/>
      <c r="M1185" s="1">
        <f t="shared" si="50"/>
        <v>0</v>
      </c>
      <c r="N1185" s="195">
        <f t="shared" si="52"/>
        <v>13872</v>
      </c>
    </row>
    <row r="1186" spans="1:14" x14ac:dyDescent="0.45">
      <c r="A1186" s="195">
        <f t="shared" si="51"/>
        <v>9.8750000000000799</v>
      </c>
      <c r="B1186" s="2"/>
      <c r="C1186" s="3"/>
      <c r="D1186" s="1"/>
      <c r="E1186" s="1"/>
      <c r="F1186" s="1"/>
      <c r="G1186" s="1"/>
      <c r="H1186" s="1"/>
      <c r="I1186" s="1"/>
      <c r="J1186" s="1"/>
      <c r="K1186" s="1"/>
      <c r="L1186" s="1"/>
      <c r="M1186" s="1">
        <f t="shared" si="50"/>
        <v>0</v>
      </c>
      <c r="N1186" s="195">
        <f t="shared" si="52"/>
        <v>13872</v>
      </c>
    </row>
    <row r="1187" spans="1:14" x14ac:dyDescent="0.45">
      <c r="A1187" s="195">
        <f t="shared" si="51"/>
        <v>9.8833333333334128</v>
      </c>
      <c r="B1187" s="2"/>
      <c r="C1187" s="3"/>
      <c r="D1187" s="1"/>
      <c r="E1187" s="1"/>
      <c r="F1187" s="1"/>
      <c r="G1187" s="1"/>
      <c r="H1187" s="1"/>
      <c r="I1187" s="1"/>
      <c r="J1187" s="1"/>
      <c r="K1187" s="1"/>
      <c r="L1187" s="1"/>
      <c r="M1187" s="1">
        <f t="shared" si="50"/>
        <v>0</v>
      </c>
      <c r="N1187" s="195">
        <f t="shared" si="52"/>
        <v>13872</v>
      </c>
    </row>
    <row r="1188" spans="1:14" x14ac:dyDescent="0.45">
      <c r="A1188" s="195">
        <f t="shared" si="51"/>
        <v>9.8916666666667457</v>
      </c>
      <c r="B1188" s="2"/>
      <c r="C1188" s="3"/>
      <c r="D1188" s="1"/>
      <c r="E1188" s="1"/>
      <c r="F1188" s="1"/>
      <c r="G1188" s="1"/>
      <c r="H1188" s="1"/>
      <c r="I1188" s="1"/>
      <c r="J1188" s="1"/>
      <c r="K1188" s="1"/>
      <c r="L1188" s="1"/>
      <c r="M1188" s="1">
        <f t="shared" si="50"/>
        <v>0</v>
      </c>
      <c r="N1188" s="195">
        <f t="shared" si="52"/>
        <v>13872</v>
      </c>
    </row>
    <row r="1189" spans="1:14" x14ac:dyDescent="0.45">
      <c r="A1189" s="195">
        <f t="shared" si="51"/>
        <v>9.9000000000000785</v>
      </c>
      <c r="B1189" s="2"/>
      <c r="C1189" s="3"/>
      <c r="D1189" s="1"/>
      <c r="E1189" s="1"/>
      <c r="F1189" s="1"/>
      <c r="G1189" s="1"/>
      <c r="H1189" s="1"/>
      <c r="I1189" s="1"/>
      <c r="J1189" s="1"/>
      <c r="K1189" s="1"/>
      <c r="L1189" s="1"/>
      <c r="M1189" s="1">
        <f t="shared" si="50"/>
        <v>0</v>
      </c>
      <c r="N1189" s="195">
        <f t="shared" si="52"/>
        <v>13872</v>
      </c>
    </row>
    <row r="1190" spans="1:14" x14ac:dyDescent="0.45">
      <c r="A1190" s="195">
        <f t="shared" si="51"/>
        <v>9.9083333333334114</v>
      </c>
      <c r="B1190" s="2"/>
      <c r="C1190" s="3"/>
      <c r="D1190" s="1"/>
      <c r="E1190" s="1"/>
      <c r="F1190" s="1"/>
      <c r="G1190" s="1"/>
      <c r="H1190" s="1"/>
      <c r="I1190" s="1"/>
      <c r="J1190" s="1"/>
      <c r="K1190" s="1"/>
      <c r="L1190" s="1"/>
      <c r="M1190" s="1">
        <f t="shared" si="50"/>
        <v>0</v>
      </c>
      <c r="N1190" s="195">
        <f t="shared" si="52"/>
        <v>13872</v>
      </c>
    </row>
    <row r="1191" spans="1:14" x14ac:dyDescent="0.45">
      <c r="A1191" s="195">
        <f t="shared" si="51"/>
        <v>9.9166666666667442</v>
      </c>
      <c r="B1191" s="2"/>
      <c r="C1191" s="3"/>
      <c r="D1191" s="1"/>
      <c r="E1191" s="1"/>
      <c r="F1191" s="1"/>
      <c r="G1191" s="1"/>
      <c r="H1191" s="1"/>
      <c r="I1191" s="1"/>
      <c r="J1191" s="1"/>
      <c r="K1191" s="1"/>
      <c r="L1191" s="1"/>
      <c r="M1191" s="1">
        <f t="shared" si="50"/>
        <v>0</v>
      </c>
      <c r="N1191" s="195">
        <f t="shared" si="52"/>
        <v>13872</v>
      </c>
    </row>
    <row r="1192" spans="1:14" x14ac:dyDescent="0.45">
      <c r="A1192" s="195">
        <f t="shared" si="51"/>
        <v>9.9250000000000771</v>
      </c>
      <c r="B1192" s="2"/>
      <c r="C1192" s="3"/>
      <c r="D1192" s="1"/>
      <c r="E1192" s="1"/>
      <c r="F1192" s="1"/>
      <c r="G1192" s="1"/>
      <c r="H1192" s="1"/>
      <c r="I1192" s="1"/>
      <c r="J1192" s="1"/>
      <c r="K1192" s="1"/>
      <c r="L1192" s="1"/>
      <c r="M1192" s="1">
        <f t="shared" si="50"/>
        <v>0</v>
      </c>
      <c r="N1192" s="195">
        <f t="shared" si="52"/>
        <v>13872</v>
      </c>
    </row>
    <row r="1193" spans="1:14" x14ac:dyDescent="0.45">
      <c r="A1193" s="195">
        <f t="shared" si="51"/>
        <v>9.93333333333341</v>
      </c>
      <c r="B1193" s="2"/>
      <c r="C1193" s="3"/>
      <c r="D1193" s="1"/>
      <c r="E1193" s="1"/>
      <c r="F1193" s="1"/>
      <c r="G1193" s="1"/>
      <c r="H1193" s="1"/>
      <c r="I1193" s="1"/>
      <c r="J1193" s="1"/>
      <c r="K1193" s="1"/>
      <c r="L1193" s="1"/>
      <c r="M1193" s="1">
        <f t="shared" si="50"/>
        <v>0</v>
      </c>
      <c r="N1193" s="195">
        <f t="shared" si="52"/>
        <v>13872</v>
      </c>
    </row>
    <row r="1194" spans="1:14" x14ac:dyDescent="0.45">
      <c r="A1194" s="195">
        <f t="shared" si="51"/>
        <v>9.9416666666667428</v>
      </c>
      <c r="B1194" s="2"/>
      <c r="C1194" s="3"/>
      <c r="D1194" s="1"/>
      <c r="E1194" s="1"/>
      <c r="F1194" s="1"/>
      <c r="G1194" s="1"/>
      <c r="H1194" s="1"/>
      <c r="I1194" s="1"/>
      <c r="J1194" s="1"/>
      <c r="K1194" s="1"/>
      <c r="L1194" s="1"/>
      <c r="M1194" s="1">
        <f t="shared" si="50"/>
        <v>0</v>
      </c>
      <c r="N1194" s="195">
        <f t="shared" si="52"/>
        <v>13872</v>
      </c>
    </row>
    <row r="1195" spans="1:14" x14ac:dyDescent="0.45">
      <c r="A1195" s="195">
        <f t="shared" si="51"/>
        <v>9.9500000000000757</v>
      </c>
      <c r="B1195" s="2"/>
      <c r="C1195" s="3"/>
      <c r="D1195" s="1"/>
      <c r="E1195" s="1"/>
      <c r="F1195" s="1"/>
      <c r="G1195" s="1"/>
      <c r="H1195" s="1"/>
      <c r="I1195" s="1"/>
      <c r="J1195" s="1"/>
      <c r="K1195" s="1"/>
      <c r="L1195" s="1"/>
      <c r="M1195" s="1">
        <f t="shared" si="50"/>
        <v>0</v>
      </c>
      <c r="N1195" s="195">
        <f t="shared" si="52"/>
        <v>13872</v>
      </c>
    </row>
    <row r="1196" spans="1:14" x14ac:dyDescent="0.45">
      <c r="A1196" s="195">
        <f t="shared" si="51"/>
        <v>9.9583333333334085</v>
      </c>
      <c r="B1196" s="2"/>
      <c r="C1196" s="3"/>
      <c r="D1196" s="1"/>
      <c r="E1196" s="1"/>
      <c r="F1196" s="1"/>
      <c r="G1196" s="1"/>
      <c r="H1196" s="1"/>
      <c r="I1196" s="1"/>
      <c r="J1196" s="1"/>
      <c r="K1196" s="1"/>
      <c r="L1196" s="1"/>
      <c r="M1196" s="1">
        <f t="shared" si="50"/>
        <v>0</v>
      </c>
      <c r="N1196" s="195">
        <f t="shared" si="52"/>
        <v>13872</v>
      </c>
    </row>
    <row r="1197" spans="1:14" x14ac:dyDescent="0.45">
      <c r="A1197" s="195">
        <f t="shared" si="51"/>
        <v>9.9666666666667414</v>
      </c>
      <c r="B1197" s="2"/>
      <c r="C1197" s="3"/>
      <c r="D1197" s="1"/>
      <c r="E1197" s="1"/>
      <c r="F1197" s="1"/>
      <c r="G1197" s="1"/>
      <c r="H1197" s="1"/>
      <c r="I1197" s="1"/>
      <c r="J1197" s="1"/>
      <c r="K1197" s="1"/>
      <c r="L1197" s="1"/>
      <c r="M1197" s="1">
        <f t="shared" si="50"/>
        <v>0</v>
      </c>
      <c r="N1197" s="195">
        <f t="shared" si="52"/>
        <v>13872</v>
      </c>
    </row>
    <row r="1198" spans="1:14" x14ac:dyDescent="0.45">
      <c r="A1198" s="195">
        <f t="shared" si="51"/>
        <v>9.9750000000000743</v>
      </c>
      <c r="B1198" s="2"/>
      <c r="C1198" s="3"/>
      <c r="D1198" s="1"/>
      <c r="E1198" s="1"/>
      <c r="F1198" s="1"/>
      <c r="G1198" s="1"/>
      <c r="H1198" s="1"/>
      <c r="I1198" s="1"/>
      <c r="J1198" s="1"/>
      <c r="K1198" s="1"/>
      <c r="L1198" s="1"/>
      <c r="M1198" s="1">
        <f t="shared" si="50"/>
        <v>0</v>
      </c>
      <c r="N1198" s="195">
        <f t="shared" si="52"/>
        <v>13872</v>
      </c>
    </row>
    <row r="1199" spans="1:14" x14ac:dyDescent="0.45">
      <c r="A1199" s="195">
        <f t="shared" si="51"/>
        <v>9.9833333333334071</v>
      </c>
      <c r="B1199" s="2"/>
      <c r="C1199" s="3"/>
      <c r="D1199" s="1"/>
      <c r="E1199" s="1"/>
      <c r="F1199" s="1"/>
      <c r="G1199" s="1"/>
      <c r="H1199" s="1"/>
      <c r="I1199" s="1"/>
      <c r="J1199" s="1"/>
      <c r="K1199" s="1"/>
      <c r="L1199" s="1"/>
      <c r="M1199" s="1">
        <f t="shared" si="50"/>
        <v>0</v>
      </c>
      <c r="N1199" s="195">
        <f t="shared" si="52"/>
        <v>13872</v>
      </c>
    </row>
    <row r="1200" spans="1:14" x14ac:dyDescent="0.45">
      <c r="A1200" s="195">
        <f t="shared" si="51"/>
        <v>9.99166666666674</v>
      </c>
      <c r="B1200" s="2"/>
      <c r="C1200" s="3"/>
      <c r="D1200" s="1"/>
      <c r="E1200" s="1"/>
      <c r="F1200" s="1"/>
      <c r="G1200" s="1"/>
      <c r="H1200" s="1"/>
      <c r="I1200" s="1"/>
      <c r="J1200" s="1"/>
      <c r="K1200" s="1"/>
      <c r="L1200" s="1"/>
      <c r="M1200" s="1">
        <f t="shared" si="50"/>
        <v>0</v>
      </c>
      <c r="N1200" s="195">
        <f t="shared" si="52"/>
        <v>13872</v>
      </c>
    </row>
    <row r="1201" spans="1:14" x14ac:dyDescent="0.45">
      <c r="A1201" s="195">
        <f t="shared" si="51"/>
        <v>10.000000000000073</v>
      </c>
      <c r="B1201" s="2"/>
      <c r="C1201" s="3"/>
      <c r="D1201" s="1"/>
      <c r="E1201" s="1"/>
      <c r="F1201" s="1"/>
      <c r="G1201" s="1"/>
      <c r="H1201" s="1"/>
      <c r="I1201" s="1"/>
      <c r="J1201" s="1"/>
      <c r="K1201" s="1"/>
      <c r="L1201" s="1"/>
      <c r="M1201" s="1">
        <f t="shared" si="50"/>
        <v>0</v>
      </c>
      <c r="N1201" s="195">
        <f t="shared" si="52"/>
        <v>13872</v>
      </c>
    </row>
    <row r="1202" spans="1:14" x14ac:dyDescent="0.45">
      <c r="A1202" s="1"/>
      <c r="B1202" s="2"/>
      <c r="C1202" s="3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4" x14ac:dyDescent="0.45">
      <c r="A1203" s="1"/>
      <c r="B1203" s="2"/>
      <c r="C1203" s="3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4" x14ac:dyDescent="0.45">
      <c r="A1204" s="1"/>
      <c r="B1204" s="2"/>
      <c r="C1204" s="3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4" x14ac:dyDescent="0.45">
      <c r="A1205" s="1"/>
      <c r="B1205" s="2"/>
      <c r="C1205" s="3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4" x14ac:dyDescent="0.45">
      <c r="A1206" s="1"/>
      <c r="B1206" s="2"/>
      <c r="C1206" s="3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4" x14ac:dyDescent="0.45">
      <c r="A1207" s="1"/>
      <c r="B1207" s="2"/>
      <c r="C1207" s="3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4" x14ac:dyDescent="0.45">
      <c r="A1208" s="1"/>
      <c r="B1208" s="2"/>
      <c r="C1208" s="3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4" x14ac:dyDescent="0.45">
      <c r="A1209" s="1"/>
      <c r="B1209" s="2"/>
      <c r="C1209" s="3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4" x14ac:dyDescent="0.45">
      <c r="A1210" s="1"/>
      <c r="B1210" s="2"/>
      <c r="C1210" s="3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4" x14ac:dyDescent="0.45">
      <c r="A1211" s="1"/>
      <c r="B1211" s="2"/>
      <c r="C1211" s="3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4" x14ac:dyDescent="0.45">
      <c r="A1212" s="1"/>
      <c r="B1212" s="2"/>
      <c r="C1212" s="3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4" x14ac:dyDescent="0.45">
      <c r="A1213" s="1"/>
      <c r="B1213" s="2"/>
      <c r="C1213" s="3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4" x14ac:dyDescent="0.45">
      <c r="A1214" s="1"/>
      <c r="B1214" s="2"/>
      <c r="C1214" s="3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4" x14ac:dyDescent="0.45">
      <c r="A1215" s="1"/>
      <c r="B1215" s="2"/>
      <c r="C1215" s="3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4" x14ac:dyDescent="0.45">
      <c r="A1216" s="1"/>
      <c r="B1216" s="2"/>
      <c r="C1216" s="3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x14ac:dyDescent="0.45">
      <c r="A1217" s="1"/>
      <c r="B1217" s="2"/>
      <c r="C1217" s="3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x14ac:dyDescent="0.45">
      <c r="A1218" s="1"/>
      <c r="B1218" s="2"/>
      <c r="C1218" s="3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x14ac:dyDescent="0.45">
      <c r="A1219" s="1"/>
      <c r="B1219" s="2"/>
      <c r="C1219" s="3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x14ac:dyDescent="0.45">
      <c r="A1220" s="1"/>
      <c r="B1220" s="2"/>
      <c r="C1220" s="3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x14ac:dyDescent="0.45">
      <c r="A1221" s="1"/>
      <c r="B1221" s="2"/>
      <c r="C1221" s="3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x14ac:dyDescent="0.45">
      <c r="A1222" s="1"/>
      <c r="B1222" s="2"/>
      <c r="C1222" s="3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x14ac:dyDescent="0.45">
      <c r="A1223" s="1"/>
      <c r="B1223" s="2"/>
      <c r="C1223" s="3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x14ac:dyDescent="0.45">
      <c r="A1224" s="1"/>
      <c r="B1224" s="2"/>
      <c r="C1224" s="3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x14ac:dyDescent="0.45">
      <c r="A1225" s="1"/>
      <c r="B1225" s="2"/>
      <c r="C1225" s="3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x14ac:dyDescent="0.45">
      <c r="A1226" s="1"/>
      <c r="B1226" s="2"/>
      <c r="C1226" s="3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x14ac:dyDescent="0.45">
      <c r="A1227" s="1"/>
      <c r="B1227" s="2"/>
      <c r="C1227" s="3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 x14ac:dyDescent="0.45">
      <c r="A1228" s="1"/>
      <c r="B1228" s="2"/>
      <c r="C1228" s="3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x14ac:dyDescent="0.45">
      <c r="A1229" s="1"/>
      <c r="B1229" s="2"/>
      <c r="C1229" s="3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x14ac:dyDescent="0.45">
      <c r="A1230" s="1"/>
      <c r="B1230" s="2"/>
      <c r="C1230" s="3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x14ac:dyDescent="0.45">
      <c r="A1231" s="1"/>
      <c r="B1231" s="2"/>
      <c r="C1231" s="3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x14ac:dyDescent="0.45">
      <c r="A1232" s="1"/>
      <c r="B1232" s="2"/>
      <c r="C1232" s="3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x14ac:dyDescent="0.45">
      <c r="A1233" s="1"/>
      <c r="B1233" s="2"/>
      <c r="C1233" s="3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 x14ac:dyDescent="0.45">
      <c r="A1234" s="1"/>
      <c r="B1234" s="2"/>
      <c r="C1234" s="3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 x14ac:dyDescent="0.45">
      <c r="A1235" s="1"/>
      <c r="B1235" s="2"/>
      <c r="C1235" s="3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 x14ac:dyDescent="0.45">
      <c r="A1236" s="1"/>
      <c r="B1236" s="2"/>
      <c r="C1236" s="3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 x14ac:dyDescent="0.45">
      <c r="A1237" s="1"/>
      <c r="B1237" s="2"/>
      <c r="C1237" s="3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 x14ac:dyDescent="0.45">
      <c r="A1238" s="1"/>
      <c r="B1238" s="2"/>
      <c r="C1238" s="3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x14ac:dyDescent="0.45">
      <c r="A1239" s="1"/>
      <c r="B1239" s="2"/>
      <c r="C1239" s="3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 x14ac:dyDescent="0.45">
      <c r="A1240" s="1"/>
      <c r="B1240" s="2"/>
      <c r="C1240" s="3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x14ac:dyDescent="0.45">
      <c r="A1241" s="1"/>
      <c r="B1241" s="2"/>
      <c r="C1241" s="3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 x14ac:dyDescent="0.45">
      <c r="A1242" s="1"/>
      <c r="B1242" s="2"/>
      <c r="C1242" s="3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 x14ac:dyDescent="0.45">
      <c r="A1243" s="1"/>
      <c r="B1243" s="2"/>
      <c r="C1243" s="3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 x14ac:dyDescent="0.45">
      <c r="A1244" s="1"/>
      <c r="B1244" s="2"/>
      <c r="C1244" s="3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 x14ac:dyDescent="0.45">
      <c r="A1245" s="1"/>
      <c r="B1245" s="2"/>
      <c r="C1245" s="3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 x14ac:dyDescent="0.45">
      <c r="A1246" s="1"/>
      <c r="B1246" s="2"/>
      <c r="C1246" s="3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x14ac:dyDescent="0.45">
      <c r="A1247" s="1"/>
      <c r="B1247" s="2"/>
      <c r="C1247" s="3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 x14ac:dyDescent="0.45">
      <c r="A1248" s="1"/>
      <c r="B1248" s="2"/>
      <c r="C1248" s="3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 x14ac:dyDescent="0.45">
      <c r="A1249" s="1"/>
      <c r="B1249" s="2"/>
      <c r="C1249" s="3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 x14ac:dyDescent="0.45">
      <c r="A1250" s="1"/>
      <c r="B1250" s="2"/>
      <c r="C1250" s="3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 x14ac:dyDescent="0.45">
      <c r="A1251" s="1"/>
      <c r="B1251" s="2"/>
      <c r="C1251" s="3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 x14ac:dyDescent="0.45">
      <c r="A1252" s="1"/>
      <c r="B1252" s="2"/>
      <c r="C1252" s="3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x14ac:dyDescent="0.45">
      <c r="A1253" s="1"/>
      <c r="B1253" s="2"/>
      <c r="C1253" s="3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 x14ac:dyDescent="0.45">
      <c r="A1254" s="1"/>
      <c r="B1254" s="2"/>
      <c r="C1254" s="3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x14ac:dyDescent="0.45">
      <c r="A1255" s="1"/>
      <c r="B1255" s="2"/>
      <c r="C1255" s="3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x14ac:dyDescent="0.45">
      <c r="A1256" s="1"/>
      <c r="B1256" s="2"/>
      <c r="C1256" s="3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x14ac:dyDescent="0.45">
      <c r="A1257" s="1"/>
      <c r="B1257" s="2"/>
      <c r="C1257" s="3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 x14ac:dyDescent="0.45">
      <c r="A1258" s="1"/>
      <c r="B1258" s="2"/>
      <c r="C1258" s="3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 x14ac:dyDescent="0.45">
      <c r="A1259" s="1"/>
      <c r="B1259" s="2"/>
      <c r="C1259" s="3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 x14ac:dyDescent="0.45">
      <c r="A1260" s="1"/>
      <c r="B1260" s="2"/>
      <c r="C1260" s="3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 x14ac:dyDescent="0.45">
      <c r="A1261" s="1"/>
      <c r="B1261" s="2"/>
      <c r="C1261" s="3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 x14ac:dyDescent="0.45">
      <c r="A1262" s="1"/>
      <c r="B1262" s="2"/>
      <c r="C1262" s="3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 x14ac:dyDescent="0.45">
      <c r="A1263" s="1"/>
      <c r="B1263" s="2"/>
      <c r="C1263" s="3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x14ac:dyDescent="0.45">
      <c r="A1264" s="1"/>
      <c r="B1264" s="2"/>
      <c r="C1264" s="3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x14ac:dyDescent="0.45">
      <c r="A1265" s="1"/>
      <c r="B1265" s="2"/>
      <c r="C1265" s="3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x14ac:dyDescent="0.45">
      <c r="A1266" s="1"/>
      <c r="B1266" s="2"/>
      <c r="C1266" s="3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x14ac:dyDescent="0.45">
      <c r="A1267" s="1"/>
      <c r="B1267" s="2"/>
      <c r="C1267" s="3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x14ac:dyDescent="0.45">
      <c r="A1268" s="1"/>
      <c r="B1268" s="2"/>
      <c r="C1268" s="3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x14ac:dyDescent="0.45">
      <c r="A1269" s="1"/>
      <c r="B1269" s="2"/>
      <c r="C1269" s="3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 x14ac:dyDescent="0.45">
      <c r="A1270" s="1"/>
      <c r="B1270" s="2"/>
      <c r="C1270" s="3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x14ac:dyDescent="0.45">
      <c r="A1271" s="1"/>
      <c r="B1271" s="2"/>
      <c r="C1271" s="3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x14ac:dyDescent="0.45">
      <c r="A1272" s="1"/>
      <c r="B1272" s="2"/>
      <c r="C1272" s="3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x14ac:dyDescent="0.45">
      <c r="A1273" s="1"/>
      <c r="B1273" s="2"/>
      <c r="C1273" s="3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x14ac:dyDescent="0.45">
      <c r="A1274" s="1"/>
      <c r="B1274" s="2"/>
      <c r="C1274" s="3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x14ac:dyDescent="0.45">
      <c r="A1275" s="1"/>
      <c r="B1275" s="2"/>
      <c r="C1275" s="3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x14ac:dyDescent="0.45">
      <c r="A1276" s="1"/>
      <c r="B1276" s="2"/>
      <c r="C1276" s="3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x14ac:dyDescent="0.45">
      <c r="A1277" s="1"/>
      <c r="B1277" s="2"/>
      <c r="C1277" s="3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x14ac:dyDescent="0.45">
      <c r="A1278" s="1"/>
      <c r="B1278" s="2"/>
      <c r="C1278" s="3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x14ac:dyDescent="0.45">
      <c r="A1279" s="1"/>
      <c r="B1279" s="2"/>
      <c r="C1279" s="3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x14ac:dyDescent="0.45">
      <c r="A1280" s="1"/>
      <c r="B1280" s="2"/>
      <c r="C1280" s="3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x14ac:dyDescent="0.45">
      <c r="A1281" s="1"/>
      <c r="B1281" s="2"/>
      <c r="C1281" s="3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x14ac:dyDescent="0.45">
      <c r="A1282" s="1"/>
      <c r="B1282" s="2"/>
      <c r="C1282" s="3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x14ac:dyDescent="0.45">
      <c r="A1283" s="1"/>
      <c r="B1283" s="2"/>
      <c r="C1283" s="3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x14ac:dyDescent="0.45">
      <c r="A1284" s="1"/>
      <c r="B1284" s="2"/>
      <c r="C1284" s="3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x14ac:dyDescent="0.45">
      <c r="A1285" s="1"/>
      <c r="B1285" s="2"/>
      <c r="C1285" s="3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x14ac:dyDescent="0.45">
      <c r="A1286" s="1"/>
      <c r="B1286" s="2"/>
      <c r="C1286" s="3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x14ac:dyDescent="0.45">
      <c r="A1287" s="1"/>
      <c r="B1287" s="2"/>
      <c r="C1287" s="3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x14ac:dyDescent="0.45">
      <c r="A1288" s="1"/>
      <c r="B1288" s="2"/>
      <c r="C1288" s="3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x14ac:dyDescent="0.45">
      <c r="A1289" s="1"/>
      <c r="B1289" s="2"/>
      <c r="C1289" s="3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x14ac:dyDescent="0.45">
      <c r="A1290" s="1"/>
      <c r="B1290" s="2"/>
      <c r="C1290" s="3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 x14ac:dyDescent="0.45">
      <c r="A1291" s="1"/>
      <c r="B1291" s="2"/>
      <c r="C1291" s="3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 x14ac:dyDescent="0.45">
      <c r="A1292" s="1"/>
      <c r="B1292" s="2"/>
      <c r="C1292" s="3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x14ac:dyDescent="0.45">
      <c r="A1293" s="1"/>
      <c r="B1293" s="2"/>
      <c r="C1293" s="3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 x14ac:dyDescent="0.45">
      <c r="A1294" s="1"/>
      <c r="B1294" s="2"/>
      <c r="C1294" s="3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x14ac:dyDescent="0.45">
      <c r="A1295" s="1"/>
      <c r="B1295" s="2"/>
      <c r="C1295" s="3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 x14ac:dyDescent="0.45">
      <c r="A1296" s="1"/>
      <c r="B1296" s="2"/>
      <c r="C1296" s="3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x14ac:dyDescent="0.45">
      <c r="A1297" s="1"/>
      <c r="B1297" s="2"/>
      <c r="C1297" s="3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 x14ac:dyDescent="0.45">
      <c r="A1298" s="1"/>
      <c r="B1298" s="2"/>
      <c r="C1298" s="3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x14ac:dyDescent="0.45">
      <c r="A1299" s="1"/>
      <c r="B1299" s="2"/>
      <c r="C1299" s="3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 x14ac:dyDescent="0.45">
      <c r="A1300" s="1"/>
      <c r="B1300" s="2"/>
      <c r="C1300" s="3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x14ac:dyDescent="0.45">
      <c r="A1301" s="1"/>
      <c r="B1301" s="2"/>
      <c r="C1301" s="3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 x14ac:dyDescent="0.45">
      <c r="A1302" s="1"/>
      <c r="B1302" s="2"/>
      <c r="C1302" s="3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x14ac:dyDescent="0.45">
      <c r="A1303" s="1"/>
      <c r="B1303" s="2"/>
      <c r="C1303" s="3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 x14ac:dyDescent="0.45">
      <c r="A1304" s="1"/>
      <c r="B1304" s="2"/>
      <c r="C1304" s="3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x14ac:dyDescent="0.45">
      <c r="A1305" s="1"/>
      <c r="B1305" s="2"/>
      <c r="C1305" s="3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 x14ac:dyDescent="0.45">
      <c r="A1306" s="1"/>
      <c r="B1306" s="2"/>
      <c r="C1306" s="3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x14ac:dyDescent="0.45">
      <c r="A1307" s="1"/>
      <c r="B1307" s="2"/>
      <c r="C1307" s="3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 x14ac:dyDescent="0.45">
      <c r="A1308" s="1"/>
      <c r="B1308" s="2"/>
      <c r="C1308" s="3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x14ac:dyDescent="0.45">
      <c r="A1309" s="1"/>
      <c r="B1309" s="2"/>
      <c r="C1309" s="3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x14ac:dyDescent="0.45">
      <c r="A1310" s="1"/>
      <c r="B1310" s="2"/>
      <c r="C1310" s="3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x14ac:dyDescent="0.45">
      <c r="A1311" s="1"/>
      <c r="B1311" s="2"/>
      <c r="C1311" s="3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 x14ac:dyDescent="0.45">
      <c r="A1312" s="1"/>
      <c r="B1312" s="2"/>
      <c r="C1312" s="3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x14ac:dyDescent="0.45">
      <c r="A1313" s="1"/>
      <c r="B1313" s="2"/>
      <c r="C1313" s="3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 x14ac:dyDescent="0.45">
      <c r="A1314" s="1"/>
      <c r="B1314" s="2"/>
      <c r="C1314" s="3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 x14ac:dyDescent="0.45">
      <c r="A1315" s="1"/>
      <c r="B1315" s="2"/>
      <c r="C1315" s="3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 x14ac:dyDescent="0.45">
      <c r="A1316" s="1"/>
      <c r="B1316" s="2"/>
      <c r="C1316" s="3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x14ac:dyDescent="0.45">
      <c r="A1317" s="1"/>
      <c r="B1317" s="2"/>
      <c r="C1317" s="3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 x14ac:dyDescent="0.45">
      <c r="A1318" s="1"/>
      <c r="B1318" s="2"/>
      <c r="C1318" s="3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 x14ac:dyDescent="0.45">
      <c r="A1319" s="1"/>
      <c r="B1319" s="2"/>
      <c r="C1319" s="3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 x14ac:dyDescent="0.45">
      <c r="A1320" s="1"/>
      <c r="B1320" s="2"/>
      <c r="C1320" s="3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 x14ac:dyDescent="0.45">
      <c r="A1321" s="1"/>
      <c r="B1321" s="2"/>
      <c r="C1321" s="3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 x14ac:dyDescent="0.45">
      <c r="A1322" s="1"/>
      <c r="B1322" s="2"/>
      <c r="C1322" s="3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x14ac:dyDescent="0.45">
      <c r="A1323" s="1"/>
      <c r="B1323" s="2"/>
      <c r="C1323" s="3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 x14ac:dyDescent="0.45">
      <c r="A1324" s="1"/>
      <c r="B1324" s="2"/>
      <c r="C1324" s="3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 x14ac:dyDescent="0.45">
      <c r="A1325" s="1"/>
      <c r="B1325" s="2"/>
      <c r="C1325" s="3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 x14ac:dyDescent="0.45">
      <c r="A1326" s="1"/>
      <c r="B1326" s="2"/>
      <c r="C1326" s="3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 x14ac:dyDescent="0.45">
      <c r="A1327" s="1"/>
      <c r="B1327" s="2"/>
      <c r="C1327" s="3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 x14ac:dyDescent="0.45">
      <c r="A1328" s="1"/>
      <c r="B1328" s="2"/>
      <c r="C1328" s="3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 x14ac:dyDescent="0.45">
      <c r="A1329" s="1"/>
      <c r="B1329" s="2"/>
      <c r="C1329" s="3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 x14ac:dyDescent="0.45">
      <c r="A1330" s="1"/>
      <c r="B1330" s="2"/>
      <c r="C1330" s="3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x14ac:dyDescent="0.45">
      <c r="A1331" s="1"/>
      <c r="B1331" s="2"/>
      <c r="C1331" s="3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 x14ac:dyDescent="0.45">
      <c r="A1332" s="1"/>
      <c r="B1332" s="2"/>
      <c r="C1332" s="3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 x14ac:dyDescent="0.45">
      <c r="A1333" s="1"/>
      <c r="B1333" s="2"/>
      <c r="C1333" s="3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 x14ac:dyDescent="0.45">
      <c r="A1334" s="1"/>
      <c r="B1334" s="2"/>
      <c r="C1334" s="3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x14ac:dyDescent="0.45">
      <c r="A1335" s="1"/>
      <c r="B1335" s="2"/>
      <c r="C1335" s="3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x14ac:dyDescent="0.45">
      <c r="A1336" s="1"/>
      <c r="B1336" s="2"/>
      <c r="C1336" s="3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x14ac:dyDescent="0.45">
      <c r="A1337" s="1"/>
      <c r="B1337" s="2"/>
      <c r="C1337" s="3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x14ac:dyDescent="0.45">
      <c r="A1338" s="1"/>
      <c r="B1338" s="2"/>
      <c r="C1338" s="3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x14ac:dyDescent="0.45">
      <c r="A1339" s="1"/>
      <c r="B1339" s="2"/>
      <c r="C1339" s="3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 x14ac:dyDescent="0.45">
      <c r="A1340" s="1"/>
      <c r="B1340" s="2"/>
      <c r="C1340" s="3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x14ac:dyDescent="0.45">
      <c r="A1341" s="1"/>
      <c r="B1341" s="2"/>
      <c r="C1341" s="3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 x14ac:dyDescent="0.45">
      <c r="A1342" s="1"/>
      <c r="B1342" s="2"/>
      <c r="C1342" s="3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x14ac:dyDescent="0.45">
      <c r="A1343" s="1"/>
      <c r="B1343" s="2"/>
      <c r="C1343" s="3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 x14ac:dyDescent="0.45">
      <c r="A1344" s="1"/>
      <c r="B1344" s="2"/>
      <c r="C1344" s="3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 x14ac:dyDescent="0.45">
      <c r="A1345" s="1"/>
      <c r="B1345" s="2"/>
      <c r="C1345" s="3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 x14ac:dyDescent="0.45">
      <c r="A1346" s="1"/>
      <c r="B1346" s="2"/>
      <c r="C1346" s="3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 x14ac:dyDescent="0.45">
      <c r="A1347" s="1"/>
      <c r="B1347" s="2"/>
      <c r="C1347" s="3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 x14ac:dyDescent="0.45">
      <c r="A1348" s="1"/>
      <c r="B1348" s="2"/>
      <c r="C1348" s="3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x14ac:dyDescent="0.45">
      <c r="A1349" s="1"/>
      <c r="B1349" s="2"/>
      <c r="C1349" s="3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x14ac:dyDescent="0.45">
      <c r="A1350" s="1"/>
      <c r="B1350" s="2"/>
      <c r="C1350" s="3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x14ac:dyDescent="0.45">
      <c r="A1351" s="1"/>
      <c r="B1351" s="2"/>
      <c r="C1351" s="3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 x14ac:dyDescent="0.45">
      <c r="A1352" s="1"/>
      <c r="B1352" s="2"/>
      <c r="C1352" s="3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 x14ac:dyDescent="0.45">
      <c r="A1353" s="1"/>
      <c r="B1353" s="2"/>
      <c r="C1353" s="3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 x14ac:dyDescent="0.45">
      <c r="A1354" s="1"/>
      <c r="B1354" s="2"/>
      <c r="C1354" s="3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x14ac:dyDescent="0.45">
      <c r="A1355" s="1"/>
      <c r="B1355" s="2"/>
      <c r="C1355" s="3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x14ac:dyDescent="0.45">
      <c r="A1356" s="1"/>
      <c r="B1356" s="2"/>
      <c r="C1356" s="3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x14ac:dyDescent="0.45">
      <c r="A1357" s="1"/>
      <c r="B1357" s="2"/>
      <c r="C1357" s="3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x14ac:dyDescent="0.45">
      <c r="A1358" s="1"/>
      <c r="B1358" s="2"/>
      <c r="C1358" s="3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x14ac:dyDescent="0.45">
      <c r="A1359" s="1"/>
      <c r="B1359" s="2"/>
      <c r="C1359" s="3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 x14ac:dyDescent="0.45">
      <c r="A1360" s="1"/>
      <c r="B1360" s="2"/>
      <c r="C1360" s="3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x14ac:dyDescent="0.45">
      <c r="A1361" s="1"/>
      <c r="B1361" s="2"/>
      <c r="C1361" s="3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 x14ac:dyDescent="0.45">
      <c r="A1362" s="1"/>
      <c r="B1362" s="2"/>
      <c r="C1362" s="3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 x14ac:dyDescent="0.45">
      <c r="A1363" s="1"/>
      <c r="B1363" s="2"/>
      <c r="C1363" s="3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 x14ac:dyDescent="0.45">
      <c r="A1364" s="1"/>
      <c r="B1364" s="2"/>
      <c r="C1364" s="3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 x14ac:dyDescent="0.45">
      <c r="A1365" s="1"/>
      <c r="B1365" s="2"/>
      <c r="C1365" s="3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 x14ac:dyDescent="0.45">
      <c r="A1366" s="1"/>
      <c r="B1366" s="2"/>
      <c r="C1366" s="3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 x14ac:dyDescent="0.45">
      <c r="A1367" s="1"/>
      <c r="B1367" s="2"/>
      <c r="C1367" s="3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 x14ac:dyDescent="0.45">
      <c r="A1368" s="1"/>
      <c r="B1368" s="2"/>
      <c r="C1368" s="3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 x14ac:dyDescent="0.45">
      <c r="A1369" s="1"/>
      <c r="B1369" s="2"/>
      <c r="C1369" s="3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 x14ac:dyDescent="0.45">
      <c r="A1370" s="1"/>
      <c r="B1370" s="2"/>
      <c r="C1370" s="3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 x14ac:dyDescent="0.45">
      <c r="A1371" s="1"/>
      <c r="B1371" s="2"/>
      <c r="C1371" s="3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 x14ac:dyDescent="0.45">
      <c r="A1372" s="1"/>
      <c r="B1372" s="2"/>
      <c r="C1372" s="3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 x14ac:dyDescent="0.45">
      <c r="A1373" s="1"/>
      <c r="B1373" s="2"/>
      <c r="C1373" s="3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 x14ac:dyDescent="0.45">
      <c r="A1374" s="1"/>
      <c r="B1374" s="2"/>
      <c r="C1374" s="3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 x14ac:dyDescent="0.45">
      <c r="A1375" s="1"/>
      <c r="B1375" s="2"/>
      <c r="C1375" s="3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 x14ac:dyDescent="0.45">
      <c r="A1376" s="1"/>
      <c r="B1376" s="2"/>
      <c r="C1376" s="3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 x14ac:dyDescent="0.45">
      <c r="A1377" s="1"/>
      <c r="B1377" s="2"/>
      <c r="C1377" s="3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 x14ac:dyDescent="0.45">
      <c r="A1378" s="1"/>
      <c r="B1378" s="2"/>
      <c r="C1378" s="3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 x14ac:dyDescent="0.45">
      <c r="A1379" s="1"/>
      <c r="B1379" s="2"/>
      <c r="C1379" s="3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 x14ac:dyDescent="0.45">
      <c r="A1380" s="1"/>
      <c r="B1380" s="2"/>
      <c r="C1380" s="3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 x14ac:dyDescent="0.45">
      <c r="A1381" s="1"/>
      <c r="B1381" s="2"/>
      <c r="C1381" s="3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 x14ac:dyDescent="0.45">
      <c r="A1382" s="1"/>
      <c r="B1382" s="2"/>
      <c r="C1382" s="3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 x14ac:dyDescent="0.45">
      <c r="A1383" s="1"/>
      <c r="B1383" s="2"/>
      <c r="C1383" s="3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 x14ac:dyDescent="0.45">
      <c r="A1384" s="1"/>
      <c r="B1384" s="2"/>
      <c r="C1384" s="3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 x14ac:dyDescent="0.45">
      <c r="A1385" s="1"/>
      <c r="B1385" s="2"/>
      <c r="C1385" s="3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 x14ac:dyDescent="0.45">
      <c r="A1386" s="1"/>
      <c r="B1386" s="2"/>
      <c r="C1386" s="3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 x14ac:dyDescent="0.45">
      <c r="A1387" s="1"/>
      <c r="B1387" s="2"/>
      <c r="C1387" s="3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 x14ac:dyDescent="0.45">
      <c r="A1388" s="1"/>
      <c r="B1388" s="2"/>
      <c r="C1388" s="3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 x14ac:dyDescent="0.45">
      <c r="A1389" s="1"/>
      <c r="B1389" s="2"/>
      <c r="C1389" s="3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 x14ac:dyDescent="0.45">
      <c r="A1390" s="1"/>
      <c r="B1390" s="2"/>
      <c r="C1390" s="3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 x14ac:dyDescent="0.45">
      <c r="A1391" s="1"/>
      <c r="B1391" s="2"/>
      <c r="C1391" s="3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 x14ac:dyDescent="0.45">
      <c r="A1392" s="1"/>
      <c r="B1392" s="2"/>
      <c r="C1392" s="3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x14ac:dyDescent="0.45">
      <c r="A1393" s="1"/>
      <c r="B1393" s="2"/>
      <c r="C1393" s="3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 x14ac:dyDescent="0.45">
      <c r="A1394" s="1"/>
      <c r="B1394" s="2"/>
      <c r="C1394" s="3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 x14ac:dyDescent="0.45">
      <c r="A1395" s="1"/>
      <c r="B1395" s="2"/>
      <c r="C1395" s="3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 x14ac:dyDescent="0.45">
      <c r="A1396" s="1"/>
      <c r="B1396" s="2"/>
      <c r="C1396" s="3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 x14ac:dyDescent="0.45">
      <c r="A1397" s="1"/>
      <c r="B1397" s="2"/>
      <c r="C1397" s="3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 x14ac:dyDescent="0.45">
      <c r="A1398" s="1"/>
      <c r="B1398" s="2"/>
      <c r="C1398" s="3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 x14ac:dyDescent="0.45">
      <c r="A1399" s="1"/>
      <c r="B1399" s="2"/>
      <c r="C1399" s="3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 x14ac:dyDescent="0.45">
      <c r="A1400" s="1"/>
      <c r="B1400" s="2"/>
      <c r="C1400" s="3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 x14ac:dyDescent="0.45">
      <c r="A1401" s="1"/>
      <c r="B1401" s="2"/>
      <c r="C1401" s="3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 x14ac:dyDescent="0.45">
      <c r="A1402" s="1"/>
      <c r="B1402" s="2"/>
      <c r="C1402" s="3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 x14ac:dyDescent="0.45">
      <c r="A1403" s="1"/>
      <c r="B1403" s="2"/>
      <c r="C1403" s="3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 x14ac:dyDescent="0.45">
      <c r="A1404" s="1"/>
      <c r="B1404" s="2"/>
      <c r="C1404" s="3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x14ac:dyDescent="0.45">
      <c r="A1405" s="1"/>
      <c r="B1405" s="2"/>
      <c r="C1405" s="3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 x14ac:dyDescent="0.45">
      <c r="A1406" s="1"/>
      <c r="B1406" s="2"/>
      <c r="C1406" s="3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 x14ac:dyDescent="0.45">
      <c r="A1407" s="1"/>
      <c r="B1407" s="2"/>
      <c r="C1407" s="3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 x14ac:dyDescent="0.45">
      <c r="A1408" s="1"/>
      <c r="B1408" s="2"/>
      <c r="C1408" s="3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 x14ac:dyDescent="0.45">
      <c r="A1409" s="1"/>
      <c r="B1409" s="2"/>
      <c r="C1409" s="3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 x14ac:dyDescent="0.45">
      <c r="A1410" s="1"/>
      <c r="B1410" s="2"/>
      <c r="C1410" s="3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 x14ac:dyDescent="0.45">
      <c r="A1411" s="1"/>
      <c r="B1411" s="2"/>
      <c r="C1411" s="3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 x14ac:dyDescent="0.45">
      <c r="A1412" s="1"/>
      <c r="B1412" s="2"/>
      <c r="C1412" s="3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 x14ac:dyDescent="0.45">
      <c r="A1413" s="1"/>
      <c r="B1413" s="2"/>
      <c r="C1413" s="3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 x14ac:dyDescent="0.45">
      <c r="A1414" s="1"/>
      <c r="B1414" s="2"/>
      <c r="C1414" s="3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 x14ac:dyDescent="0.45">
      <c r="A1415" s="1"/>
      <c r="B1415" s="2"/>
      <c r="C1415" s="3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 x14ac:dyDescent="0.45">
      <c r="A1416" s="1"/>
      <c r="B1416" s="2"/>
      <c r="C1416" s="3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 x14ac:dyDescent="0.45">
      <c r="A1417" s="1"/>
      <c r="B1417" s="2"/>
      <c r="C1417" s="3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 x14ac:dyDescent="0.45">
      <c r="A1418" s="1"/>
      <c r="B1418" s="2"/>
      <c r="C1418" s="3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 x14ac:dyDescent="0.45">
      <c r="A1419" s="1"/>
      <c r="B1419" s="2"/>
      <c r="C1419" s="3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 x14ac:dyDescent="0.45">
      <c r="A1420" s="1"/>
      <c r="B1420" s="2"/>
      <c r="C1420" s="3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 x14ac:dyDescent="0.45">
      <c r="A1421" s="1"/>
      <c r="B1421" s="2"/>
      <c r="C1421" s="3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 x14ac:dyDescent="0.45">
      <c r="A1422" s="1"/>
      <c r="B1422" s="2"/>
      <c r="C1422" s="3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x14ac:dyDescent="0.45">
      <c r="A1423" s="1"/>
      <c r="B1423" s="2"/>
      <c r="C1423" s="3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 x14ac:dyDescent="0.45">
      <c r="A1424" s="1"/>
      <c r="B1424" s="2"/>
      <c r="C1424" s="3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x14ac:dyDescent="0.45">
      <c r="A1425" s="1"/>
      <c r="B1425" s="2"/>
      <c r="C1425" s="3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 x14ac:dyDescent="0.45">
      <c r="A1426" s="1"/>
      <c r="B1426" s="2"/>
      <c r="C1426" s="3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x14ac:dyDescent="0.45">
      <c r="A1427" s="1"/>
      <c r="B1427" s="2"/>
      <c r="C1427" s="3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 x14ac:dyDescent="0.45">
      <c r="A1428" s="1"/>
      <c r="B1428" s="2"/>
      <c r="C1428" s="3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 x14ac:dyDescent="0.45">
      <c r="A1429" s="1"/>
      <c r="B1429" s="2"/>
      <c r="C1429" s="3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 x14ac:dyDescent="0.45">
      <c r="A1430" s="1"/>
      <c r="B1430" s="2"/>
      <c r="C1430" s="3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x14ac:dyDescent="0.45">
      <c r="A1431" s="1"/>
      <c r="B1431" s="2"/>
      <c r="C1431" s="3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 x14ac:dyDescent="0.45">
      <c r="A1432" s="1"/>
      <c r="B1432" s="2"/>
      <c r="C1432" s="3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x14ac:dyDescent="0.45">
      <c r="A1433" s="1"/>
      <c r="B1433" s="2"/>
      <c r="C1433" s="3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x14ac:dyDescent="0.45">
      <c r="A1434" s="1"/>
      <c r="B1434" s="2"/>
      <c r="C1434" s="3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x14ac:dyDescent="0.45">
      <c r="A1435" s="1"/>
      <c r="B1435" s="2"/>
      <c r="C1435" s="3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x14ac:dyDescent="0.45">
      <c r="A1436" s="1"/>
      <c r="B1436" s="2"/>
      <c r="C1436" s="3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x14ac:dyDescent="0.45">
      <c r="A1437" s="1"/>
      <c r="B1437" s="2"/>
      <c r="C1437" s="3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x14ac:dyDescent="0.45">
      <c r="A1438" s="1"/>
      <c r="B1438" s="2"/>
      <c r="C1438" s="3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x14ac:dyDescent="0.45">
      <c r="A1439" s="1"/>
      <c r="B1439" s="2"/>
      <c r="C1439" s="3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 x14ac:dyDescent="0.45">
      <c r="A1440" s="1"/>
      <c r="B1440" s="2"/>
      <c r="C1440" s="3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 x14ac:dyDescent="0.45">
      <c r="A1441" s="1"/>
      <c r="B1441" s="2"/>
      <c r="C1441" s="3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 x14ac:dyDescent="0.45">
      <c r="A1442" s="1"/>
      <c r="B1442" s="2"/>
      <c r="C1442" s="3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x14ac:dyDescent="0.45">
      <c r="A1443" s="1"/>
      <c r="B1443" s="2"/>
      <c r="C1443" s="3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 x14ac:dyDescent="0.45">
      <c r="A1444" s="1"/>
      <c r="B1444" s="2"/>
      <c r="C1444" s="3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 x14ac:dyDescent="0.45">
      <c r="A1445" s="1"/>
      <c r="B1445" s="2"/>
      <c r="C1445" s="3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 x14ac:dyDescent="0.45">
      <c r="A1446" s="1"/>
      <c r="B1446" s="2"/>
      <c r="C1446" s="3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 x14ac:dyDescent="0.45">
      <c r="A1447" s="1"/>
      <c r="B1447" s="2"/>
      <c r="C1447" s="3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 x14ac:dyDescent="0.45">
      <c r="A1448" s="1"/>
      <c r="B1448" s="2"/>
      <c r="C1448" s="3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 x14ac:dyDescent="0.45">
      <c r="A1449" s="1"/>
      <c r="B1449" s="2"/>
      <c r="C1449" s="3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 x14ac:dyDescent="0.45">
      <c r="A1450" s="1"/>
      <c r="B1450" s="2"/>
      <c r="C1450" s="3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 x14ac:dyDescent="0.45">
      <c r="A1451" s="1"/>
      <c r="B1451" s="2"/>
      <c r="C1451" s="3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 x14ac:dyDescent="0.45">
      <c r="A1452" s="1"/>
      <c r="B1452" s="2"/>
      <c r="C1452" s="3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 x14ac:dyDescent="0.45">
      <c r="A1453" s="1"/>
      <c r="B1453" s="2"/>
      <c r="C1453" s="3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 x14ac:dyDescent="0.45">
      <c r="A1454" s="1"/>
      <c r="B1454" s="2"/>
      <c r="C1454" s="3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 x14ac:dyDescent="0.45">
      <c r="A1455" s="1"/>
      <c r="B1455" s="2"/>
      <c r="C1455" s="3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 x14ac:dyDescent="0.45">
      <c r="A1456" s="1"/>
      <c r="B1456" s="2"/>
      <c r="C1456" s="3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 x14ac:dyDescent="0.45">
      <c r="A1457" s="1"/>
      <c r="B1457" s="2"/>
      <c r="C1457" s="3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 x14ac:dyDescent="0.45">
      <c r="A1458" s="1"/>
      <c r="B1458" s="2"/>
      <c r="C1458" s="3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 x14ac:dyDescent="0.45">
      <c r="A1459" s="1"/>
      <c r="B1459" s="2"/>
      <c r="C1459" s="3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 x14ac:dyDescent="0.45">
      <c r="A1460" s="1"/>
      <c r="B1460" s="2"/>
      <c r="C1460" s="3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 x14ac:dyDescent="0.45">
      <c r="A1461" s="1"/>
      <c r="B1461" s="2"/>
      <c r="C1461" s="3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 x14ac:dyDescent="0.45">
      <c r="A1462" s="1"/>
      <c r="B1462" s="2"/>
      <c r="C1462" s="3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 x14ac:dyDescent="0.45">
      <c r="A1463" s="1"/>
      <c r="B1463" s="2"/>
      <c r="C1463" s="3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 x14ac:dyDescent="0.45">
      <c r="A1464" s="1"/>
      <c r="B1464" s="2"/>
      <c r="C1464" s="3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 x14ac:dyDescent="0.45">
      <c r="A1465" s="1"/>
      <c r="B1465" s="2"/>
      <c r="C1465" s="3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 x14ac:dyDescent="0.45">
      <c r="A1466" s="1"/>
      <c r="B1466" s="2"/>
      <c r="C1466" s="3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 x14ac:dyDescent="0.45">
      <c r="A1467" s="1"/>
      <c r="B1467" s="2"/>
      <c r="C1467" s="3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 x14ac:dyDescent="0.45">
      <c r="A1468" s="1"/>
      <c r="B1468" s="2"/>
      <c r="C1468" s="3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 x14ac:dyDescent="0.45">
      <c r="A1469" s="1"/>
      <c r="B1469" s="2"/>
      <c r="C1469" s="3"/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spans="1:13" x14ac:dyDescent="0.45">
      <c r="A1470" s="1"/>
      <c r="B1470" s="2"/>
      <c r="C1470" s="3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 x14ac:dyDescent="0.45">
      <c r="A1471" s="1"/>
      <c r="B1471" s="2"/>
      <c r="C1471" s="3"/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spans="1:13" x14ac:dyDescent="0.45">
      <c r="A1472" s="1"/>
      <c r="B1472" s="2"/>
      <c r="C1472" s="3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 x14ac:dyDescent="0.45">
      <c r="A1473" s="1"/>
      <c r="B1473" s="2"/>
      <c r="C1473" s="3"/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 x14ac:dyDescent="0.45">
      <c r="A1474" s="1"/>
      <c r="B1474" s="2"/>
      <c r="C1474" s="3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 x14ac:dyDescent="0.45">
      <c r="A1475" s="1"/>
      <c r="B1475" s="2"/>
      <c r="C1475" s="3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 x14ac:dyDescent="0.45">
      <c r="A1476" s="1"/>
      <c r="B1476" s="2"/>
      <c r="C1476" s="3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 x14ac:dyDescent="0.45">
      <c r="A1477" s="1"/>
      <c r="B1477" s="2"/>
      <c r="C1477" s="3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 x14ac:dyDescent="0.45">
      <c r="A1478" s="1"/>
      <c r="B1478" s="2"/>
      <c r="C1478" s="3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 x14ac:dyDescent="0.45">
      <c r="A1479" s="1"/>
      <c r="B1479" s="2"/>
      <c r="C1479" s="3"/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spans="1:13" x14ac:dyDescent="0.45">
      <c r="A1480" s="1"/>
      <c r="B1480" s="2"/>
      <c r="C1480" s="3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 x14ac:dyDescent="0.45">
      <c r="A1481" s="1"/>
      <c r="B1481" s="2"/>
      <c r="C1481" s="3"/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spans="1:13" x14ac:dyDescent="0.45">
      <c r="A1482" s="1"/>
      <c r="B1482" s="2"/>
      <c r="C1482" s="3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 x14ac:dyDescent="0.45">
      <c r="A1483" s="1"/>
      <c r="B1483" s="2"/>
      <c r="C1483" s="3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 x14ac:dyDescent="0.45">
      <c r="A1484" s="1"/>
      <c r="B1484" s="2"/>
      <c r="C1484" s="3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 x14ac:dyDescent="0.45">
      <c r="A1485" s="1"/>
      <c r="B1485" s="2"/>
      <c r="C1485" s="3"/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spans="1:13" x14ac:dyDescent="0.45">
      <c r="A1486" s="1"/>
      <c r="B1486" s="2"/>
      <c r="C1486" s="3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 x14ac:dyDescent="0.45">
      <c r="A1487" s="1"/>
      <c r="B1487" s="2"/>
      <c r="C1487" s="3"/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3" x14ac:dyDescent="0.45">
      <c r="A1488" s="1"/>
      <c r="B1488" s="2"/>
      <c r="C1488" s="3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 x14ac:dyDescent="0.45">
      <c r="A1489" s="1"/>
      <c r="B1489" s="2"/>
      <c r="C1489" s="3"/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 x14ac:dyDescent="0.45">
      <c r="A1490" s="1"/>
      <c r="B1490" s="2"/>
      <c r="C1490" s="3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 x14ac:dyDescent="0.45">
      <c r="A1491" s="1"/>
      <c r="B1491" s="2"/>
      <c r="C1491" s="3"/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1:13" x14ac:dyDescent="0.45">
      <c r="A1492" s="1"/>
      <c r="B1492" s="2"/>
      <c r="C1492" s="3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 x14ac:dyDescent="0.45">
      <c r="A1493" s="1"/>
      <c r="B1493" s="2"/>
      <c r="C1493" s="3"/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1:13" x14ac:dyDescent="0.45">
      <c r="A1494" s="1"/>
      <c r="B1494" s="2"/>
      <c r="C1494" s="3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 x14ac:dyDescent="0.45">
      <c r="A1495" s="1"/>
      <c r="B1495" s="2"/>
      <c r="C1495" s="3"/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1:13" x14ac:dyDescent="0.45">
      <c r="A1496" s="1"/>
      <c r="B1496" s="2"/>
      <c r="C1496" s="3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 x14ac:dyDescent="0.45">
      <c r="A1497" s="1"/>
      <c r="B1497" s="2"/>
      <c r="C1497" s="3"/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1:13" x14ac:dyDescent="0.45">
      <c r="A1498" s="1"/>
      <c r="B1498" s="2"/>
      <c r="C1498" s="3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 x14ac:dyDescent="0.45">
      <c r="A1499" s="1"/>
      <c r="B1499" s="2"/>
      <c r="C1499" s="3"/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1:13" x14ac:dyDescent="0.45">
      <c r="A1500" s="1"/>
      <c r="B1500" s="2"/>
      <c r="C1500" s="3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 x14ac:dyDescent="0.45">
      <c r="A1501" s="1"/>
      <c r="B1501" s="2"/>
      <c r="C1501" s="3"/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1:13" x14ac:dyDescent="0.45">
      <c r="A1502" s="1"/>
      <c r="B1502" s="2"/>
      <c r="C1502" s="3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 x14ac:dyDescent="0.45">
      <c r="A1503" s="1"/>
      <c r="B1503" s="2"/>
      <c r="C1503" s="3"/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1:13" x14ac:dyDescent="0.45">
      <c r="A1504" s="1"/>
      <c r="B1504" s="2"/>
      <c r="C1504" s="3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 x14ac:dyDescent="0.45">
      <c r="A1505" s="1"/>
      <c r="B1505" s="2"/>
      <c r="C1505" s="3"/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1:13" x14ac:dyDescent="0.45">
      <c r="A1506" s="1"/>
      <c r="B1506" s="2"/>
      <c r="C1506" s="3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 x14ac:dyDescent="0.45">
      <c r="A1507" s="1"/>
      <c r="B1507" s="2"/>
      <c r="C1507" s="3"/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1:13" x14ac:dyDescent="0.45">
      <c r="A1508" s="1"/>
      <c r="B1508" s="2"/>
      <c r="C1508" s="3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 x14ac:dyDescent="0.45">
      <c r="A1509" s="1"/>
      <c r="B1509" s="2"/>
      <c r="C1509" s="3"/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 x14ac:dyDescent="0.45">
      <c r="A1510" s="1"/>
      <c r="B1510" s="2"/>
      <c r="C1510" s="3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 x14ac:dyDescent="0.45">
      <c r="A1511" s="1"/>
      <c r="B1511" s="2"/>
      <c r="C1511" s="3"/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1:13" x14ac:dyDescent="0.45">
      <c r="A1512" s="1"/>
      <c r="B1512" s="2"/>
      <c r="C1512" s="3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 x14ac:dyDescent="0.45">
      <c r="A1513" s="1"/>
      <c r="B1513" s="2"/>
      <c r="C1513" s="3"/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1:13" x14ac:dyDescent="0.45">
      <c r="A1514" s="1"/>
      <c r="B1514" s="2"/>
      <c r="C1514" s="3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 x14ac:dyDescent="0.45">
      <c r="A1515" s="1"/>
      <c r="B1515" s="2"/>
      <c r="C1515" s="3"/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 x14ac:dyDescent="0.45">
      <c r="A1516" s="1"/>
      <c r="B1516" s="2"/>
      <c r="C1516" s="3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 x14ac:dyDescent="0.45">
      <c r="A1517" s="1"/>
      <c r="B1517" s="2"/>
      <c r="C1517" s="3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 x14ac:dyDescent="0.45">
      <c r="A1518" s="1"/>
      <c r="B1518" s="2"/>
      <c r="C1518" s="3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 x14ac:dyDescent="0.45">
      <c r="A1519" s="1"/>
      <c r="B1519" s="2"/>
      <c r="C1519" s="3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 x14ac:dyDescent="0.45">
      <c r="A1520" s="1"/>
      <c r="B1520" s="2"/>
      <c r="C1520" s="3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 x14ac:dyDescent="0.45">
      <c r="A1521" s="1"/>
      <c r="B1521" s="2"/>
      <c r="C1521" s="3"/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 x14ac:dyDescent="0.45">
      <c r="A1522" s="1"/>
      <c r="B1522" s="2"/>
      <c r="C1522" s="3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 x14ac:dyDescent="0.45">
      <c r="A1523" s="1"/>
      <c r="B1523" s="2"/>
      <c r="C1523" s="3"/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1:13" x14ac:dyDescent="0.45">
      <c r="A1524" s="1"/>
      <c r="B1524" s="2"/>
      <c r="C1524" s="3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 x14ac:dyDescent="0.45">
      <c r="A1525" s="1"/>
      <c r="B1525" s="2"/>
      <c r="C1525" s="3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 x14ac:dyDescent="0.45">
      <c r="A1526" s="1"/>
      <c r="B1526" s="2"/>
      <c r="C1526" s="3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 x14ac:dyDescent="0.45">
      <c r="A1527" s="1"/>
      <c r="B1527" s="2"/>
      <c r="C1527" s="3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 x14ac:dyDescent="0.45">
      <c r="A1528" s="1"/>
      <c r="B1528" s="2"/>
      <c r="C1528" s="3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 x14ac:dyDescent="0.45">
      <c r="A1529" s="1"/>
      <c r="B1529" s="2"/>
      <c r="C1529" s="3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 x14ac:dyDescent="0.45">
      <c r="A1530" s="1"/>
      <c r="B1530" s="2"/>
      <c r="C1530" s="3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 x14ac:dyDescent="0.45">
      <c r="A1531" s="1"/>
      <c r="B1531" s="2"/>
      <c r="C1531" s="3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 x14ac:dyDescent="0.45">
      <c r="A1532" s="1"/>
      <c r="B1532" s="2"/>
      <c r="C1532" s="3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 x14ac:dyDescent="0.45">
      <c r="A1533" s="1"/>
      <c r="B1533" s="2"/>
      <c r="C1533" s="3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 x14ac:dyDescent="0.45">
      <c r="A1534" s="1"/>
      <c r="B1534" s="2"/>
      <c r="C1534" s="3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 x14ac:dyDescent="0.45">
      <c r="A1535" s="1"/>
      <c r="B1535" s="2"/>
      <c r="C1535" s="3"/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1:13" x14ac:dyDescent="0.45">
      <c r="A1536" s="1"/>
      <c r="B1536" s="2"/>
      <c r="C1536" s="3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 x14ac:dyDescent="0.45">
      <c r="A1537" s="1"/>
      <c r="B1537" s="2"/>
      <c r="C1537" s="3"/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 x14ac:dyDescent="0.45">
      <c r="A1538" s="1"/>
      <c r="B1538" s="2"/>
      <c r="C1538" s="3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 x14ac:dyDescent="0.45">
      <c r="A1539" s="1"/>
      <c r="B1539" s="2"/>
      <c r="C1539" s="3"/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1:13" x14ac:dyDescent="0.45">
      <c r="A1540" s="1"/>
      <c r="B1540" s="2"/>
      <c r="C1540" s="3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 x14ac:dyDescent="0.45">
      <c r="A1541" s="1"/>
      <c r="B1541" s="2"/>
      <c r="C1541" s="3"/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1:13" x14ac:dyDescent="0.45">
      <c r="A1542" s="1"/>
      <c r="B1542" s="2"/>
      <c r="C1542" s="3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 x14ac:dyDescent="0.45">
      <c r="A1543" s="1"/>
      <c r="B1543" s="2"/>
      <c r="C1543" s="3"/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1:13" x14ac:dyDescent="0.45">
      <c r="A1544" s="1"/>
      <c r="B1544" s="2"/>
      <c r="C1544" s="3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 x14ac:dyDescent="0.45">
      <c r="A1545" s="1"/>
      <c r="B1545" s="2"/>
      <c r="C1545" s="3"/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 x14ac:dyDescent="0.45">
      <c r="A1546" s="1"/>
      <c r="B1546" s="2"/>
      <c r="C1546" s="3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 x14ac:dyDescent="0.45">
      <c r="A1547" s="1"/>
      <c r="B1547" s="2"/>
      <c r="C1547" s="3"/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1:13" x14ac:dyDescent="0.45">
      <c r="A1548" s="1"/>
      <c r="B1548" s="2"/>
      <c r="C1548" s="3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 x14ac:dyDescent="0.45">
      <c r="A1549" s="1"/>
      <c r="B1549" s="2"/>
      <c r="C1549" s="3"/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1:13" x14ac:dyDescent="0.45">
      <c r="A1550" s="1"/>
      <c r="B1550" s="2"/>
      <c r="C1550" s="3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 x14ac:dyDescent="0.45">
      <c r="A1551" s="1"/>
      <c r="B1551" s="2"/>
      <c r="C1551" s="3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 x14ac:dyDescent="0.45">
      <c r="A1552" s="1"/>
      <c r="B1552" s="2"/>
      <c r="C1552" s="3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 x14ac:dyDescent="0.45">
      <c r="A1553" s="1"/>
      <c r="B1553" s="2"/>
      <c r="C1553" s="3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 x14ac:dyDescent="0.45">
      <c r="A1554" s="1"/>
      <c r="B1554" s="2"/>
      <c r="C1554" s="3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 x14ac:dyDescent="0.45">
      <c r="A1555" s="1"/>
      <c r="B1555" s="2"/>
      <c r="C1555" s="3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 x14ac:dyDescent="0.45">
      <c r="A1556" s="1"/>
      <c r="B1556" s="2"/>
      <c r="C1556" s="3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 x14ac:dyDescent="0.45">
      <c r="A1557" s="1"/>
      <c r="B1557" s="2"/>
      <c r="C1557" s="3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 x14ac:dyDescent="0.45">
      <c r="A1558" s="1"/>
      <c r="B1558" s="2"/>
      <c r="C1558" s="3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 x14ac:dyDescent="0.45">
      <c r="A1559" s="1"/>
      <c r="B1559" s="2"/>
      <c r="C1559" s="3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 x14ac:dyDescent="0.45">
      <c r="A1560" s="1"/>
      <c r="B1560" s="2"/>
      <c r="C1560" s="3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 x14ac:dyDescent="0.45">
      <c r="A1561" s="1"/>
      <c r="B1561" s="2"/>
      <c r="C1561" s="3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 x14ac:dyDescent="0.45">
      <c r="A1562" s="1"/>
      <c r="B1562" s="2"/>
      <c r="C1562" s="3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 x14ac:dyDescent="0.45">
      <c r="A1563" s="1"/>
      <c r="B1563" s="2"/>
      <c r="C1563" s="3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 x14ac:dyDescent="0.45">
      <c r="A1564" s="1"/>
      <c r="B1564" s="2"/>
      <c r="C1564" s="3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 x14ac:dyDescent="0.45">
      <c r="A1565" s="1"/>
      <c r="B1565" s="2"/>
      <c r="C1565" s="3"/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1:13" x14ac:dyDescent="0.45">
      <c r="A1566" s="1"/>
      <c r="B1566" s="2"/>
      <c r="C1566" s="3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 x14ac:dyDescent="0.45">
      <c r="A1567" s="1"/>
      <c r="B1567" s="2"/>
      <c r="C1567" s="3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 x14ac:dyDescent="0.45">
      <c r="A1568" s="1"/>
      <c r="B1568" s="2"/>
      <c r="C1568" s="3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 x14ac:dyDescent="0.45">
      <c r="A1569" s="1"/>
      <c r="B1569" s="2"/>
      <c r="C1569" s="3"/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1:13" x14ac:dyDescent="0.45">
      <c r="A1570" s="1"/>
      <c r="B1570" s="2"/>
      <c r="C1570" s="3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 x14ac:dyDescent="0.45">
      <c r="A1571" s="1"/>
      <c r="B1571" s="2"/>
      <c r="C1571" s="3"/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1:13" x14ac:dyDescent="0.45">
      <c r="A1572" s="1"/>
      <c r="B1572" s="2"/>
      <c r="C1572" s="3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 x14ac:dyDescent="0.45">
      <c r="A1573" s="1"/>
      <c r="B1573" s="2"/>
      <c r="C1573" s="3"/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1:13" x14ac:dyDescent="0.45">
      <c r="A1574" s="1"/>
      <c r="B1574" s="2"/>
      <c r="C1574" s="3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 x14ac:dyDescent="0.45">
      <c r="A1575" s="1"/>
      <c r="B1575" s="2"/>
      <c r="C1575" s="3"/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1:13" x14ac:dyDescent="0.45">
      <c r="A1576" s="1"/>
      <c r="B1576" s="2"/>
      <c r="C1576" s="3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 x14ac:dyDescent="0.45">
      <c r="A1577" s="1"/>
      <c r="B1577" s="2"/>
      <c r="C1577" s="3"/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1:13" x14ac:dyDescent="0.45">
      <c r="A1578" s="1"/>
      <c r="B1578" s="2"/>
      <c r="C1578" s="3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 x14ac:dyDescent="0.45">
      <c r="A1579" s="1"/>
      <c r="B1579" s="2"/>
      <c r="C1579" s="3"/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 x14ac:dyDescent="0.45">
      <c r="A1580" s="1"/>
      <c r="B1580" s="2"/>
      <c r="C1580" s="3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 x14ac:dyDescent="0.45">
      <c r="A1581" s="1"/>
      <c r="B1581" s="2"/>
      <c r="C1581" s="3"/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 x14ac:dyDescent="0.45">
      <c r="A1582" s="1"/>
      <c r="B1582" s="2"/>
      <c r="C1582" s="3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 x14ac:dyDescent="0.45">
      <c r="A1583" s="1"/>
      <c r="B1583" s="2"/>
      <c r="C1583" s="3"/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1:13" x14ac:dyDescent="0.45">
      <c r="A1584" s="1"/>
      <c r="B1584" s="2"/>
      <c r="C1584" s="3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 x14ac:dyDescent="0.45">
      <c r="A1585" s="1"/>
      <c r="B1585" s="2"/>
      <c r="C1585" s="3"/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 x14ac:dyDescent="0.45">
      <c r="A1586" s="1"/>
      <c r="B1586" s="2"/>
      <c r="C1586" s="3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 x14ac:dyDescent="0.45">
      <c r="A1587" s="1"/>
      <c r="B1587" s="2"/>
      <c r="C1587" s="3"/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1:13" x14ac:dyDescent="0.45">
      <c r="A1588" s="1"/>
      <c r="B1588" s="2"/>
      <c r="C1588" s="3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 x14ac:dyDescent="0.45">
      <c r="A1589" s="1"/>
      <c r="B1589" s="2"/>
      <c r="C1589" s="3"/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1:13" x14ac:dyDescent="0.45">
      <c r="A1590" s="1"/>
      <c r="B1590" s="2"/>
      <c r="C1590" s="3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 x14ac:dyDescent="0.45">
      <c r="A1591" s="1"/>
      <c r="B1591" s="2"/>
      <c r="C1591" s="3"/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 x14ac:dyDescent="0.45">
      <c r="A1592" s="1"/>
      <c r="B1592" s="2"/>
      <c r="C1592" s="3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 x14ac:dyDescent="0.45">
      <c r="A1593" s="1"/>
      <c r="B1593" s="2"/>
      <c r="C1593" s="3"/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 x14ac:dyDescent="0.45">
      <c r="A1594" s="1"/>
      <c r="B1594" s="2"/>
      <c r="C1594" s="3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 x14ac:dyDescent="0.45">
      <c r="A1595" s="1"/>
      <c r="B1595" s="2"/>
      <c r="C1595" s="3"/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1:13" x14ac:dyDescent="0.45">
      <c r="A1596" s="1"/>
      <c r="B1596" s="2"/>
      <c r="C1596" s="3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 x14ac:dyDescent="0.45">
      <c r="A1597" s="1"/>
      <c r="B1597" s="2"/>
      <c r="C1597" s="3"/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 x14ac:dyDescent="0.45">
      <c r="A1598" s="1"/>
      <c r="B1598" s="2"/>
      <c r="C1598" s="3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 x14ac:dyDescent="0.45">
      <c r="A1599" s="1"/>
      <c r="B1599" s="2"/>
      <c r="C1599" s="3"/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 x14ac:dyDescent="0.45">
      <c r="A1600" s="1"/>
      <c r="B1600" s="2"/>
      <c r="C1600" s="3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 x14ac:dyDescent="0.45">
      <c r="A1601" s="1"/>
      <c r="B1601" s="2"/>
      <c r="C1601" s="3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 x14ac:dyDescent="0.45">
      <c r="A1602" s="1"/>
      <c r="B1602" s="2"/>
      <c r="C1602" s="3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 x14ac:dyDescent="0.45">
      <c r="A1603" s="1"/>
      <c r="B1603" s="2"/>
      <c r="C1603" s="3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 x14ac:dyDescent="0.45">
      <c r="A1604" s="1"/>
      <c r="B1604" s="2"/>
      <c r="C1604" s="3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 x14ac:dyDescent="0.45">
      <c r="A1605" s="1"/>
      <c r="B1605" s="2"/>
      <c r="C1605" s="3"/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1:13" x14ac:dyDescent="0.45">
      <c r="A1606" s="1"/>
      <c r="B1606" s="2"/>
      <c r="C1606" s="3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 x14ac:dyDescent="0.45">
      <c r="A1607" s="1"/>
      <c r="B1607" s="2"/>
      <c r="C1607" s="3"/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1:13" x14ac:dyDescent="0.45">
      <c r="A1608" s="1"/>
      <c r="B1608" s="2"/>
      <c r="C1608" s="3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 x14ac:dyDescent="0.45">
      <c r="A1609" s="1"/>
      <c r="B1609" s="2"/>
      <c r="C1609" s="3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 x14ac:dyDescent="0.45">
      <c r="A1610" s="1"/>
      <c r="B1610" s="2"/>
      <c r="C1610" s="3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 x14ac:dyDescent="0.45">
      <c r="A1611" s="1"/>
      <c r="B1611" s="2"/>
      <c r="C1611" s="3"/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1:13" x14ac:dyDescent="0.45">
      <c r="A1612" s="1"/>
      <c r="B1612" s="2"/>
      <c r="C1612" s="3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 x14ac:dyDescent="0.45">
      <c r="A1613" s="1"/>
      <c r="B1613" s="2"/>
      <c r="C1613" s="3"/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1:13" x14ac:dyDescent="0.45">
      <c r="A1614" s="1"/>
      <c r="B1614" s="2"/>
      <c r="C1614" s="3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 x14ac:dyDescent="0.45">
      <c r="A1615" s="1"/>
      <c r="B1615" s="2"/>
      <c r="C1615" s="3"/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1:13" x14ac:dyDescent="0.45">
      <c r="A1616" s="1"/>
      <c r="B1616" s="2"/>
      <c r="C1616" s="3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 x14ac:dyDescent="0.45">
      <c r="A1617" s="1"/>
      <c r="B1617" s="2"/>
      <c r="C1617" s="3"/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1:13" x14ac:dyDescent="0.45">
      <c r="A1618" s="1"/>
      <c r="B1618" s="2"/>
      <c r="C1618" s="3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 x14ac:dyDescent="0.45">
      <c r="A1619" s="1"/>
      <c r="B1619" s="2"/>
      <c r="C1619" s="3"/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 x14ac:dyDescent="0.45">
      <c r="A1620" s="1"/>
      <c r="B1620" s="2"/>
      <c r="C1620" s="3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 x14ac:dyDescent="0.45">
      <c r="A1621" s="1"/>
      <c r="B1621" s="2"/>
      <c r="C1621" s="3"/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1:13" x14ac:dyDescent="0.45">
      <c r="A1622" s="1"/>
      <c r="B1622" s="2"/>
      <c r="C1622" s="3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 x14ac:dyDescent="0.45">
      <c r="A1623" s="1"/>
      <c r="B1623" s="2"/>
      <c r="C1623" s="3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 x14ac:dyDescent="0.45">
      <c r="A1624" s="1"/>
      <c r="B1624" s="2"/>
      <c r="C1624" s="3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 x14ac:dyDescent="0.45">
      <c r="A1625" s="1"/>
      <c r="B1625" s="2"/>
      <c r="C1625" s="3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 x14ac:dyDescent="0.45">
      <c r="A1626" s="1"/>
      <c r="B1626" s="2"/>
      <c r="C1626" s="3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 x14ac:dyDescent="0.45">
      <c r="A1627" s="1"/>
      <c r="B1627" s="2"/>
      <c r="C1627" s="3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 x14ac:dyDescent="0.45">
      <c r="A1628" s="1"/>
      <c r="B1628" s="2"/>
      <c r="C1628" s="3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 x14ac:dyDescent="0.45">
      <c r="A1629" s="1"/>
      <c r="B1629" s="2"/>
      <c r="C1629" s="3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 x14ac:dyDescent="0.45">
      <c r="A1630" s="1"/>
      <c r="B1630" s="2"/>
      <c r="C1630" s="3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 x14ac:dyDescent="0.45">
      <c r="A1631" s="1"/>
      <c r="B1631" s="2"/>
      <c r="C1631" s="3"/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1:13" x14ac:dyDescent="0.45">
      <c r="A1632" s="1"/>
      <c r="B1632" s="2"/>
      <c r="C1632" s="3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 x14ac:dyDescent="0.45">
      <c r="A1633" s="1"/>
      <c r="B1633" s="2"/>
      <c r="C1633" s="3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 x14ac:dyDescent="0.45">
      <c r="A1634" s="1"/>
      <c r="B1634" s="2"/>
      <c r="C1634" s="3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 x14ac:dyDescent="0.45">
      <c r="A1635" s="1"/>
      <c r="B1635" s="2"/>
      <c r="C1635" s="3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 x14ac:dyDescent="0.45">
      <c r="A1636" s="1"/>
      <c r="B1636" s="2"/>
      <c r="C1636" s="3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 x14ac:dyDescent="0.45">
      <c r="A1637" s="1"/>
      <c r="B1637" s="2"/>
      <c r="C1637" s="3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 x14ac:dyDescent="0.45">
      <c r="A1638" s="1"/>
      <c r="B1638" s="2"/>
      <c r="C1638" s="3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 x14ac:dyDescent="0.45">
      <c r="A1639" s="1"/>
      <c r="B1639" s="2"/>
      <c r="C1639" s="3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 x14ac:dyDescent="0.45">
      <c r="A1640" s="1"/>
      <c r="B1640" s="2"/>
      <c r="C1640" s="3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 x14ac:dyDescent="0.45">
      <c r="A1641" s="1"/>
      <c r="B1641" s="2"/>
      <c r="C1641" s="3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 x14ac:dyDescent="0.45">
      <c r="A1642" s="1"/>
      <c r="B1642" s="2"/>
      <c r="C1642" s="3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 x14ac:dyDescent="0.45">
      <c r="A1643" s="1"/>
      <c r="B1643" s="2"/>
      <c r="C1643" s="3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 x14ac:dyDescent="0.45">
      <c r="A1644" s="1"/>
      <c r="B1644" s="2"/>
      <c r="C1644" s="3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 x14ac:dyDescent="0.45">
      <c r="A1645" s="1"/>
      <c r="B1645" s="2"/>
      <c r="C1645" s="3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 x14ac:dyDescent="0.45">
      <c r="A1646" s="1"/>
      <c r="B1646" s="2"/>
      <c r="C1646" s="3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 x14ac:dyDescent="0.45">
      <c r="A1647" s="1"/>
      <c r="B1647" s="2"/>
      <c r="C1647" s="3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 x14ac:dyDescent="0.45">
      <c r="A1648" s="1"/>
      <c r="B1648" s="2"/>
      <c r="C1648" s="3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 x14ac:dyDescent="0.45">
      <c r="A1649" s="1"/>
      <c r="B1649" s="2"/>
      <c r="C1649" s="3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 x14ac:dyDescent="0.45">
      <c r="A1650" s="1"/>
      <c r="B1650" s="2"/>
      <c r="C1650" s="3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 x14ac:dyDescent="0.45">
      <c r="A1651" s="1"/>
      <c r="B1651" s="2"/>
      <c r="C1651" s="3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 x14ac:dyDescent="0.45">
      <c r="A1652" s="1"/>
      <c r="B1652" s="2"/>
      <c r="C1652" s="3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 x14ac:dyDescent="0.45">
      <c r="A1653" s="1"/>
      <c r="B1653" s="2"/>
      <c r="C1653" s="3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 x14ac:dyDescent="0.45">
      <c r="A1654" s="1"/>
      <c r="B1654" s="2"/>
      <c r="C1654" s="3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 x14ac:dyDescent="0.45">
      <c r="A1655" s="1"/>
      <c r="B1655" s="2"/>
      <c r="C1655" s="3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 x14ac:dyDescent="0.45">
      <c r="A1656" s="1"/>
      <c r="B1656" s="2"/>
      <c r="C1656" s="3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 x14ac:dyDescent="0.45">
      <c r="A1657" s="1"/>
      <c r="B1657" s="2"/>
      <c r="C1657" s="3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 x14ac:dyDescent="0.45">
      <c r="A1658" s="1"/>
      <c r="B1658" s="2"/>
      <c r="C1658" s="3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 x14ac:dyDescent="0.45">
      <c r="A1659" s="1"/>
      <c r="B1659" s="2"/>
      <c r="C1659" s="3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 x14ac:dyDescent="0.45">
      <c r="A1660" s="1"/>
      <c r="B1660" s="2"/>
      <c r="C1660" s="3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 x14ac:dyDescent="0.45">
      <c r="A1661" s="1"/>
      <c r="B1661" s="2"/>
      <c r="C1661" s="3"/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1:13" x14ac:dyDescent="0.45">
      <c r="A1662" s="1"/>
      <c r="B1662" s="2"/>
      <c r="C1662" s="3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 x14ac:dyDescent="0.45">
      <c r="A1663" s="1"/>
      <c r="B1663" s="2"/>
      <c r="C1663" s="3"/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 x14ac:dyDescent="0.45">
      <c r="A1664" s="1"/>
      <c r="B1664" s="2"/>
      <c r="C1664" s="3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 x14ac:dyDescent="0.45">
      <c r="A1665" s="1"/>
      <c r="B1665" s="2"/>
      <c r="C1665" s="3"/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1:13" x14ac:dyDescent="0.45">
      <c r="A1666" s="1"/>
      <c r="B1666" s="2"/>
      <c r="C1666" s="3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 x14ac:dyDescent="0.45">
      <c r="A1667" s="1"/>
      <c r="B1667" s="2"/>
      <c r="C1667" s="3"/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 x14ac:dyDescent="0.45">
      <c r="A1668" s="1"/>
      <c r="B1668" s="2"/>
      <c r="C1668" s="3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 x14ac:dyDescent="0.45">
      <c r="A1669" s="1"/>
      <c r="B1669" s="2"/>
      <c r="C1669" s="3"/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1:13" x14ac:dyDescent="0.45">
      <c r="A1670" s="1"/>
      <c r="B1670" s="2"/>
      <c r="C1670" s="3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 x14ac:dyDescent="0.45">
      <c r="A1671" s="1"/>
      <c r="B1671" s="2"/>
      <c r="C1671" s="3"/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1:13" x14ac:dyDescent="0.45">
      <c r="A1672" s="1"/>
      <c r="B1672" s="2"/>
      <c r="C1672" s="3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 x14ac:dyDescent="0.45">
      <c r="A1673" s="1"/>
      <c r="B1673" s="2"/>
      <c r="C1673" s="3"/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1:13" x14ac:dyDescent="0.45">
      <c r="A1674" s="1"/>
      <c r="B1674" s="2"/>
      <c r="C1674" s="3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 x14ac:dyDescent="0.45">
      <c r="A1675" s="1"/>
      <c r="B1675" s="2"/>
      <c r="C1675" s="3"/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1:13" x14ac:dyDescent="0.45">
      <c r="A1676" s="1"/>
      <c r="B1676" s="2"/>
      <c r="C1676" s="3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 x14ac:dyDescent="0.45">
      <c r="A1677" s="1"/>
      <c r="B1677" s="2"/>
      <c r="C1677" s="3"/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 x14ac:dyDescent="0.45">
      <c r="A1678" s="1"/>
      <c r="B1678" s="2"/>
      <c r="C1678" s="3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 x14ac:dyDescent="0.45">
      <c r="A1679" s="1"/>
      <c r="B1679" s="2"/>
      <c r="C1679" s="3"/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 x14ac:dyDescent="0.45">
      <c r="A1680" s="1"/>
      <c r="B1680" s="2"/>
      <c r="C1680" s="3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 x14ac:dyDescent="0.45">
      <c r="A1681" s="1"/>
      <c r="B1681" s="2"/>
      <c r="C1681" s="3"/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1:13" x14ac:dyDescent="0.45">
      <c r="A1682" s="1"/>
      <c r="B1682" s="2"/>
      <c r="C1682" s="3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 x14ac:dyDescent="0.45">
      <c r="A1683" s="1"/>
      <c r="B1683" s="2"/>
      <c r="C1683" s="3"/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 x14ac:dyDescent="0.45">
      <c r="A1684" s="1"/>
      <c r="B1684" s="2"/>
      <c r="C1684" s="3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 x14ac:dyDescent="0.45">
      <c r="A1685" s="1"/>
      <c r="B1685" s="2"/>
      <c r="C1685" s="3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 x14ac:dyDescent="0.45">
      <c r="A1686" s="1"/>
      <c r="B1686" s="2"/>
      <c r="C1686" s="3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 x14ac:dyDescent="0.45">
      <c r="A1687" s="1"/>
      <c r="B1687" s="2"/>
      <c r="C1687" s="3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 x14ac:dyDescent="0.45">
      <c r="A1688" s="1"/>
      <c r="B1688" s="2"/>
      <c r="C1688" s="3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 x14ac:dyDescent="0.45">
      <c r="A1689" s="1"/>
      <c r="B1689" s="2"/>
      <c r="C1689" s="3"/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1:13" x14ac:dyDescent="0.45">
      <c r="A1690" s="1"/>
      <c r="B1690" s="2"/>
      <c r="C1690" s="3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 x14ac:dyDescent="0.45">
      <c r="A1691" s="1"/>
      <c r="B1691" s="2"/>
      <c r="C1691" s="3"/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1:13" x14ac:dyDescent="0.45">
      <c r="A1692" s="1"/>
      <c r="B1692" s="2"/>
      <c r="C1692" s="3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 x14ac:dyDescent="0.45">
      <c r="A1693" s="1"/>
      <c r="B1693" s="2"/>
      <c r="C1693" s="3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 x14ac:dyDescent="0.45">
      <c r="A1694" s="1"/>
      <c r="B1694" s="2"/>
      <c r="C1694" s="3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 x14ac:dyDescent="0.45">
      <c r="A1695" s="1"/>
      <c r="B1695" s="2"/>
      <c r="C1695" s="3"/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 x14ac:dyDescent="0.45">
      <c r="A1696" s="1"/>
      <c r="B1696" s="2"/>
      <c r="C1696" s="3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 x14ac:dyDescent="0.45">
      <c r="A1697" s="1"/>
      <c r="B1697" s="2"/>
      <c r="C1697" s="3"/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1:13" x14ac:dyDescent="0.45">
      <c r="A1698" s="1"/>
      <c r="B1698" s="2"/>
      <c r="C1698" s="3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 x14ac:dyDescent="0.45">
      <c r="A1699" s="1"/>
      <c r="B1699" s="2"/>
      <c r="C1699" s="3"/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 x14ac:dyDescent="0.45">
      <c r="A1700" s="1"/>
      <c r="B1700" s="2"/>
      <c r="C1700" s="3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 x14ac:dyDescent="0.45">
      <c r="A1701" s="1"/>
      <c r="B1701" s="2"/>
      <c r="C1701" s="3"/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 x14ac:dyDescent="0.45">
      <c r="A1702" s="1"/>
      <c r="B1702" s="2"/>
      <c r="C1702" s="3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 x14ac:dyDescent="0.45">
      <c r="A1703" s="1"/>
      <c r="B1703" s="2"/>
      <c r="C1703" s="3"/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1:13" x14ac:dyDescent="0.45">
      <c r="A1704" s="1"/>
      <c r="B1704" s="2"/>
      <c r="C1704" s="3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 x14ac:dyDescent="0.45">
      <c r="A1705" s="1"/>
      <c r="B1705" s="2"/>
      <c r="C1705" s="3"/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1:13" x14ac:dyDescent="0.45">
      <c r="A1706" s="1"/>
      <c r="B1706" s="2"/>
      <c r="C1706" s="3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 x14ac:dyDescent="0.45">
      <c r="A1707" s="1"/>
      <c r="B1707" s="2"/>
      <c r="C1707" s="3"/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 x14ac:dyDescent="0.45">
      <c r="A1708" s="1"/>
      <c r="B1708" s="2"/>
      <c r="C1708" s="3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 x14ac:dyDescent="0.45">
      <c r="A1709" s="1"/>
      <c r="B1709" s="2"/>
      <c r="C1709" s="3"/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1:13" x14ac:dyDescent="0.45">
      <c r="A1710" s="1"/>
      <c r="B1710" s="2"/>
      <c r="C1710" s="3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 x14ac:dyDescent="0.45">
      <c r="A1711" s="1"/>
      <c r="B1711" s="2"/>
      <c r="C1711" s="3"/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1:13" x14ac:dyDescent="0.45">
      <c r="A1712" s="1"/>
      <c r="B1712" s="2"/>
      <c r="C1712" s="3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 x14ac:dyDescent="0.45">
      <c r="A1713" s="1"/>
      <c r="B1713" s="2"/>
      <c r="C1713" s="3"/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 x14ac:dyDescent="0.45">
      <c r="A1714" s="1"/>
      <c r="B1714" s="2"/>
      <c r="C1714" s="3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 x14ac:dyDescent="0.45">
      <c r="A1715" s="1"/>
      <c r="B1715" s="2"/>
      <c r="C1715" s="3"/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 x14ac:dyDescent="0.45">
      <c r="A1716" s="1"/>
      <c r="B1716" s="2"/>
      <c r="C1716" s="3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 x14ac:dyDescent="0.45">
      <c r="A1717" s="1"/>
      <c r="B1717" s="2"/>
      <c r="C1717" s="3"/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 x14ac:dyDescent="0.45">
      <c r="A1718" s="1"/>
      <c r="B1718" s="2"/>
      <c r="C1718" s="3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 x14ac:dyDescent="0.45">
      <c r="A1719" s="1"/>
      <c r="B1719" s="2"/>
      <c r="C1719" s="3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 x14ac:dyDescent="0.45">
      <c r="A1720" s="1"/>
      <c r="B1720" s="2"/>
      <c r="C1720" s="3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 x14ac:dyDescent="0.45">
      <c r="A1721" s="1"/>
      <c r="B1721" s="2"/>
      <c r="C1721" s="3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 x14ac:dyDescent="0.45">
      <c r="A1722" s="1"/>
      <c r="B1722" s="2"/>
      <c r="C1722" s="3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 x14ac:dyDescent="0.45">
      <c r="A1723" s="1"/>
      <c r="B1723" s="2"/>
      <c r="C1723" s="3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 x14ac:dyDescent="0.45">
      <c r="A1724" s="1"/>
      <c r="B1724" s="2"/>
      <c r="C1724" s="3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 x14ac:dyDescent="0.45">
      <c r="A1725" s="1"/>
      <c r="B1725" s="2"/>
      <c r="C1725" s="3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 x14ac:dyDescent="0.45">
      <c r="A1726" s="1"/>
      <c r="B1726" s="2"/>
      <c r="C1726" s="3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 x14ac:dyDescent="0.45">
      <c r="A1727" s="1"/>
      <c r="B1727" s="2"/>
      <c r="C1727" s="3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 x14ac:dyDescent="0.45">
      <c r="A1728" s="1"/>
      <c r="B1728" s="2"/>
      <c r="C1728" s="3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 x14ac:dyDescent="0.45">
      <c r="A1729" s="1"/>
      <c r="B1729" s="2"/>
      <c r="C1729" s="3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 x14ac:dyDescent="0.45">
      <c r="A1730" s="1"/>
      <c r="B1730" s="2"/>
      <c r="C1730" s="3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 x14ac:dyDescent="0.45">
      <c r="A1731" s="1"/>
      <c r="B1731" s="2"/>
      <c r="C1731" s="3"/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 x14ac:dyDescent="0.45">
      <c r="A1732" s="1"/>
      <c r="B1732" s="2"/>
      <c r="C1732" s="3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 x14ac:dyDescent="0.45">
      <c r="A1733" s="1"/>
      <c r="B1733" s="2"/>
      <c r="C1733" s="3"/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1:13" x14ac:dyDescent="0.45">
      <c r="A1734" s="1"/>
      <c r="B1734" s="2"/>
      <c r="C1734" s="3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 x14ac:dyDescent="0.45">
      <c r="A1735" s="1"/>
      <c r="B1735" s="2"/>
      <c r="C1735" s="3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 x14ac:dyDescent="0.45">
      <c r="A1736" s="1"/>
      <c r="B1736" s="2"/>
      <c r="C1736" s="3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 x14ac:dyDescent="0.45">
      <c r="A1737" s="1"/>
      <c r="B1737" s="2"/>
      <c r="C1737" s="3"/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1:13" x14ac:dyDescent="0.45">
      <c r="A1738" s="1"/>
      <c r="B1738" s="2"/>
      <c r="C1738" s="3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 x14ac:dyDescent="0.45">
      <c r="A1739" s="1"/>
      <c r="B1739" s="2"/>
      <c r="C1739" s="3"/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 x14ac:dyDescent="0.45">
      <c r="A1740" s="1"/>
      <c r="B1740" s="2"/>
      <c r="C1740" s="3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 x14ac:dyDescent="0.45">
      <c r="A1741" s="1"/>
      <c r="B1741" s="2"/>
      <c r="C1741" s="3"/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1:13" x14ac:dyDescent="0.45">
      <c r="A1742" s="1"/>
      <c r="B1742" s="2"/>
      <c r="C1742" s="3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 x14ac:dyDescent="0.45">
      <c r="A1743" s="1"/>
      <c r="B1743" s="2"/>
      <c r="C1743" s="3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 x14ac:dyDescent="0.45">
      <c r="A1744" s="1"/>
      <c r="B1744" s="2"/>
      <c r="C1744" s="3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 x14ac:dyDescent="0.45">
      <c r="A1745" s="1"/>
      <c r="B1745" s="2"/>
      <c r="C1745" s="3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 x14ac:dyDescent="0.45">
      <c r="A1746" s="1"/>
      <c r="B1746" s="2"/>
      <c r="C1746" s="3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 x14ac:dyDescent="0.45">
      <c r="A1747" s="1"/>
      <c r="B1747" s="2"/>
      <c r="C1747" s="3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 x14ac:dyDescent="0.45">
      <c r="A1748" s="1"/>
      <c r="B1748" s="2"/>
      <c r="C1748" s="3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 x14ac:dyDescent="0.45">
      <c r="A1749" s="1"/>
      <c r="B1749" s="2"/>
      <c r="C1749" s="3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 x14ac:dyDescent="0.45">
      <c r="A1750" s="1"/>
      <c r="B1750" s="2"/>
      <c r="C1750" s="3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 x14ac:dyDescent="0.45">
      <c r="A1751" s="1"/>
      <c r="B1751" s="2"/>
      <c r="C1751" s="3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 x14ac:dyDescent="0.45">
      <c r="A1752" s="1"/>
      <c r="B1752" s="2"/>
      <c r="C1752" s="3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 x14ac:dyDescent="0.45">
      <c r="A1753" s="1"/>
      <c r="B1753" s="2"/>
      <c r="C1753" s="3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 x14ac:dyDescent="0.45">
      <c r="A1754" s="1"/>
      <c r="B1754" s="2"/>
      <c r="C1754" s="3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 x14ac:dyDescent="0.45">
      <c r="A1755" s="1"/>
      <c r="B1755" s="2"/>
      <c r="C1755" s="3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 x14ac:dyDescent="0.45">
      <c r="A1756" s="1"/>
      <c r="B1756" s="2"/>
      <c r="C1756" s="3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 x14ac:dyDescent="0.45">
      <c r="A1757" s="1"/>
      <c r="B1757" s="2"/>
      <c r="C1757" s="3"/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1:13" x14ac:dyDescent="0.45">
      <c r="A1758" s="1"/>
      <c r="B1758" s="2"/>
      <c r="C1758" s="3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 x14ac:dyDescent="0.45">
      <c r="A1759" s="1"/>
      <c r="B1759" s="2"/>
      <c r="C1759" s="3"/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1:13" x14ac:dyDescent="0.45">
      <c r="A1760" s="1"/>
      <c r="B1760" s="2"/>
      <c r="C1760" s="3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 x14ac:dyDescent="0.45">
      <c r="A1761" s="1"/>
      <c r="B1761" s="2"/>
      <c r="C1761" s="3"/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1:13" x14ac:dyDescent="0.45">
      <c r="A1762" s="1"/>
      <c r="B1762" s="2"/>
      <c r="C1762" s="3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 x14ac:dyDescent="0.45">
      <c r="A1763" s="1"/>
      <c r="B1763" s="2"/>
      <c r="C1763" s="3"/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 x14ac:dyDescent="0.45">
      <c r="A1764" s="1"/>
      <c r="B1764" s="2"/>
      <c r="C1764" s="3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 x14ac:dyDescent="0.45">
      <c r="A1765" s="1"/>
      <c r="B1765" s="2"/>
      <c r="C1765" s="3"/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1:13" x14ac:dyDescent="0.45">
      <c r="A1766" s="1"/>
      <c r="B1766" s="2"/>
      <c r="C1766" s="3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 x14ac:dyDescent="0.45">
      <c r="A1767" s="1"/>
      <c r="B1767" s="2"/>
      <c r="C1767" s="3"/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1:13" x14ac:dyDescent="0.45">
      <c r="A1768" s="1"/>
      <c r="B1768" s="2"/>
      <c r="C1768" s="3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 x14ac:dyDescent="0.45">
      <c r="A1769" s="1"/>
      <c r="B1769" s="2"/>
      <c r="C1769" s="3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 x14ac:dyDescent="0.45">
      <c r="A1770" s="1"/>
      <c r="B1770" s="2"/>
      <c r="C1770" s="3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 x14ac:dyDescent="0.45">
      <c r="A1771" s="1"/>
      <c r="B1771" s="2"/>
      <c r="C1771" s="3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 x14ac:dyDescent="0.45">
      <c r="A1772" s="1"/>
      <c r="B1772" s="2"/>
      <c r="C1772" s="3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 x14ac:dyDescent="0.45">
      <c r="A1773" s="1"/>
      <c r="B1773" s="2"/>
      <c r="C1773" s="3"/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1:13" x14ac:dyDescent="0.45">
      <c r="A1774" s="1"/>
      <c r="B1774" s="2"/>
      <c r="C1774" s="3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 x14ac:dyDescent="0.45">
      <c r="A1775" s="1"/>
      <c r="B1775" s="2"/>
      <c r="C1775" s="3"/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1:13" x14ac:dyDescent="0.45">
      <c r="A1776" s="1"/>
      <c r="B1776" s="2"/>
      <c r="C1776" s="3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 x14ac:dyDescent="0.45">
      <c r="A1777" s="1"/>
      <c r="B1777" s="2"/>
      <c r="C1777" s="3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 x14ac:dyDescent="0.45">
      <c r="A1778" s="1"/>
      <c r="B1778" s="2"/>
      <c r="C1778" s="3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 x14ac:dyDescent="0.45">
      <c r="A1779" s="1"/>
      <c r="B1779" s="2"/>
      <c r="C1779" s="3"/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1:13" x14ac:dyDescent="0.45">
      <c r="A1780" s="1"/>
      <c r="B1780" s="2"/>
      <c r="C1780" s="3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 x14ac:dyDescent="0.45">
      <c r="A1781" s="1"/>
      <c r="B1781" s="2"/>
      <c r="C1781" s="3"/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1:13" x14ac:dyDescent="0.45">
      <c r="A1782" s="1"/>
      <c r="B1782" s="2"/>
      <c r="C1782" s="3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 x14ac:dyDescent="0.45">
      <c r="A1783" s="1"/>
      <c r="B1783" s="2"/>
      <c r="C1783" s="3"/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 x14ac:dyDescent="0.45">
      <c r="A1784" s="1"/>
      <c r="B1784" s="2"/>
      <c r="C1784" s="3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 x14ac:dyDescent="0.45">
      <c r="A1785" s="1"/>
      <c r="B1785" s="2"/>
      <c r="C1785" s="3"/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1:13" x14ac:dyDescent="0.45">
      <c r="A1786" s="1"/>
      <c r="B1786" s="2"/>
      <c r="C1786" s="3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 x14ac:dyDescent="0.45">
      <c r="A1787" s="1"/>
      <c r="B1787" s="2"/>
      <c r="C1787" s="3"/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 x14ac:dyDescent="0.45">
      <c r="A1788" s="1"/>
      <c r="B1788" s="2"/>
      <c r="C1788" s="3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 x14ac:dyDescent="0.45">
      <c r="A1789" s="1"/>
      <c r="B1789" s="2"/>
      <c r="C1789" s="3"/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1:13" x14ac:dyDescent="0.45">
      <c r="A1790" s="1"/>
      <c r="B1790" s="2"/>
      <c r="C1790" s="3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 x14ac:dyDescent="0.45">
      <c r="A1791" s="1"/>
      <c r="B1791" s="2"/>
      <c r="C1791" s="3"/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1:13" x14ac:dyDescent="0.45">
      <c r="A1792" s="1"/>
      <c r="B1792" s="2"/>
      <c r="C1792" s="3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 x14ac:dyDescent="0.45">
      <c r="A1793" s="1"/>
      <c r="B1793" s="2"/>
      <c r="C1793" s="3"/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1:13" x14ac:dyDescent="0.45">
      <c r="A1794" s="1"/>
      <c r="B1794" s="2"/>
      <c r="C1794" s="3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 x14ac:dyDescent="0.45">
      <c r="A1795" s="1"/>
      <c r="B1795" s="2"/>
      <c r="C1795" s="3"/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1:13" x14ac:dyDescent="0.45">
      <c r="A1796" s="1"/>
      <c r="B1796" s="2"/>
      <c r="C1796" s="3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 x14ac:dyDescent="0.45">
      <c r="A1797" s="1"/>
      <c r="B1797" s="2"/>
      <c r="C1797" s="3"/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 x14ac:dyDescent="0.45">
      <c r="A1798" s="1"/>
      <c r="B1798" s="2"/>
      <c r="C1798" s="3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 x14ac:dyDescent="0.45">
      <c r="A1799" s="1"/>
      <c r="B1799" s="2"/>
      <c r="C1799" s="3"/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1:13" x14ac:dyDescent="0.45">
      <c r="A1800" s="1"/>
      <c r="B1800" s="2"/>
      <c r="C1800" s="3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 x14ac:dyDescent="0.45">
      <c r="A1801" s="1"/>
      <c r="B1801" s="2"/>
      <c r="C1801" s="3"/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 x14ac:dyDescent="0.45">
      <c r="A1802" s="1"/>
      <c r="B1802" s="2"/>
      <c r="C1802" s="3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 x14ac:dyDescent="0.45">
      <c r="A1803" s="1"/>
      <c r="B1803" s="2"/>
      <c r="C1803" s="3"/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 x14ac:dyDescent="0.45">
      <c r="A1804" s="1"/>
      <c r="B1804" s="2"/>
      <c r="C1804" s="3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 x14ac:dyDescent="0.45">
      <c r="A1805" s="1"/>
      <c r="B1805" s="2"/>
      <c r="C1805" s="3"/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1:13" x14ac:dyDescent="0.45">
      <c r="A1806" s="1"/>
      <c r="B1806" s="2"/>
      <c r="C1806" s="3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 x14ac:dyDescent="0.45">
      <c r="A1807" s="1"/>
      <c r="B1807" s="2"/>
      <c r="C1807" s="3"/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1:13" x14ac:dyDescent="0.45">
      <c r="A1808" s="1"/>
      <c r="B1808" s="2"/>
      <c r="C1808" s="3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 x14ac:dyDescent="0.45">
      <c r="A1809" s="1"/>
      <c r="B1809" s="2"/>
      <c r="C1809" s="3"/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1:13" x14ac:dyDescent="0.45">
      <c r="A1810" s="1"/>
      <c r="B1810" s="2"/>
      <c r="C1810" s="3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 x14ac:dyDescent="0.45">
      <c r="A1811" s="1"/>
      <c r="B1811" s="2"/>
      <c r="C1811" s="3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 x14ac:dyDescent="0.45">
      <c r="A1812" s="1"/>
      <c r="B1812" s="2"/>
      <c r="C1812" s="3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 x14ac:dyDescent="0.45">
      <c r="A1813" s="1"/>
      <c r="B1813" s="2"/>
      <c r="C1813" s="3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 x14ac:dyDescent="0.45">
      <c r="A1814" s="1"/>
      <c r="B1814" s="2"/>
      <c r="C1814" s="3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 x14ac:dyDescent="0.45">
      <c r="A1815" s="1"/>
      <c r="B1815" s="2"/>
      <c r="C1815" s="3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 x14ac:dyDescent="0.45">
      <c r="A1816" s="1"/>
      <c r="B1816" s="2"/>
      <c r="C1816" s="3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x14ac:dyDescent="0.45">
      <c r="A1817" s="1"/>
      <c r="B1817" s="2"/>
      <c r="C1817" s="3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 x14ac:dyDescent="0.45">
      <c r="A1818" s="1"/>
      <c r="B1818" s="2"/>
      <c r="C1818" s="3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 x14ac:dyDescent="0.45">
      <c r="A1819" s="1"/>
      <c r="B1819" s="2"/>
      <c r="C1819" s="3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 x14ac:dyDescent="0.45">
      <c r="A1820" s="1"/>
      <c r="B1820" s="2"/>
      <c r="C1820" s="3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 x14ac:dyDescent="0.45">
      <c r="A1821" s="1"/>
      <c r="B1821" s="2"/>
      <c r="C1821" s="3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 x14ac:dyDescent="0.45">
      <c r="A1822" s="1"/>
      <c r="B1822" s="2"/>
      <c r="C1822" s="3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 x14ac:dyDescent="0.45">
      <c r="A1823" s="1"/>
      <c r="B1823" s="2"/>
      <c r="C1823" s="3"/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1:13" x14ac:dyDescent="0.45">
      <c r="A1824" s="1"/>
      <c r="B1824" s="2"/>
      <c r="C1824" s="3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 x14ac:dyDescent="0.45">
      <c r="A1825" s="1"/>
      <c r="B1825" s="2"/>
      <c r="C1825" s="3"/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1:13" x14ac:dyDescent="0.45">
      <c r="A1826" s="1"/>
      <c r="B1826" s="2"/>
      <c r="C1826" s="3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 x14ac:dyDescent="0.45">
      <c r="A1827" s="1"/>
      <c r="B1827" s="2"/>
      <c r="C1827" s="3"/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1:13" x14ac:dyDescent="0.45">
      <c r="A1828" s="1"/>
      <c r="B1828" s="2"/>
      <c r="C1828" s="3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 x14ac:dyDescent="0.45">
      <c r="A1829" s="1"/>
      <c r="B1829" s="2"/>
      <c r="C1829" s="3"/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1:13" x14ac:dyDescent="0.45">
      <c r="A1830" s="1"/>
      <c r="B1830" s="2"/>
      <c r="C1830" s="3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 x14ac:dyDescent="0.45">
      <c r="A1831" s="1"/>
      <c r="B1831" s="2"/>
      <c r="C1831" s="3"/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1:13" x14ac:dyDescent="0.45">
      <c r="A1832" s="1"/>
      <c r="B1832" s="2"/>
      <c r="C1832" s="3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 x14ac:dyDescent="0.45">
      <c r="A1833" s="1"/>
      <c r="B1833" s="2"/>
      <c r="C1833" s="3"/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1:13" x14ac:dyDescent="0.45">
      <c r="A1834" s="1"/>
      <c r="B1834" s="2"/>
      <c r="C1834" s="3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 x14ac:dyDescent="0.45">
      <c r="A1835" s="1"/>
      <c r="B1835" s="2"/>
      <c r="C1835" s="3"/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1:13" x14ac:dyDescent="0.45">
      <c r="A1836" s="1"/>
      <c r="B1836" s="2"/>
      <c r="C1836" s="3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 x14ac:dyDescent="0.45">
      <c r="A1837" s="1"/>
      <c r="B1837" s="2"/>
      <c r="C1837" s="3"/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1:13" x14ac:dyDescent="0.45">
      <c r="A1838" s="1"/>
      <c r="B1838" s="2"/>
      <c r="C1838" s="3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 x14ac:dyDescent="0.45">
      <c r="A1839" s="1"/>
      <c r="B1839" s="2"/>
      <c r="C1839" s="3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 x14ac:dyDescent="0.45">
      <c r="A1840" s="1"/>
      <c r="B1840" s="2"/>
      <c r="C1840" s="3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 x14ac:dyDescent="0.45">
      <c r="A1841" s="1"/>
      <c r="B1841" s="2"/>
      <c r="C1841" s="3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 x14ac:dyDescent="0.45">
      <c r="A1842" s="1"/>
      <c r="B1842" s="2"/>
      <c r="C1842" s="3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 x14ac:dyDescent="0.45">
      <c r="A1843" s="1"/>
      <c r="B1843" s="2"/>
      <c r="C1843" s="3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 x14ac:dyDescent="0.45">
      <c r="A1844" s="1"/>
      <c r="B1844" s="2"/>
      <c r="C1844" s="3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 x14ac:dyDescent="0.45">
      <c r="A1845" s="1"/>
      <c r="B1845" s="2"/>
      <c r="C1845" s="3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 x14ac:dyDescent="0.45">
      <c r="A1846" s="1"/>
      <c r="B1846" s="2"/>
      <c r="C1846" s="3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 x14ac:dyDescent="0.45">
      <c r="A1847" s="1"/>
      <c r="B1847" s="2"/>
      <c r="C1847" s="3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 x14ac:dyDescent="0.45">
      <c r="A1848" s="1"/>
      <c r="B1848" s="2"/>
      <c r="C1848" s="3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 x14ac:dyDescent="0.45">
      <c r="A1849" s="1"/>
      <c r="B1849" s="2"/>
      <c r="C1849" s="3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 x14ac:dyDescent="0.45">
      <c r="A1850" s="1"/>
      <c r="B1850" s="2"/>
      <c r="C1850" s="3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 x14ac:dyDescent="0.45">
      <c r="A1851" s="1"/>
      <c r="B1851" s="2"/>
      <c r="C1851" s="3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 x14ac:dyDescent="0.45">
      <c r="A1852" s="1"/>
      <c r="B1852" s="2"/>
      <c r="C1852" s="3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 x14ac:dyDescent="0.45">
      <c r="A1853" s="1"/>
      <c r="B1853" s="2"/>
      <c r="C1853" s="3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 x14ac:dyDescent="0.45">
      <c r="A1854" s="1"/>
      <c r="B1854" s="2"/>
      <c r="C1854" s="3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 x14ac:dyDescent="0.45">
      <c r="A1855" s="1"/>
      <c r="B1855" s="2"/>
      <c r="C1855" s="3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 x14ac:dyDescent="0.45">
      <c r="A1856" s="1"/>
      <c r="B1856" s="2"/>
      <c r="C1856" s="3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 x14ac:dyDescent="0.45">
      <c r="A1857" s="1"/>
      <c r="B1857" s="2"/>
      <c r="C1857" s="3"/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1:13" x14ac:dyDescent="0.45">
      <c r="A1858" s="1"/>
      <c r="B1858" s="2"/>
      <c r="C1858" s="3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 x14ac:dyDescent="0.45">
      <c r="A1859" s="1"/>
      <c r="B1859" s="2"/>
      <c r="C1859" s="3"/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 x14ac:dyDescent="0.45">
      <c r="A1860" s="1"/>
      <c r="B1860" s="2"/>
      <c r="C1860" s="3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 x14ac:dyDescent="0.45">
      <c r="A1861" s="1"/>
      <c r="B1861" s="2"/>
      <c r="C1861" s="3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 x14ac:dyDescent="0.45">
      <c r="A1862" s="1"/>
      <c r="B1862" s="2"/>
      <c r="C1862" s="3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 x14ac:dyDescent="0.45">
      <c r="A1863" s="1"/>
      <c r="B1863" s="2"/>
      <c r="C1863" s="3"/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 x14ac:dyDescent="0.45">
      <c r="A1864" s="1"/>
      <c r="B1864" s="2"/>
      <c r="C1864" s="3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 x14ac:dyDescent="0.45">
      <c r="A1865" s="1"/>
      <c r="B1865" s="2"/>
      <c r="C1865" s="3"/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 x14ac:dyDescent="0.45">
      <c r="A1866" s="1"/>
      <c r="B1866" s="2"/>
      <c r="C1866" s="3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 x14ac:dyDescent="0.45">
      <c r="A1867" s="1"/>
      <c r="B1867" s="2"/>
      <c r="C1867" s="3"/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1:13" x14ac:dyDescent="0.45">
      <c r="A1868" s="1"/>
      <c r="B1868" s="2"/>
      <c r="C1868" s="3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 x14ac:dyDescent="0.45">
      <c r="A1869" s="1"/>
      <c r="B1869" s="2"/>
      <c r="C1869" s="3"/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1:13" x14ac:dyDescent="0.45">
      <c r="A1870" s="1"/>
      <c r="B1870" s="2"/>
      <c r="C1870" s="3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 x14ac:dyDescent="0.45">
      <c r="A1871" s="1"/>
      <c r="B1871" s="2"/>
      <c r="C1871" s="3"/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1:13" x14ac:dyDescent="0.45">
      <c r="A1872" s="1"/>
      <c r="B1872" s="2"/>
      <c r="C1872" s="3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 x14ac:dyDescent="0.45">
      <c r="A1873" s="1"/>
      <c r="B1873" s="2"/>
      <c r="C1873" s="3"/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1:13" x14ac:dyDescent="0.45">
      <c r="A1874" s="1"/>
      <c r="B1874" s="2"/>
      <c r="C1874" s="3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 x14ac:dyDescent="0.45">
      <c r="A1875" s="1"/>
      <c r="B1875" s="2"/>
      <c r="C1875" s="3"/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 x14ac:dyDescent="0.45">
      <c r="A1876" s="1"/>
      <c r="B1876" s="2"/>
      <c r="C1876" s="3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 x14ac:dyDescent="0.45">
      <c r="A1877" s="1"/>
      <c r="B1877" s="2"/>
      <c r="C1877" s="3"/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 x14ac:dyDescent="0.45">
      <c r="A1878" s="1"/>
      <c r="B1878" s="2"/>
      <c r="C1878" s="3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 x14ac:dyDescent="0.45">
      <c r="A1879" s="1"/>
      <c r="B1879" s="2"/>
      <c r="C1879" s="3"/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1:13" x14ac:dyDescent="0.45">
      <c r="A1880" s="1"/>
      <c r="B1880" s="2"/>
      <c r="C1880" s="3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 x14ac:dyDescent="0.45">
      <c r="A1881" s="1"/>
      <c r="B1881" s="2"/>
      <c r="C1881" s="3"/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1:13" x14ac:dyDescent="0.45">
      <c r="A1882" s="1"/>
      <c r="B1882" s="2"/>
      <c r="C1882" s="3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 x14ac:dyDescent="0.45">
      <c r="A1883" s="1"/>
      <c r="B1883" s="2"/>
      <c r="C1883" s="3"/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 x14ac:dyDescent="0.45">
      <c r="A1884" s="1"/>
      <c r="B1884" s="2"/>
      <c r="C1884" s="3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 x14ac:dyDescent="0.45">
      <c r="A1885" s="1"/>
      <c r="B1885" s="2"/>
      <c r="C1885" s="3"/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1:13" x14ac:dyDescent="0.45">
      <c r="A1886" s="1"/>
      <c r="B1886" s="2"/>
      <c r="C1886" s="3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 x14ac:dyDescent="0.45">
      <c r="A1887" s="1"/>
      <c r="B1887" s="2"/>
      <c r="C1887" s="3"/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1:13" x14ac:dyDescent="0.45">
      <c r="A1888" s="1"/>
      <c r="B1888" s="2"/>
      <c r="C1888" s="3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 x14ac:dyDescent="0.45">
      <c r="A1889" s="1"/>
      <c r="B1889" s="2"/>
      <c r="C1889" s="3"/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1:13" x14ac:dyDescent="0.45">
      <c r="A1890" s="1"/>
      <c r="B1890" s="2"/>
      <c r="C1890" s="3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 x14ac:dyDescent="0.45">
      <c r="A1891" s="1"/>
      <c r="B1891" s="2"/>
      <c r="C1891" s="3"/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1:13" x14ac:dyDescent="0.45">
      <c r="A1892" s="1"/>
      <c r="B1892" s="2"/>
      <c r="C1892" s="3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 x14ac:dyDescent="0.45">
      <c r="A1893" s="1"/>
      <c r="B1893" s="2"/>
      <c r="C1893" s="3"/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1:13" x14ac:dyDescent="0.45">
      <c r="A1894" s="1"/>
      <c r="B1894" s="2"/>
      <c r="C1894" s="3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 x14ac:dyDescent="0.45">
      <c r="A1895" s="1"/>
      <c r="B1895" s="2"/>
      <c r="C1895" s="3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 x14ac:dyDescent="0.45">
      <c r="A1896" s="1"/>
      <c r="B1896" s="2"/>
      <c r="C1896" s="3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 x14ac:dyDescent="0.45">
      <c r="A1897" s="1"/>
      <c r="B1897" s="2"/>
      <c r="C1897" s="3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 x14ac:dyDescent="0.45">
      <c r="A1898" s="1"/>
      <c r="B1898" s="2"/>
      <c r="C1898" s="3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 x14ac:dyDescent="0.45">
      <c r="A1899" s="1"/>
      <c r="B1899" s="2"/>
      <c r="C1899" s="3"/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1:13" x14ac:dyDescent="0.45">
      <c r="A1900" s="1"/>
      <c r="B1900" s="2"/>
      <c r="C1900" s="3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 x14ac:dyDescent="0.45">
      <c r="A1901" s="1"/>
      <c r="B1901" s="2"/>
      <c r="C1901" s="3"/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1:13" x14ac:dyDescent="0.45">
      <c r="A1902" s="1"/>
      <c r="B1902" s="2"/>
      <c r="C1902" s="3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 x14ac:dyDescent="0.45">
      <c r="A1903" s="1"/>
      <c r="B1903" s="2"/>
      <c r="C1903" s="3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 x14ac:dyDescent="0.45">
      <c r="A1904" s="1"/>
      <c r="B1904" s="2"/>
      <c r="C1904" s="3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 x14ac:dyDescent="0.45">
      <c r="A1905" s="1"/>
      <c r="B1905" s="2"/>
      <c r="C1905" s="3"/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1:13" x14ac:dyDescent="0.45">
      <c r="A1906" s="1"/>
      <c r="B1906" s="2"/>
      <c r="C1906" s="3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 x14ac:dyDescent="0.45">
      <c r="A1907" s="1"/>
      <c r="B1907" s="2"/>
      <c r="C1907" s="3"/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1:13" x14ac:dyDescent="0.45">
      <c r="A1908" s="1"/>
      <c r="B1908" s="2"/>
      <c r="C1908" s="3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 x14ac:dyDescent="0.45">
      <c r="A1909" s="1"/>
      <c r="B1909" s="2"/>
      <c r="C1909" s="3"/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1:13" x14ac:dyDescent="0.45">
      <c r="A1910" s="1"/>
      <c r="B1910" s="2"/>
      <c r="C1910" s="3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 x14ac:dyDescent="0.45">
      <c r="A1911" s="1"/>
      <c r="B1911" s="2"/>
      <c r="C1911" s="3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 x14ac:dyDescent="0.45">
      <c r="A1912" s="1"/>
      <c r="B1912" s="2"/>
      <c r="C1912" s="3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 x14ac:dyDescent="0.45">
      <c r="A1913" s="1"/>
      <c r="B1913" s="2"/>
      <c r="C1913" s="3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 x14ac:dyDescent="0.45">
      <c r="A1914" s="1"/>
      <c r="B1914" s="2"/>
      <c r="C1914" s="3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 x14ac:dyDescent="0.45">
      <c r="A1915" s="1"/>
      <c r="B1915" s="2"/>
      <c r="C1915" s="3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 x14ac:dyDescent="0.45">
      <c r="A1916" s="1"/>
      <c r="B1916" s="2"/>
      <c r="C1916" s="3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 x14ac:dyDescent="0.45">
      <c r="A1917" s="1"/>
      <c r="B1917" s="2"/>
      <c r="C1917" s="3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 x14ac:dyDescent="0.45">
      <c r="A1918" s="1"/>
      <c r="B1918" s="2"/>
      <c r="C1918" s="3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 x14ac:dyDescent="0.45">
      <c r="A1919" s="1"/>
      <c r="B1919" s="2"/>
      <c r="C1919" s="3"/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 x14ac:dyDescent="0.45">
      <c r="A1920" s="1"/>
      <c r="B1920" s="2"/>
      <c r="C1920" s="3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 x14ac:dyDescent="0.45">
      <c r="A1921" s="1"/>
      <c r="B1921" s="2"/>
      <c r="C1921" s="3"/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1:13" x14ac:dyDescent="0.45">
      <c r="A1922" s="1"/>
      <c r="B1922" s="2"/>
      <c r="C1922" s="3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 x14ac:dyDescent="0.45">
      <c r="A1923" s="1"/>
      <c r="B1923" s="2"/>
      <c r="C1923" s="3"/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1:13" x14ac:dyDescent="0.45">
      <c r="A1924" s="1"/>
      <c r="B1924" s="2"/>
      <c r="C1924" s="3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 x14ac:dyDescent="0.45">
      <c r="A1925" s="1"/>
      <c r="B1925" s="2"/>
      <c r="C1925" s="3"/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1:13" x14ac:dyDescent="0.45">
      <c r="A1926" s="1"/>
      <c r="B1926" s="2"/>
      <c r="C1926" s="3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 x14ac:dyDescent="0.45">
      <c r="A1927" s="1"/>
      <c r="B1927" s="2"/>
      <c r="C1927" s="3"/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1:13" x14ac:dyDescent="0.45">
      <c r="A1928" s="1"/>
      <c r="B1928" s="2"/>
      <c r="C1928" s="3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 x14ac:dyDescent="0.45">
      <c r="A1929" s="1"/>
      <c r="B1929" s="2"/>
      <c r="C1929" s="3"/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 x14ac:dyDescent="0.45">
      <c r="A1930" s="1"/>
      <c r="B1930" s="2"/>
      <c r="C1930" s="3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 x14ac:dyDescent="0.45">
      <c r="A1931" s="1"/>
      <c r="B1931" s="2"/>
      <c r="C1931" s="3"/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 x14ac:dyDescent="0.45">
      <c r="A1932" s="1"/>
      <c r="B1932" s="2"/>
      <c r="C1932" s="3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 x14ac:dyDescent="0.45">
      <c r="A1933" s="1"/>
      <c r="B1933" s="2"/>
      <c r="C1933" s="3"/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1:13" x14ac:dyDescent="0.45">
      <c r="A1934" s="1"/>
      <c r="B1934" s="2"/>
      <c r="C1934" s="3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 x14ac:dyDescent="0.45">
      <c r="A1935" s="1"/>
      <c r="B1935" s="2"/>
      <c r="C1935" s="3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 x14ac:dyDescent="0.45">
      <c r="A1936" s="1"/>
      <c r="B1936" s="2"/>
      <c r="C1936" s="3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 x14ac:dyDescent="0.45">
      <c r="A1937" s="1"/>
      <c r="B1937" s="2"/>
      <c r="C1937" s="3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 x14ac:dyDescent="0.45">
      <c r="A1938" s="1"/>
      <c r="B1938" s="2"/>
      <c r="C1938" s="3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 x14ac:dyDescent="0.45">
      <c r="A1939" s="1"/>
      <c r="B1939" s="2"/>
      <c r="C1939" s="3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 x14ac:dyDescent="0.45">
      <c r="A1940" s="1"/>
      <c r="B1940" s="2"/>
      <c r="C1940" s="3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 x14ac:dyDescent="0.45">
      <c r="A1941" s="1"/>
      <c r="B1941" s="2"/>
      <c r="C1941" s="3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 x14ac:dyDescent="0.45">
      <c r="A1942" s="1"/>
      <c r="B1942" s="2"/>
      <c r="C1942" s="3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 x14ac:dyDescent="0.45">
      <c r="A1943" s="1"/>
      <c r="B1943" s="2"/>
      <c r="C1943" s="3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 x14ac:dyDescent="0.45">
      <c r="A1944" s="1"/>
      <c r="B1944" s="2"/>
      <c r="C1944" s="3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 x14ac:dyDescent="0.45">
      <c r="A1945" s="1"/>
      <c r="B1945" s="2"/>
      <c r="C1945" s="3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 x14ac:dyDescent="0.45">
      <c r="A1946" s="1"/>
      <c r="B1946" s="2"/>
      <c r="C1946" s="3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x14ac:dyDescent="0.45">
      <c r="A1947" s="1"/>
      <c r="B1947" s="2"/>
      <c r="C1947" s="3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 x14ac:dyDescent="0.45">
      <c r="A1948" s="1"/>
      <c r="B1948" s="2"/>
      <c r="C1948" s="3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 x14ac:dyDescent="0.45">
      <c r="A1949" s="1"/>
      <c r="B1949" s="2"/>
      <c r="C1949" s="3"/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 x14ac:dyDescent="0.45">
      <c r="A1950" s="1"/>
      <c r="B1950" s="2"/>
      <c r="C1950" s="3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 x14ac:dyDescent="0.45">
      <c r="A1951" s="1"/>
      <c r="B1951" s="2"/>
      <c r="C1951" s="3"/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 x14ac:dyDescent="0.45">
      <c r="A1952" s="1"/>
      <c r="B1952" s="2"/>
      <c r="C1952" s="3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 x14ac:dyDescent="0.45">
      <c r="A1953" s="1"/>
      <c r="B1953" s="2"/>
      <c r="C1953" s="3"/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1:13" x14ac:dyDescent="0.45">
      <c r="A1954" s="1"/>
      <c r="B1954" s="2"/>
      <c r="C1954" s="3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 x14ac:dyDescent="0.45">
      <c r="A1955" s="1"/>
      <c r="B1955" s="2"/>
      <c r="C1955" s="3"/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 x14ac:dyDescent="0.45">
      <c r="A1956" s="1"/>
      <c r="B1956" s="2"/>
      <c r="C1956" s="3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 x14ac:dyDescent="0.45">
      <c r="A1957" s="1"/>
      <c r="B1957" s="2"/>
      <c r="C1957" s="3"/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 x14ac:dyDescent="0.45">
      <c r="A1958" s="1"/>
      <c r="B1958" s="2"/>
      <c r="C1958" s="3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 x14ac:dyDescent="0.45">
      <c r="A1959" s="1"/>
      <c r="B1959" s="2"/>
      <c r="C1959" s="3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3" x14ac:dyDescent="0.45">
      <c r="A1960" s="1"/>
      <c r="B1960" s="2"/>
      <c r="C1960" s="3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 x14ac:dyDescent="0.45">
      <c r="A1961" s="1"/>
      <c r="B1961" s="2"/>
      <c r="C1961" s="3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3" x14ac:dyDescent="0.45">
      <c r="A1962" s="1"/>
      <c r="B1962" s="2"/>
      <c r="C1962" s="3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 x14ac:dyDescent="0.45">
      <c r="A1963" s="1"/>
      <c r="B1963" s="2"/>
      <c r="C1963" s="3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3" x14ac:dyDescent="0.45">
      <c r="A1964" s="1"/>
      <c r="B1964" s="2"/>
      <c r="C1964" s="3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 x14ac:dyDescent="0.45">
      <c r="A1965" s="1"/>
      <c r="B1965" s="2"/>
      <c r="C1965" s="3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3" x14ac:dyDescent="0.45">
      <c r="A1966" s="1"/>
      <c r="B1966" s="2"/>
      <c r="C1966" s="3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 x14ac:dyDescent="0.45">
      <c r="A1967" s="1"/>
      <c r="B1967" s="2"/>
      <c r="C1967" s="3"/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1:13" x14ac:dyDescent="0.45">
      <c r="A1968" s="1"/>
      <c r="B1968" s="2"/>
      <c r="C1968" s="3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 x14ac:dyDescent="0.45">
      <c r="A1969" s="1"/>
      <c r="B1969" s="2"/>
      <c r="C1969" s="3"/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1:13" x14ac:dyDescent="0.45">
      <c r="A1970" s="1"/>
      <c r="B1970" s="2"/>
      <c r="C1970" s="3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 x14ac:dyDescent="0.45">
      <c r="A1971" s="1"/>
      <c r="B1971" s="2"/>
      <c r="C1971" s="3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 x14ac:dyDescent="0.45">
      <c r="A1972" s="1"/>
      <c r="B1972" s="2"/>
      <c r="C1972" s="3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 x14ac:dyDescent="0.45">
      <c r="A1973" s="1"/>
      <c r="B1973" s="2"/>
      <c r="C1973" s="3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1:13" x14ac:dyDescent="0.45">
      <c r="A1974" s="1"/>
      <c r="B1974" s="2"/>
      <c r="C1974" s="3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 x14ac:dyDescent="0.45">
      <c r="A1975" s="1"/>
      <c r="B1975" s="2"/>
      <c r="C1975" s="3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1:13" x14ac:dyDescent="0.45">
      <c r="A1976" s="1"/>
      <c r="B1976" s="2"/>
      <c r="C1976" s="3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 x14ac:dyDescent="0.45">
      <c r="A1977" s="1"/>
      <c r="B1977" s="2"/>
      <c r="C1977" s="3"/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1:13" x14ac:dyDescent="0.45">
      <c r="A1978" s="1"/>
      <c r="B1978" s="2"/>
      <c r="C1978" s="3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 x14ac:dyDescent="0.45">
      <c r="A1979" s="1"/>
      <c r="B1979" s="2"/>
      <c r="C1979" s="3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 x14ac:dyDescent="0.45">
      <c r="A1980" s="1"/>
      <c r="B1980" s="2"/>
      <c r="C1980" s="3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 x14ac:dyDescent="0.45">
      <c r="A1981" s="1"/>
      <c r="B1981" s="2"/>
      <c r="C1981" s="3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 x14ac:dyDescent="0.45">
      <c r="A1982" s="1"/>
      <c r="B1982" s="2"/>
      <c r="C1982" s="3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 x14ac:dyDescent="0.45">
      <c r="A1983" s="1"/>
      <c r="B1983" s="2"/>
      <c r="C1983" s="3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 x14ac:dyDescent="0.45">
      <c r="A1984" s="1"/>
      <c r="B1984" s="2"/>
      <c r="C1984" s="3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 x14ac:dyDescent="0.45">
      <c r="A1985" s="1"/>
      <c r="B1985" s="2"/>
      <c r="C1985" s="3"/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 x14ac:dyDescent="0.45">
      <c r="A1986" s="1"/>
      <c r="B1986" s="2"/>
      <c r="C1986" s="3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 x14ac:dyDescent="0.45">
      <c r="A1987" s="1"/>
      <c r="B1987" s="2"/>
      <c r="C1987" s="3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 x14ac:dyDescent="0.45">
      <c r="A1988" s="1"/>
      <c r="B1988" s="2"/>
      <c r="C1988" s="3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 x14ac:dyDescent="0.45">
      <c r="A1989" s="1"/>
      <c r="B1989" s="2"/>
      <c r="C1989" s="3"/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 x14ac:dyDescent="0.45">
      <c r="A1990" s="1"/>
      <c r="B1990" s="2"/>
      <c r="C1990" s="3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 x14ac:dyDescent="0.45">
      <c r="A1991" s="1"/>
      <c r="B1991" s="2"/>
      <c r="C1991" s="3"/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 x14ac:dyDescent="0.45">
      <c r="A1992" s="1"/>
      <c r="B1992" s="2"/>
      <c r="C1992" s="3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 x14ac:dyDescent="0.45">
      <c r="A1993" s="1"/>
      <c r="B1993" s="2"/>
      <c r="C1993" s="3"/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 x14ac:dyDescent="0.45">
      <c r="A1994" s="1"/>
      <c r="B1994" s="2"/>
      <c r="C1994" s="3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 x14ac:dyDescent="0.45">
      <c r="A1995" s="1"/>
      <c r="B1995" s="2"/>
      <c r="C1995" s="3"/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 x14ac:dyDescent="0.45">
      <c r="A1996" s="1"/>
      <c r="B1996" s="2"/>
      <c r="C1996" s="3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 x14ac:dyDescent="0.45">
      <c r="A1997" s="1"/>
      <c r="B1997" s="2"/>
      <c r="C1997" s="3"/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 x14ac:dyDescent="0.45">
      <c r="A1998" s="1"/>
      <c r="B1998" s="2"/>
      <c r="C1998" s="3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 x14ac:dyDescent="0.45">
      <c r="A1999" s="1"/>
      <c r="B1999" s="2"/>
      <c r="C1999" s="3"/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 x14ac:dyDescent="0.45">
      <c r="A2000" s="1"/>
      <c r="B2000" s="2"/>
      <c r="C2000" s="3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 x14ac:dyDescent="0.45">
      <c r="A2001" s="1"/>
      <c r="B2001" s="2"/>
      <c r="C2001" s="3"/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 x14ac:dyDescent="0.45">
      <c r="A2002" s="1"/>
      <c r="B2002" s="2"/>
      <c r="C2002" s="3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 x14ac:dyDescent="0.45">
      <c r="A2003" s="1"/>
      <c r="B2003" s="2"/>
      <c r="C2003" s="3"/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 x14ac:dyDescent="0.45">
      <c r="A2004" s="1"/>
      <c r="B2004" s="2"/>
      <c r="C2004" s="3"/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1:13" x14ac:dyDescent="0.45">
      <c r="A2005" s="1"/>
      <c r="B2005" s="2"/>
      <c r="C2005" s="3"/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1:13" x14ac:dyDescent="0.45">
      <c r="A2006" s="1"/>
      <c r="B2006" s="2"/>
      <c r="C2006" s="3"/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1:13" x14ac:dyDescent="0.45">
      <c r="A2007" s="1"/>
      <c r="B2007" s="2"/>
      <c r="C2007" s="3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 x14ac:dyDescent="0.45">
      <c r="A2008" s="1"/>
      <c r="B2008" s="2"/>
      <c r="C2008" s="3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 x14ac:dyDescent="0.45">
      <c r="A2009" s="1"/>
      <c r="B2009" s="2"/>
      <c r="C2009" s="3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 x14ac:dyDescent="0.45">
      <c r="A2010" s="1"/>
      <c r="B2010" s="2"/>
      <c r="C2010" s="3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 x14ac:dyDescent="0.45">
      <c r="A2011" s="1"/>
      <c r="B2011" s="2"/>
      <c r="C2011" s="3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 x14ac:dyDescent="0.45">
      <c r="A2012" s="1"/>
      <c r="B2012" s="2"/>
      <c r="C2012" s="3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 x14ac:dyDescent="0.45">
      <c r="A2013" s="1"/>
      <c r="B2013" s="2"/>
      <c r="C2013" s="3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 x14ac:dyDescent="0.45">
      <c r="A2014" s="1"/>
      <c r="B2014" s="2"/>
      <c r="C2014" s="3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 x14ac:dyDescent="0.45">
      <c r="A2015" s="1"/>
      <c r="B2015" s="2"/>
      <c r="C2015" s="3"/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 x14ac:dyDescent="0.45">
      <c r="A2016" s="1"/>
      <c r="B2016" s="2"/>
      <c r="C2016" s="3"/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 x14ac:dyDescent="0.45">
      <c r="A2017" s="1"/>
      <c r="B2017" s="2"/>
      <c r="C2017" s="3"/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 x14ac:dyDescent="0.45">
      <c r="A2018" s="1"/>
      <c r="B2018" s="2"/>
      <c r="C2018" s="3"/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 x14ac:dyDescent="0.45">
      <c r="A2019" s="1"/>
      <c r="B2019" s="2"/>
      <c r="C2019" s="3"/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 x14ac:dyDescent="0.45">
      <c r="A2020" s="1"/>
      <c r="B2020" s="2"/>
      <c r="C2020" s="3"/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1:13" x14ac:dyDescent="0.45">
      <c r="A2021" s="1"/>
      <c r="B2021" s="2"/>
      <c r="C2021" s="3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 x14ac:dyDescent="0.45">
      <c r="A2022" s="1"/>
      <c r="B2022" s="2"/>
      <c r="C2022" s="3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 x14ac:dyDescent="0.45">
      <c r="A2023" s="1"/>
      <c r="B2023" s="2"/>
      <c r="C2023" s="3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 x14ac:dyDescent="0.45">
      <c r="A2024" s="1"/>
      <c r="B2024" s="2"/>
      <c r="C2024" s="3"/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1:13" x14ac:dyDescent="0.45">
      <c r="A2025" s="1"/>
      <c r="B2025" s="2"/>
      <c r="C2025" s="3"/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1:13" x14ac:dyDescent="0.45">
      <c r="A2026" s="1"/>
      <c r="B2026" s="2"/>
      <c r="C2026" s="3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 x14ac:dyDescent="0.45">
      <c r="A2027" s="1"/>
      <c r="B2027" s="2"/>
      <c r="C2027" s="3"/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1:13" x14ac:dyDescent="0.45">
      <c r="A2028" s="1"/>
      <c r="B2028" s="2"/>
      <c r="C2028" s="3"/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1:13" x14ac:dyDescent="0.45">
      <c r="A2029" s="1"/>
      <c r="B2029" s="2"/>
      <c r="C2029" s="3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 x14ac:dyDescent="0.45">
      <c r="A2030" s="1"/>
      <c r="B2030" s="2"/>
      <c r="C2030" s="3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 x14ac:dyDescent="0.45">
      <c r="A2031" s="1"/>
      <c r="B2031" s="2"/>
      <c r="C2031" s="3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 x14ac:dyDescent="0.45">
      <c r="A2032" s="1"/>
      <c r="B2032" s="2"/>
      <c r="C2032" s="3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 x14ac:dyDescent="0.45">
      <c r="A2033" s="1"/>
      <c r="B2033" s="2"/>
      <c r="C2033" s="3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 x14ac:dyDescent="0.45">
      <c r="A2034" s="1"/>
      <c r="B2034" s="2"/>
      <c r="C2034" s="3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 x14ac:dyDescent="0.45">
      <c r="A2035" s="1"/>
      <c r="B2035" s="2"/>
      <c r="C2035" s="3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 x14ac:dyDescent="0.45">
      <c r="A2036" s="1"/>
      <c r="B2036" s="2"/>
      <c r="C2036" s="3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 x14ac:dyDescent="0.45">
      <c r="A2037" s="1"/>
      <c r="B2037" s="2"/>
      <c r="C2037" s="3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 x14ac:dyDescent="0.45">
      <c r="A2038" s="1"/>
      <c r="B2038" s="2"/>
      <c r="C2038" s="3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 x14ac:dyDescent="0.45">
      <c r="A2039" s="1"/>
      <c r="B2039" s="2"/>
      <c r="C2039" s="3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 x14ac:dyDescent="0.45">
      <c r="A2040" s="1"/>
      <c r="B2040" s="2"/>
      <c r="C2040" s="3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 x14ac:dyDescent="0.45">
      <c r="A2041" s="1"/>
      <c r="B2041" s="2"/>
      <c r="C2041" s="3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 x14ac:dyDescent="0.45">
      <c r="A2042" s="1"/>
      <c r="B2042" s="2"/>
      <c r="C2042" s="3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 x14ac:dyDescent="0.45">
      <c r="A2043" s="1"/>
      <c r="B2043" s="2"/>
      <c r="C2043" s="3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 x14ac:dyDescent="0.45">
      <c r="A2044" s="1"/>
      <c r="B2044" s="2"/>
      <c r="C2044" s="3"/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 x14ac:dyDescent="0.45">
      <c r="A2045" s="1"/>
      <c r="B2045" s="2"/>
      <c r="C2045" s="3"/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1:13" x14ac:dyDescent="0.45">
      <c r="A2046" s="1"/>
      <c r="B2046" s="2"/>
      <c r="C2046" s="3"/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1:13" x14ac:dyDescent="0.45">
      <c r="A2047" s="1"/>
      <c r="B2047" s="2"/>
      <c r="C2047" s="3"/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 x14ac:dyDescent="0.45">
      <c r="A2048" s="1"/>
      <c r="B2048" s="2"/>
      <c r="C2048" s="3"/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 x14ac:dyDescent="0.45">
      <c r="A2049" s="1"/>
      <c r="B2049" s="2"/>
      <c r="C2049" s="3"/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1:13" x14ac:dyDescent="0.45">
      <c r="A2050" s="1"/>
      <c r="B2050" s="2"/>
      <c r="C2050" s="3"/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1:13" x14ac:dyDescent="0.45">
      <c r="A2051" s="1"/>
      <c r="B2051" s="2"/>
      <c r="C2051" s="3"/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1:13" x14ac:dyDescent="0.45">
      <c r="A2052" s="1"/>
      <c r="B2052" s="2"/>
      <c r="C2052" s="3"/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 x14ac:dyDescent="0.45">
      <c r="A2053" s="1"/>
      <c r="B2053" s="2"/>
      <c r="C2053" s="3"/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 x14ac:dyDescent="0.45">
      <c r="A2054" s="1"/>
      <c r="B2054" s="2"/>
      <c r="C2054" s="3"/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 x14ac:dyDescent="0.45">
      <c r="A2055" s="1"/>
      <c r="B2055" s="2"/>
      <c r="C2055" s="3"/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 x14ac:dyDescent="0.45">
      <c r="A2056" s="1"/>
      <c r="B2056" s="2"/>
      <c r="C2056" s="3"/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1:13" x14ac:dyDescent="0.45">
      <c r="A2057" s="1"/>
      <c r="B2057" s="2"/>
      <c r="C2057" s="3"/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1:13" x14ac:dyDescent="0.45">
      <c r="A2058" s="1"/>
      <c r="B2058" s="2"/>
      <c r="C2058" s="3"/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1:13" x14ac:dyDescent="0.45">
      <c r="A2059" s="1"/>
      <c r="B2059" s="2"/>
      <c r="C2059" s="3"/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1:13" x14ac:dyDescent="0.45">
      <c r="A2060" s="1"/>
      <c r="B2060" s="2"/>
      <c r="C2060" s="3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1:13" x14ac:dyDescent="0.45">
      <c r="A2061" s="1"/>
      <c r="B2061" s="2"/>
      <c r="C2061" s="3"/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 x14ac:dyDescent="0.45">
      <c r="A2062" s="1"/>
      <c r="B2062" s="2"/>
      <c r="C2062" s="3"/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1:13" x14ac:dyDescent="0.45">
      <c r="A2063" s="1"/>
      <c r="B2063" s="2"/>
      <c r="C2063" s="3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 x14ac:dyDescent="0.45">
      <c r="A2064" s="1"/>
      <c r="B2064" s="2"/>
      <c r="C2064" s="3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 x14ac:dyDescent="0.45">
      <c r="A2065" s="1"/>
      <c r="B2065" s="2"/>
      <c r="C2065" s="3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 x14ac:dyDescent="0.45">
      <c r="A2066" s="1"/>
      <c r="B2066" s="2"/>
      <c r="C2066" s="3"/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1:13" x14ac:dyDescent="0.45">
      <c r="A2067" s="1"/>
      <c r="B2067" s="2"/>
      <c r="C2067" s="3"/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 x14ac:dyDescent="0.45">
      <c r="A2068" s="1"/>
      <c r="B2068" s="2"/>
      <c r="C2068" s="3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 x14ac:dyDescent="0.45">
      <c r="A2069" s="1"/>
      <c r="B2069" s="2"/>
      <c r="C2069" s="3"/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1:13" x14ac:dyDescent="0.45">
      <c r="A2070" s="1"/>
      <c r="B2070" s="2"/>
      <c r="C2070" s="3"/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1:13" x14ac:dyDescent="0.45">
      <c r="A2071" s="1"/>
      <c r="B2071" s="2"/>
      <c r="C2071" s="3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 x14ac:dyDescent="0.45">
      <c r="A2072" s="1"/>
      <c r="B2072" s="2"/>
      <c r="C2072" s="3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 x14ac:dyDescent="0.45">
      <c r="A2073" s="1"/>
      <c r="B2073" s="2"/>
      <c r="C2073" s="3"/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1:13" x14ac:dyDescent="0.45">
      <c r="A2074" s="1"/>
      <c r="B2074" s="2"/>
      <c r="C2074" s="3"/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1:13" x14ac:dyDescent="0.45">
      <c r="A2075" s="1"/>
      <c r="B2075" s="2"/>
      <c r="C2075" s="3"/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1:13" x14ac:dyDescent="0.45">
      <c r="A2076" s="1"/>
      <c r="B2076" s="2"/>
      <c r="C2076" s="3"/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 x14ac:dyDescent="0.45">
      <c r="A2077" s="1"/>
      <c r="B2077" s="2"/>
      <c r="C2077" s="3"/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1:13" x14ac:dyDescent="0.45">
      <c r="A2078" s="1"/>
      <c r="B2078" s="2"/>
      <c r="C2078" s="3"/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1:13" x14ac:dyDescent="0.45">
      <c r="A2079" s="1"/>
      <c r="B2079" s="2"/>
      <c r="C2079" s="3"/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1:13" x14ac:dyDescent="0.45">
      <c r="A2080" s="1"/>
      <c r="B2080" s="2"/>
      <c r="C2080" s="3"/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 x14ac:dyDescent="0.45">
      <c r="A2081" s="1"/>
      <c r="B2081" s="2"/>
      <c r="C2081" s="3"/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 x14ac:dyDescent="0.45">
      <c r="A2082" s="1"/>
      <c r="B2082" s="2"/>
      <c r="C2082" s="3"/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 x14ac:dyDescent="0.45">
      <c r="A2083" s="1"/>
      <c r="B2083" s="2"/>
      <c r="C2083" s="3"/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1:13" x14ac:dyDescent="0.45">
      <c r="A2084" s="1"/>
      <c r="B2084" s="2"/>
      <c r="C2084" s="3"/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1:13" x14ac:dyDescent="0.45">
      <c r="A2085" s="1"/>
      <c r="B2085" s="2"/>
      <c r="C2085" s="3"/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1:13" x14ac:dyDescent="0.45">
      <c r="A2086" s="1"/>
      <c r="B2086" s="2"/>
      <c r="C2086" s="3"/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1:13" x14ac:dyDescent="0.45">
      <c r="A2087" s="1"/>
      <c r="B2087" s="2"/>
      <c r="C2087" s="3"/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1:13" x14ac:dyDescent="0.45">
      <c r="A2088" s="1"/>
      <c r="B2088" s="2"/>
      <c r="C2088" s="3"/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1:13" x14ac:dyDescent="0.45">
      <c r="A2089" s="1"/>
      <c r="B2089" s="2"/>
      <c r="C2089" s="3"/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1:13" x14ac:dyDescent="0.45">
      <c r="A2090" s="1"/>
      <c r="B2090" s="2"/>
      <c r="C2090" s="3"/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1:13" x14ac:dyDescent="0.45">
      <c r="A2091" s="1"/>
      <c r="B2091" s="2"/>
      <c r="C2091" s="3"/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1:13" x14ac:dyDescent="0.45">
      <c r="A2092" s="1"/>
      <c r="B2092" s="2"/>
      <c r="C2092" s="3"/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 x14ac:dyDescent="0.45">
      <c r="A2093" s="1"/>
      <c r="B2093" s="2"/>
      <c r="C2093" s="3"/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1:13" x14ac:dyDescent="0.45">
      <c r="A2094" s="1"/>
      <c r="B2094" s="2"/>
      <c r="C2094" s="3"/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 x14ac:dyDescent="0.45">
      <c r="A2095" s="1"/>
      <c r="B2095" s="2"/>
      <c r="C2095" s="3"/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 x14ac:dyDescent="0.45">
      <c r="A2096" s="1"/>
      <c r="B2096" s="2"/>
      <c r="C2096" s="3"/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 x14ac:dyDescent="0.45">
      <c r="A2097" s="1"/>
      <c r="B2097" s="2"/>
      <c r="C2097" s="3"/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 x14ac:dyDescent="0.45">
      <c r="A2098" s="1"/>
      <c r="B2098" s="2"/>
      <c r="C2098" s="3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 x14ac:dyDescent="0.45">
      <c r="A2099" s="1"/>
      <c r="B2099" s="2"/>
      <c r="C2099" s="3"/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 x14ac:dyDescent="0.45">
      <c r="A2100" s="1"/>
      <c r="B2100" s="2"/>
      <c r="C2100" s="3"/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1:13" x14ac:dyDescent="0.45">
      <c r="A2101" s="1"/>
      <c r="B2101" s="2"/>
      <c r="C2101" s="3"/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1:13" x14ac:dyDescent="0.45">
      <c r="A2102" s="1"/>
      <c r="B2102" s="2"/>
      <c r="C2102" s="3"/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1:13" x14ac:dyDescent="0.45">
      <c r="A2103" s="1"/>
      <c r="B2103" s="2"/>
      <c r="C2103" s="3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 x14ac:dyDescent="0.45">
      <c r="A2104" s="1"/>
      <c r="B2104" s="2"/>
      <c r="C2104" s="3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 x14ac:dyDescent="0.45">
      <c r="A2105" s="1"/>
      <c r="B2105" s="2"/>
      <c r="C2105" s="3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 x14ac:dyDescent="0.45">
      <c r="A2106" s="1"/>
      <c r="B2106" s="2"/>
      <c r="C2106" s="3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 x14ac:dyDescent="0.45">
      <c r="A2107" s="1"/>
      <c r="B2107" s="2"/>
      <c r="C2107" s="3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 x14ac:dyDescent="0.45">
      <c r="A2108" s="1"/>
      <c r="B2108" s="2"/>
      <c r="C2108" s="3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 x14ac:dyDescent="0.45">
      <c r="A2109" s="1"/>
      <c r="B2109" s="2"/>
      <c r="C2109" s="3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 x14ac:dyDescent="0.45">
      <c r="A2110" s="1"/>
      <c r="B2110" s="2"/>
      <c r="C2110" s="3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 x14ac:dyDescent="0.45">
      <c r="A2111" s="1"/>
      <c r="B2111" s="2"/>
      <c r="C2111" s="3"/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1:13" x14ac:dyDescent="0.45">
      <c r="A2112" s="1"/>
      <c r="B2112" s="2"/>
      <c r="C2112" s="3"/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 x14ac:dyDescent="0.45">
      <c r="A2113" s="1"/>
      <c r="B2113" s="2"/>
      <c r="C2113" s="3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 x14ac:dyDescent="0.45">
      <c r="A2114" s="1"/>
      <c r="B2114" s="2"/>
      <c r="C2114" s="3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 x14ac:dyDescent="0.45">
      <c r="A2115" s="1"/>
      <c r="B2115" s="2"/>
      <c r="C2115" s="3"/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1:13" x14ac:dyDescent="0.45">
      <c r="A2116" s="1"/>
      <c r="B2116" s="2"/>
      <c r="C2116" s="3"/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 x14ac:dyDescent="0.45">
      <c r="A2117" s="1"/>
      <c r="B2117" s="2"/>
      <c r="C2117" s="3"/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 x14ac:dyDescent="0.45">
      <c r="A2118" s="1"/>
      <c r="B2118" s="2"/>
      <c r="C2118" s="3"/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1:13" x14ac:dyDescent="0.45">
      <c r="A2119" s="1"/>
      <c r="B2119" s="2"/>
      <c r="C2119" s="3"/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1:13" x14ac:dyDescent="0.45">
      <c r="A2120" s="1"/>
      <c r="B2120" s="2"/>
      <c r="C2120" s="3"/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 x14ac:dyDescent="0.45">
      <c r="A2121" s="1"/>
      <c r="B2121" s="2"/>
      <c r="C2121" s="3"/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1:13" x14ac:dyDescent="0.45">
      <c r="A2122" s="1"/>
      <c r="B2122" s="2"/>
      <c r="C2122" s="3"/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1:13" x14ac:dyDescent="0.45">
      <c r="A2123" s="1"/>
      <c r="B2123" s="2"/>
      <c r="C2123" s="3"/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1:13" x14ac:dyDescent="0.45">
      <c r="A2124" s="1"/>
      <c r="B2124" s="2"/>
      <c r="C2124" s="3"/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1:13" x14ac:dyDescent="0.45">
      <c r="A2125" s="1"/>
      <c r="B2125" s="2"/>
      <c r="C2125" s="3"/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1:13" x14ac:dyDescent="0.45">
      <c r="A2126" s="1"/>
      <c r="B2126" s="2"/>
      <c r="C2126" s="3"/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1:13" x14ac:dyDescent="0.45">
      <c r="A2127" s="1"/>
      <c r="B2127" s="2"/>
      <c r="C2127" s="3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 x14ac:dyDescent="0.45">
      <c r="A2128" s="1"/>
      <c r="B2128" s="2"/>
      <c r="C2128" s="3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 x14ac:dyDescent="0.45">
      <c r="A2129" s="1"/>
      <c r="B2129" s="2"/>
      <c r="C2129" s="3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 x14ac:dyDescent="0.45">
      <c r="A2130" s="1"/>
      <c r="B2130" s="2"/>
      <c r="C2130" s="3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 x14ac:dyDescent="0.45">
      <c r="A2131" s="1"/>
      <c r="B2131" s="2"/>
      <c r="C2131" s="3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 x14ac:dyDescent="0.45">
      <c r="A2132" s="1"/>
      <c r="B2132" s="2"/>
      <c r="C2132" s="3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 x14ac:dyDescent="0.45">
      <c r="A2133" s="1"/>
      <c r="B2133" s="2"/>
      <c r="C2133" s="3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 x14ac:dyDescent="0.45">
      <c r="A2134" s="1"/>
      <c r="B2134" s="2"/>
      <c r="C2134" s="3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 x14ac:dyDescent="0.45">
      <c r="A2135" s="1"/>
      <c r="B2135" s="2"/>
      <c r="C2135" s="3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 x14ac:dyDescent="0.45">
      <c r="A2136" s="1"/>
      <c r="B2136" s="2"/>
      <c r="C2136" s="3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 x14ac:dyDescent="0.45">
      <c r="A2137" s="1"/>
      <c r="B2137" s="2"/>
      <c r="C2137" s="3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 x14ac:dyDescent="0.45">
      <c r="A2138" s="1"/>
      <c r="B2138" s="2"/>
      <c r="C2138" s="3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 x14ac:dyDescent="0.45">
      <c r="A2139" s="1"/>
      <c r="B2139" s="2"/>
      <c r="C2139" s="3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 x14ac:dyDescent="0.45">
      <c r="A2140" s="1"/>
      <c r="B2140" s="2"/>
      <c r="C2140" s="3"/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 x14ac:dyDescent="0.45">
      <c r="A2141" s="1"/>
      <c r="B2141" s="2"/>
      <c r="C2141" s="3"/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 x14ac:dyDescent="0.45">
      <c r="A2142" s="1"/>
      <c r="B2142" s="2"/>
      <c r="C2142" s="3"/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 x14ac:dyDescent="0.45">
      <c r="A2143" s="1"/>
      <c r="B2143" s="2"/>
      <c r="C2143" s="3"/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 x14ac:dyDescent="0.45">
      <c r="A2144" s="1"/>
      <c r="B2144" s="2"/>
      <c r="C2144" s="3"/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1:13" x14ac:dyDescent="0.45">
      <c r="A2145" s="1"/>
      <c r="B2145" s="2"/>
      <c r="C2145" s="3"/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 x14ac:dyDescent="0.45">
      <c r="A2146" s="1"/>
      <c r="B2146" s="2"/>
      <c r="C2146" s="3"/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 x14ac:dyDescent="0.45">
      <c r="A2147" s="1"/>
      <c r="B2147" s="2"/>
      <c r="C2147" s="3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 x14ac:dyDescent="0.45">
      <c r="A2148" s="1"/>
      <c r="B2148" s="2"/>
      <c r="C2148" s="3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 x14ac:dyDescent="0.45">
      <c r="A2149" s="1"/>
      <c r="B2149" s="2"/>
      <c r="C2149" s="3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 x14ac:dyDescent="0.45">
      <c r="A2150" s="1"/>
      <c r="B2150" s="2"/>
      <c r="C2150" s="3"/>
      <c r="D2150" s="1"/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 x14ac:dyDescent="0.45">
      <c r="A2151" s="1"/>
      <c r="B2151" s="2"/>
      <c r="C2151" s="3"/>
      <c r="D2151" s="1"/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 x14ac:dyDescent="0.45">
      <c r="A2152" s="1"/>
      <c r="B2152" s="2"/>
      <c r="C2152" s="3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 x14ac:dyDescent="0.45">
      <c r="A2153" s="1"/>
      <c r="B2153" s="2"/>
      <c r="C2153" s="3"/>
      <c r="D2153" s="1"/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 x14ac:dyDescent="0.45">
      <c r="A2154" s="1"/>
      <c r="B2154" s="2"/>
      <c r="C2154" s="3"/>
      <c r="D2154" s="1"/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 x14ac:dyDescent="0.45">
      <c r="A2155" s="1"/>
      <c r="B2155" s="2"/>
      <c r="C2155" s="3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 x14ac:dyDescent="0.45">
      <c r="A2156" s="1"/>
      <c r="B2156" s="2"/>
      <c r="C2156" s="3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 x14ac:dyDescent="0.45">
      <c r="A2157" s="1"/>
      <c r="B2157" s="2"/>
      <c r="C2157" s="3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 x14ac:dyDescent="0.45">
      <c r="A2158" s="1"/>
      <c r="B2158" s="2"/>
      <c r="C2158" s="3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 x14ac:dyDescent="0.45">
      <c r="A2159" s="1"/>
      <c r="B2159" s="2"/>
      <c r="C2159" s="3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 x14ac:dyDescent="0.45">
      <c r="A2160" s="1"/>
      <c r="B2160" s="2"/>
      <c r="C2160" s="3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 x14ac:dyDescent="0.45">
      <c r="A2161" s="1"/>
      <c r="B2161" s="2"/>
      <c r="C2161" s="3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 x14ac:dyDescent="0.45">
      <c r="A2162" s="1"/>
      <c r="B2162" s="2"/>
      <c r="C2162" s="3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 x14ac:dyDescent="0.45">
      <c r="A2163" s="1"/>
      <c r="B2163" s="2"/>
      <c r="C2163" s="3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 x14ac:dyDescent="0.45">
      <c r="A2164" s="1"/>
      <c r="B2164" s="2"/>
      <c r="C2164" s="3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 x14ac:dyDescent="0.45">
      <c r="A2165" s="1"/>
      <c r="B2165" s="2"/>
      <c r="C2165" s="3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 x14ac:dyDescent="0.45">
      <c r="A2166" s="1"/>
      <c r="B2166" s="2"/>
      <c r="C2166" s="3"/>
      <c r="D2166" s="1"/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 x14ac:dyDescent="0.45">
      <c r="A2167" s="1"/>
      <c r="B2167" s="2"/>
      <c r="C2167" s="3"/>
      <c r="D2167" s="1"/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 x14ac:dyDescent="0.45">
      <c r="A2168" s="1"/>
      <c r="B2168" s="2"/>
      <c r="C2168" s="3"/>
      <c r="D2168" s="1"/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 x14ac:dyDescent="0.45">
      <c r="A2169" s="1"/>
      <c r="B2169" s="2"/>
      <c r="C2169" s="3"/>
      <c r="D2169" s="1"/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 x14ac:dyDescent="0.45">
      <c r="A2170" s="1"/>
      <c r="B2170" s="2"/>
      <c r="C2170" s="3"/>
      <c r="D2170" s="1"/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 x14ac:dyDescent="0.45">
      <c r="A2171" s="1"/>
      <c r="B2171" s="2"/>
      <c r="C2171" s="3"/>
      <c r="D2171" s="1"/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 x14ac:dyDescent="0.45">
      <c r="A2172" s="1"/>
      <c r="B2172" s="2"/>
      <c r="C2172" s="3"/>
      <c r="D2172" s="1"/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 x14ac:dyDescent="0.45">
      <c r="A2173" s="1"/>
      <c r="B2173" s="2"/>
      <c r="C2173" s="3"/>
      <c r="D2173" s="1"/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 x14ac:dyDescent="0.45">
      <c r="A2174" s="1"/>
      <c r="B2174" s="2"/>
      <c r="C2174" s="3"/>
      <c r="D2174" s="1"/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 x14ac:dyDescent="0.45">
      <c r="A2175" s="1"/>
      <c r="B2175" s="2"/>
      <c r="C2175" s="3"/>
      <c r="D2175" s="1"/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 x14ac:dyDescent="0.45">
      <c r="A2176" s="1"/>
      <c r="B2176" s="2"/>
      <c r="C2176" s="3"/>
      <c r="D2176" s="1"/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 x14ac:dyDescent="0.45">
      <c r="A2177" s="1"/>
      <c r="B2177" s="2"/>
      <c r="C2177" s="3"/>
      <c r="D2177" s="1"/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 x14ac:dyDescent="0.45">
      <c r="A2178" s="1"/>
      <c r="B2178" s="2"/>
      <c r="C2178" s="3"/>
      <c r="D2178" s="1"/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 x14ac:dyDescent="0.45">
      <c r="A2179" s="1"/>
      <c r="B2179" s="2"/>
      <c r="C2179" s="3"/>
      <c r="D2179" s="1"/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 x14ac:dyDescent="0.45">
      <c r="A2180" s="1"/>
      <c r="B2180" s="2"/>
      <c r="C2180" s="3"/>
      <c r="D2180" s="1"/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 x14ac:dyDescent="0.45">
      <c r="A2181" s="1"/>
      <c r="B2181" s="2"/>
      <c r="C2181" s="3"/>
      <c r="D2181" s="1"/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 x14ac:dyDescent="0.45">
      <c r="A2182" s="1"/>
      <c r="B2182" s="2"/>
      <c r="C2182" s="3"/>
      <c r="D2182" s="1"/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 x14ac:dyDescent="0.45">
      <c r="A2183" s="1"/>
      <c r="B2183" s="2"/>
      <c r="C2183" s="3"/>
      <c r="D2183" s="1"/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 x14ac:dyDescent="0.45">
      <c r="A2184" s="1"/>
      <c r="B2184" s="2"/>
      <c r="C2184" s="3"/>
      <c r="D2184" s="1"/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 x14ac:dyDescent="0.45">
      <c r="A2185" s="1"/>
      <c r="B2185" s="2"/>
      <c r="C2185" s="3"/>
      <c r="D2185" s="1"/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 x14ac:dyDescent="0.45">
      <c r="A2186" s="1"/>
      <c r="B2186" s="2"/>
      <c r="C2186" s="3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3" x14ac:dyDescent="0.45">
      <c r="A2187" s="1"/>
      <c r="B2187" s="2"/>
      <c r="C2187" s="3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3" x14ac:dyDescent="0.45">
      <c r="A2188" s="1"/>
      <c r="B2188" s="2"/>
      <c r="C2188" s="3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3" x14ac:dyDescent="0.45">
      <c r="A2189" s="1"/>
      <c r="B2189" s="2"/>
      <c r="C2189" s="3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 x14ac:dyDescent="0.45">
      <c r="A2190" s="1"/>
      <c r="B2190" s="2"/>
      <c r="C2190" s="3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 x14ac:dyDescent="0.45">
      <c r="A2191" s="1"/>
      <c r="B2191" s="2"/>
      <c r="C2191" s="3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 x14ac:dyDescent="0.45">
      <c r="A2192" s="1"/>
      <c r="B2192" s="2"/>
      <c r="C2192" s="3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 x14ac:dyDescent="0.45">
      <c r="A2193" s="1"/>
      <c r="B2193" s="2"/>
      <c r="C2193" s="3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 x14ac:dyDescent="0.45">
      <c r="A2194" s="1"/>
      <c r="B2194" s="2"/>
      <c r="C2194" s="3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 x14ac:dyDescent="0.45">
      <c r="A2195" s="1"/>
      <c r="B2195" s="2"/>
      <c r="C2195" s="3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 x14ac:dyDescent="0.45">
      <c r="A2196" s="1"/>
      <c r="B2196" s="2"/>
      <c r="C2196" s="3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 x14ac:dyDescent="0.45">
      <c r="A2197" s="1"/>
      <c r="B2197" s="2"/>
      <c r="C2197" s="3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 x14ac:dyDescent="0.45">
      <c r="A2198" s="1"/>
      <c r="B2198" s="2"/>
      <c r="C2198" s="3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 x14ac:dyDescent="0.45">
      <c r="A2199" s="1"/>
      <c r="B2199" s="2"/>
      <c r="C2199" s="3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 x14ac:dyDescent="0.45">
      <c r="A2200" s="1"/>
      <c r="B2200" s="2"/>
      <c r="C2200" s="3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 x14ac:dyDescent="0.45">
      <c r="A2201" s="1"/>
      <c r="B2201" s="2"/>
      <c r="C2201" s="3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 x14ac:dyDescent="0.45">
      <c r="A2202" s="1"/>
      <c r="B2202" s="2"/>
      <c r="C2202" s="3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 x14ac:dyDescent="0.45">
      <c r="A2203" s="1"/>
      <c r="B2203" s="2"/>
      <c r="C2203" s="3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 x14ac:dyDescent="0.45">
      <c r="A2204" s="1"/>
      <c r="B2204" s="2"/>
      <c r="C2204" s="3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 x14ac:dyDescent="0.45">
      <c r="A2205" s="1"/>
      <c r="B2205" s="2"/>
      <c r="C2205" s="3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 x14ac:dyDescent="0.45">
      <c r="A2206" s="1"/>
      <c r="B2206" s="2"/>
      <c r="C2206" s="3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 x14ac:dyDescent="0.45">
      <c r="A2207" s="1"/>
      <c r="B2207" s="2"/>
      <c r="C2207" s="3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 x14ac:dyDescent="0.45">
      <c r="A2208" s="1"/>
      <c r="B2208" s="2"/>
      <c r="C2208" s="3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3" x14ac:dyDescent="0.45">
      <c r="A2209" s="1"/>
      <c r="B2209" s="2"/>
      <c r="C2209" s="3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 x14ac:dyDescent="0.45">
      <c r="A2210" s="1"/>
      <c r="B2210" s="2"/>
      <c r="C2210" s="3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3" x14ac:dyDescent="0.45">
      <c r="A2211" s="1"/>
      <c r="B2211" s="2"/>
      <c r="C2211" s="3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3" x14ac:dyDescent="0.45">
      <c r="A2212" s="1"/>
      <c r="B2212" s="2"/>
      <c r="C2212" s="3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3" x14ac:dyDescent="0.45">
      <c r="A2213" s="1"/>
      <c r="B2213" s="2"/>
      <c r="C2213" s="3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3" x14ac:dyDescent="0.45">
      <c r="A2214" s="1"/>
      <c r="B2214" s="2"/>
      <c r="C2214" s="3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3" x14ac:dyDescent="0.45">
      <c r="A2215" s="1"/>
      <c r="B2215" s="2"/>
      <c r="C2215" s="3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3" x14ac:dyDescent="0.45">
      <c r="A2216" s="1"/>
      <c r="B2216" s="2"/>
      <c r="C2216" s="3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3" x14ac:dyDescent="0.45">
      <c r="A2217" s="1"/>
      <c r="B2217" s="2"/>
      <c r="C2217" s="3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3" x14ac:dyDescent="0.45">
      <c r="A2218" s="1"/>
      <c r="B2218" s="2"/>
      <c r="C2218" s="3"/>
      <c r="D2218" s="1"/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 x14ac:dyDescent="0.45">
      <c r="A2219" s="1"/>
      <c r="B2219" s="2"/>
      <c r="C2219" s="3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3" x14ac:dyDescent="0.45">
      <c r="A2220" s="1"/>
      <c r="B2220" s="2"/>
      <c r="C2220" s="3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 x14ac:dyDescent="0.45">
      <c r="A2221" s="1"/>
      <c r="B2221" s="2"/>
      <c r="C2221" s="3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 x14ac:dyDescent="0.45">
      <c r="A2222" s="1"/>
      <c r="B2222" s="2"/>
      <c r="C2222" s="3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 x14ac:dyDescent="0.45">
      <c r="A2223" s="1"/>
      <c r="B2223" s="2"/>
      <c r="C2223" s="3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 x14ac:dyDescent="0.45">
      <c r="A2224" s="1"/>
      <c r="B2224" s="2"/>
      <c r="C2224" s="3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 x14ac:dyDescent="0.45">
      <c r="A2225" s="1"/>
      <c r="B2225" s="2"/>
      <c r="C2225" s="3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 x14ac:dyDescent="0.45">
      <c r="A2226" s="1"/>
      <c r="B2226" s="2"/>
      <c r="C2226" s="3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 x14ac:dyDescent="0.45">
      <c r="A2227" s="1"/>
      <c r="B2227" s="2"/>
      <c r="C2227" s="3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 x14ac:dyDescent="0.45">
      <c r="A2228" s="1"/>
      <c r="B2228" s="2"/>
      <c r="C2228" s="3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 x14ac:dyDescent="0.45">
      <c r="A2229" s="1"/>
      <c r="B2229" s="2"/>
      <c r="C2229" s="3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 x14ac:dyDescent="0.45">
      <c r="A2230" s="1"/>
      <c r="B2230" s="2"/>
      <c r="C2230" s="3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 x14ac:dyDescent="0.45">
      <c r="A2231" s="1"/>
      <c r="B2231" s="2"/>
      <c r="C2231" s="3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 x14ac:dyDescent="0.45">
      <c r="A2232" s="1"/>
      <c r="B2232" s="2"/>
      <c r="C2232" s="3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 x14ac:dyDescent="0.45">
      <c r="A2233" s="1"/>
      <c r="B2233" s="2"/>
      <c r="C2233" s="3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 x14ac:dyDescent="0.45">
      <c r="A2234" s="1"/>
      <c r="B2234" s="2"/>
      <c r="C2234" s="3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 x14ac:dyDescent="0.45">
      <c r="A2235" s="1"/>
      <c r="B2235" s="2"/>
      <c r="C2235" s="3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 x14ac:dyDescent="0.45">
      <c r="A2236" s="1"/>
      <c r="B2236" s="2"/>
      <c r="C2236" s="3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 x14ac:dyDescent="0.45">
      <c r="A2237" s="1"/>
      <c r="B2237" s="2"/>
      <c r="C2237" s="3"/>
      <c r="D2237" s="1"/>
      <c r="E2237" s="1"/>
      <c r="F2237" s="1"/>
      <c r="G2237" s="1"/>
      <c r="H2237" s="1"/>
      <c r="I2237" s="1"/>
      <c r="J2237" s="1"/>
      <c r="K2237" s="1"/>
      <c r="L2237" s="1"/>
      <c r="M2237" s="1"/>
    </row>
    <row r="2238" spans="1:13" x14ac:dyDescent="0.45">
      <c r="A2238" s="1"/>
      <c r="B2238" s="2"/>
      <c r="C2238" s="3"/>
      <c r="D2238" s="1"/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 x14ac:dyDescent="0.45">
      <c r="A2239" s="1"/>
      <c r="B2239" s="2"/>
      <c r="C2239" s="3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 x14ac:dyDescent="0.45">
      <c r="A2240" s="1"/>
      <c r="B2240" s="2"/>
      <c r="C2240" s="3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 x14ac:dyDescent="0.45">
      <c r="A2241" s="1"/>
      <c r="B2241" s="2"/>
      <c r="C2241" s="3"/>
      <c r="D2241" s="1"/>
      <c r="E2241" s="1"/>
      <c r="F2241" s="1"/>
      <c r="G2241" s="1"/>
      <c r="H2241" s="1"/>
      <c r="I2241" s="1"/>
      <c r="J2241" s="1"/>
      <c r="K2241" s="1"/>
      <c r="L2241" s="1"/>
      <c r="M2241" s="1"/>
    </row>
    <row r="2242" spans="1:13" x14ac:dyDescent="0.45">
      <c r="A2242" s="1"/>
      <c r="B2242" s="2"/>
      <c r="C2242" s="3"/>
      <c r="D2242" s="1"/>
      <c r="E2242" s="1"/>
      <c r="F2242" s="1"/>
      <c r="G2242" s="1"/>
      <c r="H2242" s="1"/>
      <c r="I2242" s="1"/>
      <c r="J2242" s="1"/>
      <c r="K2242" s="1"/>
      <c r="L2242" s="1"/>
      <c r="M2242" s="1"/>
    </row>
    <row r="2243" spans="1:13" x14ac:dyDescent="0.45">
      <c r="A2243" s="1"/>
      <c r="B2243" s="2"/>
      <c r="C2243" s="3"/>
      <c r="D2243" s="1"/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 x14ac:dyDescent="0.45">
      <c r="A2244" s="1"/>
      <c r="B2244" s="2"/>
      <c r="C2244" s="3"/>
      <c r="D2244" s="1"/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 x14ac:dyDescent="0.45">
      <c r="A2245" s="1"/>
      <c r="B2245" s="2"/>
      <c r="C2245" s="3"/>
      <c r="D2245" s="1"/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 x14ac:dyDescent="0.45">
      <c r="A2246" s="1"/>
      <c r="B2246" s="2"/>
      <c r="C2246" s="3"/>
      <c r="D2246" s="1"/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 x14ac:dyDescent="0.45">
      <c r="A2247" s="1"/>
      <c r="B2247" s="2"/>
      <c r="C2247" s="3"/>
      <c r="D2247" s="1"/>
      <c r="E2247" s="1"/>
      <c r="F2247" s="1"/>
      <c r="G2247" s="1"/>
      <c r="H2247" s="1"/>
      <c r="I2247" s="1"/>
      <c r="J2247" s="1"/>
      <c r="K2247" s="1"/>
      <c r="L2247" s="1"/>
      <c r="M2247" s="1"/>
    </row>
    <row r="2248" spans="1:13" x14ac:dyDescent="0.45">
      <c r="A2248" s="1"/>
      <c r="B2248" s="2"/>
      <c r="C2248" s="3"/>
      <c r="D2248" s="1"/>
      <c r="E2248" s="1"/>
      <c r="F2248" s="1"/>
      <c r="G2248" s="1"/>
      <c r="H2248" s="1"/>
      <c r="I2248" s="1"/>
      <c r="J2248" s="1"/>
      <c r="K2248" s="1"/>
      <c r="L2248" s="1"/>
      <c r="M2248" s="1"/>
    </row>
    <row r="2249" spans="1:13" x14ac:dyDescent="0.45">
      <c r="A2249" s="1"/>
      <c r="B2249" s="2"/>
      <c r="C2249" s="3"/>
      <c r="D2249" s="1"/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 x14ac:dyDescent="0.45">
      <c r="A2250" s="1"/>
      <c r="B2250" s="2"/>
      <c r="C2250" s="3"/>
      <c r="D2250" s="1"/>
      <c r="E2250" s="1"/>
      <c r="F2250" s="1"/>
      <c r="G2250" s="1"/>
      <c r="H2250" s="1"/>
      <c r="I2250" s="1"/>
      <c r="J2250" s="1"/>
      <c r="K2250" s="1"/>
      <c r="L2250" s="1"/>
      <c r="M2250" s="1"/>
    </row>
    <row r="2251" spans="1:13" x14ac:dyDescent="0.45">
      <c r="A2251" s="1"/>
      <c r="B2251" s="2"/>
      <c r="C2251" s="3"/>
      <c r="D2251" s="1"/>
      <c r="E2251" s="1"/>
      <c r="F2251" s="1"/>
      <c r="G2251" s="1"/>
      <c r="H2251" s="1"/>
      <c r="I2251" s="1"/>
      <c r="J2251" s="1"/>
      <c r="K2251" s="1"/>
      <c r="L2251" s="1"/>
      <c r="M2251" s="1"/>
    </row>
    <row r="2252" spans="1:13" x14ac:dyDescent="0.45">
      <c r="A2252" s="1"/>
      <c r="B2252" s="2"/>
      <c r="C2252" s="3"/>
      <c r="D2252" s="1"/>
      <c r="E2252" s="1"/>
      <c r="F2252" s="1"/>
      <c r="G2252" s="1"/>
      <c r="H2252" s="1"/>
      <c r="I2252" s="1"/>
      <c r="J2252" s="1"/>
      <c r="K2252" s="1"/>
      <c r="L2252" s="1"/>
      <c r="M2252" s="1"/>
    </row>
    <row r="2253" spans="1:13" x14ac:dyDescent="0.45">
      <c r="A2253" s="1"/>
      <c r="B2253" s="2"/>
      <c r="C2253" s="3"/>
      <c r="D2253" s="1"/>
      <c r="E2253" s="1"/>
      <c r="F2253" s="1"/>
      <c r="G2253" s="1"/>
      <c r="H2253" s="1"/>
      <c r="I2253" s="1"/>
      <c r="J2253" s="1"/>
      <c r="K2253" s="1"/>
      <c r="L2253" s="1"/>
      <c r="M2253" s="1"/>
    </row>
    <row r="2254" spans="1:13" x14ac:dyDescent="0.45">
      <c r="A2254" s="1"/>
      <c r="B2254" s="2"/>
      <c r="C2254" s="3"/>
      <c r="D2254" s="1"/>
      <c r="E2254" s="1"/>
      <c r="F2254" s="1"/>
      <c r="G2254" s="1"/>
      <c r="H2254" s="1"/>
      <c r="I2254" s="1"/>
      <c r="J2254" s="1"/>
      <c r="K2254" s="1"/>
      <c r="L2254" s="1"/>
      <c r="M2254" s="1"/>
    </row>
    <row r="2255" spans="1:13" x14ac:dyDescent="0.45">
      <c r="A2255" s="1"/>
      <c r="B2255" s="2"/>
      <c r="C2255" s="3"/>
      <c r="D2255" s="1"/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 x14ac:dyDescent="0.45">
      <c r="A2256" s="1"/>
      <c r="B2256" s="2"/>
      <c r="C2256" s="3"/>
      <c r="D2256" s="1"/>
      <c r="E2256" s="1"/>
      <c r="F2256" s="1"/>
      <c r="G2256" s="1"/>
      <c r="H2256" s="1"/>
      <c r="I2256" s="1"/>
      <c r="J2256" s="1"/>
      <c r="K2256" s="1"/>
      <c r="L2256" s="1"/>
      <c r="M2256" s="1"/>
    </row>
    <row r="2257" spans="1:13" x14ac:dyDescent="0.45">
      <c r="A2257" s="1"/>
      <c r="B2257" s="2"/>
      <c r="C2257" s="3"/>
      <c r="D2257" s="1"/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 x14ac:dyDescent="0.45">
      <c r="A2258" s="1"/>
      <c r="B2258" s="2"/>
      <c r="C2258" s="3"/>
      <c r="D2258" s="1"/>
      <c r="E2258" s="1"/>
      <c r="F2258" s="1"/>
      <c r="G2258" s="1"/>
      <c r="H2258" s="1"/>
      <c r="I2258" s="1"/>
      <c r="J2258" s="1"/>
      <c r="K2258" s="1"/>
      <c r="L2258" s="1"/>
      <c r="M2258" s="1"/>
    </row>
    <row r="2259" spans="1:13" x14ac:dyDescent="0.45">
      <c r="A2259" s="1"/>
      <c r="B2259" s="2"/>
      <c r="C2259" s="3"/>
      <c r="D2259" s="1"/>
      <c r="E2259" s="1"/>
      <c r="F2259" s="1"/>
      <c r="G2259" s="1"/>
      <c r="H2259" s="1"/>
      <c r="I2259" s="1"/>
      <c r="J2259" s="1"/>
      <c r="K2259" s="1"/>
      <c r="L2259" s="1"/>
      <c r="M2259" s="1"/>
    </row>
    <row r="2260" spans="1:13" x14ac:dyDescent="0.45">
      <c r="A2260" s="1"/>
      <c r="B2260" s="2"/>
      <c r="C2260" s="3"/>
      <c r="D2260" s="1"/>
      <c r="E2260" s="1"/>
      <c r="F2260" s="1"/>
      <c r="G2260" s="1"/>
      <c r="H2260" s="1"/>
      <c r="I2260" s="1"/>
      <c r="J2260" s="1"/>
      <c r="K2260" s="1"/>
      <c r="L2260" s="1"/>
      <c r="M2260" s="1"/>
    </row>
    <row r="2261" spans="1:13" x14ac:dyDescent="0.45">
      <c r="A2261" s="1"/>
      <c r="B2261" s="2"/>
      <c r="C2261" s="3"/>
      <c r="D2261" s="1"/>
      <c r="E2261" s="1"/>
      <c r="F2261" s="1"/>
      <c r="G2261" s="1"/>
      <c r="H2261" s="1"/>
      <c r="I2261" s="1"/>
      <c r="J2261" s="1"/>
      <c r="K2261" s="1"/>
      <c r="L2261" s="1"/>
      <c r="M2261" s="1"/>
    </row>
    <row r="2262" spans="1:13" x14ac:dyDescent="0.45">
      <c r="A2262" s="1"/>
      <c r="B2262" s="2"/>
      <c r="C2262" s="3"/>
      <c r="D2262" s="1"/>
      <c r="E2262" s="1"/>
      <c r="F2262" s="1"/>
      <c r="G2262" s="1"/>
      <c r="H2262" s="1"/>
      <c r="I2262" s="1"/>
      <c r="J2262" s="1"/>
      <c r="K2262" s="1"/>
      <c r="L2262" s="1"/>
      <c r="M2262" s="1"/>
    </row>
    <row r="2263" spans="1:13" x14ac:dyDescent="0.45">
      <c r="A2263" s="1"/>
      <c r="B2263" s="2"/>
      <c r="C2263" s="3"/>
      <c r="D2263" s="1"/>
      <c r="E2263" s="1"/>
      <c r="F2263" s="1"/>
      <c r="G2263" s="1"/>
      <c r="H2263" s="1"/>
      <c r="I2263" s="1"/>
      <c r="J2263" s="1"/>
      <c r="K2263" s="1"/>
      <c r="L2263" s="1"/>
      <c r="M2263" s="1"/>
    </row>
    <row r="2264" spans="1:13" x14ac:dyDescent="0.45">
      <c r="A2264" s="1"/>
      <c r="B2264" s="2"/>
      <c r="C2264" s="3"/>
      <c r="D2264" s="1"/>
      <c r="E2264" s="1"/>
      <c r="F2264" s="1"/>
      <c r="G2264" s="1"/>
      <c r="H2264" s="1"/>
      <c r="I2264" s="1"/>
      <c r="J2264" s="1"/>
      <c r="K2264" s="1"/>
      <c r="L2264" s="1"/>
      <c r="M2264" s="1"/>
    </row>
    <row r="2265" spans="1:13" x14ac:dyDescent="0.45">
      <c r="A2265" s="1"/>
      <c r="B2265" s="2"/>
      <c r="C2265" s="3"/>
      <c r="D2265" s="1"/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 x14ac:dyDescent="0.45">
      <c r="A2266" s="1"/>
      <c r="B2266" s="2"/>
      <c r="C2266" s="3"/>
      <c r="D2266" s="1"/>
      <c r="E2266" s="1"/>
      <c r="F2266" s="1"/>
      <c r="G2266" s="1"/>
      <c r="H2266" s="1"/>
      <c r="I2266" s="1"/>
      <c r="J2266" s="1"/>
      <c r="K2266" s="1"/>
      <c r="L2266" s="1"/>
      <c r="M2266" s="1"/>
    </row>
    <row r="2267" spans="1:13" x14ac:dyDescent="0.45">
      <c r="A2267" s="1"/>
      <c r="B2267" s="2"/>
      <c r="C2267" s="3"/>
      <c r="D2267" s="1"/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 x14ac:dyDescent="0.45">
      <c r="A2268" s="1"/>
      <c r="B2268" s="2"/>
      <c r="C2268" s="3"/>
      <c r="D2268" s="1"/>
      <c r="E2268" s="1"/>
      <c r="F2268" s="1"/>
      <c r="G2268" s="1"/>
      <c r="H2268" s="1"/>
      <c r="I2268" s="1"/>
      <c r="J2268" s="1"/>
      <c r="K2268" s="1"/>
      <c r="L2268" s="1"/>
      <c r="M2268" s="1"/>
    </row>
    <row r="2269" spans="1:13" x14ac:dyDescent="0.45">
      <c r="A2269" s="1"/>
      <c r="B2269" s="2"/>
      <c r="C2269" s="3"/>
      <c r="D2269" s="1"/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 x14ac:dyDescent="0.45">
      <c r="A2270" s="1"/>
      <c r="B2270" s="2"/>
      <c r="C2270" s="3"/>
      <c r="D2270" s="1"/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 x14ac:dyDescent="0.45">
      <c r="A2271" s="1"/>
      <c r="B2271" s="2"/>
      <c r="C2271" s="3"/>
      <c r="D2271" s="1"/>
      <c r="E2271" s="1"/>
      <c r="F2271" s="1"/>
      <c r="G2271" s="1"/>
      <c r="H2271" s="1"/>
      <c r="I2271" s="1"/>
      <c r="J2271" s="1"/>
      <c r="K2271" s="1"/>
      <c r="L2271" s="1"/>
      <c r="M2271" s="1"/>
    </row>
    <row r="2272" spans="1:13" x14ac:dyDescent="0.45">
      <c r="A2272" s="1"/>
      <c r="B2272" s="2"/>
      <c r="C2272" s="3"/>
      <c r="D2272" s="1"/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 x14ac:dyDescent="0.45">
      <c r="A2273" s="1"/>
      <c r="B2273" s="2"/>
      <c r="C2273" s="3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 x14ac:dyDescent="0.45">
      <c r="A2274" s="1"/>
      <c r="B2274" s="2"/>
      <c r="C2274" s="3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 x14ac:dyDescent="0.45">
      <c r="A2275" s="1"/>
      <c r="B2275" s="2"/>
      <c r="C2275" s="3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 x14ac:dyDescent="0.45">
      <c r="A2276" s="1"/>
      <c r="B2276" s="2"/>
      <c r="C2276" s="3"/>
      <c r="D2276" s="1"/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 x14ac:dyDescent="0.45">
      <c r="A2277" s="1"/>
      <c r="B2277" s="2"/>
      <c r="C2277" s="3"/>
      <c r="D2277" s="1"/>
      <c r="E2277" s="1"/>
      <c r="F2277" s="1"/>
      <c r="G2277" s="1"/>
      <c r="H2277" s="1"/>
      <c r="I2277" s="1"/>
      <c r="J2277" s="1"/>
      <c r="K2277" s="1"/>
      <c r="L2277" s="1"/>
      <c r="M2277" s="1"/>
    </row>
    <row r="2278" spans="1:13" x14ac:dyDescent="0.45">
      <c r="A2278" s="1"/>
      <c r="B2278" s="2"/>
      <c r="C2278" s="3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 x14ac:dyDescent="0.45">
      <c r="A2279" s="1"/>
      <c r="B2279" s="2"/>
      <c r="C2279" s="3"/>
      <c r="D2279" s="1"/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 x14ac:dyDescent="0.45">
      <c r="A2280" s="1"/>
      <c r="B2280" s="2"/>
      <c r="C2280" s="3"/>
      <c r="D2280" s="1"/>
      <c r="E2280" s="1"/>
      <c r="F2280" s="1"/>
      <c r="G2280" s="1"/>
      <c r="H2280" s="1"/>
      <c r="I2280" s="1"/>
      <c r="J2280" s="1"/>
      <c r="K2280" s="1"/>
      <c r="L2280" s="1"/>
      <c r="M2280" s="1"/>
    </row>
    <row r="2281" spans="1:13" x14ac:dyDescent="0.45">
      <c r="A2281" s="1"/>
      <c r="B2281" s="2"/>
      <c r="C2281" s="3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 x14ac:dyDescent="0.45">
      <c r="A2282" s="1"/>
      <c r="B2282" s="2"/>
      <c r="C2282" s="3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 x14ac:dyDescent="0.45">
      <c r="A2283" s="1"/>
      <c r="B2283" s="2"/>
      <c r="C2283" s="3"/>
      <c r="D2283" s="1"/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 x14ac:dyDescent="0.45">
      <c r="A2284" s="1"/>
      <c r="B2284" s="2"/>
      <c r="C2284" s="3"/>
      <c r="D2284" s="1"/>
      <c r="E2284" s="1"/>
      <c r="F2284" s="1"/>
      <c r="G2284" s="1"/>
      <c r="H2284" s="1"/>
      <c r="I2284" s="1"/>
      <c r="J2284" s="1"/>
      <c r="K2284" s="1"/>
      <c r="L2284" s="1"/>
      <c r="M2284" s="1"/>
    </row>
    <row r="2285" spans="1:13" x14ac:dyDescent="0.45">
      <c r="A2285" s="1"/>
      <c r="B2285" s="2"/>
      <c r="C2285" s="3"/>
      <c r="D2285" s="1"/>
      <c r="E2285" s="1"/>
      <c r="F2285" s="1"/>
      <c r="G2285" s="1"/>
      <c r="H2285" s="1"/>
      <c r="I2285" s="1"/>
      <c r="J2285" s="1"/>
      <c r="K2285" s="1"/>
      <c r="L2285" s="1"/>
      <c r="M2285" s="1"/>
    </row>
    <row r="2286" spans="1:13" x14ac:dyDescent="0.45">
      <c r="A2286" s="1"/>
      <c r="B2286" s="2"/>
      <c r="C2286" s="3"/>
      <c r="D2286" s="1"/>
      <c r="E2286" s="1"/>
      <c r="F2286" s="1"/>
      <c r="G2286" s="1"/>
      <c r="H2286" s="1"/>
      <c r="I2286" s="1"/>
      <c r="J2286" s="1"/>
      <c r="K2286" s="1"/>
      <c r="L2286" s="1"/>
      <c r="M2286" s="1"/>
    </row>
    <row r="2287" spans="1:13" x14ac:dyDescent="0.45">
      <c r="A2287" s="1"/>
      <c r="B2287" s="2"/>
      <c r="C2287" s="3"/>
      <c r="D2287" s="1"/>
      <c r="E2287" s="1"/>
      <c r="F2287" s="1"/>
      <c r="G2287" s="1"/>
      <c r="H2287" s="1"/>
      <c r="I2287" s="1"/>
      <c r="J2287" s="1"/>
      <c r="K2287" s="1"/>
      <c r="L2287" s="1"/>
      <c r="M2287" s="1"/>
    </row>
    <row r="2288" spans="1:13" x14ac:dyDescent="0.45">
      <c r="A2288" s="1"/>
      <c r="B2288" s="2"/>
      <c r="C2288" s="3"/>
      <c r="D2288" s="1"/>
      <c r="E2288" s="1"/>
      <c r="F2288" s="1"/>
      <c r="G2288" s="1"/>
      <c r="H2288" s="1"/>
      <c r="I2288" s="1"/>
      <c r="J2288" s="1"/>
      <c r="K2288" s="1"/>
      <c r="L2288" s="1"/>
      <c r="M2288" s="1"/>
    </row>
    <row r="2289" spans="1:13" x14ac:dyDescent="0.45">
      <c r="A2289" s="1"/>
      <c r="B2289" s="2"/>
      <c r="C2289" s="3"/>
      <c r="D2289" s="1"/>
      <c r="E2289" s="1"/>
      <c r="F2289" s="1"/>
      <c r="G2289" s="1"/>
      <c r="H2289" s="1"/>
      <c r="I2289" s="1"/>
      <c r="J2289" s="1"/>
      <c r="K2289" s="1"/>
      <c r="L2289" s="1"/>
      <c r="M2289" s="1"/>
    </row>
    <row r="2290" spans="1:13" x14ac:dyDescent="0.45">
      <c r="A2290" s="1"/>
      <c r="B2290" s="2"/>
      <c r="C2290" s="3"/>
      <c r="D2290" s="1"/>
      <c r="E2290" s="1"/>
      <c r="F2290" s="1"/>
      <c r="G2290" s="1"/>
      <c r="H2290" s="1"/>
      <c r="I2290" s="1"/>
      <c r="J2290" s="1"/>
      <c r="K2290" s="1"/>
      <c r="L2290" s="1"/>
      <c r="M2290" s="1"/>
    </row>
    <row r="2291" spans="1:13" x14ac:dyDescent="0.45">
      <c r="A2291" s="1"/>
      <c r="B2291" s="2"/>
      <c r="C2291" s="3"/>
      <c r="D2291" s="1"/>
      <c r="E2291" s="1"/>
      <c r="F2291" s="1"/>
      <c r="G2291" s="1"/>
      <c r="H2291" s="1"/>
      <c r="I2291" s="1"/>
      <c r="J2291" s="1"/>
      <c r="K2291" s="1"/>
      <c r="L2291" s="1"/>
      <c r="M2291" s="1"/>
    </row>
    <row r="2292" spans="1:13" x14ac:dyDescent="0.45">
      <c r="A2292" s="1"/>
      <c r="B2292" s="2"/>
      <c r="C2292" s="3"/>
      <c r="D2292" s="1"/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 x14ac:dyDescent="0.45">
      <c r="A2293" s="1"/>
      <c r="B2293" s="2"/>
      <c r="C2293" s="3"/>
      <c r="D2293" s="1"/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 x14ac:dyDescent="0.45">
      <c r="A2294" s="1"/>
      <c r="B2294" s="2"/>
      <c r="C2294" s="3"/>
      <c r="D2294" s="1"/>
      <c r="E2294" s="1"/>
      <c r="F2294" s="1"/>
      <c r="G2294" s="1"/>
      <c r="H2294" s="1"/>
      <c r="I2294" s="1"/>
      <c r="J2294" s="1"/>
      <c r="K2294" s="1"/>
      <c r="L2294" s="1"/>
      <c r="M2294" s="1"/>
    </row>
    <row r="2295" spans="1:13" x14ac:dyDescent="0.45">
      <c r="A2295" s="1"/>
      <c r="B2295" s="2"/>
      <c r="C2295" s="3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 x14ac:dyDescent="0.45">
      <c r="A2296" s="1"/>
      <c r="B2296" s="2"/>
      <c r="C2296" s="3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 x14ac:dyDescent="0.45">
      <c r="A2297" s="1"/>
      <c r="B2297" s="2"/>
      <c r="C2297" s="3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 x14ac:dyDescent="0.45">
      <c r="A2298" s="1"/>
      <c r="B2298" s="2"/>
      <c r="C2298" s="3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 x14ac:dyDescent="0.45">
      <c r="A2299" s="1"/>
      <c r="B2299" s="2"/>
      <c r="C2299" s="3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 x14ac:dyDescent="0.45">
      <c r="A2300" s="1"/>
      <c r="B2300" s="2"/>
      <c r="C2300" s="3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 x14ac:dyDescent="0.45">
      <c r="A2301" s="1"/>
      <c r="B2301" s="2"/>
      <c r="C2301" s="3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 x14ac:dyDescent="0.45">
      <c r="A2302" s="1"/>
      <c r="B2302" s="2"/>
      <c r="C2302" s="3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 x14ac:dyDescent="0.45">
      <c r="A2303" s="1"/>
      <c r="B2303" s="2"/>
      <c r="C2303" s="3"/>
      <c r="D2303" s="1"/>
      <c r="E2303" s="1"/>
      <c r="F2303" s="1"/>
      <c r="G2303" s="1"/>
      <c r="H2303" s="1"/>
      <c r="I2303" s="1"/>
      <c r="J2303" s="1"/>
      <c r="K2303" s="1"/>
      <c r="L2303" s="1"/>
      <c r="M2303" s="1"/>
    </row>
    <row r="2304" spans="1:13" x14ac:dyDescent="0.45">
      <c r="A2304" s="1"/>
      <c r="B2304" s="2"/>
      <c r="C2304" s="3"/>
      <c r="D2304" s="1"/>
      <c r="E2304" s="1"/>
      <c r="F2304" s="1"/>
      <c r="G2304" s="1"/>
      <c r="H2304" s="1"/>
      <c r="I2304" s="1"/>
      <c r="J2304" s="1"/>
      <c r="K2304" s="1"/>
      <c r="L2304" s="1"/>
      <c r="M2304" s="1"/>
    </row>
    <row r="2305" spans="1:13" x14ac:dyDescent="0.45">
      <c r="A2305" s="1"/>
      <c r="B2305" s="2"/>
      <c r="C2305" s="3"/>
      <c r="D2305" s="1"/>
      <c r="E2305" s="1"/>
      <c r="F2305" s="1"/>
      <c r="G2305" s="1"/>
      <c r="H2305" s="1"/>
      <c r="I2305" s="1"/>
      <c r="J2305" s="1"/>
      <c r="K2305" s="1"/>
      <c r="L2305" s="1"/>
      <c r="M2305" s="1"/>
    </row>
    <row r="2306" spans="1:13" x14ac:dyDescent="0.45">
      <c r="A2306" s="1"/>
      <c r="B2306" s="2"/>
      <c r="C2306" s="3"/>
      <c r="D2306" s="1"/>
      <c r="E2306" s="1"/>
      <c r="F2306" s="1"/>
      <c r="G2306" s="1"/>
      <c r="H2306" s="1"/>
      <c r="I2306" s="1"/>
      <c r="J2306" s="1"/>
      <c r="K2306" s="1"/>
      <c r="L2306" s="1"/>
      <c r="M2306" s="1"/>
    </row>
    <row r="2307" spans="1:13" x14ac:dyDescent="0.45">
      <c r="A2307" s="1"/>
      <c r="B2307" s="2"/>
      <c r="C2307" s="3"/>
      <c r="D2307" s="1"/>
      <c r="E2307" s="1"/>
      <c r="F2307" s="1"/>
      <c r="G2307" s="1"/>
      <c r="H2307" s="1"/>
      <c r="I2307" s="1"/>
      <c r="J2307" s="1"/>
      <c r="K2307" s="1"/>
      <c r="L2307" s="1"/>
      <c r="M2307" s="1"/>
    </row>
    <row r="2308" spans="1:13" x14ac:dyDescent="0.45">
      <c r="A2308" s="1"/>
      <c r="B2308" s="2"/>
      <c r="C2308" s="3"/>
      <c r="D2308" s="1"/>
      <c r="E2308" s="1"/>
      <c r="F2308" s="1"/>
      <c r="G2308" s="1"/>
      <c r="H2308" s="1"/>
      <c r="I2308" s="1"/>
      <c r="J2308" s="1"/>
      <c r="K2308" s="1"/>
      <c r="L2308" s="1"/>
      <c r="M2308" s="1"/>
    </row>
    <row r="2309" spans="1:13" x14ac:dyDescent="0.45">
      <c r="A2309" s="1"/>
      <c r="B2309" s="2"/>
      <c r="C2309" s="3"/>
      <c r="D2309" s="1"/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 x14ac:dyDescent="0.45">
      <c r="A2310" s="1"/>
      <c r="B2310" s="2"/>
      <c r="C2310" s="3"/>
      <c r="D2310" s="1"/>
      <c r="E2310" s="1"/>
      <c r="F2310" s="1"/>
      <c r="G2310" s="1"/>
      <c r="H2310" s="1"/>
      <c r="I2310" s="1"/>
      <c r="J2310" s="1"/>
      <c r="K2310" s="1"/>
      <c r="L2310" s="1"/>
      <c r="M2310" s="1"/>
    </row>
    <row r="2311" spans="1:13" x14ac:dyDescent="0.45">
      <c r="A2311" s="1"/>
      <c r="B2311" s="2"/>
      <c r="C2311" s="3"/>
      <c r="D2311" s="1"/>
      <c r="E2311" s="1"/>
      <c r="F2311" s="1"/>
      <c r="G2311" s="1"/>
      <c r="H2311" s="1"/>
      <c r="I2311" s="1"/>
      <c r="J2311" s="1"/>
      <c r="K2311" s="1"/>
      <c r="L2311" s="1"/>
      <c r="M2311" s="1"/>
    </row>
    <row r="2312" spans="1:13" x14ac:dyDescent="0.45">
      <c r="A2312" s="1"/>
      <c r="B2312" s="2"/>
      <c r="C2312" s="3"/>
      <c r="D2312" s="1"/>
      <c r="E2312" s="1"/>
      <c r="F2312" s="1"/>
      <c r="G2312" s="1"/>
      <c r="H2312" s="1"/>
      <c r="I2312" s="1"/>
      <c r="J2312" s="1"/>
      <c r="K2312" s="1"/>
      <c r="L2312" s="1"/>
      <c r="M2312" s="1"/>
    </row>
    <row r="2313" spans="1:13" x14ac:dyDescent="0.45">
      <c r="A2313" s="1"/>
      <c r="B2313" s="2"/>
      <c r="C2313" s="3"/>
      <c r="D2313" s="1"/>
      <c r="E2313" s="1"/>
      <c r="F2313" s="1"/>
      <c r="G2313" s="1"/>
      <c r="H2313" s="1"/>
      <c r="I2313" s="1"/>
      <c r="J2313" s="1"/>
      <c r="K2313" s="1"/>
      <c r="L2313" s="1"/>
      <c r="M2313" s="1"/>
    </row>
    <row r="2314" spans="1:13" x14ac:dyDescent="0.45">
      <c r="A2314" s="1"/>
      <c r="B2314" s="2"/>
      <c r="C2314" s="3"/>
      <c r="D2314" s="1"/>
      <c r="E2314" s="1"/>
      <c r="F2314" s="1"/>
      <c r="G2314" s="1"/>
      <c r="H2314" s="1"/>
      <c r="I2314" s="1"/>
      <c r="J2314" s="1"/>
      <c r="K2314" s="1"/>
      <c r="L2314" s="1"/>
      <c r="M2314" s="1"/>
    </row>
    <row r="2315" spans="1:13" x14ac:dyDescent="0.45">
      <c r="A2315" s="1"/>
      <c r="B2315" s="2"/>
      <c r="C2315" s="3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 x14ac:dyDescent="0.45">
      <c r="A2316" s="1"/>
      <c r="B2316" s="2"/>
      <c r="C2316" s="3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 x14ac:dyDescent="0.45">
      <c r="A2317" s="1"/>
      <c r="B2317" s="2"/>
      <c r="C2317" s="3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 x14ac:dyDescent="0.45">
      <c r="A2318" s="1"/>
      <c r="B2318" s="2"/>
      <c r="C2318" s="3"/>
      <c r="D2318" s="1"/>
      <c r="E2318" s="1"/>
      <c r="F2318" s="1"/>
      <c r="G2318" s="1"/>
      <c r="H2318" s="1"/>
      <c r="I2318" s="1"/>
      <c r="J2318" s="1"/>
      <c r="K2318" s="1"/>
      <c r="L2318" s="1"/>
      <c r="M2318" s="1"/>
    </row>
    <row r="2319" spans="1:13" x14ac:dyDescent="0.45">
      <c r="A2319" s="1"/>
      <c r="B2319" s="2"/>
      <c r="C2319" s="3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 x14ac:dyDescent="0.45">
      <c r="A2320" s="1"/>
      <c r="B2320" s="2"/>
      <c r="C2320" s="3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 x14ac:dyDescent="0.45">
      <c r="A2321" s="1"/>
      <c r="B2321" s="2"/>
      <c r="C2321" s="3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 x14ac:dyDescent="0.45">
      <c r="A2322" s="1"/>
      <c r="B2322" s="2"/>
      <c r="C2322" s="3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 x14ac:dyDescent="0.45">
      <c r="A2323" s="1"/>
      <c r="B2323" s="2"/>
      <c r="C2323" s="3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 x14ac:dyDescent="0.45">
      <c r="A2324" s="1"/>
      <c r="B2324" s="2"/>
      <c r="C2324" s="3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 x14ac:dyDescent="0.45">
      <c r="A2325" s="1"/>
      <c r="B2325" s="2"/>
      <c r="C2325" s="3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 x14ac:dyDescent="0.45">
      <c r="A2326" s="1"/>
      <c r="B2326" s="2"/>
      <c r="C2326" s="3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 x14ac:dyDescent="0.45">
      <c r="A2327" s="1"/>
      <c r="B2327" s="2"/>
      <c r="C2327" s="3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 x14ac:dyDescent="0.45">
      <c r="A2328" s="1"/>
      <c r="B2328" s="2"/>
      <c r="C2328" s="3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 x14ac:dyDescent="0.45">
      <c r="A2329" s="1"/>
      <c r="B2329" s="2"/>
      <c r="C2329" s="3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 x14ac:dyDescent="0.45">
      <c r="A2330" s="1"/>
      <c r="B2330" s="2"/>
      <c r="C2330" s="3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 x14ac:dyDescent="0.45">
      <c r="A2331" s="1"/>
      <c r="B2331" s="2"/>
      <c r="C2331" s="3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 x14ac:dyDescent="0.45">
      <c r="A2332" s="1"/>
      <c r="B2332" s="2"/>
      <c r="C2332" s="3"/>
      <c r="D2332" s="1"/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 x14ac:dyDescent="0.45">
      <c r="A2333" s="1"/>
      <c r="B2333" s="2"/>
      <c r="C2333" s="3"/>
      <c r="D2333" s="1"/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 x14ac:dyDescent="0.45">
      <c r="A2334" s="1"/>
      <c r="B2334" s="2"/>
      <c r="C2334" s="3"/>
      <c r="D2334" s="1"/>
      <c r="E2334" s="1"/>
      <c r="F2334" s="1"/>
      <c r="G2334" s="1"/>
      <c r="H2334" s="1"/>
      <c r="I2334" s="1"/>
      <c r="J2334" s="1"/>
      <c r="K2334" s="1"/>
      <c r="L2334" s="1"/>
      <c r="M2334" s="1"/>
    </row>
    <row r="2335" spans="1:13" x14ac:dyDescent="0.45">
      <c r="A2335" s="1"/>
      <c r="B2335" s="2"/>
      <c r="C2335" s="3"/>
      <c r="D2335" s="1"/>
      <c r="E2335" s="1"/>
      <c r="F2335" s="1"/>
      <c r="G2335" s="1"/>
      <c r="H2335" s="1"/>
      <c r="I2335" s="1"/>
      <c r="J2335" s="1"/>
      <c r="K2335" s="1"/>
      <c r="L2335" s="1"/>
      <c r="M2335" s="1"/>
    </row>
    <row r="2336" spans="1:13" x14ac:dyDescent="0.45">
      <c r="A2336" s="1"/>
      <c r="B2336" s="2"/>
      <c r="C2336" s="3"/>
      <c r="D2336" s="1"/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 x14ac:dyDescent="0.45">
      <c r="A2337" s="1"/>
      <c r="B2337" s="2"/>
      <c r="C2337" s="3"/>
      <c r="D2337" s="1"/>
      <c r="E2337" s="1"/>
      <c r="F2337" s="1"/>
      <c r="G2337" s="1"/>
      <c r="H2337" s="1"/>
      <c r="I2337" s="1"/>
      <c r="J2337" s="1"/>
      <c r="K2337" s="1"/>
      <c r="L2337" s="1"/>
      <c r="M2337" s="1"/>
    </row>
    <row r="2338" spans="1:13" x14ac:dyDescent="0.45">
      <c r="A2338" s="1"/>
      <c r="B2338" s="2"/>
      <c r="C2338" s="3"/>
      <c r="D2338" s="1"/>
      <c r="E2338" s="1"/>
      <c r="F2338" s="1"/>
      <c r="G2338" s="1"/>
      <c r="H2338" s="1"/>
      <c r="I2338" s="1"/>
      <c r="J2338" s="1"/>
      <c r="K2338" s="1"/>
      <c r="L2338" s="1"/>
      <c r="M2338" s="1"/>
    </row>
    <row r="2339" spans="1:13" x14ac:dyDescent="0.45">
      <c r="A2339" s="1"/>
      <c r="B2339" s="2"/>
      <c r="C2339" s="3"/>
      <c r="D2339" s="1"/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 x14ac:dyDescent="0.45">
      <c r="A2340" s="1"/>
      <c r="B2340" s="2"/>
      <c r="C2340" s="3"/>
      <c r="D2340" s="1"/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 x14ac:dyDescent="0.45">
      <c r="A2341" s="1"/>
      <c r="B2341" s="2"/>
      <c r="C2341" s="3"/>
      <c r="D2341" s="1"/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 x14ac:dyDescent="0.45">
      <c r="A2342" s="1"/>
      <c r="B2342" s="2"/>
      <c r="C2342" s="3"/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 x14ac:dyDescent="0.45">
      <c r="A2343" s="1"/>
      <c r="B2343" s="2"/>
      <c r="C2343" s="3"/>
      <c r="D2343" s="1"/>
      <c r="E2343" s="1"/>
      <c r="F2343" s="1"/>
      <c r="G2343" s="1"/>
      <c r="H2343" s="1"/>
      <c r="I2343" s="1"/>
      <c r="J2343" s="1"/>
      <c r="K2343" s="1"/>
      <c r="L2343" s="1"/>
      <c r="M2343" s="1"/>
    </row>
    <row r="2344" spans="1:13" x14ac:dyDescent="0.45">
      <c r="A2344" s="1"/>
      <c r="B2344" s="2"/>
      <c r="C2344" s="3"/>
      <c r="D2344" s="1"/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 x14ac:dyDescent="0.45">
      <c r="A2345" s="1"/>
      <c r="B2345" s="2"/>
      <c r="C2345" s="3"/>
      <c r="D2345" s="1"/>
      <c r="E2345" s="1"/>
      <c r="F2345" s="1"/>
      <c r="G2345" s="1"/>
      <c r="H2345" s="1"/>
      <c r="I2345" s="1"/>
      <c r="J2345" s="1"/>
      <c r="K2345" s="1"/>
      <c r="L2345" s="1"/>
      <c r="M2345" s="1"/>
    </row>
    <row r="2346" spans="1:13" x14ac:dyDescent="0.45">
      <c r="A2346" s="1"/>
      <c r="B2346" s="2"/>
      <c r="C2346" s="3"/>
      <c r="D2346" s="1"/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 x14ac:dyDescent="0.45">
      <c r="A2347" s="1"/>
      <c r="B2347" s="2"/>
      <c r="C2347" s="3"/>
      <c r="D2347" s="1"/>
      <c r="E2347" s="1"/>
      <c r="F2347" s="1"/>
      <c r="G2347" s="1"/>
      <c r="H2347" s="1"/>
      <c r="I2347" s="1"/>
      <c r="J2347" s="1"/>
      <c r="K2347" s="1"/>
      <c r="L2347" s="1"/>
      <c r="M2347" s="1"/>
    </row>
    <row r="2348" spans="1:13" x14ac:dyDescent="0.45">
      <c r="A2348" s="1"/>
      <c r="B2348" s="2"/>
      <c r="C2348" s="3"/>
      <c r="D2348" s="1"/>
      <c r="E2348" s="1"/>
      <c r="F2348" s="1"/>
      <c r="G2348" s="1"/>
      <c r="H2348" s="1"/>
      <c r="I2348" s="1"/>
      <c r="J2348" s="1"/>
      <c r="K2348" s="1"/>
      <c r="L2348" s="1"/>
      <c r="M2348" s="1"/>
    </row>
    <row r="2349" spans="1:13" x14ac:dyDescent="0.45">
      <c r="A2349" s="1"/>
      <c r="B2349" s="2"/>
      <c r="C2349" s="3"/>
      <c r="D2349" s="1"/>
      <c r="E2349" s="1"/>
      <c r="F2349" s="1"/>
      <c r="G2349" s="1"/>
      <c r="H2349" s="1"/>
      <c r="I2349" s="1"/>
      <c r="J2349" s="1"/>
      <c r="K2349" s="1"/>
      <c r="L2349" s="1"/>
      <c r="M2349" s="1"/>
    </row>
    <row r="2350" spans="1:13" x14ac:dyDescent="0.45">
      <c r="A2350" s="1"/>
      <c r="B2350" s="2"/>
      <c r="C2350" s="3"/>
      <c r="D2350" s="1"/>
      <c r="E2350" s="1"/>
      <c r="F2350" s="1"/>
      <c r="G2350" s="1"/>
      <c r="H2350" s="1"/>
      <c r="I2350" s="1"/>
      <c r="J2350" s="1"/>
      <c r="K2350" s="1"/>
      <c r="L2350" s="1"/>
      <c r="M2350" s="1"/>
    </row>
    <row r="2351" spans="1:13" x14ac:dyDescent="0.45">
      <c r="A2351" s="1"/>
      <c r="B2351" s="2"/>
      <c r="C2351" s="3"/>
      <c r="D2351" s="1"/>
      <c r="E2351" s="1"/>
      <c r="F2351" s="1"/>
      <c r="G2351" s="1"/>
      <c r="H2351" s="1"/>
      <c r="I2351" s="1"/>
      <c r="J2351" s="1"/>
      <c r="K2351" s="1"/>
      <c r="L2351" s="1"/>
      <c r="M2351" s="1"/>
    </row>
    <row r="2352" spans="1:13" x14ac:dyDescent="0.45">
      <c r="A2352" s="1"/>
      <c r="B2352" s="2"/>
      <c r="C2352" s="3"/>
      <c r="D2352" s="1"/>
      <c r="E2352" s="1"/>
      <c r="F2352" s="1"/>
      <c r="G2352" s="1"/>
      <c r="H2352" s="1"/>
      <c r="I2352" s="1"/>
      <c r="J2352" s="1"/>
      <c r="K2352" s="1"/>
      <c r="L2352" s="1"/>
      <c r="M2352" s="1"/>
    </row>
    <row r="2353" spans="1:13" x14ac:dyDescent="0.45">
      <c r="A2353" s="1"/>
      <c r="B2353" s="2"/>
      <c r="C2353" s="3"/>
      <c r="D2353" s="1"/>
      <c r="E2353" s="1"/>
      <c r="F2353" s="1"/>
      <c r="G2353" s="1"/>
      <c r="H2353" s="1"/>
      <c r="I2353" s="1"/>
      <c r="J2353" s="1"/>
      <c r="K2353" s="1"/>
      <c r="L2353" s="1"/>
      <c r="M2353" s="1"/>
    </row>
    <row r="2354" spans="1:13" x14ac:dyDescent="0.45">
      <c r="A2354" s="1"/>
      <c r="B2354" s="2"/>
      <c r="C2354" s="3"/>
      <c r="D2354" s="1"/>
      <c r="E2354" s="1"/>
      <c r="F2354" s="1"/>
      <c r="G2354" s="1"/>
      <c r="H2354" s="1"/>
      <c r="I2354" s="1"/>
      <c r="J2354" s="1"/>
      <c r="K2354" s="1"/>
      <c r="L2354" s="1"/>
      <c r="M2354" s="1"/>
    </row>
    <row r="2355" spans="1:13" x14ac:dyDescent="0.45">
      <c r="A2355" s="1"/>
      <c r="B2355" s="2"/>
      <c r="C2355" s="3"/>
      <c r="D2355" s="1"/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 x14ac:dyDescent="0.45">
      <c r="A2356" s="1"/>
      <c r="B2356" s="2"/>
      <c r="C2356" s="3"/>
      <c r="D2356" s="1"/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 x14ac:dyDescent="0.45">
      <c r="A2357" s="1"/>
      <c r="B2357" s="2"/>
      <c r="C2357" s="3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 x14ac:dyDescent="0.45">
      <c r="A2358" s="1"/>
      <c r="B2358" s="2"/>
      <c r="C2358" s="3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 x14ac:dyDescent="0.45">
      <c r="A2359" s="1"/>
      <c r="B2359" s="2"/>
      <c r="C2359" s="3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 x14ac:dyDescent="0.45">
      <c r="A2360" s="1"/>
      <c r="B2360" s="2"/>
      <c r="C2360" s="3"/>
      <c r="D2360" s="1"/>
      <c r="E2360" s="1"/>
      <c r="F2360" s="1"/>
      <c r="G2360" s="1"/>
      <c r="H2360" s="1"/>
      <c r="I2360" s="1"/>
      <c r="J2360" s="1"/>
      <c r="K2360" s="1"/>
      <c r="L2360" s="1"/>
      <c r="M2360" s="1"/>
    </row>
    <row r="2361" spans="1:13" x14ac:dyDescent="0.45">
      <c r="A2361" s="1"/>
      <c r="B2361" s="2"/>
      <c r="C2361" s="3"/>
      <c r="D2361" s="1"/>
      <c r="E2361" s="1"/>
      <c r="F2361" s="1"/>
      <c r="G2361" s="1"/>
      <c r="H2361" s="1"/>
      <c r="I2361" s="1"/>
      <c r="J2361" s="1"/>
      <c r="K2361" s="1"/>
      <c r="L2361" s="1"/>
      <c r="M2361" s="1"/>
    </row>
    <row r="2362" spans="1:13" x14ac:dyDescent="0.45">
      <c r="A2362" s="1"/>
      <c r="B2362" s="2"/>
      <c r="C2362" s="3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 x14ac:dyDescent="0.45">
      <c r="A2363" s="1"/>
      <c r="B2363" s="2"/>
      <c r="C2363" s="3"/>
      <c r="D2363" s="1"/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 x14ac:dyDescent="0.45">
      <c r="A2364" s="1"/>
      <c r="B2364" s="2"/>
      <c r="C2364" s="3"/>
      <c r="D2364" s="1"/>
      <c r="E2364" s="1"/>
      <c r="F2364" s="1"/>
      <c r="G2364" s="1"/>
      <c r="H2364" s="1"/>
      <c r="I2364" s="1"/>
      <c r="J2364" s="1"/>
      <c r="K2364" s="1"/>
      <c r="L2364" s="1"/>
      <c r="M2364" s="1"/>
    </row>
    <row r="2365" spans="1:13" x14ac:dyDescent="0.45">
      <c r="A2365" s="1"/>
      <c r="B2365" s="2"/>
      <c r="C2365" s="3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 x14ac:dyDescent="0.45">
      <c r="A2366" s="1"/>
      <c r="B2366" s="2"/>
      <c r="C2366" s="3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 x14ac:dyDescent="0.45">
      <c r="A2367" s="1"/>
      <c r="B2367" s="2"/>
      <c r="C2367" s="3"/>
      <c r="D2367" s="1"/>
      <c r="E2367" s="1"/>
      <c r="F2367" s="1"/>
      <c r="G2367" s="1"/>
      <c r="H2367" s="1"/>
      <c r="I2367" s="1"/>
      <c r="J2367" s="1"/>
      <c r="K2367" s="1"/>
      <c r="L2367" s="1"/>
      <c r="M2367" s="1"/>
    </row>
    <row r="2368" spans="1:13" x14ac:dyDescent="0.45">
      <c r="A2368" s="1"/>
      <c r="B2368" s="2"/>
      <c r="C2368" s="3"/>
      <c r="D2368" s="1"/>
      <c r="E2368" s="1"/>
      <c r="F2368" s="1"/>
      <c r="G2368" s="1"/>
      <c r="H2368" s="1"/>
      <c r="I2368" s="1"/>
      <c r="J2368" s="1"/>
      <c r="K2368" s="1"/>
      <c r="L2368" s="1"/>
      <c r="M2368" s="1"/>
    </row>
    <row r="2369" spans="1:13" x14ac:dyDescent="0.45">
      <c r="A2369" s="1"/>
      <c r="B2369" s="2"/>
      <c r="C2369" s="3"/>
      <c r="D2369" s="1"/>
      <c r="E2369" s="1"/>
      <c r="F2369" s="1"/>
      <c r="G2369" s="1"/>
      <c r="H2369" s="1"/>
      <c r="I2369" s="1"/>
      <c r="J2369" s="1"/>
      <c r="K2369" s="1"/>
      <c r="L2369" s="1"/>
      <c r="M2369" s="1"/>
    </row>
    <row r="2370" spans="1:13" x14ac:dyDescent="0.45">
      <c r="A2370" s="1"/>
      <c r="B2370" s="2"/>
      <c r="C2370" s="3"/>
      <c r="D2370" s="1"/>
      <c r="E2370" s="1"/>
      <c r="F2370" s="1"/>
      <c r="G2370" s="1"/>
      <c r="H2370" s="1"/>
      <c r="I2370" s="1"/>
      <c r="J2370" s="1"/>
      <c r="K2370" s="1"/>
      <c r="L2370" s="1"/>
      <c r="M2370" s="1"/>
    </row>
    <row r="2371" spans="1:13" x14ac:dyDescent="0.45">
      <c r="A2371" s="1"/>
      <c r="B2371" s="2"/>
      <c r="C2371" s="3"/>
      <c r="D2371" s="1"/>
      <c r="E2371" s="1"/>
      <c r="F2371" s="1"/>
      <c r="G2371" s="1"/>
      <c r="H2371" s="1"/>
      <c r="I2371" s="1"/>
      <c r="J2371" s="1"/>
      <c r="K2371" s="1"/>
      <c r="L2371" s="1"/>
      <c r="M2371" s="1"/>
    </row>
    <row r="2372" spans="1:13" x14ac:dyDescent="0.45">
      <c r="A2372" s="1"/>
      <c r="B2372" s="2"/>
      <c r="C2372" s="3"/>
      <c r="D2372" s="1"/>
      <c r="E2372" s="1"/>
      <c r="F2372" s="1"/>
      <c r="G2372" s="1"/>
      <c r="H2372" s="1"/>
      <c r="I2372" s="1"/>
      <c r="J2372" s="1"/>
      <c r="K2372" s="1"/>
      <c r="L2372" s="1"/>
      <c r="M2372" s="1"/>
    </row>
    <row r="2373" spans="1:13" x14ac:dyDescent="0.45">
      <c r="A2373" s="1"/>
      <c r="B2373" s="2"/>
      <c r="C2373" s="3"/>
      <c r="D2373" s="1"/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 x14ac:dyDescent="0.45">
      <c r="A2374" s="1"/>
      <c r="B2374" s="2"/>
      <c r="C2374" s="3"/>
      <c r="D2374" s="1"/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 x14ac:dyDescent="0.45">
      <c r="A2375" s="1"/>
      <c r="B2375" s="2"/>
      <c r="C2375" s="3"/>
      <c r="D2375" s="1"/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 x14ac:dyDescent="0.45">
      <c r="A2376" s="1"/>
      <c r="B2376" s="2"/>
      <c r="C2376" s="3"/>
      <c r="D2376" s="1"/>
      <c r="E2376" s="1"/>
      <c r="F2376" s="1"/>
      <c r="G2376" s="1"/>
      <c r="H2376" s="1"/>
      <c r="I2376" s="1"/>
      <c r="J2376" s="1"/>
      <c r="K2376" s="1"/>
      <c r="L2376" s="1"/>
      <c r="M2376" s="1"/>
    </row>
    <row r="2377" spans="1:13" x14ac:dyDescent="0.45">
      <c r="A2377" s="1"/>
      <c r="B2377" s="2"/>
      <c r="C2377" s="3"/>
      <c r="D2377" s="1"/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 x14ac:dyDescent="0.45">
      <c r="A2378" s="1"/>
      <c r="B2378" s="2"/>
      <c r="C2378" s="3"/>
      <c r="D2378" s="1"/>
      <c r="E2378" s="1"/>
      <c r="F2378" s="1"/>
      <c r="G2378" s="1"/>
      <c r="H2378" s="1"/>
      <c r="I2378" s="1"/>
      <c r="J2378" s="1"/>
      <c r="K2378" s="1"/>
      <c r="L2378" s="1"/>
      <c r="M2378" s="1"/>
    </row>
    <row r="2379" spans="1:13" x14ac:dyDescent="0.45">
      <c r="A2379" s="1"/>
      <c r="B2379" s="2"/>
      <c r="C2379" s="3"/>
      <c r="D2379" s="1"/>
      <c r="E2379" s="1"/>
      <c r="F2379" s="1"/>
      <c r="G2379" s="1"/>
      <c r="H2379" s="1"/>
      <c r="I2379" s="1"/>
      <c r="J2379" s="1"/>
      <c r="K2379" s="1"/>
      <c r="L2379" s="1"/>
      <c r="M2379" s="1"/>
    </row>
    <row r="2380" spans="1:13" x14ac:dyDescent="0.45">
      <c r="A2380" s="1"/>
      <c r="B2380" s="2"/>
      <c r="C2380" s="3"/>
      <c r="D2380" s="1"/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 x14ac:dyDescent="0.45">
      <c r="A2381" s="1"/>
      <c r="B2381" s="2"/>
      <c r="C2381" s="3"/>
      <c r="D2381" s="1"/>
      <c r="E2381" s="1"/>
      <c r="F2381" s="1"/>
      <c r="G2381" s="1"/>
      <c r="H2381" s="1"/>
      <c r="I2381" s="1"/>
      <c r="J2381" s="1"/>
      <c r="K2381" s="1"/>
      <c r="L2381" s="1"/>
      <c r="M2381" s="1"/>
    </row>
    <row r="2382" spans="1:13" x14ac:dyDescent="0.45">
      <c r="A2382" s="1"/>
      <c r="B2382" s="2"/>
      <c r="C2382" s="3"/>
      <c r="D2382" s="1"/>
      <c r="E2382" s="1"/>
      <c r="F2382" s="1"/>
      <c r="G2382" s="1"/>
      <c r="H2382" s="1"/>
      <c r="I2382" s="1"/>
      <c r="J2382" s="1"/>
      <c r="K2382" s="1"/>
      <c r="L2382" s="1"/>
      <c r="M2382" s="1"/>
    </row>
    <row r="2383" spans="1:13" x14ac:dyDescent="0.45">
      <c r="A2383" s="1"/>
      <c r="B2383" s="2"/>
      <c r="C2383" s="3"/>
      <c r="D2383" s="1"/>
      <c r="E2383" s="1"/>
      <c r="F2383" s="1"/>
      <c r="G2383" s="1"/>
      <c r="H2383" s="1"/>
      <c r="I2383" s="1"/>
      <c r="J2383" s="1"/>
      <c r="K2383" s="1"/>
      <c r="L2383" s="1"/>
      <c r="M2383" s="1"/>
    </row>
    <row r="2384" spans="1:13" x14ac:dyDescent="0.45">
      <c r="A2384" s="1"/>
      <c r="B2384" s="2"/>
      <c r="C2384" s="3"/>
      <c r="D2384" s="1"/>
      <c r="E2384" s="1"/>
      <c r="F2384" s="1"/>
      <c r="G2384" s="1"/>
      <c r="H2384" s="1"/>
      <c r="I2384" s="1"/>
      <c r="J2384" s="1"/>
      <c r="K2384" s="1"/>
      <c r="L2384" s="1"/>
      <c r="M2384" s="1"/>
    </row>
    <row r="2385" spans="1:13" x14ac:dyDescent="0.45">
      <c r="A2385" s="1"/>
      <c r="B2385" s="2"/>
      <c r="C2385" s="3"/>
      <c r="D2385" s="1"/>
      <c r="E2385" s="1"/>
      <c r="F2385" s="1"/>
      <c r="G2385" s="1"/>
      <c r="H2385" s="1"/>
      <c r="I2385" s="1"/>
      <c r="J2385" s="1"/>
      <c r="K2385" s="1"/>
      <c r="L2385" s="1"/>
      <c r="M2385" s="1"/>
    </row>
    <row r="2386" spans="1:13" x14ac:dyDescent="0.45">
      <c r="A2386" s="1"/>
      <c r="B2386" s="2"/>
      <c r="C2386" s="3"/>
      <c r="D2386" s="1"/>
      <c r="E2386" s="1"/>
      <c r="F2386" s="1"/>
      <c r="G2386" s="1"/>
      <c r="H2386" s="1"/>
      <c r="I2386" s="1"/>
      <c r="J2386" s="1"/>
      <c r="K2386" s="1"/>
      <c r="L2386" s="1"/>
      <c r="M2386" s="1"/>
    </row>
    <row r="2387" spans="1:13" x14ac:dyDescent="0.45">
      <c r="A2387" s="1"/>
      <c r="B2387" s="2"/>
      <c r="C2387" s="3"/>
      <c r="D2387" s="1"/>
      <c r="E2387" s="1"/>
      <c r="F2387" s="1"/>
      <c r="G2387" s="1"/>
      <c r="H2387" s="1"/>
      <c r="I2387" s="1"/>
      <c r="J2387" s="1"/>
      <c r="K2387" s="1"/>
      <c r="L2387" s="1"/>
      <c r="M2387" s="1"/>
    </row>
    <row r="2388" spans="1:13" x14ac:dyDescent="0.45">
      <c r="A2388" s="1"/>
      <c r="B2388" s="2"/>
      <c r="C2388" s="3"/>
      <c r="D2388" s="1"/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 x14ac:dyDescent="0.45">
      <c r="A2389" s="1"/>
      <c r="B2389" s="2"/>
      <c r="C2389" s="3"/>
      <c r="D2389" s="1"/>
      <c r="E2389" s="1"/>
      <c r="F2389" s="1"/>
      <c r="G2389" s="1"/>
      <c r="H2389" s="1"/>
      <c r="I2389" s="1"/>
      <c r="J2389" s="1"/>
      <c r="K2389" s="1"/>
      <c r="L2389" s="1"/>
      <c r="M2389" s="1"/>
    </row>
    <row r="2390" spans="1:13" x14ac:dyDescent="0.45">
      <c r="A2390" s="1"/>
      <c r="B2390" s="2"/>
      <c r="C2390" s="3"/>
      <c r="D2390" s="1"/>
      <c r="E2390" s="1"/>
      <c r="F2390" s="1"/>
      <c r="G2390" s="1"/>
      <c r="H2390" s="1"/>
      <c r="I2390" s="1"/>
      <c r="J2390" s="1"/>
      <c r="K2390" s="1"/>
      <c r="L2390" s="1"/>
      <c r="M2390" s="1"/>
    </row>
    <row r="2391" spans="1:13" x14ac:dyDescent="0.45">
      <c r="A2391" s="1"/>
      <c r="B2391" s="2"/>
      <c r="C2391" s="3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 x14ac:dyDescent="0.45">
      <c r="A2392" s="1"/>
      <c r="B2392" s="2"/>
      <c r="C2392" s="3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 x14ac:dyDescent="0.45">
      <c r="A2393" s="1"/>
      <c r="B2393" s="2"/>
      <c r="C2393" s="3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 x14ac:dyDescent="0.45">
      <c r="A2394" s="1"/>
      <c r="B2394" s="2"/>
      <c r="C2394" s="3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 x14ac:dyDescent="0.45">
      <c r="A2395" s="1"/>
      <c r="B2395" s="2"/>
      <c r="C2395" s="3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 x14ac:dyDescent="0.45">
      <c r="A2396" s="1"/>
      <c r="B2396" s="2"/>
      <c r="C2396" s="3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 x14ac:dyDescent="0.45">
      <c r="A2397" s="1"/>
      <c r="B2397" s="2"/>
      <c r="C2397" s="3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 x14ac:dyDescent="0.45">
      <c r="A2398" s="1"/>
      <c r="B2398" s="2"/>
      <c r="C2398" s="3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 x14ac:dyDescent="0.45">
      <c r="A2399" s="1"/>
      <c r="B2399" s="2"/>
      <c r="C2399" s="3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 x14ac:dyDescent="0.45">
      <c r="A2400" s="1"/>
      <c r="B2400" s="2"/>
      <c r="C2400" s="3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 x14ac:dyDescent="0.45">
      <c r="A2401" s="1"/>
      <c r="B2401" s="2"/>
      <c r="C2401" s="3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 x14ac:dyDescent="0.45">
      <c r="A2402" s="1"/>
      <c r="B2402" s="2"/>
      <c r="C2402" s="3"/>
      <c r="D2402" s="1"/>
      <c r="E2402" s="1"/>
      <c r="F2402" s="1"/>
      <c r="G2402" s="1"/>
      <c r="H2402" s="1"/>
      <c r="I2402" s="1"/>
      <c r="J2402" s="1"/>
      <c r="K2402" s="1"/>
      <c r="L2402" s="1"/>
      <c r="M2402" s="1"/>
    </row>
    <row r="2403" spans="1:13" x14ac:dyDescent="0.45">
      <c r="A2403" s="1"/>
      <c r="B2403" s="2"/>
      <c r="C2403" s="3"/>
      <c r="D2403" s="1"/>
      <c r="E2403" s="1"/>
      <c r="F2403" s="1"/>
      <c r="G2403" s="1"/>
      <c r="H2403" s="1"/>
      <c r="I2403" s="1"/>
      <c r="J2403" s="1"/>
      <c r="K2403" s="1"/>
      <c r="L2403" s="1"/>
      <c r="M2403" s="1"/>
    </row>
    <row r="2404" spans="1:13" x14ac:dyDescent="0.45">
      <c r="A2404" s="1"/>
      <c r="B2404" s="2"/>
      <c r="C2404" s="3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 x14ac:dyDescent="0.45">
      <c r="A2405" s="1"/>
      <c r="B2405" s="2"/>
      <c r="C2405" s="3"/>
      <c r="D2405" s="1"/>
      <c r="E2405" s="1"/>
      <c r="F2405" s="1"/>
      <c r="G2405" s="1"/>
      <c r="H2405" s="1"/>
      <c r="I2405" s="1"/>
      <c r="J2405" s="1"/>
      <c r="K2405" s="1"/>
      <c r="L2405" s="1"/>
      <c r="M2405" s="1"/>
    </row>
    <row r="2406" spans="1:13" x14ac:dyDescent="0.45">
      <c r="A2406" s="1"/>
      <c r="B2406" s="2"/>
      <c r="C2406" s="3"/>
      <c r="D2406" s="1"/>
      <c r="E2406" s="1"/>
      <c r="F2406" s="1"/>
      <c r="G2406" s="1"/>
      <c r="H2406" s="1"/>
      <c r="I2406" s="1"/>
      <c r="J2406" s="1"/>
      <c r="K2406" s="1"/>
      <c r="L2406" s="1"/>
      <c r="M2406" s="1"/>
    </row>
    <row r="2407" spans="1:13" x14ac:dyDescent="0.45">
      <c r="A2407" s="1"/>
      <c r="B2407" s="2"/>
      <c r="C2407" s="3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 x14ac:dyDescent="0.45">
      <c r="A2408" s="1"/>
      <c r="B2408" s="2"/>
      <c r="C2408" s="3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 x14ac:dyDescent="0.45">
      <c r="A2409" s="1"/>
      <c r="B2409" s="2"/>
      <c r="C2409" s="3"/>
      <c r="D2409" s="1"/>
      <c r="E2409" s="1"/>
      <c r="F2409" s="1"/>
      <c r="G2409" s="1"/>
      <c r="H2409" s="1"/>
      <c r="I2409" s="1"/>
      <c r="J2409" s="1"/>
      <c r="K2409" s="1"/>
      <c r="L2409" s="1"/>
      <c r="M2409" s="1"/>
    </row>
    <row r="2410" spans="1:13" x14ac:dyDescent="0.45">
      <c r="A2410" s="1"/>
      <c r="B2410" s="2"/>
      <c r="C2410" s="3"/>
      <c r="D2410" s="1"/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 x14ac:dyDescent="0.45">
      <c r="A2411" s="1"/>
      <c r="B2411" s="2"/>
      <c r="C2411" s="3"/>
      <c r="D2411" s="1"/>
      <c r="E2411" s="1"/>
      <c r="F2411" s="1"/>
      <c r="G2411" s="1"/>
      <c r="H2411" s="1"/>
      <c r="I2411" s="1"/>
      <c r="J2411" s="1"/>
      <c r="K2411" s="1"/>
      <c r="L2411" s="1"/>
      <c r="M2411" s="1"/>
    </row>
    <row r="2412" spans="1:13" x14ac:dyDescent="0.45">
      <c r="A2412" s="1"/>
      <c r="B2412" s="2"/>
      <c r="C2412" s="3"/>
      <c r="D2412" s="1"/>
      <c r="E2412" s="1"/>
      <c r="F2412" s="1"/>
      <c r="G2412" s="1"/>
      <c r="H2412" s="1"/>
      <c r="I2412" s="1"/>
      <c r="J2412" s="1"/>
      <c r="K2412" s="1"/>
      <c r="L2412" s="1"/>
      <c r="M2412" s="1"/>
    </row>
    <row r="2413" spans="1:13" x14ac:dyDescent="0.45">
      <c r="A2413" s="1"/>
      <c r="B2413" s="2"/>
      <c r="C2413" s="3"/>
      <c r="D2413" s="1"/>
      <c r="E2413" s="1"/>
      <c r="F2413" s="1"/>
      <c r="G2413" s="1"/>
      <c r="H2413" s="1"/>
      <c r="I2413" s="1"/>
      <c r="J2413" s="1"/>
      <c r="K2413" s="1"/>
      <c r="L2413" s="1"/>
      <c r="M2413" s="1"/>
    </row>
    <row r="2414" spans="1:13" x14ac:dyDescent="0.45">
      <c r="A2414" s="1"/>
      <c r="B2414" s="2"/>
      <c r="C2414" s="3"/>
      <c r="D2414" s="1"/>
      <c r="E2414" s="1"/>
      <c r="F2414" s="1"/>
      <c r="G2414" s="1"/>
      <c r="H2414" s="1"/>
      <c r="I2414" s="1"/>
      <c r="J2414" s="1"/>
      <c r="K2414" s="1"/>
      <c r="L2414" s="1"/>
      <c r="M2414" s="1"/>
    </row>
    <row r="2415" spans="1:13" x14ac:dyDescent="0.45">
      <c r="A2415" s="1"/>
      <c r="B2415" s="2"/>
      <c r="C2415" s="3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 x14ac:dyDescent="0.45">
      <c r="A2416" s="1"/>
      <c r="B2416" s="2"/>
      <c r="C2416" s="3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 x14ac:dyDescent="0.45">
      <c r="A2417" s="1"/>
      <c r="B2417" s="2"/>
      <c r="C2417" s="3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 x14ac:dyDescent="0.45">
      <c r="A2418" s="1"/>
      <c r="B2418" s="2"/>
      <c r="C2418" s="3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 x14ac:dyDescent="0.45">
      <c r="A2419" s="1"/>
      <c r="B2419" s="2"/>
      <c r="C2419" s="3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 x14ac:dyDescent="0.45">
      <c r="A2420" s="1"/>
      <c r="B2420" s="2"/>
      <c r="C2420" s="3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 x14ac:dyDescent="0.45">
      <c r="A2421" s="1"/>
      <c r="B2421" s="2"/>
      <c r="C2421" s="3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 x14ac:dyDescent="0.45">
      <c r="A2422" s="1"/>
      <c r="B2422" s="2"/>
      <c r="C2422" s="3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 x14ac:dyDescent="0.45">
      <c r="A2423" s="1"/>
      <c r="B2423" s="2"/>
      <c r="C2423" s="3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 x14ac:dyDescent="0.45">
      <c r="A2424" s="1"/>
      <c r="B2424" s="2"/>
      <c r="C2424" s="3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 x14ac:dyDescent="0.45">
      <c r="A2425" s="1"/>
      <c r="B2425" s="2"/>
      <c r="C2425" s="3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 x14ac:dyDescent="0.45">
      <c r="A2426" s="1"/>
      <c r="B2426" s="2"/>
      <c r="C2426" s="3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 x14ac:dyDescent="0.45">
      <c r="A2427" s="1"/>
      <c r="B2427" s="2"/>
      <c r="C2427" s="3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 x14ac:dyDescent="0.45">
      <c r="A2428" s="1"/>
      <c r="B2428" s="2"/>
      <c r="C2428" s="3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 x14ac:dyDescent="0.45">
      <c r="A2429" s="1"/>
      <c r="B2429" s="2"/>
      <c r="C2429" s="3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 x14ac:dyDescent="0.45">
      <c r="A2430" s="1"/>
      <c r="B2430" s="2"/>
      <c r="C2430" s="3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 x14ac:dyDescent="0.45">
      <c r="A2431" s="1"/>
      <c r="B2431" s="2"/>
      <c r="C2431" s="3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 x14ac:dyDescent="0.45">
      <c r="A2432" s="1"/>
      <c r="B2432" s="2"/>
      <c r="C2432" s="3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 x14ac:dyDescent="0.45">
      <c r="A2433" s="1"/>
      <c r="B2433" s="2"/>
      <c r="C2433" s="3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 x14ac:dyDescent="0.45">
      <c r="A2434" s="1"/>
      <c r="B2434" s="2"/>
      <c r="C2434" s="3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 x14ac:dyDescent="0.45">
      <c r="A2435" s="1"/>
      <c r="B2435" s="2"/>
      <c r="C2435" s="3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 x14ac:dyDescent="0.45">
      <c r="A2436" s="1"/>
      <c r="B2436" s="2"/>
      <c r="C2436" s="3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 x14ac:dyDescent="0.45">
      <c r="A2437" s="1"/>
      <c r="B2437" s="2"/>
      <c r="C2437" s="3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 x14ac:dyDescent="0.45">
      <c r="A2438" s="1"/>
      <c r="B2438" s="2"/>
      <c r="C2438" s="3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 x14ac:dyDescent="0.45">
      <c r="A2439" s="1"/>
      <c r="B2439" s="2"/>
      <c r="C2439" s="3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 x14ac:dyDescent="0.45">
      <c r="A2440" s="1"/>
      <c r="B2440" s="2"/>
      <c r="C2440" s="3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 x14ac:dyDescent="0.45">
      <c r="A2441" s="1"/>
      <c r="B2441" s="2"/>
      <c r="C2441" s="3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 x14ac:dyDescent="0.45">
      <c r="A2442" s="1"/>
      <c r="B2442" s="2"/>
      <c r="C2442" s="3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 x14ac:dyDescent="0.45">
      <c r="A2443" s="1"/>
      <c r="B2443" s="2"/>
      <c r="C2443" s="3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 x14ac:dyDescent="0.45">
      <c r="A2444" s="1"/>
      <c r="B2444" s="2"/>
      <c r="C2444" s="3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 x14ac:dyDescent="0.45">
      <c r="A2445" s="1"/>
      <c r="B2445" s="2"/>
      <c r="C2445" s="3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 x14ac:dyDescent="0.45">
      <c r="A2446" s="1"/>
      <c r="B2446" s="2"/>
      <c r="C2446" s="3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 x14ac:dyDescent="0.45">
      <c r="A2447" s="1"/>
      <c r="B2447" s="2"/>
      <c r="C2447" s="3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 x14ac:dyDescent="0.45">
      <c r="A2448" s="1"/>
      <c r="B2448" s="2"/>
      <c r="C2448" s="3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 x14ac:dyDescent="0.45">
      <c r="A2449" s="1"/>
      <c r="B2449" s="2"/>
      <c r="C2449" s="3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 x14ac:dyDescent="0.45">
      <c r="A2450" s="1"/>
      <c r="B2450" s="2"/>
      <c r="C2450" s="3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 x14ac:dyDescent="0.45">
      <c r="A2451" s="1"/>
      <c r="B2451" s="2"/>
      <c r="C2451" s="3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 x14ac:dyDescent="0.45">
      <c r="A2452" s="1"/>
      <c r="B2452" s="2"/>
      <c r="C2452" s="3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 x14ac:dyDescent="0.45">
      <c r="A2453" s="1"/>
      <c r="B2453" s="2"/>
      <c r="C2453" s="3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 x14ac:dyDescent="0.45">
      <c r="A2454" s="1"/>
      <c r="B2454" s="2"/>
      <c r="C2454" s="3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 x14ac:dyDescent="0.45">
      <c r="A2455" s="1"/>
      <c r="B2455" s="2"/>
      <c r="C2455" s="3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 x14ac:dyDescent="0.45">
      <c r="A2456" s="1"/>
      <c r="B2456" s="2"/>
      <c r="C2456" s="3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 x14ac:dyDescent="0.45">
      <c r="A2457" s="1"/>
      <c r="B2457" s="2"/>
      <c r="C2457" s="3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 x14ac:dyDescent="0.45">
      <c r="A2458" s="1"/>
      <c r="B2458" s="2"/>
      <c r="C2458" s="3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 x14ac:dyDescent="0.45">
      <c r="A2459" s="1"/>
      <c r="B2459" s="2"/>
      <c r="C2459" s="3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 x14ac:dyDescent="0.45">
      <c r="A2460" s="1"/>
      <c r="B2460" s="2"/>
      <c r="C2460" s="3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 x14ac:dyDescent="0.45">
      <c r="A2461" s="1"/>
      <c r="B2461" s="2"/>
      <c r="C2461" s="3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 x14ac:dyDescent="0.45">
      <c r="A2462" s="1"/>
      <c r="B2462" s="2"/>
      <c r="C2462" s="3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 x14ac:dyDescent="0.45">
      <c r="A2463" s="1"/>
      <c r="B2463" s="2"/>
      <c r="C2463" s="3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 x14ac:dyDescent="0.45">
      <c r="A2464" s="1"/>
      <c r="B2464" s="2"/>
      <c r="C2464" s="3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 x14ac:dyDescent="0.45">
      <c r="A2465" s="1"/>
      <c r="B2465" s="2"/>
      <c r="C2465" s="3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 x14ac:dyDescent="0.45">
      <c r="A2466" s="1"/>
      <c r="B2466" s="2"/>
      <c r="C2466" s="3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 x14ac:dyDescent="0.45">
      <c r="A2467" s="1"/>
      <c r="B2467" s="2"/>
      <c r="C2467" s="3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 x14ac:dyDescent="0.45">
      <c r="A2468" s="1"/>
      <c r="B2468" s="2"/>
      <c r="C2468" s="3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 x14ac:dyDescent="0.45">
      <c r="A2469" s="1"/>
      <c r="B2469" s="2"/>
      <c r="C2469" s="3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 x14ac:dyDescent="0.45">
      <c r="A2470" s="1"/>
      <c r="B2470" s="2"/>
      <c r="C2470" s="3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 x14ac:dyDescent="0.45">
      <c r="A2471" s="1"/>
      <c r="B2471" s="2"/>
      <c r="C2471" s="3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 x14ac:dyDescent="0.45">
      <c r="A2472" s="1"/>
      <c r="B2472" s="2"/>
      <c r="C2472" s="3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 x14ac:dyDescent="0.45">
      <c r="A2473" s="1"/>
      <c r="B2473" s="2"/>
      <c r="C2473" s="3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 x14ac:dyDescent="0.45">
      <c r="A2474" s="1"/>
      <c r="B2474" s="2"/>
      <c r="C2474" s="3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 x14ac:dyDescent="0.45">
      <c r="A2475" s="1"/>
      <c r="B2475" s="2"/>
      <c r="C2475" s="3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 x14ac:dyDescent="0.45">
      <c r="A2476" s="1"/>
      <c r="B2476" s="2"/>
      <c r="C2476" s="3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 x14ac:dyDescent="0.45">
      <c r="A2477" s="1"/>
      <c r="B2477" s="2"/>
      <c r="C2477" s="3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 x14ac:dyDescent="0.45">
      <c r="A2478" s="1"/>
      <c r="B2478" s="2"/>
      <c r="C2478" s="3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 x14ac:dyDescent="0.45">
      <c r="A2479" s="1"/>
      <c r="B2479" s="2"/>
      <c r="C2479" s="3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 x14ac:dyDescent="0.45">
      <c r="A2480" s="1"/>
      <c r="B2480" s="2"/>
      <c r="C2480" s="3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 x14ac:dyDescent="0.45">
      <c r="A2481" s="1"/>
      <c r="B2481" s="2"/>
      <c r="C2481" s="3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 x14ac:dyDescent="0.45">
      <c r="A2482" s="1"/>
      <c r="B2482" s="2"/>
      <c r="C2482" s="3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 x14ac:dyDescent="0.45">
      <c r="A2483" s="1"/>
      <c r="B2483" s="2"/>
      <c r="C2483" s="3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 x14ac:dyDescent="0.45">
      <c r="A2484" s="1"/>
      <c r="B2484" s="2"/>
      <c r="C2484" s="3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 x14ac:dyDescent="0.45">
      <c r="A2485" s="1"/>
      <c r="B2485" s="2"/>
      <c r="C2485" s="3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 x14ac:dyDescent="0.45">
      <c r="A2486" s="1"/>
      <c r="B2486" s="2"/>
      <c r="C2486" s="3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 x14ac:dyDescent="0.45">
      <c r="A2487" s="1"/>
      <c r="B2487" s="2"/>
      <c r="C2487" s="3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 x14ac:dyDescent="0.45">
      <c r="A2488" s="1"/>
      <c r="B2488" s="2"/>
      <c r="C2488" s="3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 x14ac:dyDescent="0.45">
      <c r="A2489" s="1"/>
      <c r="B2489" s="2"/>
      <c r="C2489" s="3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 x14ac:dyDescent="0.45">
      <c r="A2490" s="1"/>
      <c r="B2490" s="2"/>
      <c r="C2490" s="3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 x14ac:dyDescent="0.45">
      <c r="A2491" s="1"/>
      <c r="B2491" s="2"/>
      <c r="C2491" s="3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 x14ac:dyDescent="0.45">
      <c r="A2492" s="1"/>
      <c r="B2492" s="2"/>
      <c r="C2492" s="3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 x14ac:dyDescent="0.45">
      <c r="A2493" s="1"/>
      <c r="B2493" s="2"/>
      <c r="C2493" s="3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 x14ac:dyDescent="0.45">
      <c r="A2494" s="1"/>
      <c r="B2494" s="2"/>
      <c r="C2494" s="3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 x14ac:dyDescent="0.45">
      <c r="A2495" s="1"/>
      <c r="B2495" s="2"/>
      <c r="C2495" s="3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 x14ac:dyDescent="0.45">
      <c r="A2496" s="1"/>
      <c r="B2496" s="2"/>
      <c r="C2496" s="3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 x14ac:dyDescent="0.45">
      <c r="A2497" s="1"/>
      <c r="B2497" s="2"/>
      <c r="C2497" s="3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 x14ac:dyDescent="0.45">
      <c r="A2498" s="1"/>
      <c r="B2498" s="2"/>
      <c r="C2498" s="3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 x14ac:dyDescent="0.45">
      <c r="A2499" s="1"/>
      <c r="B2499" s="2"/>
      <c r="C2499" s="3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 x14ac:dyDescent="0.45">
      <c r="A2500" s="1"/>
      <c r="B2500" s="2"/>
      <c r="C2500" s="3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 x14ac:dyDescent="0.45">
      <c r="A2501" s="1"/>
      <c r="B2501" s="2"/>
      <c r="C2501" s="3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 x14ac:dyDescent="0.45">
      <c r="A2502" s="1"/>
      <c r="B2502" s="2"/>
      <c r="C2502" s="3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 x14ac:dyDescent="0.45">
      <c r="A2503" s="1"/>
      <c r="B2503" s="2"/>
      <c r="C2503" s="3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 x14ac:dyDescent="0.45">
      <c r="A2504" s="1"/>
      <c r="B2504" s="2"/>
      <c r="C2504" s="3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 x14ac:dyDescent="0.45">
      <c r="A2505" s="1"/>
      <c r="B2505" s="2"/>
      <c r="C2505" s="3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 x14ac:dyDescent="0.45">
      <c r="A2506" s="1"/>
      <c r="B2506" s="2"/>
      <c r="C2506" s="3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 x14ac:dyDescent="0.45">
      <c r="A2507" s="1"/>
      <c r="B2507" s="2"/>
      <c r="C2507" s="3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 x14ac:dyDescent="0.45">
      <c r="A2508" s="1"/>
      <c r="B2508" s="2"/>
      <c r="C2508" s="3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 x14ac:dyDescent="0.45">
      <c r="A2509" s="1"/>
      <c r="B2509" s="2"/>
      <c r="C2509" s="3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 x14ac:dyDescent="0.45">
      <c r="A2510" s="1"/>
      <c r="B2510" s="2"/>
      <c r="C2510" s="3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 x14ac:dyDescent="0.45">
      <c r="A2511" s="1"/>
      <c r="B2511" s="2"/>
      <c r="C2511" s="3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 x14ac:dyDescent="0.45">
      <c r="A2512" s="1"/>
      <c r="B2512" s="2"/>
      <c r="C2512" s="3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 x14ac:dyDescent="0.45">
      <c r="A2513" s="1"/>
      <c r="B2513" s="2"/>
      <c r="C2513" s="3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 x14ac:dyDescent="0.45">
      <c r="A2514" s="1"/>
      <c r="B2514" s="2"/>
      <c r="C2514" s="3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 x14ac:dyDescent="0.45">
      <c r="A2515" s="1"/>
      <c r="B2515" s="2"/>
      <c r="C2515" s="3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 x14ac:dyDescent="0.45">
      <c r="A2516" s="1"/>
      <c r="B2516" s="2"/>
      <c r="C2516" s="3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 x14ac:dyDescent="0.45">
      <c r="A2517" s="1"/>
      <c r="B2517" s="2"/>
      <c r="C2517" s="3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 x14ac:dyDescent="0.45">
      <c r="A2518" s="1"/>
      <c r="B2518" s="2"/>
      <c r="C2518" s="3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 x14ac:dyDescent="0.45">
      <c r="A2519" s="1"/>
      <c r="B2519" s="2"/>
      <c r="C2519" s="3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 x14ac:dyDescent="0.45">
      <c r="A2520" s="1"/>
      <c r="B2520" s="2"/>
      <c r="C2520" s="3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 x14ac:dyDescent="0.45">
      <c r="A2521" s="1"/>
      <c r="B2521" s="2"/>
      <c r="C2521" s="3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 x14ac:dyDescent="0.45">
      <c r="A2522" s="1"/>
      <c r="B2522" s="2"/>
      <c r="C2522" s="3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 x14ac:dyDescent="0.45">
      <c r="A2523" s="1"/>
      <c r="B2523" s="2"/>
      <c r="C2523" s="3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 x14ac:dyDescent="0.45">
      <c r="A2524" s="1"/>
      <c r="B2524" s="2"/>
      <c r="C2524" s="3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 x14ac:dyDescent="0.45">
      <c r="A2525" s="1"/>
      <c r="B2525" s="2"/>
      <c r="C2525" s="3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 x14ac:dyDescent="0.45">
      <c r="A2526" s="1"/>
      <c r="B2526" s="2"/>
      <c r="C2526" s="3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 x14ac:dyDescent="0.45">
      <c r="A2527" s="1"/>
      <c r="B2527" s="2"/>
      <c r="C2527" s="3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 x14ac:dyDescent="0.45">
      <c r="A2528" s="1"/>
      <c r="B2528" s="2"/>
      <c r="C2528" s="3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 x14ac:dyDescent="0.45">
      <c r="A2529" s="1"/>
      <c r="B2529" s="2"/>
      <c r="C2529" s="3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 x14ac:dyDescent="0.45">
      <c r="A2530" s="1"/>
      <c r="B2530" s="2"/>
      <c r="C2530" s="3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 x14ac:dyDescent="0.45">
      <c r="A2531" s="1"/>
      <c r="B2531" s="2"/>
      <c r="C2531" s="3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 x14ac:dyDescent="0.45">
      <c r="A2532" s="1"/>
      <c r="B2532" s="2"/>
      <c r="C2532" s="3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 x14ac:dyDescent="0.45">
      <c r="A2533" s="1"/>
      <c r="B2533" s="2"/>
      <c r="C2533" s="3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 x14ac:dyDescent="0.45">
      <c r="A2534" s="1"/>
      <c r="B2534" s="2"/>
      <c r="C2534" s="3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 x14ac:dyDescent="0.45">
      <c r="A2535" s="1"/>
      <c r="B2535" s="2"/>
      <c r="C2535" s="3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 x14ac:dyDescent="0.45">
      <c r="A2536" s="1"/>
      <c r="B2536" s="2"/>
      <c r="C2536" s="3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 x14ac:dyDescent="0.45">
      <c r="A2537" s="1"/>
      <c r="B2537" s="2"/>
      <c r="C2537" s="3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 x14ac:dyDescent="0.45">
      <c r="A2538" s="1"/>
      <c r="B2538" s="2"/>
      <c r="C2538" s="3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 x14ac:dyDescent="0.45">
      <c r="A2539" s="1"/>
      <c r="B2539" s="2"/>
      <c r="C2539" s="3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 x14ac:dyDescent="0.45">
      <c r="A2540" s="1"/>
      <c r="B2540" s="2"/>
      <c r="C2540" s="3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 x14ac:dyDescent="0.45">
      <c r="A2541" s="1"/>
      <c r="B2541" s="2"/>
      <c r="C2541" s="3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 x14ac:dyDescent="0.45">
      <c r="A2542" s="1"/>
      <c r="B2542" s="2"/>
      <c r="C2542" s="3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 x14ac:dyDescent="0.45">
      <c r="A2543" s="1"/>
      <c r="B2543" s="2"/>
      <c r="C2543" s="3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 x14ac:dyDescent="0.45">
      <c r="A2544" s="1"/>
      <c r="B2544" s="2"/>
      <c r="C2544" s="3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 x14ac:dyDescent="0.45">
      <c r="A2545" s="1"/>
      <c r="B2545" s="2"/>
      <c r="C2545" s="3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 x14ac:dyDescent="0.45">
      <c r="A2546" s="1"/>
      <c r="B2546" s="2"/>
      <c r="C2546" s="3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 x14ac:dyDescent="0.45">
      <c r="A2547" s="1"/>
      <c r="B2547" s="2"/>
      <c r="C2547" s="3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 x14ac:dyDescent="0.45">
      <c r="A2548" s="1"/>
      <c r="B2548" s="2"/>
      <c r="C2548" s="3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 x14ac:dyDescent="0.45">
      <c r="A2549" s="1"/>
      <c r="B2549" s="2"/>
      <c r="C2549" s="3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 x14ac:dyDescent="0.45">
      <c r="A2550" s="1"/>
      <c r="B2550" s="2"/>
      <c r="C2550" s="3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 x14ac:dyDescent="0.45">
      <c r="A2551" s="1"/>
      <c r="B2551" s="2"/>
      <c r="C2551" s="3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 x14ac:dyDescent="0.45">
      <c r="A2552" s="1"/>
      <c r="B2552" s="2"/>
      <c r="C2552" s="3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 x14ac:dyDescent="0.45">
      <c r="A2553" s="1"/>
      <c r="B2553" s="2"/>
      <c r="C2553" s="3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 x14ac:dyDescent="0.45">
      <c r="A2554" s="1"/>
      <c r="B2554" s="2"/>
      <c r="C2554" s="3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 x14ac:dyDescent="0.45">
      <c r="A2555" s="1"/>
      <c r="B2555" s="2"/>
      <c r="C2555" s="3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 x14ac:dyDescent="0.45">
      <c r="A2556" s="1"/>
      <c r="B2556" s="2"/>
      <c r="C2556" s="3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 x14ac:dyDescent="0.45">
      <c r="A2557" s="1"/>
      <c r="B2557" s="2"/>
      <c r="C2557" s="3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 x14ac:dyDescent="0.45">
      <c r="A2558" s="1"/>
      <c r="B2558" s="2"/>
      <c r="C2558" s="3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 x14ac:dyDescent="0.45">
      <c r="A2559" s="1"/>
      <c r="B2559" s="2"/>
      <c r="C2559" s="3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 x14ac:dyDescent="0.45">
      <c r="A2560" s="1"/>
      <c r="B2560" s="2"/>
      <c r="C2560" s="3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 x14ac:dyDescent="0.45">
      <c r="A2561" s="1"/>
      <c r="B2561" s="2"/>
      <c r="C2561" s="3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 x14ac:dyDescent="0.45">
      <c r="A2562" s="1"/>
      <c r="B2562" s="2"/>
      <c r="C2562" s="3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 x14ac:dyDescent="0.45">
      <c r="A2563" s="1"/>
      <c r="B2563" s="2"/>
      <c r="C2563" s="3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 x14ac:dyDescent="0.45">
      <c r="A2564" s="1"/>
      <c r="B2564" s="2"/>
      <c r="C2564" s="3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 x14ac:dyDescent="0.45">
      <c r="A2565" s="1"/>
      <c r="B2565" s="2"/>
      <c r="C2565" s="3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 x14ac:dyDescent="0.45">
      <c r="A2566" s="1"/>
      <c r="B2566" s="2"/>
      <c r="C2566" s="3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 x14ac:dyDescent="0.45">
      <c r="A2567" s="1"/>
      <c r="B2567" s="2"/>
      <c r="C2567" s="3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 x14ac:dyDescent="0.45">
      <c r="A2568" s="1"/>
      <c r="B2568" s="2"/>
      <c r="C2568" s="3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 x14ac:dyDescent="0.45">
      <c r="A2569" s="1"/>
      <c r="B2569" s="2"/>
      <c r="C2569" s="3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 x14ac:dyDescent="0.45">
      <c r="A2570" s="1"/>
      <c r="B2570" s="2"/>
      <c r="C2570" s="3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 x14ac:dyDescent="0.45">
      <c r="A2571" s="1"/>
      <c r="B2571" s="2"/>
      <c r="C2571" s="3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 x14ac:dyDescent="0.45">
      <c r="A2572" s="1"/>
      <c r="B2572" s="2"/>
      <c r="C2572" s="3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 x14ac:dyDescent="0.45">
      <c r="A2573" s="1"/>
      <c r="B2573" s="2"/>
      <c r="C2573" s="3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 x14ac:dyDescent="0.45">
      <c r="A2574" s="1"/>
      <c r="B2574" s="2"/>
      <c r="C2574" s="3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 x14ac:dyDescent="0.45">
      <c r="A2575" s="1"/>
      <c r="B2575" s="2"/>
      <c r="C2575" s="3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 x14ac:dyDescent="0.45">
      <c r="A2576" s="1"/>
      <c r="B2576" s="2"/>
      <c r="C2576" s="3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 x14ac:dyDescent="0.45">
      <c r="A2577" s="1"/>
      <c r="B2577" s="2"/>
      <c r="C2577" s="3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 x14ac:dyDescent="0.45">
      <c r="A2578" s="1"/>
      <c r="B2578" s="2"/>
      <c r="C2578" s="3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 x14ac:dyDescent="0.45">
      <c r="A2579" s="1"/>
      <c r="B2579" s="2"/>
      <c r="C2579" s="3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 x14ac:dyDescent="0.45">
      <c r="A2580" s="1"/>
      <c r="B2580" s="2"/>
      <c r="C2580" s="3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 x14ac:dyDescent="0.45">
      <c r="A2581" s="1"/>
      <c r="B2581" s="2"/>
      <c r="C2581" s="3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 x14ac:dyDescent="0.45">
      <c r="A2582" s="1"/>
      <c r="B2582" s="2"/>
      <c r="C2582" s="3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 x14ac:dyDescent="0.45">
      <c r="A2583" s="1"/>
      <c r="B2583" s="2"/>
      <c r="C2583" s="3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 x14ac:dyDescent="0.45">
      <c r="A2584" s="1"/>
      <c r="B2584" s="2"/>
      <c r="C2584" s="3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 x14ac:dyDescent="0.45">
      <c r="A2585" s="1"/>
      <c r="B2585" s="2"/>
      <c r="C2585" s="3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 x14ac:dyDescent="0.45">
      <c r="A2586" s="1"/>
      <c r="B2586" s="2"/>
      <c r="C2586" s="3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 x14ac:dyDescent="0.45">
      <c r="A2587" s="1"/>
      <c r="B2587" s="2"/>
      <c r="C2587" s="3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 x14ac:dyDescent="0.45">
      <c r="A2588" s="1"/>
      <c r="B2588" s="2"/>
      <c r="C2588" s="3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 x14ac:dyDescent="0.45">
      <c r="A2589" s="1"/>
      <c r="B2589" s="2"/>
      <c r="C2589" s="3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 x14ac:dyDescent="0.45">
      <c r="A2590" s="1"/>
      <c r="B2590" s="2"/>
      <c r="C2590" s="3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 x14ac:dyDescent="0.45">
      <c r="A2591" s="1"/>
      <c r="B2591" s="2"/>
      <c r="C2591" s="3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 x14ac:dyDescent="0.45">
      <c r="A2592" s="1"/>
      <c r="B2592" s="2"/>
      <c r="C2592" s="3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 x14ac:dyDescent="0.45">
      <c r="A2593" s="1"/>
      <c r="B2593" s="2"/>
      <c r="C2593" s="3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 x14ac:dyDescent="0.45">
      <c r="A2594" s="1"/>
      <c r="B2594" s="2"/>
      <c r="C2594" s="3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 x14ac:dyDescent="0.45">
      <c r="A2595" s="1"/>
      <c r="B2595" s="2"/>
      <c r="C2595" s="3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 x14ac:dyDescent="0.45">
      <c r="A2596" s="1"/>
      <c r="B2596" s="2"/>
      <c r="C2596" s="3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 x14ac:dyDescent="0.45">
      <c r="A2597" s="1"/>
      <c r="B2597" s="2"/>
      <c r="C2597" s="3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 x14ac:dyDescent="0.45">
      <c r="A2598" s="1"/>
      <c r="B2598" s="2"/>
      <c r="C2598" s="3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 x14ac:dyDescent="0.45">
      <c r="A2599" s="1"/>
      <c r="B2599" s="2"/>
      <c r="C2599" s="3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 x14ac:dyDescent="0.45">
      <c r="A2600" s="1"/>
      <c r="B2600" s="2"/>
      <c r="C2600" s="3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 x14ac:dyDescent="0.45">
      <c r="A2601" s="1"/>
      <c r="B2601" s="2"/>
      <c r="C2601" s="3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 x14ac:dyDescent="0.45">
      <c r="A2602" s="1"/>
      <c r="B2602" s="2"/>
      <c r="C2602" s="3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 x14ac:dyDescent="0.45">
      <c r="A2603" s="1"/>
      <c r="B2603" s="2"/>
      <c r="C2603" s="3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 x14ac:dyDescent="0.45">
      <c r="A2604" s="1"/>
      <c r="B2604" s="2"/>
      <c r="C2604" s="3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 x14ac:dyDescent="0.45">
      <c r="A2605" s="1"/>
      <c r="B2605" s="2"/>
      <c r="C2605" s="3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 x14ac:dyDescent="0.45">
      <c r="A2606" s="1"/>
      <c r="B2606" s="2"/>
      <c r="C2606" s="3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 x14ac:dyDescent="0.45">
      <c r="A2607" s="1"/>
      <c r="B2607" s="2"/>
      <c r="C2607" s="3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 x14ac:dyDescent="0.45">
      <c r="A2608" s="1"/>
      <c r="B2608" s="2"/>
      <c r="C2608" s="3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 x14ac:dyDescent="0.45">
      <c r="A2609" s="1"/>
      <c r="B2609" s="2"/>
      <c r="C2609" s="3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x14ac:dyDescent="0.45">
      <c r="A2610" s="1"/>
      <c r="B2610" s="2"/>
      <c r="C2610" s="3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 x14ac:dyDescent="0.45">
      <c r="A2611" s="1"/>
      <c r="B2611" s="2"/>
      <c r="C2611" s="3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 x14ac:dyDescent="0.45">
      <c r="A2612" s="1"/>
      <c r="B2612" s="2"/>
      <c r="C2612" s="3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 x14ac:dyDescent="0.45">
      <c r="A2613" s="1"/>
      <c r="B2613" s="2"/>
      <c r="C2613" s="3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 x14ac:dyDescent="0.45">
      <c r="A2614" s="1"/>
      <c r="B2614" s="2"/>
      <c r="C2614" s="3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 x14ac:dyDescent="0.45">
      <c r="A2615" s="1"/>
      <c r="B2615" s="2"/>
      <c r="C2615" s="3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 x14ac:dyDescent="0.45">
      <c r="A2616" s="1"/>
      <c r="B2616" s="2"/>
      <c r="C2616" s="3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 x14ac:dyDescent="0.45">
      <c r="A2617" s="1"/>
      <c r="B2617" s="2"/>
      <c r="C2617" s="3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 x14ac:dyDescent="0.45">
      <c r="A2618" s="1"/>
      <c r="B2618" s="2"/>
      <c r="C2618" s="3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 x14ac:dyDescent="0.45">
      <c r="A2619" s="1"/>
      <c r="B2619" s="2"/>
      <c r="C2619" s="3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 x14ac:dyDescent="0.45">
      <c r="A2620" s="1"/>
      <c r="B2620" s="2"/>
      <c r="C2620" s="3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 x14ac:dyDescent="0.45">
      <c r="A2621" s="1"/>
      <c r="B2621" s="2"/>
      <c r="C2621" s="3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 x14ac:dyDescent="0.45">
      <c r="A2622" s="1"/>
      <c r="B2622" s="2"/>
      <c r="C2622" s="3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 x14ac:dyDescent="0.45">
      <c r="A2623" s="1"/>
      <c r="B2623" s="2"/>
      <c r="C2623" s="3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 x14ac:dyDescent="0.45">
      <c r="A2624" s="1"/>
      <c r="B2624" s="2"/>
      <c r="C2624" s="3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 x14ac:dyDescent="0.45">
      <c r="A2625" s="1"/>
      <c r="B2625" s="2"/>
      <c r="C2625" s="3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 x14ac:dyDescent="0.45">
      <c r="A2626" s="1"/>
      <c r="B2626" s="2"/>
      <c r="C2626" s="3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 x14ac:dyDescent="0.45">
      <c r="A2627" s="1"/>
      <c r="B2627" s="2"/>
      <c r="C2627" s="3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 x14ac:dyDescent="0.45">
      <c r="A2628" s="1"/>
      <c r="B2628" s="2"/>
      <c r="C2628" s="3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 x14ac:dyDescent="0.45">
      <c r="A2629" s="1"/>
      <c r="B2629" s="2"/>
      <c r="C2629" s="3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 x14ac:dyDescent="0.45">
      <c r="A2630" s="1"/>
      <c r="B2630" s="2"/>
      <c r="C2630" s="3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 x14ac:dyDescent="0.45">
      <c r="A2631" s="1"/>
      <c r="B2631" s="2"/>
      <c r="C2631" s="3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 x14ac:dyDescent="0.45">
      <c r="A2632" s="1"/>
      <c r="B2632" s="2"/>
      <c r="C2632" s="3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 x14ac:dyDescent="0.45">
      <c r="A2633" s="1"/>
      <c r="B2633" s="2"/>
      <c r="C2633" s="3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 x14ac:dyDescent="0.45">
      <c r="A2634" s="1"/>
      <c r="B2634" s="2"/>
      <c r="C2634" s="3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 x14ac:dyDescent="0.45">
      <c r="A2635" s="1"/>
      <c r="B2635" s="2"/>
      <c r="C2635" s="3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 x14ac:dyDescent="0.45">
      <c r="A2636" s="1"/>
      <c r="B2636" s="2"/>
      <c r="C2636" s="3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 x14ac:dyDescent="0.45">
      <c r="A2637" s="1"/>
      <c r="B2637" s="2"/>
      <c r="C2637" s="3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 x14ac:dyDescent="0.45">
      <c r="A2638" s="1"/>
      <c r="B2638" s="2"/>
      <c r="C2638" s="3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 x14ac:dyDescent="0.45">
      <c r="A2639" s="1"/>
      <c r="B2639" s="2"/>
      <c r="C2639" s="3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 x14ac:dyDescent="0.45">
      <c r="A2640" s="1"/>
      <c r="B2640" s="2"/>
      <c r="C2640" s="3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 x14ac:dyDescent="0.45">
      <c r="A2641" s="1"/>
      <c r="B2641" s="2"/>
      <c r="C2641" s="3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 x14ac:dyDescent="0.45">
      <c r="A2642" s="1"/>
      <c r="B2642" s="2"/>
      <c r="C2642" s="3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 x14ac:dyDescent="0.45">
      <c r="A2643" s="1"/>
      <c r="B2643" s="2"/>
      <c r="C2643" s="3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 x14ac:dyDescent="0.45">
      <c r="A2644" s="1"/>
      <c r="B2644" s="2"/>
      <c r="C2644" s="3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 x14ac:dyDescent="0.45">
      <c r="A2645" s="1"/>
      <c r="B2645" s="2"/>
      <c r="C2645" s="3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 x14ac:dyDescent="0.45">
      <c r="A2646" s="1"/>
      <c r="B2646" s="2"/>
      <c r="C2646" s="3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 x14ac:dyDescent="0.45">
      <c r="A2647" s="1"/>
      <c r="B2647" s="2"/>
      <c r="C2647" s="3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 x14ac:dyDescent="0.45">
      <c r="A2648" s="1"/>
      <c r="B2648" s="2"/>
      <c r="C2648" s="3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 x14ac:dyDescent="0.45">
      <c r="A2649" s="1"/>
      <c r="B2649" s="2"/>
      <c r="C2649" s="3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 x14ac:dyDescent="0.45">
      <c r="A2650" s="1"/>
      <c r="B2650" s="2"/>
      <c r="C2650" s="3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 x14ac:dyDescent="0.45">
      <c r="A2651" s="1"/>
      <c r="B2651" s="2"/>
      <c r="C2651" s="3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 x14ac:dyDescent="0.45">
      <c r="A2652" s="1"/>
      <c r="B2652" s="2"/>
      <c r="C2652" s="3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 x14ac:dyDescent="0.45">
      <c r="A2653" s="1"/>
      <c r="B2653" s="2"/>
      <c r="C2653" s="3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 x14ac:dyDescent="0.45">
      <c r="A2654" s="1"/>
      <c r="B2654" s="2"/>
      <c r="C2654" s="3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 x14ac:dyDescent="0.45">
      <c r="A2655" s="1"/>
      <c r="B2655" s="2"/>
      <c r="C2655" s="3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 x14ac:dyDescent="0.45">
      <c r="A2656" s="1"/>
      <c r="B2656" s="2"/>
      <c r="C2656" s="3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 x14ac:dyDescent="0.45">
      <c r="A2657" s="1"/>
      <c r="B2657" s="2"/>
      <c r="C2657" s="3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 x14ac:dyDescent="0.45">
      <c r="A2658" s="1"/>
      <c r="B2658" s="2"/>
      <c r="C2658" s="3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 x14ac:dyDescent="0.45">
      <c r="A2659" s="1"/>
      <c r="B2659" s="2"/>
      <c r="C2659" s="3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 x14ac:dyDescent="0.45">
      <c r="A2660" s="1"/>
      <c r="B2660" s="2"/>
      <c r="C2660" s="3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 x14ac:dyDescent="0.45">
      <c r="A2661" s="1"/>
      <c r="B2661" s="2"/>
      <c r="C2661" s="3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 x14ac:dyDescent="0.45">
      <c r="A2662" s="1"/>
      <c r="B2662" s="2"/>
      <c r="C2662" s="3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 x14ac:dyDescent="0.45">
      <c r="A2663" s="1"/>
      <c r="B2663" s="2"/>
      <c r="C2663" s="3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 x14ac:dyDescent="0.45">
      <c r="A2664" s="1"/>
      <c r="B2664" s="2"/>
      <c r="C2664" s="3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 x14ac:dyDescent="0.45">
      <c r="A2665" s="1"/>
      <c r="B2665" s="2"/>
      <c r="C2665" s="3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 x14ac:dyDescent="0.45">
      <c r="A2666" s="1"/>
      <c r="B2666" s="2"/>
      <c r="C2666" s="3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 x14ac:dyDescent="0.45">
      <c r="A2667" s="1"/>
      <c r="B2667" s="2"/>
      <c r="C2667" s="3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 x14ac:dyDescent="0.45">
      <c r="A2668" s="1"/>
      <c r="B2668" s="2"/>
      <c r="C2668" s="3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 x14ac:dyDescent="0.45">
      <c r="A2669" s="1"/>
      <c r="B2669" s="2"/>
      <c r="C2669" s="3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 x14ac:dyDescent="0.45">
      <c r="A2670" s="1"/>
      <c r="B2670" s="2"/>
      <c r="C2670" s="3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 x14ac:dyDescent="0.45">
      <c r="A2671" s="1"/>
      <c r="B2671" s="2"/>
      <c r="C2671" s="3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 x14ac:dyDescent="0.45">
      <c r="A2672" s="1"/>
      <c r="B2672" s="2"/>
      <c r="C2672" s="3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 x14ac:dyDescent="0.45">
      <c r="A2673" s="1"/>
      <c r="B2673" s="2"/>
      <c r="C2673" s="3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 x14ac:dyDescent="0.45">
      <c r="A2674" s="1"/>
      <c r="B2674" s="2"/>
      <c r="C2674" s="3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 x14ac:dyDescent="0.45">
      <c r="A2675" s="1"/>
      <c r="B2675" s="2"/>
      <c r="C2675" s="3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 x14ac:dyDescent="0.45">
      <c r="A2676" s="1"/>
      <c r="B2676" s="2"/>
      <c r="C2676" s="3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 x14ac:dyDescent="0.45">
      <c r="A2677" s="1"/>
      <c r="B2677" s="2"/>
      <c r="C2677" s="3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 x14ac:dyDescent="0.45">
      <c r="A2678" s="1"/>
      <c r="B2678" s="2"/>
      <c r="C2678" s="3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 x14ac:dyDescent="0.45">
      <c r="A2679" s="1"/>
      <c r="B2679" s="2"/>
      <c r="C2679" s="3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 x14ac:dyDescent="0.45">
      <c r="A2680" s="1"/>
      <c r="B2680" s="2"/>
      <c r="C2680" s="3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 x14ac:dyDescent="0.45">
      <c r="A2681" s="1"/>
      <c r="B2681" s="2"/>
      <c r="C2681" s="3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 x14ac:dyDescent="0.45">
      <c r="A2682" s="1"/>
      <c r="B2682" s="2"/>
      <c r="C2682" s="3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 x14ac:dyDescent="0.45">
      <c r="A2683" s="1"/>
      <c r="B2683" s="2"/>
      <c r="C2683" s="3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 x14ac:dyDescent="0.45">
      <c r="A2684" s="1"/>
      <c r="B2684" s="2"/>
      <c r="C2684" s="3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 x14ac:dyDescent="0.45">
      <c r="A2685" s="1"/>
      <c r="B2685" s="2"/>
      <c r="C2685" s="3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 x14ac:dyDescent="0.45">
      <c r="A2686" s="1"/>
      <c r="B2686" s="2"/>
      <c r="C2686" s="3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 x14ac:dyDescent="0.45">
      <c r="A2687" s="1"/>
      <c r="B2687" s="2"/>
      <c r="C2687" s="3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 x14ac:dyDescent="0.45">
      <c r="A2688" s="1"/>
      <c r="B2688" s="2"/>
      <c r="C2688" s="3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 x14ac:dyDescent="0.45">
      <c r="A2689" s="1"/>
      <c r="B2689" s="2"/>
      <c r="C2689" s="3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 x14ac:dyDescent="0.45">
      <c r="A2690" s="1"/>
      <c r="B2690" s="2"/>
      <c r="C2690" s="3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 x14ac:dyDescent="0.45">
      <c r="A2691" s="1"/>
      <c r="B2691" s="2"/>
      <c r="C2691" s="3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 x14ac:dyDescent="0.45">
      <c r="A2692" s="1"/>
      <c r="B2692" s="2"/>
      <c r="C2692" s="3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 x14ac:dyDescent="0.45">
      <c r="A2693" s="1"/>
      <c r="B2693" s="2"/>
      <c r="C2693" s="3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 x14ac:dyDescent="0.45">
      <c r="A2694" s="1"/>
      <c r="B2694" s="2"/>
      <c r="C2694" s="3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 x14ac:dyDescent="0.45">
      <c r="A2695" s="1"/>
      <c r="B2695" s="2"/>
      <c r="C2695" s="3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 x14ac:dyDescent="0.45">
      <c r="A2696" s="1"/>
      <c r="B2696" s="2"/>
      <c r="C2696" s="3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 x14ac:dyDescent="0.45">
      <c r="A2697" s="1"/>
      <c r="B2697" s="2"/>
      <c r="C2697" s="3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 x14ac:dyDescent="0.45">
      <c r="A2698" s="1"/>
      <c r="B2698" s="2"/>
      <c r="C2698" s="3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 x14ac:dyDescent="0.45">
      <c r="A2699" s="1"/>
      <c r="B2699" s="2"/>
      <c r="C2699" s="3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 x14ac:dyDescent="0.45">
      <c r="A2700" s="1"/>
      <c r="B2700" s="2"/>
      <c r="C2700" s="3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 x14ac:dyDescent="0.45">
      <c r="A2701" s="1"/>
      <c r="B2701" s="2"/>
      <c r="C2701" s="3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 x14ac:dyDescent="0.45">
      <c r="A2702" s="1"/>
      <c r="B2702" s="2"/>
      <c r="C2702" s="3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 x14ac:dyDescent="0.45">
      <c r="A2703" s="1"/>
      <c r="B2703" s="2"/>
      <c r="C2703" s="3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 x14ac:dyDescent="0.45">
      <c r="A2704" s="1"/>
      <c r="B2704" s="2"/>
      <c r="C2704" s="3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 x14ac:dyDescent="0.45">
      <c r="A2705" s="1"/>
      <c r="B2705" s="2"/>
      <c r="C2705" s="3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 x14ac:dyDescent="0.45">
      <c r="A2706" s="1"/>
      <c r="B2706" s="2"/>
      <c r="C2706" s="3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 x14ac:dyDescent="0.45">
      <c r="A2707" s="1"/>
      <c r="B2707" s="2"/>
      <c r="C2707" s="3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 x14ac:dyDescent="0.45">
      <c r="A2708" s="1"/>
      <c r="B2708" s="2"/>
      <c r="C2708" s="3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 x14ac:dyDescent="0.45">
      <c r="A2709" s="1"/>
      <c r="B2709" s="2"/>
      <c r="C2709" s="3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 x14ac:dyDescent="0.45">
      <c r="A2710" s="1"/>
      <c r="B2710" s="2"/>
      <c r="C2710" s="3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 x14ac:dyDescent="0.45">
      <c r="A2711" s="1"/>
      <c r="B2711" s="2"/>
      <c r="C2711" s="3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 x14ac:dyDescent="0.45">
      <c r="A2712" s="1"/>
      <c r="B2712" s="2"/>
      <c r="C2712" s="3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 x14ac:dyDescent="0.45">
      <c r="A2713" s="1"/>
      <c r="B2713" s="2"/>
      <c r="C2713" s="3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 x14ac:dyDescent="0.45">
      <c r="A2714" s="1"/>
      <c r="B2714" s="2"/>
      <c r="C2714" s="3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 x14ac:dyDescent="0.45">
      <c r="A2715" s="1"/>
      <c r="B2715" s="2"/>
      <c r="C2715" s="3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 x14ac:dyDescent="0.45">
      <c r="A2716" s="1"/>
      <c r="B2716" s="2"/>
      <c r="C2716" s="3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 x14ac:dyDescent="0.45">
      <c r="A2717" s="1"/>
      <c r="B2717" s="2"/>
      <c r="C2717" s="3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 x14ac:dyDescent="0.45">
      <c r="A2718" s="1"/>
      <c r="B2718" s="2"/>
      <c r="C2718" s="3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 x14ac:dyDescent="0.45">
      <c r="A2719" s="1"/>
      <c r="B2719" s="2"/>
      <c r="C2719" s="3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 x14ac:dyDescent="0.45">
      <c r="A2720" s="1"/>
      <c r="B2720" s="2"/>
      <c r="C2720" s="3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 x14ac:dyDescent="0.45">
      <c r="A2721" s="1"/>
      <c r="B2721" s="2"/>
      <c r="C2721" s="3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 x14ac:dyDescent="0.45">
      <c r="A2722" s="1"/>
      <c r="B2722" s="2"/>
      <c r="C2722" s="3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 x14ac:dyDescent="0.45">
      <c r="A2723" s="1"/>
      <c r="B2723" s="2"/>
      <c r="C2723" s="3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 x14ac:dyDescent="0.45">
      <c r="A2724" s="1"/>
      <c r="B2724" s="2"/>
      <c r="C2724" s="3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 x14ac:dyDescent="0.45">
      <c r="A2725" s="1"/>
      <c r="B2725" s="2"/>
      <c r="C2725" s="3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 x14ac:dyDescent="0.45">
      <c r="A2726" s="1"/>
      <c r="B2726" s="2"/>
      <c r="C2726" s="3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 x14ac:dyDescent="0.45">
      <c r="A2727" s="1"/>
      <c r="B2727" s="2"/>
      <c r="C2727" s="3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 x14ac:dyDescent="0.45">
      <c r="A2728" s="1"/>
      <c r="B2728" s="2"/>
      <c r="C2728" s="3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 x14ac:dyDescent="0.45">
      <c r="A2729" s="1"/>
      <c r="B2729" s="2"/>
      <c r="C2729" s="3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 x14ac:dyDescent="0.45">
      <c r="A2730" s="1"/>
      <c r="B2730" s="2"/>
      <c r="C2730" s="3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 x14ac:dyDescent="0.45">
      <c r="A2731" s="1"/>
      <c r="B2731" s="2"/>
      <c r="C2731" s="3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 x14ac:dyDescent="0.45">
      <c r="A2732" s="1"/>
      <c r="B2732" s="2"/>
      <c r="C2732" s="3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 x14ac:dyDescent="0.45">
      <c r="A2733" s="1"/>
      <c r="B2733" s="2"/>
      <c r="C2733" s="3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 x14ac:dyDescent="0.45">
      <c r="A2734" s="1"/>
      <c r="B2734" s="2"/>
      <c r="C2734" s="3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  <row r="2735" spans="1:13" x14ac:dyDescent="0.45">
      <c r="A2735" s="1"/>
      <c r="B2735" s="2"/>
      <c r="C2735" s="3"/>
      <c r="D2735" s="1"/>
      <c r="E2735" s="1"/>
      <c r="F2735" s="1"/>
      <c r="G2735" s="1"/>
      <c r="H2735" s="1"/>
      <c r="I2735" s="1"/>
      <c r="J2735" s="1"/>
      <c r="K2735" s="1"/>
      <c r="L2735" s="1"/>
      <c r="M2735" s="1"/>
    </row>
    <row r="2736" spans="1:13" x14ac:dyDescent="0.45">
      <c r="A2736" s="1"/>
      <c r="B2736" s="2"/>
      <c r="C2736" s="3"/>
      <c r="D2736" s="1"/>
      <c r="E2736" s="1"/>
      <c r="F2736" s="1"/>
      <c r="G2736" s="1"/>
      <c r="H2736" s="1"/>
      <c r="I2736" s="1"/>
      <c r="J2736" s="1"/>
      <c r="K2736" s="1"/>
      <c r="L2736" s="1"/>
      <c r="M2736" s="1"/>
    </row>
    <row r="2737" spans="1:13" x14ac:dyDescent="0.45">
      <c r="A2737" s="1"/>
      <c r="B2737" s="2"/>
      <c r="C2737" s="3"/>
      <c r="D2737" s="1"/>
      <c r="E2737" s="1"/>
      <c r="F2737" s="1"/>
      <c r="G2737" s="1"/>
      <c r="H2737" s="1"/>
      <c r="I2737" s="1"/>
      <c r="J2737" s="1"/>
      <c r="K2737" s="1"/>
      <c r="L2737" s="1"/>
      <c r="M2737" s="1"/>
    </row>
    <row r="2738" spans="1:13" x14ac:dyDescent="0.45">
      <c r="A2738" s="1"/>
      <c r="B2738" s="2"/>
      <c r="C2738" s="3"/>
      <c r="D2738" s="1"/>
      <c r="E2738" s="1"/>
      <c r="F2738" s="1"/>
      <c r="G2738" s="1"/>
      <c r="H2738" s="1"/>
      <c r="I2738" s="1"/>
      <c r="J2738" s="1"/>
      <c r="K2738" s="1"/>
      <c r="L2738" s="1"/>
      <c r="M2738" s="1"/>
    </row>
    <row r="2739" spans="1:13" x14ac:dyDescent="0.45">
      <c r="A2739" s="1"/>
      <c r="B2739" s="2"/>
      <c r="C2739" s="3"/>
      <c r="D2739" s="1"/>
      <c r="E2739" s="1"/>
      <c r="F2739" s="1"/>
      <c r="G2739" s="1"/>
      <c r="H2739" s="1"/>
      <c r="I2739" s="1"/>
      <c r="J2739" s="1"/>
      <c r="K2739" s="1"/>
      <c r="L2739" s="1"/>
      <c r="M2739" s="1"/>
    </row>
    <row r="2740" spans="1:13" x14ac:dyDescent="0.45">
      <c r="A2740" s="1"/>
      <c r="B2740" s="2"/>
      <c r="C2740" s="3"/>
      <c r="D2740" s="1"/>
      <c r="E2740" s="1"/>
      <c r="F2740" s="1"/>
      <c r="G2740" s="1"/>
      <c r="H2740" s="1"/>
      <c r="I2740" s="1"/>
      <c r="J2740" s="1"/>
      <c r="K2740" s="1"/>
      <c r="L2740" s="1"/>
      <c r="M2740" s="1"/>
    </row>
    <row r="2741" spans="1:13" x14ac:dyDescent="0.45">
      <c r="A2741" s="1"/>
      <c r="B2741" s="2"/>
      <c r="C2741" s="3"/>
      <c r="D2741" s="1"/>
      <c r="E2741" s="1"/>
      <c r="F2741" s="1"/>
      <c r="G2741" s="1"/>
      <c r="H2741" s="1"/>
      <c r="I2741" s="1"/>
      <c r="J2741" s="1"/>
      <c r="K2741" s="1"/>
      <c r="L2741" s="1"/>
      <c r="M2741" s="1"/>
    </row>
    <row r="2742" spans="1:13" x14ac:dyDescent="0.45">
      <c r="A2742" s="1"/>
      <c r="B2742" s="2"/>
      <c r="C2742" s="3"/>
      <c r="D2742" s="1"/>
      <c r="E2742" s="1"/>
      <c r="F2742" s="1"/>
      <c r="G2742" s="1"/>
      <c r="H2742" s="1"/>
      <c r="I2742" s="1"/>
      <c r="J2742" s="1"/>
      <c r="K2742" s="1"/>
      <c r="L2742" s="1"/>
      <c r="M2742" s="1"/>
    </row>
    <row r="2743" spans="1:13" x14ac:dyDescent="0.45">
      <c r="A2743" s="1"/>
      <c r="B2743" s="2"/>
      <c r="C2743" s="3"/>
      <c r="D2743" s="1"/>
      <c r="E2743" s="1"/>
      <c r="F2743" s="1"/>
      <c r="G2743" s="1"/>
      <c r="H2743" s="1"/>
      <c r="I2743" s="1"/>
      <c r="J2743" s="1"/>
      <c r="K2743" s="1"/>
      <c r="L2743" s="1"/>
      <c r="M2743" s="1"/>
    </row>
    <row r="2744" spans="1:13" x14ac:dyDescent="0.45">
      <c r="A2744" s="1"/>
      <c r="B2744" s="2"/>
      <c r="C2744" s="3"/>
      <c r="D2744" s="1"/>
      <c r="E2744" s="1"/>
      <c r="F2744" s="1"/>
      <c r="G2744" s="1"/>
      <c r="H2744" s="1"/>
      <c r="I2744" s="1"/>
      <c r="J2744" s="1"/>
      <c r="K2744" s="1"/>
      <c r="L2744" s="1"/>
      <c r="M2744" s="1"/>
    </row>
    <row r="2745" spans="1:13" x14ac:dyDescent="0.45">
      <c r="A2745" s="1"/>
      <c r="B2745" s="2"/>
      <c r="C2745" s="3"/>
      <c r="D2745" s="1"/>
      <c r="E2745" s="1"/>
      <c r="F2745" s="1"/>
      <c r="G2745" s="1"/>
      <c r="H2745" s="1"/>
      <c r="I2745" s="1"/>
      <c r="J2745" s="1"/>
      <c r="K2745" s="1"/>
      <c r="L2745" s="1"/>
      <c r="M2745" s="1"/>
    </row>
    <row r="2746" spans="1:13" x14ac:dyDescent="0.45">
      <c r="A2746" s="1"/>
      <c r="B2746" s="2"/>
      <c r="C2746" s="3"/>
      <c r="D2746" s="1"/>
      <c r="E2746" s="1"/>
      <c r="F2746" s="1"/>
      <c r="G2746" s="1"/>
      <c r="H2746" s="1"/>
      <c r="I2746" s="1"/>
      <c r="J2746" s="1"/>
      <c r="K2746" s="1"/>
      <c r="L2746" s="1"/>
      <c r="M2746" s="1"/>
    </row>
    <row r="2747" spans="1:13" x14ac:dyDescent="0.45">
      <c r="A2747" s="1"/>
      <c r="B2747" s="2"/>
      <c r="C2747" s="3"/>
      <c r="D2747" s="1"/>
      <c r="E2747" s="1"/>
      <c r="F2747" s="1"/>
      <c r="G2747" s="1"/>
      <c r="H2747" s="1"/>
      <c r="I2747" s="1"/>
      <c r="J2747" s="1"/>
      <c r="K2747" s="1"/>
      <c r="L2747" s="1"/>
      <c r="M2747" s="1"/>
    </row>
    <row r="2748" spans="1:13" x14ac:dyDescent="0.45">
      <c r="A2748" s="1"/>
      <c r="B2748" s="2"/>
      <c r="C2748" s="3"/>
      <c r="D2748" s="1"/>
      <c r="E2748" s="1"/>
      <c r="F2748" s="1"/>
      <c r="G2748" s="1"/>
      <c r="H2748" s="1"/>
      <c r="I2748" s="1"/>
      <c r="J2748" s="1"/>
      <c r="K2748" s="1"/>
      <c r="L2748" s="1"/>
      <c r="M2748" s="1"/>
    </row>
    <row r="2749" spans="1:13" x14ac:dyDescent="0.45">
      <c r="A2749" s="1"/>
      <c r="B2749" s="2"/>
      <c r="C2749" s="3"/>
      <c r="D2749" s="1"/>
      <c r="E2749" s="1"/>
      <c r="F2749" s="1"/>
      <c r="G2749" s="1"/>
      <c r="H2749" s="1"/>
      <c r="I2749" s="1"/>
      <c r="J2749" s="1"/>
      <c r="K2749" s="1"/>
      <c r="L2749" s="1"/>
      <c r="M2749" s="1"/>
    </row>
    <row r="2750" spans="1:13" x14ac:dyDescent="0.45">
      <c r="A2750" s="1"/>
      <c r="B2750" s="2"/>
      <c r="C2750" s="3"/>
      <c r="D2750" s="1"/>
      <c r="E2750" s="1"/>
      <c r="F2750" s="1"/>
      <c r="G2750" s="1"/>
      <c r="H2750" s="1"/>
      <c r="I2750" s="1"/>
      <c r="J2750" s="1"/>
      <c r="K2750" s="1"/>
      <c r="L2750" s="1"/>
      <c r="M2750" s="1"/>
    </row>
    <row r="2751" spans="1:13" x14ac:dyDescent="0.45">
      <c r="A2751" s="1"/>
      <c r="B2751" s="2"/>
      <c r="C2751" s="3"/>
      <c r="D2751" s="1"/>
      <c r="E2751" s="1"/>
      <c r="F2751" s="1"/>
      <c r="G2751" s="1"/>
      <c r="H2751" s="1"/>
      <c r="I2751" s="1"/>
      <c r="J2751" s="1"/>
      <c r="K2751" s="1"/>
      <c r="L2751" s="1"/>
      <c r="M2751" s="1"/>
    </row>
    <row r="2752" spans="1:13" x14ac:dyDescent="0.45">
      <c r="A2752" s="1"/>
      <c r="B2752" s="2"/>
      <c r="C2752" s="3"/>
      <c r="D2752" s="1"/>
      <c r="E2752" s="1"/>
      <c r="F2752" s="1"/>
      <c r="G2752" s="1"/>
      <c r="H2752" s="1"/>
      <c r="I2752" s="1"/>
      <c r="J2752" s="1"/>
      <c r="K2752" s="1"/>
      <c r="L2752" s="1"/>
      <c r="M2752" s="1"/>
    </row>
    <row r="2753" spans="1:13" x14ac:dyDescent="0.45">
      <c r="A2753" s="1"/>
      <c r="B2753" s="2"/>
      <c r="C2753" s="3"/>
      <c r="D2753" s="1"/>
      <c r="E2753" s="1"/>
      <c r="F2753" s="1"/>
      <c r="G2753" s="1"/>
      <c r="H2753" s="1"/>
      <c r="I2753" s="1"/>
      <c r="J2753" s="1"/>
      <c r="K2753" s="1"/>
      <c r="L2753" s="1"/>
      <c r="M2753" s="1"/>
    </row>
    <row r="2754" spans="1:13" x14ac:dyDescent="0.45">
      <c r="A2754" s="1"/>
      <c r="B2754" s="2"/>
      <c r="C2754" s="3"/>
      <c r="D2754" s="1"/>
      <c r="E2754" s="1"/>
      <c r="F2754" s="1"/>
      <c r="G2754" s="1"/>
      <c r="H2754" s="1"/>
      <c r="I2754" s="1"/>
      <c r="J2754" s="1"/>
      <c r="K2754" s="1"/>
      <c r="L2754" s="1"/>
      <c r="M2754" s="1"/>
    </row>
    <row r="2755" spans="1:13" x14ac:dyDescent="0.45">
      <c r="A2755" s="1"/>
      <c r="B2755" s="2"/>
      <c r="C2755" s="3"/>
      <c r="D2755" s="1"/>
      <c r="E2755" s="1"/>
      <c r="F2755" s="1"/>
      <c r="G2755" s="1"/>
      <c r="H2755" s="1"/>
      <c r="I2755" s="1"/>
      <c r="J2755" s="1"/>
      <c r="K2755" s="1"/>
      <c r="L2755" s="1"/>
      <c r="M2755" s="1"/>
    </row>
    <row r="2756" spans="1:13" x14ac:dyDescent="0.45">
      <c r="A2756" s="1"/>
      <c r="B2756" s="2"/>
      <c r="C2756" s="3"/>
      <c r="D2756" s="1"/>
      <c r="E2756" s="1"/>
      <c r="F2756" s="1"/>
      <c r="G2756" s="1"/>
      <c r="H2756" s="1"/>
      <c r="I2756" s="1"/>
      <c r="J2756" s="1"/>
      <c r="K2756" s="1"/>
      <c r="L2756" s="1"/>
      <c r="M2756" s="1"/>
    </row>
    <row r="2757" spans="1:13" x14ac:dyDescent="0.45">
      <c r="A2757" s="1"/>
      <c r="B2757" s="2"/>
      <c r="C2757" s="3"/>
      <c r="D2757" s="1"/>
      <c r="E2757" s="1"/>
      <c r="F2757" s="1"/>
      <c r="G2757" s="1"/>
      <c r="H2757" s="1"/>
      <c r="I2757" s="1"/>
      <c r="J2757" s="1"/>
      <c r="K2757" s="1"/>
      <c r="L2757" s="1"/>
      <c r="M2757" s="1"/>
    </row>
    <row r="2758" spans="1:13" x14ac:dyDescent="0.45">
      <c r="A2758" s="1"/>
      <c r="B2758" s="2"/>
      <c r="C2758" s="3"/>
      <c r="D2758" s="1"/>
      <c r="E2758" s="1"/>
      <c r="F2758" s="1"/>
      <c r="G2758" s="1"/>
      <c r="H2758" s="1"/>
      <c r="I2758" s="1"/>
      <c r="J2758" s="1"/>
      <c r="K2758" s="1"/>
      <c r="L2758" s="1"/>
      <c r="M2758" s="1"/>
    </row>
    <row r="2759" spans="1:13" x14ac:dyDescent="0.45">
      <c r="A2759" s="1"/>
      <c r="B2759" s="2"/>
      <c r="C2759" s="3"/>
      <c r="D2759" s="1"/>
      <c r="E2759" s="1"/>
      <c r="F2759" s="1"/>
      <c r="G2759" s="1"/>
      <c r="H2759" s="1"/>
      <c r="I2759" s="1"/>
      <c r="J2759" s="1"/>
      <c r="K2759" s="1"/>
      <c r="L2759" s="1"/>
      <c r="M2759" s="1"/>
    </row>
    <row r="2760" spans="1:13" x14ac:dyDescent="0.45">
      <c r="A2760" s="1"/>
      <c r="B2760" s="2"/>
      <c r="C2760" s="3"/>
      <c r="D2760" s="1"/>
      <c r="E2760" s="1"/>
      <c r="F2760" s="1"/>
      <c r="G2760" s="1"/>
      <c r="H2760" s="1"/>
      <c r="I2760" s="1"/>
      <c r="J2760" s="1"/>
      <c r="K2760" s="1"/>
      <c r="L2760" s="1"/>
      <c r="M2760" s="1"/>
    </row>
    <row r="2761" spans="1:13" x14ac:dyDescent="0.45">
      <c r="A2761" s="1"/>
      <c r="B2761" s="2"/>
      <c r="C2761" s="3"/>
      <c r="D2761" s="1"/>
      <c r="E2761" s="1"/>
      <c r="F2761" s="1"/>
      <c r="G2761" s="1"/>
      <c r="H2761" s="1"/>
      <c r="I2761" s="1"/>
      <c r="J2761" s="1"/>
      <c r="K2761" s="1"/>
      <c r="L2761" s="1"/>
      <c r="M2761" s="1"/>
    </row>
    <row r="2762" spans="1:13" x14ac:dyDescent="0.45">
      <c r="A2762" s="1"/>
      <c r="B2762" s="2"/>
      <c r="C2762" s="3"/>
      <c r="D2762" s="1"/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1:13" x14ac:dyDescent="0.45">
      <c r="A2763" s="1"/>
      <c r="B2763" s="2"/>
      <c r="C2763" s="3"/>
      <c r="D2763" s="1"/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1:13" x14ac:dyDescent="0.45">
      <c r="A2764" s="1"/>
      <c r="B2764" s="2"/>
      <c r="C2764" s="3"/>
      <c r="D2764" s="1"/>
      <c r="E2764" s="1"/>
      <c r="F2764" s="1"/>
      <c r="G2764" s="1"/>
      <c r="H2764" s="1"/>
      <c r="I2764" s="1"/>
      <c r="J2764" s="1"/>
      <c r="K2764" s="1"/>
      <c r="L2764" s="1"/>
      <c r="M2764" s="1"/>
    </row>
    <row r="2765" spans="1:13" x14ac:dyDescent="0.45">
      <c r="A2765" s="1"/>
      <c r="B2765" s="2"/>
      <c r="C2765" s="3"/>
      <c r="D2765" s="1"/>
      <c r="E2765" s="1"/>
      <c r="F2765" s="1"/>
      <c r="G2765" s="1"/>
      <c r="H2765" s="1"/>
      <c r="I2765" s="1"/>
      <c r="J2765" s="1"/>
      <c r="K2765" s="1"/>
      <c r="L2765" s="1"/>
      <c r="M2765" s="1"/>
    </row>
    <row r="2766" spans="1:13" x14ac:dyDescent="0.45">
      <c r="A2766" s="1"/>
      <c r="B2766" s="2"/>
      <c r="C2766" s="3"/>
      <c r="D2766" s="1"/>
      <c r="E2766" s="1"/>
      <c r="F2766" s="1"/>
      <c r="G2766" s="1"/>
      <c r="H2766" s="1"/>
      <c r="I2766" s="1"/>
      <c r="J2766" s="1"/>
      <c r="K2766" s="1"/>
      <c r="L2766" s="1"/>
      <c r="M2766" s="1"/>
    </row>
    <row r="2767" spans="1:13" x14ac:dyDescent="0.45">
      <c r="A2767" s="1"/>
      <c r="B2767" s="2"/>
      <c r="C2767" s="3"/>
      <c r="D2767" s="1"/>
      <c r="E2767" s="1"/>
      <c r="F2767" s="1"/>
      <c r="G2767" s="1"/>
      <c r="H2767" s="1"/>
      <c r="I2767" s="1"/>
      <c r="J2767" s="1"/>
      <c r="K2767" s="1"/>
      <c r="L2767" s="1"/>
      <c r="M2767" s="1"/>
    </row>
    <row r="2768" spans="1:13" x14ac:dyDescent="0.45">
      <c r="A2768" s="1"/>
      <c r="B2768" s="2"/>
      <c r="C2768" s="3"/>
      <c r="D2768" s="1"/>
      <c r="E2768" s="1"/>
      <c r="F2768" s="1"/>
      <c r="G2768" s="1"/>
      <c r="H2768" s="1"/>
      <c r="I2768" s="1"/>
      <c r="J2768" s="1"/>
      <c r="K2768" s="1"/>
      <c r="L2768" s="1"/>
      <c r="M2768" s="1"/>
    </row>
    <row r="2769" spans="1:13" x14ac:dyDescent="0.45">
      <c r="A2769" s="1"/>
      <c r="B2769" s="2"/>
      <c r="C2769" s="3"/>
      <c r="D2769" s="1"/>
      <c r="E2769" s="1"/>
      <c r="F2769" s="1"/>
      <c r="G2769" s="1"/>
      <c r="H2769" s="1"/>
      <c r="I2769" s="1"/>
      <c r="J2769" s="1"/>
      <c r="K2769" s="1"/>
      <c r="L2769" s="1"/>
      <c r="M2769" s="1"/>
    </row>
    <row r="2770" spans="1:13" x14ac:dyDescent="0.45">
      <c r="A2770" s="1"/>
      <c r="B2770" s="2"/>
      <c r="C2770" s="3"/>
      <c r="D2770" s="1"/>
      <c r="E2770" s="1"/>
      <c r="F2770" s="1"/>
      <c r="G2770" s="1"/>
      <c r="H2770" s="1"/>
      <c r="I2770" s="1"/>
      <c r="J2770" s="1"/>
      <c r="K2770" s="1"/>
      <c r="L2770" s="1"/>
      <c r="M2770" s="1"/>
    </row>
    <row r="2771" spans="1:13" x14ac:dyDescent="0.45">
      <c r="A2771" s="1"/>
      <c r="B2771" s="2"/>
      <c r="C2771" s="3"/>
      <c r="D2771" s="1"/>
      <c r="E2771" s="1"/>
      <c r="F2771" s="1"/>
      <c r="G2771" s="1"/>
      <c r="H2771" s="1"/>
      <c r="I2771" s="1"/>
      <c r="J2771" s="1"/>
      <c r="K2771" s="1"/>
      <c r="L2771" s="1"/>
      <c r="M2771" s="1"/>
    </row>
    <row r="2772" spans="1:13" x14ac:dyDescent="0.45">
      <c r="A2772" s="1"/>
      <c r="B2772" s="2"/>
      <c r="C2772" s="3"/>
      <c r="D2772" s="1"/>
      <c r="E2772" s="1"/>
      <c r="F2772" s="1"/>
      <c r="G2772" s="1"/>
      <c r="H2772" s="1"/>
      <c r="I2772" s="1"/>
      <c r="J2772" s="1"/>
      <c r="K2772" s="1"/>
      <c r="L2772" s="1"/>
      <c r="M2772" s="1"/>
    </row>
    <row r="2773" spans="1:13" x14ac:dyDescent="0.45">
      <c r="A2773" s="1"/>
      <c r="B2773" s="2"/>
      <c r="C2773" s="3"/>
      <c r="D2773" s="1"/>
      <c r="E2773" s="1"/>
      <c r="F2773" s="1"/>
      <c r="G2773" s="1"/>
      <c r="H2773" s="1"/>
      <c r="I2773" s="1"/>
      <c r="J2773" s="1"/>
      <c r="K2773" s="1"/>
      <c r="L2773" s="1"/>
      <c r="M2773" s="1"/>
    </row>
    <row r="2774" spans="1:13" x14ac:dyDescent="0.45">
      <c r="A2774" s="1"/>
      <c r="B2774" s="2"/>
      <c r="C2774" s="3"/>
      <c r="D2774" s="1"/>
      <c r="E2774" s="1"/>
      <c r="F2774" s="1"/>
      <c r="G2774" s="1"/>
      <c r="H2774" s="1"/>
      <c r="I2774" s="1"/>
      <c r="J2774" s="1"/>
      <c r="K2774" s="1"/>
      <c r="L2774" s="1"/>
      <c r="M2774" s="1"/>
    </row>
    <row r="2775" spans="1:13" x14ac:dyDescent="0.45">
      <c r="A2775" s="1"/>
      <c r="B2775" s="2"/>
      <c r="C2775" s="3"/>
      <c r="D2775" s="1"/>
      <c r="E2775" s="1"/>
      <c r="F2775" s="1"/>
      <c r="G2775" s="1"/>
      <c r="H2775" s="1"/>
      <c r="I2775" s="1"/>
      <c r="J2775" s="1"/>
      <c r="K2775" s="1"/>
      <c r="L2775" s="1"/>
      <c r="M2775" s="1"/>
    </row>
    <row r="2776" spans="1:13" x14ac:dyDescent="0.45">
      <c r="A2776" s="1"/>
      <c r="B2776" s="2"/>
      <c r="C2776" s="3"/>
      <c r="D2776" s="1"/>
      <c r="E2776" s="1"/>
      <c r="F2776" s="1"/>
      <c r="G2776" s="1"/>
      <c r="H2776" s="1"/>
      <c r="I2776" s="1"/>
      <c r="J2776" s="1"/>
      <c r="K2776" s="1"/>
      <c r="L2776" s="1"/>
      <c r="M2776" s="1"/>
    </row>
    <row r="2777" spans="1:13" x14ac:dyDescent="0.45">
      <c r="A2777" s="1"/>
      <c r="B2777" s="2"/>
      <c r="C2777" s="3"/>
      <c r="D2777" s="1"/>
      <c r="E2777" s="1"/>
      <c r="F2777" s="1"/>
      <c r="G2777" s="1"/>
      <c r="H2777" s="1"/>
      <c r="I2777" s="1"/>
      <c r="J2777" s="1"/>
      <c r="K2777" s="1"/>
      <c r="L2777" s="1"/>
      <c r="M2777" s="1"/>
    </row>
    <row r="2778" spans="1:13" x14ac:dyDescent="0.45">
      <c r="A2778" s="1"/>
      <c r="B2778" s="2"/>
      <c r="C2778" s="3"/>
      <c r="D2778" s="1"/>
      <c r="E2778" s="1"/>
      <c r="F2778" s="1"/>
      <c r="G2778" s="1"/>
      <c r="H2778" s="1"/>
      <c r="I2778" s="1"/>
      <c r="J2778" s="1"/>
      <c r="K2778" s="1"/>
      <c r="L2778" s="1"/>
      <c r="M2778" s="1"/>
    </row>
    <row r="2779" spans="1:13" x14ac:dyDescent="0.45">
      <c r="A2779" s="1"/>
      <c r="B2779" s="2"/>
      <c r="C2779" s="3"/>
      <c r="D2779" s="1"/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 x14ac:dyDescent="0.45">
      <c r="A2780" s="1"/>
      <c r="B2780" s="2"/>
      <c r="C2780" s="3"/>
      <c r="D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1:13" x14ac:dyDescent="0.45">
      <c r="A2781" s="1"/>
      <c r="B2781" s="2"/>
      <c r="C2781" s="3"/>
      <c r="D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 x14ac:dyDescent="0.45">
      <c r="A2782" s="1"/>
      <c r="B2782" s="2"/>
      <c r="C2782" s="3"/>
      <c r="D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1:13" x14ac:dyDescent="0.45">
      <c r="A2783" s="1"/>
      <c r="B2783" s="2"/>
      <c r="C2783" s="3"/>
      <c r="D2783" s="1"/>
      <c r="E2783" s="1"/>
      <c r="F2783" s="1"/>
      <c r="G2783" s="1"/>
      <c r="H2783" s="1"/>
      <c r="I2783" s="1"/>
      <c r="J2783" s="1"/>
      <c r="K2783" s="1"/>
      <c r="L2783" s="1"/>
      <c r="M2783" s="1"/>
    </row>
    <row r="2784" spans="1:13" x14ac:dyDescent="0.45">
      <c r="A2784" s="1"/>
      <c r="B2784" s="2"/>
      <c r="C2784" s="3"/>
      <c r="D2784" s="1"/>
      <c r="E2784" s="1"/>
      <c r="F2784" s="1"/>
      <c r="G2784" s="1"/>
      <c r="H2784" s="1"/>
      <c r="I2784" s="1"/>
      <c r="J2784" s="1"/>
      <c r="K2784" s="1"/>
      <c r="L2784" s="1"/>
      <c r="M2784" s="1"/>
    </row>
    <row r="2785" spans="1:13" x14ac:dyDescent="0.45">
      <c r="A2785" s="1"/>
      <c r="B2785" s="2"/>
      <c r="C2785" s="3"/>
      <c r="D2785" s="1"/>
      <c r="E2785" s="1"/>
      <c r="F2785" s="1"/>
      <c r="G2785" s="1"/>
      <c r="H2785" s="1"/>
      <c r="I2785" s="1"/>
      <c r="J2785" s="1"/>
      <c r="K2785" s="1"/>
      <c r="L2785" s="1"/>
      <c r="M2785" s="1"/>
    </row>
    <row r="2786" spans="1:13" x14ac:dyDescent="0.45">
      <c r="A2786" s="1"/>
      <c r="B2786" s="2"/>
      <c r="C2786" s="3"/>
      <c r="D2786" s="1"/>
      <c r="E2786" s="1"/>
      <c r="F2786" s="1"/>
      <c r="G2786" s="1"/>
      <c r="H2786" s="1"/>
      <c r="I2786" s="1"/>
      <c r="J2786" s="1"/>
      <c r="K2786" s="1"/>
      <c r="L2786" s="1"/>
      <c r="M2786" s="1"/>
    </row>
    <row r="2787" spans="1:13" x14ac:dyDescent="0.45">
      <c r="A2787" s="1"/>
      <c r="B2787" s="2"/>
      <c r="C2787" s="3"/>
      <c r="D2787" s="1"/>
      <c r="E2787" s="1"/>
      <c r="F2787" s="1"/>
      <c r="G2787" s="1"/>
      <c r="H2787" s="1"/>
      <c r="I2787" s="1"/>
      <c r="J2787" s="1"/>
      <c r="K2787" s="1"/>
      <c r="L2787" s="1"/>
      <c r="M2787" s="1"/>
    </row>
    <row r="2788" spans="1:13" x14ac:dyDescent="0.45">
      <c r="A2788" s="1"/>
      <c r="B2788" s="2"/>
      <c r="C2788" s="3"/>
      <c r="D2788" s="1"/>
      <c r="E2788" s="1"/>
      <c r="F2788" s="1"/>
      <c r="G2788" s="1"/>
      <c r="H2788" s="1"/>
      <c r="I2788" s="1"/>
      <c r="J2788" s="1"/>
      <c r="K2788" s="1"/>
      <c r="L2788" s="1"/>
      <c r="M2788" s="1"/>
    </row>
    <row r="2789" spans="1:13" x14ac:dyDescent="0.45">
      <c r="A2789" s="1"/>
      <c r="B2789" s="2"/>
      <c r="C2789" s="3"/>
      <c r="D2789" s="1"/>
      <c r="E2789" s="1"/>
      <c r="F2789" s="1"/>
      <c r="G2789" s="1"/>
      <c r="H2789" s="1"/>
      <c r="I2789" s="1"/>
      <c r="J2789" s="1"/>
      <c r="K2789" s="1"/>
      <c r="L2789" s="1"/>
      <c r="M2789" s="1"/>
    </row>
    <row r="2790" spans="1:13" x14ac:dyDescent="0.45">
      <c r="A2790" s="1"/>
      <c r="B2790" s="2"/>
      <c r="C2790" s="3"/>
      <c r="D2790" s="1"/>
      <c r="E2790" s="1"/>
      <c r="F2790" s="1"/>
      <c r="G2790" s="1"/>
      <c r="H2790" s="1"/>
      <c r="I2790" s="1"/>
      <c r="J2790" s="1"/>
      <c r="K2790" s="1"/>
      <c r="L2790" s="1"/>
      <c r="M2790" s="1"/>
    </row>
    <row r="2791" spans="1:13" x14ac:dyDescent="0.45">
      <c r="A2791" s="1"/>
      <c r="B2791" s="2"/>
      <c r="C2791" s="3"/>
      <c r="D2791" s="1"/>
      <c r="E2791" s="1"/>
      <c r="F2791" s="1"/>
      <c r="G2791" s="1"/>
      <c r="H2791" s="1"/>
      <c r="I2791" s="1"/>
      <c r="J2791" s="1"/>
      <c r="K2791" s="1"/>
      <c r="L2791" s="1"/>
      <c r="M2791" s="1"/>
    </row>
    <row r="2792" spans="1:13" x14ac:dyDescent="0.45">
      <c r="A2792" s="1"/>
      <c r="B2792" s="2"/>
      <c r="C2792" s="3"/>
      <c r="D2792" s="1"/>
      <c r="E2792" s="1"/>
      <c r="F2792" s="1"/>
      <c r="G2792" s="1"/>
      <c r="H2792" s="1"/>
      <c r="I2792" s="1"/>
      <c r="J2792" s="1"/>
      <c r="K2792" s="1"/>
      <c r="L2792" s="1"/>
      <c r="M2792" s="1"/>
    </row>
    <row r="2793" spans="1:13" x14ac:dyDescent="0.45">
      <c r="A2793" s="1"/>
      <c r="B2793" s="2"/>
      <c r="C2793" s="3"/>
      <c r="D2793" s="1"/>
      <c r="E2793" s="1"/>
      <c r="F2793" s="1"/>
      <c r="G2793" s="1"/>
      <c r="H2793" s="1"/>
      <c r="I2793" s="1"/>
      <c r="J2793" s="1"/>
      <c r="K2793" s="1"/>
      <c r="L2793" s="1"/>
      <c r="M2793" s="1"/>
    </row>
    <row r="2794" spans="1:13" x14ac:dyDescent="0.45">
      <c r="A2794" s="1"/>
      <c r="B2794" s="2"/>
      <c r="C2794" s="3"/>
      <c r="D2794" s="1"/>
      <c r="E2794" s="1"/>
      <c r="F2794" s="1"/>
      <c r="G2794" s="1"/>
      <c r="H2794" s="1"/>
      <c r="I2794" s="1"/>
      <c r="J2794" s="1"/>
      <c r="K2794" s="1"/>
      <c r="L2794" s="1"/>
      <c r="M2794" s="1"/>
    </row>
    <row r="2795" spans="1:13" x14ac:dyDescent="0.45">
      <c r="A2795" s="1"/>
      <c r="B2795" s="2"/>
      <c r="C2795" s="3"/>
      <c r="D2795" s="1"/>
      <c r="E2795" s="1"/>
      <c r="F2795" s="1"/>
      <c r="G2795" s="1"/>
      <c r="H2795" s="1"/>
      <c r="I2795" s="1"/>
      <c r="J2795" s="1"/>
      <c r="K2795" s="1"/>
      <c r="L2795" s="1"/>
      <c r="M2795" s="1"/>
    </row>
    <row r="2796" spans="1:13" x14ac:dyDescent="0.45">
      <c r="A2796" s="1"/>
      <c r="B2796" s="2"/>
      <c r="C2796" s="3"/>
      <c r="D2796" s="1"/>
      <c r="E2796" s="1"/>
      <c r="F2796" s="1"/>
      <c r="G2796" s="1"/>
      <c r="H2796" s="1"/>
      <c r="I2796" s="1"/>
      <c r="J2796" s="1"/>
      <c r="K2796" s="1"/>
      <c r="L2796" s="1"/>
      <c r="M2796" s="1"/>
    </row>
    <row r="2797" spans="1:13" x14ac:dyDescent="0.45">
      <c r="A2797" s="1"/>
      <c r="B2797" s="2"/>
      <c r="C2797" s="3"/>
      <c r="D2797" s="1"/>
      <c r="E2797" s="1"/>
      <c r="F2797" s="1"/>
      <c r="G2797" s="1"/>
      <c r="H2797" s="1"/>
      <c r="I2797" s="1"/>
      <c r="J2797" s="1"/>
      <c r="K2797" s="1"/>
      <c r="L2797" s="1"/>
      <c r="M2797" s="1"/>
    </row>
    <row r="2798" spans="1:13" x14ac:dyDescent="0.45">
      <c r="A2798" s="1"/>
      <c r="B2798" s="2"/>
      <c r="C2798" s="3"/>
      <c r="D2798" s="1"/>
      <c r="E2798" s="1"/>
      <c r="F2798" s="1"/>
      <c r="G2798" s="1"/>
      <c r="H2798" s="1"/>
      <c r="I2798" s="1"/>
      <c r="J2798" s="1"/>
      <c r="K2798" s="1"/>
      <c r="L2798" s="1"/>
      <c r="M2798" s="1"/>
    </row>
    <row r="2799" spans="1:13" x14ac:dyDescent="0.45">
      <c r="A2799" s="1"/>
      <c r="B2799" s="2"/>
      <c r="C2799" s="3"/>
      <c r="D2799" s="1"/>
      <c r="E2799" s="1"/>
      <c r="F2799" s="1"/>
      <c r="G2799" s="1"/>
      <c r="H2799" s="1"/>
      <c r="I2799" s="1"/>
      <c r="J2799" s="1"/>
      <c r="K2799" s="1"/>
      <c r="L2799" s="1"/>
      <c r="M2799" s="1"/>
    </row>
    <row r="2800" spans="1:13" x14ac:dyDescent="0.45">
      <c r="A2800" s="1"/>
      <c r="B2800" s="2"/>
      <c r="C2800" s="3"/>
      <c r="D2800" s="1"/>
      <c r="E2800" s="1"/>
      <c r="F2800" s="1"/>
      <c r="G2800" s="1"/>
      <c r="H2800" s="1"/>
      <c r="I2800" s="1"/>
      <c r="J2800" s="1"/>
      <c r="K2800" s="1"/>
      <c r="L2800" s="1"/>
      <c r="M2800" s="1"/>
    </row>
    <row r="2801" spans="1:13" x14ac:dyDescent="0.45">
      <c r="A2801" s="1"/>
      <c r="B2801" s="2"/>
      <c r="C2801" s="3"/>
      <c r="D2801" s="1"/>
      <c r="E2801" s="1"/>
      <c r="F2801" s="1"/>
      <c r="G2801" s="1"/>
      <c r="H2801" s="1"/>
      <c r="I2801" s="1"/>
      <c r="J2801" s="1"/>
      <c r="K2801" s="1"/>
      <c r="L2801" s="1"/>
      <c r="M2801" s="1"/>
    </row>
    <row r="2802" spans="1:13" x14ac:dyDescent="0.45">
      <c r="A2802" s="1"/>
      <c r="B2802" s="2"/>
      <c r="C2802" s="3"/>
      <c r="D2802" s="1"/>
      <c r="E2802" s="1"/>
      <c r="F2802" s="1"/>
      <c r="G2802" s="1"/>
      <c r="H2802" s="1"/>
      <c r="I2802" s="1"/>
      <c r="J2802" s="1"/>
      <c r="K2802" s="1"/>
      <c r="L2802" s="1"/>
      <c r="M2802" s="1"/>
    </row>
    <row r="2803" spans="1:13" x14ac:dyDescent="0.45">
      <c r="A2803" s="1"/>
      <c r="B2803" s="2"/>
      <c r="C2803" s="3"/>
      <c r="D2803" s="1"/>
      <c r="E2803" s="1"/>
      <c r="F2803" s="1"/>
      <c r="G2803" s="1"/>
      <c r="H2803" s="1"/>
      <c r="I2803" s="1"/>
      <c r="J2803" s="1"/>
      <c r="K2803" s="1"/>
      <c r="L2803" s="1"/>
      <c r="M2803" s="1"/>
    </row>
    <row r="2804" spans="1:13" x14ac:dyDescent="0.45">
      <c r="A2804" s="1"/>
      <c r="B2804" s="2"/>
      <c r="C2804" s="3"/>
      <c r="D2804" s="1"/>
      <c r="E2804" s="1"/>
      <c r="F2804" s="1"/>
      <c r="G2804" s="1"/>
      <c r="H2804" s="1"/>
      <c r="I2804" s="1"/>
      <c r="J2804" s="1"/>
      <c r="K2804" s="1"/>
      <c r="L2804" s="1"/>
      <c r="M2804" s="1"/>
    </row>
    <row r="2805" spans="1:13" x14ac:dyDescent="0.45">
      <c r="A2805" s="1"/>
      <c r="B2805" s="2"/>
      <c r="C2805" s="3"/>
      <c r="D2805" s="1"/>
      <c r="E2805" s="1"/>
      <c r="F2805" s="1"/>
      <c r="G2805" s="1"/>
      <c r="H2805" s="1"/>
      <c r="I2805" s="1"/>
      <c r="J2805" s="1"/>
      <c r="K2805" s="1"/>
      <c r="L2805" s="1"/>
      <c r="M2805" s="1"/>
    </row>
    <row r="2806" spans="1:13" x14ac:dyDescent="0.45">
      <c r="A2806" s="1"/>
      <c r="B2806" s="2"/>
      <c r="C2806" s="3"/>
      <c r="D2806" s="1"/>
      <c r="E2806" s="1"/>
      <c r="F2806" s="1"/>
      <c r="G2806" s="1"/>
      <c r="H2806" s="1"/>
      <c r="I2806" s="1"/>
      <c r="J2806" s="1"/>
      <c r="K2806" s="1"/>
      <c r="L2806" s="1"/>
      <c r="M2806" s="1"/>
    </row>
    <row r="2807" spans="1:13" x14ac:dyDescent="0.45">
      <c r="A2807" s="1"/>
      <c r="B2807" s="2"/>
      <c r="C2807" s="3"/>
      <c r="D2807" s="1"/>
      <c r="E2807" s="1"/>
      <c r="F2807" s="1"/>
      <c r="G2807" s="1"/>
      <c r="H2807" s="1"/>
      <c r="I2807" s="1"/>
      <c r="J2807" s="1"/>
      <c r="K2807" s="1"/>
      <c r="L2807" s="1"/>
      <c r="M2807" s="1"/>
    </row>
    <row r="2808" spans="1:13" x14ac:dyDescent="0.45">
      <c r="A2808" s="1"/>
      <c r="B2808" s="2"/>
      <c r="C2808" s="3"/>
      <c r="D2808" s="1"/>
      <c r="E2808" s="1"/>
      <c r="F2808" s="1"/>
      <c r="G2808" s="1"/>
      <c r="H2808" s="1"/>
      <c r="I2808" s="1"/>
      <c r="J2808" s="1"/>
      <c r="K2808" s="1"/>
      <c r="L2808" s="1"/>
      <c r="M2808" s="1"/>
    </row>
    <row r="2809" spans="1:13" x14ac:dyDescent="0.45">
      <c r="A2809" s="1"/>
      <c r="B2809" s="2"/>
      <c r="C2809" s="3"/>
      <c r="D2809" s="1"/>
      <c r="E2809" s="1"/>
      <c r="F2809" s="1"/>
      <c r="G2809" s="1"/>
      <c r="H2809" s="1"/>
      <c r="I2809" s="1"/>
      <c r="J2809" s="1"/>
      <c r="K2809" s="1"/>
      <c r="L2809" s="1"/>
      <c r="M2809" s="1"/>
    </row>
    <row r="2810" spans="1:13" x14ac:dyDescent="0.45">
      <c r="A2810" s="1"/>
      <c r="B2810" s="2"/>
      <c r="C2810" s="3"/>
      <c r="D2810" s="1"/>
      <c r="E2810" s="1"/>
      <c r="F2810" s="1"/>
      <c r="G2810" s="1"/>
      <c r="H2810" s="1"/>
      <c r="I2810" s="1"/>
      <c r="J2810" s="1"/>
      <c r="K2810" s="1"/>
      <c r="L2810" s="1"/>
      <c r="M2810" s="1"/>
    </row>
    <row r="2811" spans="1:13" x14ac:dyDescent="0.45">
      <c r="A2811" s="1"/>
      <c r="B2811" s="2"/>
      <c r="C2811" s="3"/>
      <c r="D2811" s="1"/>
      <c r="E2811" s="1"/>
      <c r="F2811" s="1"/>
      <c r="G2811" s="1"/>
      <c r="H2811" s="1"/>
      <c r="I2811" s="1"/>
      <c r="J2811" s="1"/>
      <c r="K2811" s="1"/>
      <c r="L2811" s="1"/>
      <c r="M2811" s="1"/>
    </row>
    <row r="2812" spans="1:13" x14ac:dyDescent="0.45">
      <c r="A2812" s="1"/>
      <c r="B2812" s="2"/>
      <c r="C2812" s="3"/>
      <c r="D2812" s="1"/>
      <c r="E2812" s="1"/>
      <c r="F2812" s="1"/>
      <c r="G2812" s="1"/>
      <c r="H2812" s="1"/>
      <c r="I2812" s="1"/>
      <c r="J2812" s="1"/>
      <c r="K2812" s="1"/>
      <c r="L2812" s="1"/>
      <c r="M2812" s="1"/>
    </row>
    <row r="2813" spans="1:13" x14ac:dyDescent="0.45">
      <c r="A2813" s="1"/>
      <c r="B2813" s="2"/>
      <c r="C2813" s="3"/>
      <c r="D2813" s="1"/>
      <c r="E2813" s="1"/>
      <c r="F2813" s="1"/>
      <c r="G2813" s="1"/>
      <c r="H2813" s="1"/>
      <c r="I2813" s="1"/>
      <c r="J2813" s="1"/>
      <c r="K2813" s="1"/>
      <c r="L2813" s="1"/>
      <c r="M2813" s="1"/>
    </row>
    <row r="2814" spans="1:13" x14ac:dyDescent="0.45">
      <c r="A2814" s="1"/>
      <c r="B2814" s="2"/>
      <c r="C2814" s="3"/>
      <c r="D2814" s="1"/>
      <c r="E2814" s="1"/>
      <c r="F2814" s="1"/>
      <c r="G2814" s="1"/>
      <c r="H2814" s="1"/>
      <c r="I2814" s="1"/>
      <c r="J2814" s="1"/>
      <c r="K2814" s="1"/>
      <c r="L2814" s="1"/>
      <c r="M2814" s="1"/>
    </row>
    <row r="2815" spans="1:13" x14ac:dyDescent="0.45">
      <c r="A2815" s="1"/>
      <c r="B2815" s="2"/>
      <c r="C2815" s="3"/>
      <c r="D2815" s="1"/>
      <c r="E2815" s="1"/>
      <c r="F2815" s="1"/>
      <c r="G2815" s="1"/>
      <c r="H2815" s="1"/>
      <c r="I2815" s="1"/>
      <c r="J2815" s="1"/>
      <c r="K2815" s="1"/>
      <c r="L2815" s="1"/>
      <c r="M2815" s="1"/>
    </row>
    <row r="2816" spans="1:13" x14ac:dyDescent="0.45">
      <c r="A2816" s="1"/>
      <c r="B2816" s="2"/>
      <c r="C2816" s="3"/>
      <c r="D2816" s="1"/>
      <c r="E2816" s="1"/>
      <c r="F2816" s="1"/>
      <c r="G2816" s="1"/>
      <c r="H2816" s="1"/>
      <c r="I2816" s="1"/>
      <c r="J2816" s="1"/>
      <c r="K2816" s="1"/>
      <c r="L2816" s="1"/>
      <c r="M2816" s="1"/>
    </row>
    <row r="2817" spans="1:13" x14ac:dyDescent="0.45">
      <c r="A2817" s="1"/>
      <c r="B2817" s="2"/>
      <c r="C2817" s="3"/>
      <c r="D2817" s="1"/>
      <c r="E2817" s="1"/>
      <c r="F2817" s="1"/>
      <c r="G2817" s="1"/>
      <c r="H2817" s="1"/>
      <c r="I2817" s="1"/>
      <c r="J2817" s="1"/>
      <c r="K2817" s="1"/>
      <c r="L2817" s="1"/>
      <c r="M2817" s="1"/>
    </row>
    <row r="2818" spans="1:13" x14ac:dyDescent="0.45">
      <c r="A2818" s="1"/>
      <c r="B2818" s="2"/>
      <c r="C2818" s="3"/>
      <c r="D2818" s="1"/>
      <c r="E2818" s="1"/>
      <c r="F2818" s="1"/>
      <c r="G2818" s="1"/>
      <c r="H2818" s="1"/>
      <c r="I2818" s="1"/>
      <c r="J2818" s="1"/>
      <c r="K2818" s="1"/>
      <c r="L2818" s="1"/>
      <c r="M2818" s="1"/>
    </row>
    <row r="2819" spans="1:13" x14ac:dyDescent="0.45">
      <c r="A2819" s="1"/>
      <c r="B2819" s="2"/>
      <c r="C2819" s="3"/>
      <c r="D2819" s="1"/>
      <c r="E2819" s="1"/>
      <c r="F2819" s="1"/>
      <c r="G2819" s="1"/>
      <c r="H2819" s="1"/>
      <c r="I2819" s="1"/>
      <c r="J2819" s="1"/>
      <c r="K2819" s="1"/>
      <c r="L2819" s="1"/>
      <c r="M2819" s="1"/>
    </row>
    <row r="2820" spans="1:13" x14ac:dyDescent="0.45">
      <c r="A2820" s="1"/>
      <c r="B2820" s="2"/>
      <c r="C2820" s="3"/>
      <c r="D2820" s="1"/>
      <c r="E2820" s="1"/>
      <c r="F2820" s="1"/>
      <c r="G2820" s="1"/>
      <c r="H2820" s="1"/>
      <c r="I2820" s="1"/>
      <c r="J2820" s="1"/>
      <c r="K2820" s="1"/>
      <c r="L2820" s="1"/>
      <c r="M2820" s="1"/>
    </row>
    <row r="2821" spans="1:13" x14ac:dyDescent="0.45">
      <c r="A2821" s="1"/>
      <c r="B2821" s="2"/>
      <c r="C2821" s="3"/>
      <c r="D2821" s="1"/>
      <c r="E2821" s="1"/>
      <c r="F2821" s="1"/>
      <c r="G2821" s="1"/>
      <c r="H2821" s="1"/>
      <c r="I2821" s="1"/>
      <c r="J2821" s="1"/>
      <c r="K2821" s="1"/>
      <c r="L2821" s="1"/>
      <c r="M2821" s="1"/>
    </row>
    <row r="2822" spans="1:13" x14ac:dyDescent="0.45">
      <c r="A2822" s="1"/>
      <c r="B2822" s="2"/>
      <c r="C2822" s="3"/>
      <c r="D2822" s="1"/>
      <c r="E2822" s="1"/>
      <c r="F2822" s="1"/>
      <c r="G2822" s="1"/>
      <c r="H2822" s="1"/>
      <c r="I2822" s="1"/>
      <c r="J2822" s="1"/>
      <c r="K2822" s="1"/>
      <c r="L2822" s="1"/>
      <c r="M2822" s="1"/>
    </row>
    <row r="2823" spans="1:13" x14ac:dyDescent="0.45">
      <c r="A2823" s="1"/>
      <c r="B2823" s="2"/>
      <c r="C2823" s="3"/>
      <c r="D2823" s="1"/>
      <c r="E2823" s="1"/>
      <c r="F2823" s="1"/>
      <c r="G2823" s="1"/>
      <c r="H2823" s="1"/>
      <c r="I2823" s="1"/>
      <c r="J2823" s="1"/>
      <c r="K2823" s="1"/>
      <c r="L2823" s="1"/>
      <c r="M2823" s="1"/>
    </row>
    <row r="2824" spans="1:13" x14ac:dyDescent="0.45">
      <c r="A2824" s="1"/>
      <c r="B2824" s="2"/>
      <c r="C2824" s="3"/>
      <c r="D2824" s="1"/>
      <c r="E2824" s="1"/>
      <c r="F2824" s="1"/>
      <c r="G2824" s="1"/>
      <c r="H2824" s="1"/>
      <c r="I2824" s="1"/>
      <c r="J2824" s="1"/>
      <c r="K2824" s="1"/>
      <c r="L2824" s="1"/>
      <c r="M2824" s="1"/>
    </row>
    <row r="2825" spans="1:13" x14ac:dyDescent="0.45">
      <c r="A2825" s="1"/>
      <c r="B2825" s="2"/>
      <c r="C2825" s="3"/>
      <c r="D2825" s="1"/>
      <c r="E2825" s="1"/>
      <c r="F2825" s="1"/>
      <c r="G2825" s="1"/>
      <c r="H2825" s="1"/>
      <c r="I2825" s="1"/>
      <c r="J2825" s="1"/>
      <c r="K2825" s="1"/>
      <c r="L2825" s="1"/>
      <c r="M2825" s="1"/>
    </row>
    <row r="2826" spans="1:13" x14ac:dyDescent="0.45">
      <c r="A2826" s="1"/>
      <c r="B2826" s="2"/>
      <c r="C2826" s="3"/>
      <c r="D2826" s="1"/>
      <c r="E2826" s="1"/>
      <c r="F2826" s="1"/>
      <c r="G2826" s="1"/>
      <c r="H2826" s="1"/>
      <c r="I2826" s="1"/>
      <c r="J2826" s="1"/>
      <c r="K2826" s="1"/>
      <c r="L2826" s="1"/>
      <c r="M2826" s="1"/>
    </row>
    <row r="2827" spans="1:13" x14ac:dyDescent="0.45">
      <c r="A2827" s="1"/>
      <c r="B2827" s="2"/>
      <c r="C2827" s="3"/>
      <c r="D2827" s="1"/>
      <c r="E2827" s="1"/>
      <c r="F2827" s="1"/>
      <c r="G2827" s="1"/>
      <c r="H2827" s="1"/>
      <c r="I2827" s="1"/>
      <c r="J2827" s="1"/>
      <c r="K2827" s="1"/>
      <c r="L2827" s="1"/>
      <c r="M2827" s="1"/>
    </row>
    <row r="2828" spans="1:13" x14ac:dyDescent="0.45">
      <c r="A2828" s="1"/>
      <c r="B2828" s="2"/>
      <c r="C2828" s="3"/>
      <c r="D2828" s="1"/>
      <c r="E2828" s="1"/>
      <c r="F2828" s="1"/>
      <c r="G2828" s="1"/>
      <c r="H2828" s="1"/>
      <c r="I2828" s="1"/>
      <c r="J2828" s="1"/>
      <c r="K2828" s="1"/>
      <c r="L2828" s="1"/>
      <c r="M2828" s="1"/>
    </row>
    <row r="2829" spans="1:13" x14ac:dyDescent="0.45">
      <c r="A2829" s="1"/>
      <c r="B2829" s="2"/>
      <c r="C2829" s="3"/>
      <c r="D2829" s="1"/>
      <c r="E2829" s="1"/>
      <c r="F2829" s="1"/>
      <c r="G2829" s="1"/>
      <c r="H2829" s="1"/>
      <c r="I2829" s="1"/>
      <c r="J2829" s="1"/>
      <c r="K2829" s="1"/>
      <c r="L2829" s="1"/>
      <c r="M2829" s="1"/>
    </row>
    <row r="2830" spans="1:13" x14ac:dyDescent="0.45">
      <c r="A2830" s="1"/>
      <c r="B2830" s="2"/>
      <c r="C2830" s="3"/>
      <c r="D2830" s="1"/>
      <c r="E2830" s="1"/>
      <c r="F2830" s="1"/>
      <c r="G2830" s="1"/>
      <c r="H2830" s="1"/>
      <c r="I2830" s="1"/>
      <c r="J2830" s="1"/>
      <c r="K2830" s="1"/>
      <c r="L2830" s="1"/>
      <c r="M2830" s="1"/>
    </row>
    <row r="2831" spans="1:13" x14ac:dyDescent="0.45">
      <c r="A2831" s="1"/>
      <c r="B2831" s="2"/>
      <c r="C2831" s="3"/>
      <c r="D2831" s="1"/>
      <c r="E2831" s="1"/>
      <c r="F2831" s="1"/>
      <c r="G2831" s="1"/>
      <c r="H2831" s="1"/>
      <c r="I2831" s="1"/>
      <c r="J2831" s="1"/>
      <c r="K2831" s="1"/>
      <c r="L2831" s="1"/>
      <c r="M2831" s="1"/>
    </row>
    <row r="2832" spans="1:13" x14ac:dyDescent="0.45">
      <c r="A2832" s="1"/>
      <c r="B2832" s="2"/>
      <c r="C2832" s="3"/>
      <c r="D2832" s="1"/>
      <c r="E2832" s="1"/>
      <c r="F2832" s="1"/>
      <c r="G2832" s="1"/>
      <c r="H2832" s="1"/>
      <c r="I2832" s="1"/>
      <c r="J2832" s="1"/>
      <c r="K2832" s="1"/>
      <c r="L2832" s="1"/>
      <c r="M2832" s="1"/>
    </row>
    <row r="2833" spans="1:13" x14ac:dyDescent="0.45">
      <c r="A2833" s="1"/>
      <c r="B2833" s="2"/>
      <c r="C2833" s="3"/>
      <c r="D2833" s="1"/>
      <c r="E2833" s="1"/>
      <c r="F2833" s="1"/>
      <c r="G2833" s="1"/>
      <c r="H2833" s="1"/>
      <c r="I2833" s="1"/>
      <c r="J2833" s="1"/>
      <c r="K2833" s="1"/>
      <c r="L2833" s="1"/>
      <c r="M2833" s="1"/>
    </row>
    <row r="2834" spans="1:13" x14ac:dyDescent="0.45">
      <c r="A2834" s="1"/>
      <c r="B2834" s="2"/>
      <c r="C2834" s="3"/>
      <c r="D2834" s="1"/>
      <c r="E2834" s="1"/>
      <c r="F2834" s="1"/>
      <c r="G2834" s="1"/>
      <c r="H2834" s="1"/>
      <c r="I2834" s="1"/>
      <c r="J2834" s="1"/>
      <c r="K2834" s="1"/>
      <c r="L2834" s="1"/>
      <c r="M2834" s="1"/>
    </row>
    <row r="2835" spans="1:13" x14ac:dyDescent="0.45">
      <c r="A2835" s="1"/>
      <c r="B2835" s="2"/>
      <c r="C2835" s="3"/>
      <c r="D2835" s="1"/>
      <c r="E2835" s="1"/>
      <c r="F2835" s="1"/>
      <c r="G2835" s="1"/>
      <c r="H2835" s="1"/>
      <c r="I2835" s="1"/>
      <c r="J2835" s="1"/>
      <c r="K2835" s="1"/>
      <c r="L2835" s="1"/>
      <c r="M2835" s="1"/>
    </row>
    <row r="2836" spans="1:13" x14ac:dyDescent="0.45">
      <c r="A2836" s="1"/>
      <c r="B2836" s="2"/>
      <c r="C2836" s="3"/>
      <c r="D2836" s="1"/>
      <c r="E2836" s="1"/>
      <c r="F2836" s="1"/>
      <c r="G2836" s="1"/>
      <c r="H2836" s="1"/>
      <c r="I2836" s="1"/>
      <c r="J2836" s="1"/>
      <c r="K2836" s="1"/>
      <c r="L2836" s="1"/>
      <c r="M2836" s="1"/>
    </row>
    <row r="2837" spans="1:13" x14ac:dyDescent="0.45">
      <c r="A2837" s="1"/>
      <c r="B2837" s="2"/>
      <c r="C2837" s="3"/>
      <c r="D2837" s="1"/>
      <c r="E2837" s="1"/>
      <c r="F2837" s="1"/>
      <c r="G2837" s="1"/>
      <c r="H2837" s="1"/>
      <c r="I2837" s="1"/>
      <c r="J2837" s="1"/>
      <c r="K2837" s="1"/>
      <c r="L2837" s="1"/>
      <c r="M2837" s="1"/>
    </row>
    <row r="2838" spans="1:13" x14ac:dyDescent="0.45">
      <c r="A2838" s="1"/>
      <c r="B2838" s="2"/>
      <c r="C2838" s="3"/>
      <c r="D2838" s="1"/>
      <c r="E2838" s="1"/>
      <c r="F2838" s="1"/>
      <c r="G2838" s="1"/>
      <c r="H2838" s="1"/>
      <c r="I2838" s="1"/>
      <c r="J2838" s="1"/>
      <c r="K2838" s="1"/>
      <c r="L2838" s="1"/>
      <c r="M2838" s="1"/>
    </row>
    <row r="2839" spans="1:13" x14ac:dyDescent="0.45">
      <c r="A2839" s="1"/>
      <c r="B2839" s="2"/>
      <c r="C2839" s="3"/>
      <c r="D2839" s="1"/>
      <c r="E2839" s="1"/>
      <c r="F2839" s="1"/>
      <c r="G2839" s="1"/>
      <c r="H2839" s="1"/>
      <c r="I2839" s="1"/>
      <c r="J2839" s="1"/>
      <c r="K2839" s="1"/>
      <c r="L2839" s="1"/>
      <c r="M2839" s="1"/>
    </row>
    <row r="2840" spans="1:13" x14ac:dyDescent="0.45">
      <c r="A2840" s="1"/>
      <c r="B2840" s="2"/>
      <c r="C2840" s="3"/>
      <c r="D2840" s="1"/>
      <c r="E2840" s="1"/>
      <c r="F2840" s="1"/>
      <c r="G2840" s="1"/>
      <c r="H2840" s="1"/>
      <c r="I2840" s="1"/>
      <c r="J2840" s="1"/>
      <c r="K2840" s="1"/>
      <c r="L2840" s="1"/>
      <c r="M2840" s="1"/>
    </row>
    <row r="2841" spans="1:13" x14ac:dyDescent="0.45">
      <c r="A2841" s="1"/>
      <c r="B2841" s="2"/>
      <c r="C2841" s="3"/>
      <c r="D2841" s="1"/>
      <c r="E2841" s="1"/>
      <c r="F2841" s="1"/>
      <c r="G2841" s="1"/>
      <c r="H2841" s="1"/>
      <c r="I2841" s="1"/>
      <c r="J2841" s="1"/>
      <c r="K2841" s="1"/>
      <c r="L2841" s="1"/>
      <c r="M2841" s="1"/>
    </row>
    <row r="2842" spans="1:13" x14ac:dyDescent="0.45">
      <c r="A2842" s="1"/>
      <c r="B2842" s="2"/>
      <c r="C2842" s="3"/>
      <c r="D2842" s="1"/>
      <c r="E2842" s="1"/>
      <c r="F2842" s="1"/>
      <c r="G2842" s="1"/>
      <c r="H2842" s="1"/>
      <c r="I2842" s="1"/>
      <c r="J2842" s="1"/>
      <c r="K2842" s="1"/>
      <c r="L2842" s="1"/>
      <c r="M2842" s="1"/>
    </row>
    <row r="2843" spans="1:13" x14ac:dyDescent="0.45">
      <c r="A2843" s="1"/>
      <c r="B2843" s="2"/>
      <c r="C2843" s="3"/>
      <c r="D2843" s="1"/>
      <c r="E2843" s="1"/>
      <c r="F2843" s="1"/>
      <c r="G2843" s="1"/>
      <c r="H2843" s="1"/>
      <c r="I2843" s="1"/>
      <c r="J2843" s="1"/>
      <c r="K2843" s="1"/>
      <c r="L2843" s="1"/>
      <c r="M2843" s="1"/>
    </row>
    <row r="2844" spans="1:13" x14ac:dyDescent="0.45">
      <c r="A2844" s="1"/>
      <c r="B2844" s="2"/>
      <c r="C2844" s="3"/>
      <c r="D2844" s="1"/>
      <c r="E2844" s="1"/>
      <c r="F2844" s="1"/>
      <c r="G2844" s="1"/>
      <c r="H2844" s="1"/>
      <c r="I2844" s="1"/>
      <c r="J2844" s="1"/>
      <c r="K2844" s="1"/>
      <c r="L2844" s="1"/>
      <c r="M2844" s="1"/>
    </row>
    <row r="2845" spans="1:13" x14ac:dyDescent="0.45">
      <c r="A2845" s="1"/>
      <c r="B2845" s="2"/>
      <c r="C2845" s="3"/>
      <c r="D2845" s="1"/>
      <c r="E2845" s="1"/>
      <c r="F2845" s="1"/>
      <c r="G2845" s="1"/>
      <c r="H2845" s="1"/>
      <c r="I2845" s="1"/>
      <c r="J2845" s="1"/>
      <c r="K2845" s="1"/>
      <c r="L2845" s="1"/>
      <c r="M2845" s="1"/>
    </row>
    <row r="2846" spans="1:13" x14ac:dyDescent="0.45">
      <c r="A2846" s="1"/>
      <c r="B2846" s="2"/>
      <c r="C2846" s="3"/>
      <c r="D2846" s="1"/>
      <c r="E2846" s="1"/>
      <c r="F2846" s="1"/>
      <c r="G2846" s="1"/>
      <c r="H2846" s="1"/>
      <c r="I2846" s="1"/>
      <c r="J2846" s="1"/>
      <c r="K2846" s="1"/>
      <c r="L2846" s="1"/>
      <c r="M2846" s="1"/>
    </row>
    <row r="2847" spans="1:13" x14ac:dyDescent="0.45">
      <c r="A2847" s="1"/>
      <c r="B2847" s="2"/>
      <c r="C2847" s="3"/>
      <c r="D2847" s="1"/>
      <c r="E2847" s="1"/>
      <c r="F2847" s="1"/>
      <c r="G2847" s="1"/>
      <c r="H2847" s="1"/>
      <c r="I2847" s="1"/>
      <c r="J2847" s="1"/>
      <c r="K2847" s="1"/>
      <c r="L2847" s="1"/>
      <c r="M2847" s="1"/>
    </row>
    <row r="2848" spans="1:13" x14ac:dyDescent="0.45">
      <c r="A2848" s="1"/>
      <c r="B2848" s="2"/>
      <c r="C2848" s="3"/>
      <c r="D2848" s="1"/>
      <c r="E2848" s="1"/>
      <c r="F2848" s="1"/>
      <c r="G2848" s="1"/>
      <c r="H2848" s="1"/>
      <c r="I2848" s="1"/>
      <c r="J2848" s="1"/>
      <c r="K2848" s="1"/>
      <c r="L2848" s="1"/>
      <c r="M2848" s="1"/>
    </row>
    <row r="2849" spans="1:13" x14ac:dyDescent="0.45">
      <c r="A2849" s="1"/>
      <c r="B2849" s="2"/>
      <c r="C2849" s="3"/>
      <c r="D2849" s="1"/>
      <c r="E2849" s="1"/>
      <c r="F2849" s="1"/>
      <c r="G2849" s="1"/>
      <c r="H2849" s="1"/>
      <c r="I2849" s="1"/>
      <c r="J2849" s="1"/>
      <c r="K2849" s="1"/>
      <c r="L2849" s="1"/>
      <c r="M2849" s="1"/>
    </row>
    <row r="2850" spans="1:13" x14ac:dyDescent="0.45">
      <c r="A2850" s="1"/>
      <c r="B2850" s="2"/>
      <c r="C2850" s="3"/>
      <c r="D2850" s="1"/>
      <c r="E2850" s="1"/>
      <c r="F2850" s="1"/>
      <c r="G2850" s="1"/>
      <c r="H2850" s="1"/>
      <c r="I2850" s="1"/>
      <c r="J2850" s="1"/>
      <c r="K2850" s="1"/>
      <c r="L2850" s="1"/>
      <c r="M2850" s="1"/>
    </row>
    <row r="2851" spans="1:13" x14ac:dyDescent="0.45">
      <c r="A2851" s="1"/>
      <c r="B2851" s="2"/>
      <c r="C2851" s="3"/>
      <c r="D2851" s="1"/>
      <c r="E2851" s="1"/>
      <c r="F2851" s="1"/>
      <c r="G2851" s="1"/>
      <c r="H2851" s="1"/>
      <c r="I2851" s="1"/>
      <c r="J2851" s="1"/>
      <c r="K2851" s="1"/>
      <c r="L2851" s="1"/>
      <c r="M2851" s="1"/>
    </row>
    <row r="2852" spans="1:13" x14ac:dyDescent="0.45">
      <c r="A2852" s="1"/>
      <c r="B2852" s="2"/>
      <c r="C2852" s="3"/>
      <c r="D2852" s="1"/>
      <c r="E2852" s="1"/>
      <c r="F2852" s="1"/>
      <c r="G2852" s="1"/>
      <c r="H2852" s="1"/>
      <c r="I2852" s="1"/>
      <c r="J2852" s="1"/>
      <c r="K2852" s="1"/>
      <c r="L2852" s="1"/>
      <c r="M2852" s="1"/>
    </row>
    <row r="2853" spans="1:13" x14ac:dyDescent="0.45">
      <c r="A2853" s="1"/>
      <c r="B2853" s="2"/>
      <c r="C2853" s="3"/>
      <c r="D2853" s="1"/>
      <c r="E2853" s="1"/>
      <c r="F2853" s="1"/>
      <c r="G2853" s="1"/>
      <c r="H2853" s="1"/>
      <c r="I2853" s="1"/>
      <c r="J2853" s="1"/>
      <c r="K2853" s="1"/>
      <c r="L2853" s="1"/>
      <c r="M2853" s="1"/>
    </row>
    <row r="2854" spans="1:13" x14ac:dyDescent="0.45">
      <c r="A2854" s="1"/>
      <c r="B2854" s="2"/>
      <c r="C2854" s="3"/>
      <c r="D2854" s="1"/>
      <c r="E2854" s="1"/>
      <c r="F2854" s="1"/>
      <c r="G2854" s="1"/>
      <c r="H2854" s="1"/>
      <c r="I2854" s="1"/>
      <c r="J2854" s="1"/>
      <c r="K2854" s="1"/>
      <c r="L2854" s="1"/>
      <c r="M2854" s="1"/>
    </row>
    <row r="2855" spans="1:13" x14ac:dyDescent="0.45">
      <c r="A2855" s="1"/>
      <c r="B2855" s="2"/>
      <c r="C2855" s="3"/>
      <c r="D2855" s="1"/>
      <c r="E2855" s="1"/>
      <c r="F2855" s="1"/>
      <c r="G2855" s="1"/>
      <c r="H2855" s="1"/>
      <c r="I2855" s="1"/>
      <c r="J2855" s="1"/>
      <c r="K2855" s="1"/>
      <c r="L2855" s="1"/>
      <c r="M2855" s="1"/>
    </row>
    <row r="2856" spans="1:13" x14ac:dyDescent="0.45">
      <c r="A2856" s="1"/>
      <c r="B2856" s="2"/>
      <c r="C2856" s="3"/>
      <c r="D2856" s="1"/>
      <c r="E2856" s="1"/>
      <c r="F2856" s="1"/>
      <c r="G2856" s="1"/>
      <c r="H2856" s="1"/>
      <c r="I2856" s="1"/>
      <c r="J2856" s="1"/>
      <c r="K2856" s="1"/>
      <c r="L2856" s="1"/>
      <c r="M2856" s="1"/>
    </row>
    <row r="2857" spans="1:13" x14ac:dyDescent="0.45">
      <c r="A2857" s="1"/>
      <c r="B2857" s="2"/>
      <c r="C2857" s="3"/>
      <c r="D2857" s="1"/>
      <c r="E2857" s="1"/>
      <c r="F2857" s="1"/>
      <c r="G2857" s="1"/>
      <c r="H2857" s="1"/>
      <c r="I2857" s="1"/>
      <c r="J2857" s="1"/>
      <c r="K2857" s="1"/>
      <c r="L2857" s="1"/>
      <c r="M2857" s="1"/>
    </row>
    <row r="2858" spans="1:13" x14ac:dyDescent="0.45">
      <c r="A2858" s="1"/>
      <c r="B2858" s="2"/>
      <c r="C2858" s="3"/>
      <c r="D2858" s="1"/>
      <c r="E2858" s="1"/>
      <c r="F2858" s="1"/>
      <c r="G2858" s="1"/>
      <c r="H2858" s="1"/>
      <c r="I2858" s="1"/>
      <c r="J2858" s="1"/>
      <c r="K2858" s="1"/>
      <c r="L2858" s="1"/>
      <c r="M2858" s="1"/>
    </row>
    <row r="2859" spans="1:13" x14ac:dyDescent="0.45">
      <c r="A2859" s="1"/>
      <c r="B2859" s="2"/>
      <c r="C2859" s="3"/>
      <c r="D2859" s="1"/>
      <c r="E2859" s="1"/>
      <c r="F2859" s="1"/>
      <c r="G2859" s="1"/>
      <c r="H2859" s="1"/>
      <c r="I2859" s="1"/>
      <c r="J2859" s="1"/>
      <c r="K2859" s="1"/>
      <c r="L2859" s="1"/>
      <c r="M2859" s="1"/>
    </row>
    <row r="2860" spans="1:13" x14ac:dyDescent="0.45">
      <c r="A2860" s="1"/>
      <c r="B2860" s="2"/>
      <c r="C2860" s="3"/>
      <c r="D2860" s="1"/>
      <c r="E2860" s="1"/>
      <c r="F2860" s="1"/>
      <c r="G2860" s="1"/>
      <c r="H2860" s="1"/>
      <c r="I2860" s="1"/>
      <c r="J2860" s="1"/>
      <c r="K2860" s="1"/>
      <c r="L2860" s="1"/>
      <c r="M2860" s="1"/>
    </row>
    <row r="2861" spans="1:13" x14ac:dyDescent="0.45">
      <c r="A2861" s="1"/>
      <c r="B2861" s="2"/>
      <c r="C2861" s="3"/>
      <c r="D2861" s="1"/>
      <c r="E2861" s="1"/>
      <c r="F2861" s="1"/>
      <c r="G2861" s="1"/>
      <c r="H2861" s="1"/>
      <c r="I2861" s="1"/>
      <c r="J2861" s="1"/>
      <c r="K2861" s="1"/>
      <c r="L2861" s="1"/>
      <c r="M2861" s="1"/>
    </row>
    <row r="2862" spans="1:13" x14ac:dyDescent="0.45">
      <c r="A2862" s="1"/>
      <c r="B2862" s="2"/>
      <c r="C2862" s="3"/>
      <c r="D2862" s="1"/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 x14ac:dyDescent="0.45">
      <c r="A2863" s="1"/>
      <c r="B2863" s="2"/>
      <c r="C2863" s="3"/>
      <c r="D2863" s="1"/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 x14ac:dyDescent="0.45">
      <c r="A2864" s="1"/>
      <c r="B2864" s="2"/>
      <c r="C2864" s="3"/>
      <c r="D2864" s="1"/>
      <c r="E2864" s="1"/>
      <c r="F2864" s="1"/>
      <c r="G2864" s="1"/>
      <c r="H2864" s="1"/>
      <c r="I2864" s="1"/>
      <c r="J2864" s="1"/>
      <c r="K2864" s="1"/>
      <c r="L2864" s="1"/>
      <c r="M2864" s="1"/>
    </row>
    <row r="2865" spans="1:13" x14ac:dyDescent="0.45">
      <c r="A2865" s="1"/>
      <c r="B2865" s="2"/>
      <c r="C2865" s="3"/>
      <c r="D2865" s="1"/>
      <c r="E2865" s="1"/>
      <c r="F2865" s="1"/>
      <c r="G2865" s="1"/>
      <c r="H2865" s="1"/>
      <c r="I2865" s="1"/>
      <c r="J2865" s="1"/>
      <c r="K2865" s="1"/>
      <c r="L2865" s="1"/>
      <c r="M2865" s="1"/>
    </row>
    <row r="2866" spans="1:13" x14ac:dyDescent="0.45">
      <c r="A2866" s="1"/>
      <c r="B2866" s="2"/>
      <c r="C2866" s="3"/>
      <c r="D2866" s="1"/>
      <c r="E2866" s="1"/>
      <c r="F2866" s="1"/>
      <c r="G2866" s="1"/>
      <c r="H2866" s="1"/>
      <c r="I2866" s="1"/>
      <c r="J2866" s="1"/>
      <c r="K2866" s="1"/>
      <c r="L2866" s="1"/>
      <c r="M2866" s="1"/>
    </row>
    <row r="2867" spans="1:13" x14ac:dyDescent="0.45">
      <c r="A2867" s="1"/>
      <c r="B2867" s="2"/>
      <c r="C2867" s="3"/>
      <c r="D2867" s="1"/>
      <c r="E2867" s="1"/>
      <c r="F2867" s="1"/>
      <c r="G2867" s="1"/>
      <c r="H2867" s="1"/>
      <c r="I2867" s="1"/>
      <c r="J2867" s="1"/>
      <c r="K2867" s="1"/>
      <c r="L2867" s="1"/>
      <c r="M2867" s="1"/>
    </row>
    <row r="2868" spans="1:13" x14ac:dyDescent="0.45">
      <c r="A2868" s="1"/>
      <c r="B2868" s="2"/>
      <c r="C2868" s="3"/>
      <c r="D2868" s="1"/>
      <c r="E2868" s="1"/>
      <c r="F2868" s="1"/>
      <c r="G2868" s="1"/>
      <c r="H2868" s="1"/>
      <c r="I2868" s="1"/>
      <c r="J2868" s="1"/>
      <c r="K2868" s="1"/>
      <c r="L2868" s="1"/>
      <c r="M2868" s="1"/>
    </row>
    <row r="2869" spans="1:13" x14ac:dyDescent="0.45">
      <c r="A2869" s="1"/>
      <c r="B2869" s="2"/>
      <c r="C2869" s="3"/>
      <c r="D2869" s="1"/>
      <c r="E2869" s="1"/>
      <c r="F2869" s="1"/>
      <c r="G2869" s="1"/>
      <c r="H2869" s="1"/>
      <c r="I2869" s="1"/>
      <c r="J2869" s="1"/>
      <c r="K2869" s="1"/>
      <c r="L2869" s="1"/>
      <c r="M2869" s="1"/>
    </row>
    <row r="2870" spans="1:13" x14ac:dyDescent="0.45">
      <c r="A2870" s="1"/>
      <c r="B2870" s="2"/>
      <c r="C2870" s="3"/>
      <c r="D2870" s="1"/>
      <c r="E2870" s="1"/>
      <c r="F2870" s="1"/>
      <c r="G2870" s="1"/>
      <c r="H2870" s="1"/>
      <c r="I2870" s="1"/>
      <c r="J2870" s="1"/>
      <c r="K2870" s="1"/>
      <c r="L2870" s="1"/>
      <c r="M2870" s="1"/>
    </row>
    <row r="2871" spans="1:13" x14ac:dyDescent="0.45">
      <c r="A2871" s="1"/>
      <c r="B2871" s="2"/>
      <c r="C2871" s="3"/>
      <c r="D2871" s="1"/>
      <c r="E2871" s="1"/>
      <c r="F2871" s="1"/>
      <c r="G2871" s="1"/>
      <c r="H2871" s="1"/>
      <c r="I2871" s="1"/>
      <c r="J2871" s="1"/>
      <c r="K2871" s="1"/>
      <c r="L2871" s="1"/>
      <c r="M2871" s="1"/>
    </row>
    <row r="2872" spans="1:13" x14ac:dyDescent="0.45">
      <c r="A2872" s="1"/>
      <c r="B2872" s="2"/>
      <c r="C2872" s="3"/>
      <c r="D2872" s="1"/>
      <c r="E2872" s="1"/>
      <c r="F2872" s="1"/>
      <c r="G2872" s="1"/>
      <c r="H2872" s="1"/>
      <c r="I2872" s="1"/>
      <c r="J2872" s="1"/>
      <c r="K2872" s="1"/>
      <c r="L2872" s="1"/>
      <c r="M2872" s="1"/>
    </row>
    <row r="2873" spans="1:13" x14ac:dyDescent="0.45">
      <c r="A2873" s="1"/>
      <c r="B2873" s="2"/>
      <c r="C2873" s="3"/>
      <c r="D2873" s="1"/>
      <c r="E2873" s="1"/>
      <c r="F2873" s="1"/>
      <c r="G2873" s="1"/>
      <c r="H2873" s="1"/>
      <c r="I2873" s="1"/>
      <c r="J2873" s="1"/>
      <c r="K2873" s="1"/>
      <c r="L2873" s="1"/>
      <c r="M2873" s="1"/>
    </row>
    <row r="2874" spans="1:13" x14ac:dyDescent="0.45">
      <c r="A2874" s="1"/>
      <c r="B2874" s="2"/>
      <c r="C2874" s="3"/>
      <c r="D2874" s="1"/>
      <c r="E2874" s="1"/>
      <c r="F2874" s="1"/>
      <c r="G2874" s="1"/>
      <c r="H2874" s="1"/>
      <c r="I2874" s="1"/>
      <c r="J2874" s="1"/>
      <c r="K2874" s="1"/>
      <c r="L2874" s="1"/>
      <c r="M2874" s="1"/>
    </row>
    <row r="2875" spans="1:13" x14ac:dyDescent="0.45">
      <c r="A2875" s="1"/>
      <c r="B2875" s="2"/>
      <c r="C2875" s="3"/>
      <c r="D2875" s="1"/>
      <c r="E2875" s="1"/>
      <c r="F2875" s="1"/>
      <c r="G2875" s="1"/>
      <c r="H2875" s="1"/>
      <c r="I2875" s="1"/>
      <c r="J2875" s="1"/>
      <c r="K2875" s="1"/>
      <c r="L2875" s="1"/>
      <c r="M2875" s="1"/>
    </row>
    <row r="2876" spans="1:13" x14ac:dyDescent="0.45">
      <c r="A2876" s="1"/>
      <c r="B2876" s="2"/>
      <c r="C2876" s="3"/>
      <c r="D2876" s="1"/>
      <c r="E2876" s="1"/>
      <c r="F2876" s="1"/>
      <c r="G2876" s="1"/>
      <c r="H2876" s="1"/>
      <c r="I2876" s="1"/>
      <c r="J2876" s="1"/>
      <c r="K2876" s="1"/>
      <c r="L2876" s="1"/>
      <c r="M2876" s="1"/>
    </row>
    <row r="2877" spans="1:13" x14ac:dyDescent="0.45">
      <c r="A2877" s="1"/>
      <c r="B2877" s="2"/>
      <c r="C2877" s="3"/>
      <c r="D2877" s="1"/>
      <c r="E2877" s="1"/>
      <c r="F2877" s="1"/>
      <c r="G2877" s="1"/>
      <c r="H2877" s="1"/>
      <c r="I2877" s="1"/>
      <c r="J2877" s="1"/>
      <c r="K2877" s="1"/>
      <c r="L2877" s="1"/>
      <c r="M2877" s="1"/>
    </row>
    <row r="2878" spans="1:13" x14ac:dyDescent="0.45">
      <c r="A2878" s="1"/>
      <c r="B2878" s="2"/>
      <c r="C2878" s="3"/>
      <c r="D2878" s="1"/>
      <c r="E2878" s="1"/>
      <c r="F2878" s="1"/>
      <c r="G2878" s="1"/>
      <c r="H2878" s="1"/>
      <c r="I2878" s="1"/>
      <c r="J2878" s="1"/>
      <c r="K2878" s="1"/>
      <c r="L2878" s="1"/>
      <c r="M2878" s="1"/>
    </row>
    <row r="2879" spans="1:13" x14ac:dyDescent="0.45">
      <c r="A2879" s="1"/>
      <c r="B2879" s="2"/>
      <c r="C2879" s="3"/>
      <c r="D2879" s="1"/>
      <c r="E2879" s="1"/>
      <c r="F2879" s="1"/>
      <c r="G2879" s="1"/>
      <c r="H2879" s="1"/>
      <c r="I2879" s="1"/>
      <c r="J2879" s="1"/>
      <c r="K2879" s="1"/>
      <c r="L2879" s="1"/>
      <c r="M2879" s="1"/>
    </row>
    <row r="2880" spans="1:13" x14ac:dyDescent="0.45">
      <c r="A2880" s="1"/>
      <c r="B2880" s="2"/>
      <c r="C2880" s="3"/>
      <c r="D2880" s="1"/>
      <c r="E2880" s="1"/>
      <c r="F2880" s="1"/>
      <c r="G2880" s="1"/>
      <c r="H2880" s="1"/>
      <c r="I2880" s="1"/>
      <c r="J2880" s="1"/>
      <c r="K2880" s="1"/>
      <c r="L2880" s="1"/>
      <c r="M2880" s="1"/>
    </row>
    <row r="2881" spans="1:13" x14ac:dyDescent="0.45">
      <c r="A2881" s="1"/>
      <c r="B2881" s="2"/>
      <c r="C2881" s="3"/>
      <c r="D2881" s="1"/>
      <c r="E2881" s="1"/>
      <c r="F2881" s="1"/>
      <c r="G2881" s="1"/>
      <c r="H2881" s="1"/>
      <c r="I2881" s="1"/>
      <c r="J2881" s="1"/>
      <c r="K2881" s="1"/>
      <c r="L2881" s="1"/>
      <c r="M2881" s="1"/>
    </row>
    <row r="2882" spans="1:13" x14ac:dyDescent="0.45">
      <c r="A2882" s="1"/>
      <c r="B2882" s="2"/>
      <c r="C2882" s="3"/>
      <c r="D2882" s="1"/>
      <c r="E2882" s="1"/>
      <c r="F2882" s="1"/>
      <c r="G2882" s="1"/>
      <c r="H2882" s="1"/>
      <c r="I2882" s="1"/>
      <c r="J2882" s="1"/>
      <c r="K2882" s="1"/>
      <c r="L2882" s="1"/>
      <c r="M2882" s="1"/>
    </row>
    <row r="2883" spans="1:13" x14ac:dyDescent="0.45">
      <c r="A2883" s="1"/>
      <c r="B2883" s="2"/>
      <c r="C2883" s="3"/>
      <c r="D2883" s="1"/>
      <c r="E2883" s="1"/>
      <c r="F2883" s="1"/>
      <c r="G2883" s="1"/>
      <c r="H2883" s="1"/>
      <c r="I2883" s="1"/>
      <c r="J2883" s="1"/>
      <c r="K2883" s="1"/>
      <c r="L2883" s="1"/>
      <c r="M2883" s="1"/>
    </row>
    <row r="2884" spans="1:13" x14ac:dyDescent="0.45">
      <c r="A2884" s="1"/>
      <c r="B2884" s="2"/>
      <c r="C2884" s="3"/>
      <c r="D2884" s="1"/>
      <c r="E2884" s="1"/>
      <c r="F2884" s="1"/>
      <c r="G2884" s="1"/>
      <c r="H2884" s="1"/>
      <c r="I2884" s="1"/>
      <c r="J2884" s="1"/>
      <c r="K2884" s="1"/>
      <c r="L2884" s="1"/>
      <c r="M2884" s="1"/>
    </row>
    <row r="2885" spans="1:13" x14ac:dyDescent="0.45">
      <c r="A2885" s="1"/>
      <c r="B2885" s="2"/>
      <c r="C2885" s="3"/>
      <c r="D2885" s="1"/>
      <c r="E2885" s="1"/>
      <c r="F2885" s="1"/>
      <c r="G2885" s="1"/>
      <c r="H2885" s="1"/>
      <c r="I2885" s="1"/>
      <c r="J2885" s="1"/>
      <c r="K2885" s="1"/>
      <c r="L2885" s="1"/>
      <c r="M2885" s="1"/>
    </row>
    <row r="2886" spans="1:13" x14ac:dyDescent="0.45">
      <c r="A2886" s="1"/>
      <c r="B2886" s="2"/>
      <c r="C2886" s="3"/>
      <c r="D2886" s="1"/>
      <c r="E2886" s="1"/>
      <c r="F2886" s="1"/>
      <c r="G2886" s="1"/>
      <c r="H2886" s="1"/>
      <c r="I2886" s="1"/>
      <c r="J2886" s="1"/>
      <c r="K2886" s="1"/>
      <c r="L2886" s="1"/>
      <c r="M2886" s="1"/>
    </row>
    <row r="2887" spans="1:13" x14ac:dyDescent="0.45">
      <c r="A2887" s="1"/>
      <c r="B2887" s="2"/>
      <c r="C2887" s="3"/>
      <c r="D2887" s="1"/>
      <c r="E2887" s="1"/>
      <c r="F2887" s="1"/>
      <c r="G2887" s="1"/>
      <c r="H2887" s="1"/>
      <c r="I2887" s="1"/>
      <c r="J2887" s="1"/>
      <c r="K2887" s="1"/>
      <c r="L2887" s="1"/>
      <c r="M2887" s="1"/>
    </row>
    <row r="2888" spans="1:13" x14ac:dyDescent="0.45">
      <c r="A2888" s="1"/>
      <c r="B2888" s="2"/>
      <c r="C2888" s="3"/>
      <c r="D2888" s="1"/>
      <c r="E2888" s="1"/>
      <c r="F2888" s="1"/>
      <c r="G2888" s="1"/>
      <c r="H2888" s="1"/>
      <c r="I2888" s="1"/>
      <c r="J2888" s="1"/>
      <c r="K2888" s="1"/>
      <c r="L2888" s="1"/>
      <c r="M2888" s="1"/>
    </row>
    <row r="2889" spans="1:13" x14ac:dyDescent="0.45">
      <c r="A2889" s="1"/>
      <c r="B2889" s="2"/>
      <c r="C2889" s="3"/>
      <c r="D2889" s="1"/>
      <c r="E2889" s="1"/>
      <c r="F2889" s="1"/>
      <c r="G2889" s="1"/>
      <c r="H2889" s="1"/>
      <c r="I2889" s="1"/>
      <c r="J2889" s="1"/>
      <c r="K2889" s="1"/>
      <c r="L2889" s="1"/>
      <c r="M2889" s="1"/>
    </row>
    <row r="2890" spans="1:13" x14ac:dyDescent="0.45">
      <c r="A2890" s="1"/>
      <c r="B2890" s="2"/>
      <c r="C2890" s="3"/>
      <c r="D2890" s="1"/>
      <c r="E2890" s="1"/>
      <c r="F2890" s="1"/>
      <c r="G2890" s="1"/>
      <c r="H2890" s="1"/>
      <c r="I2890" s="1"/>
      <c r="J2890" s="1"/>
      <c r="K2890" s="1"/>
      <c r="L2890" s="1"/>
      <c r="M2890" s="1"/>
    </row>
    <row r="2891" spans="1:13" x14ac:dyDescent="0.45">
      <c r="A2891" s="1"/>
      <c r="B2891" s="2"/>
      <c r="C2891" s="3"/>
      <c r="D2891" s="1"/>
      <c r="E2891" s="1"/>
      <c r="F2891" s="1"/>
      <c r="G2891" s="1"/>
      <c r="H2891" s="1"/>
      <c r="I2891" s="1"/>
      <c r="J2891" s="1"/>
      <c r="K2891" s="1"/>
      <c r="L2891" s="1"/>
      <c r="M2891" s="1"/>
    </row>
    <row r="2892" spans="1:13" x14ac:dyDescent="0.45">
      <c r="A2892" s="1"/>
      <c r="B2892" s="2"/>
      <c r="C2892" s="3"/>
      <c r="D2892" s="1"/>
      <c r="E2892" s="1"/>
      <c r="F2892" s="1"/>
      <c r="G2892" s="1"/>
      <c r="H2892" s="1"/>
      <c r="I2892" s="1"/>
      <c r="J2892" s="1"/>
      <c r="K2892" s="1"/>
      <c r="L2892" s="1"/>
      <c r="M2892" s="1"/>
    </row>
    <row r="2893" spans="1:13" x14ac:dyDescent="0.45">
      <c r="A2893" s="1"/>
      <c r="B2893" s="2"/>
      <c r="C2893" s="3"/>
      <c r="D2893" s="1"/>
      <c r="E2893" s="1"/>
      <c r="F2893" s="1"/>
      <c r="G2893" s="1"/>
      <c r="H2893" s="1"/>
      <c r="I2893" s="1"/>
      <c r="J2893" s="1"/>
      <c r="K2893" s="1"/>
      <c r="L2893" s="1"/>
      <c r="M2893" s="1"/>
    </row>
    <row r="2894" spans="1:13" x14ac:dyDescent="0.45">
      <c r="A2894" s="1"/>
      <c r="B2894" s="2"/>
      <c r="C2894" s="3"/>
      <c r="D2894" s="1"/>
      <c r="E2894" s="1"/>
      <c r="F2894" s="1"/>
      <c r="G2894" s="1"/>
      <c r="H2894" s="1"/>
      <c r="I2894" s="1"/>
      <c r="J2894" s="1"/>
      <c r="K2894" s="1"/>
      <c r="L2894" s="1"/>
      <c r="M2894" s="1"/>
    </row>
    <row r="2895" spans="1:13" x14ac:dyDescent="0.45">
      <c r="A2895" s="1"/>
      <c r="B2895" s="2"/>
      <c r="C2895" s="3"/>
      <c r="D2895" s="1"/>
      <c r="E2895" s="1"/>
      <c r="F2895" s="1"/>
      <c r="G2895" s="1"/>
      <c r="H2895" s="1"/>
      <c r="I2895" s="1"/>
      <c r="J2895" s="1"/>
      <c r="K2895" s="1"/>
      <c r="L2895" s="1"/>
      <c r="M2895" s="1"/>
    </row>
    <row r="2896" spans="1:13" x14ac:dyDescent="0.45">
      <c r="A2896" s="1"/>
      <c r="B2896" s="2"/>
      <c r="C2896" s="3"/>
      <c r="D2896" s="1"/>
      <c r="E2896" s="1"/>
      <c r="F2896" s="1"/>
      <c r="G2896" s="1"/>
      <c r="H2896" s="1"/>
      <c r="I2896" s="1"/>
      <c r="J2896" s="1"/>
      <c r="K2896" s="1"/>
      <c r="L2896" s="1"/>
      <c r="M2896" s="1"/>
    </row>
    <row r="2897" spans="1:13" x14ac:dyDescent="0.45">
      <c r="A2897" s="1"/>
      <c r="B2897" s="2"/>
      <c r="C2897" s="3"/>
      <c r="D2897" s="1"/>
      <c r="E2897" s="1"/>
      <c r="F2897" s="1"/>
      <c r="G2897" s="1"/>
      <c r="H2897" s="1"/>
      <c r="I2897" s="1"/>
      <c r="J2897" s="1"/>
      <c r="K2897" s="1"/>
      <c r="L2897" s="1"/>
      <c r="M2897" s="1"/>
    </row>
    <row r="2898" spans="1:13" x14ac:dyDescent="0.45">
      <c r="A2898" s="1"/>
      <c r="B2898" s="2"/>
      <c r="C2898" s="3"/>
      <c r="D2898" s="1"/>
      <c r="E2898" s="1"/>
      <c r="F2898" s="1"/>
      <c r="G2898" s="1"/>
      <c r="H2898" s="1"/>
      <c r="I2898" s="1"/>
      <c r="J2898" s="1"/>
      <c r="K2898" s="1"/>
      <c r="L2898" s="1"/>
      <c r="M2898" s="1"/>
    </row>
    <row r="2899" spans="1:13" x14ac:dyDescent="0.45">
      <c r="A2899" s="1"/>
      <c r="B2899" s="2"/>
      <c r="C2899" s="3"/>
      <c r="D2899" s="1"/>
      <c r="E2899" s="1"/>
      <c r="F2899" s="1"/>
      <c r="G2899" s="1"/>
      <c r="H2899" s="1"/>
      <c r="I2899" s="1"/>
      <c r="J2899" s="1"/>
      <c r="K2899" s="1"/>
      <c r="L2899" s="1"/>
      <c r="M2899" s="1"/>
    </row>
    <row r="2900" spans="1:13" x14ac:dyDescent="0.45">
      <c r="A2900" s="1"/>
      <c r="B2900" s="2"/>
      <c r="C2900" s="3"/>
      <c r="D2900" s="1"/>
      <c r="E2900" s="1"/>
      <c r="F2900" s="1"/>
      <c r="G2900" s="1"/>
      <c r="H2900" s="1"/>
      <c r="I2900" s="1"/>
      <c r="J2900" s="1"/>
      <c r="K2900" s="1"/>
      <c r="L2900" s="1"/>
      <c r="M2900" s="1"/>
    </row>
    <row r="2901" spans="1:13" x14ac:dyDescent="0.45">
      <c r="A2901" s="1"/>
      <c r="B2901" s="2"/>
      <c r="C2901" s="3"/>
      <c r="D2901" s="1"/>
      <c r="E2901" s="1"/>
      <c r="F2901" s="1"/>
      <c r="G2901" s="1"/>
      <c r="H2901" s="1"/>
      <c r="I2901" s="1"/>
      <c r="J2901" s="1"/>
      <c r="K2901" s="1"/>
      <c r="L2901" s="1"/>
      <c r="M2901" s="1"/>
    </row>
    <row r="2902" spans="1:13" x14ac:dyDescent="0.45">
      <c r="A2902" s="1"/>
      <c r="B2902" s="2"/>
      <c r="C2902" s="3"/>
      <c r="D2902" s="1"/>
      <c r="E2902" s="1"/>
      <c r="F2902" s="1"/>
      <c r="G2902" s="1"/>
      <c r="H2902" s="1"/>
      <c r="I2902" s="1"/>
      <c r="J2902" s="1"/>
      <c r="K2902" s="1"/>
      <c r="L2902" s="1"/>
      <c r="M2902" s="1"/>
    </row>
    <row r="2903" spans="1:13" x14ac:dyDescent="0.45">
      <c r="A2903" s="1"/>
      <c r="B2903" s="2"/>
      <c r="C2903" s="3"/>
      <c r="D2903" s="1"/>
      <c r="E2903" s="1"/>
      <c r="F2903" s="1"/>
      <c r="G2903" s="1"/>
      <c r="H2903" s="1"/>
      <c r="I2903" s="1"/>
      <c r="J2903" s="1"/>
      <c r="K2903" s="1"/>
      <c r="L2903" s="1"/>
      <c r="M2903" s="1"/>
    </row>
    <row r="2904" spans="1:13" x14ac:dyDescent="0.45">
      <c r="A2904" s="1"/>
      <c r="B2904" s="2"/>
      <c r="C2904" s="3"/>
      <c r="D2904" s="1"/>
      <c r="E2904" s="1"/>
      <c r="F2904" s="1"/>
      <c r="G2904" s="1"/>
      <c r="H2904" s="1"/>
      <c r="I2904" s="1"/>
      <c r="J2904" s="1"/>
      <c r="K2904" s="1"/>
      <c r="L2904" s="1"/>
      <c r="M2904" s="1"/>
    </row>
    <row r="2905" spans="1:13" x14ac:dyDescent="0.45">
      <c r="A2905" s="1"/>
      <c r="B2905" s="2"/>
      <c r="C2905" s="3"/>
      <c r="D2905" s="1"/>
      <c r="E2905" s="1"/>
      <c r="F2905" s="1"/>
      <c r="G2905" s="1"/>
      <c r="H2905" s="1"/>
      <c r="I2905" s="1"/>
      <c r="J2905" s="1"/>
      <c r="K2905" s="1"/>
      <c r="L2905" s="1"/>
      <c r="M2905" s="1"/>
    </row>
    <row r="2906" spans="1:13" x14ac:dyDescent="0.45">
      <c r="A2906" s="1"/>
      <c r="B2906" s="2"/>
      <c r="C2906" s="3"/>
      <c r="D2906" s="1"/>
      <c r="E2906" s="1"/>
      <c r="F2906" s="1"/>
      <c r="G2906" s="1"/>
      <c r="H2906" s="1"/>
      <c r="I2906" s="1"/>
      <c r="J2906" s="1"/>
      <c r="K2906" s="1"/>
      <c r="L2906" s="1"/>
      <c r="M2906" s="1"/>
    </row>
    <row r="2907" spans="1:13" x14ac:dyDescent="0.45">
      <c r="A2907" s="1"/>
      <c r="B2907" s="2"/>
      <c r="C2907" s="3"/>
      <c r="D2907" s="1"/>
      <c r="E2907" s="1"/>
      <c r="F2907" s="1"/>
      <c r="G2907" s="1"/>
      <c r="H2907" s="1"/>
      <c r="I2907" s="1"/>
      <c r="J2907" s="1"/>
      <c r="K2907" s="1"/>
      <c r="L2907" s="1"/>
      <c r="M2907" s="1"/>
    </row>
    <row r="2908" spans="1:13" x14ac:dyDescent="0.45">
      <c r="A2908" s="1"/>
      <c r="B2908" s="2"/>
      <c r="C2908" s="3"/>
      <c r="D2908" s="1"/>
      <c r="E2908" s="1"/>
      <c r="F2908" s="1"/>
      <c r="G2908" s="1"/>
      <c r="H2908" s="1"/>
      <c r="I2908" s="1"/>
      <c r="J2908" s="1"/>
      <c r="K2908" s="1"/>
      <c r="L2908" s="1"/>
      <c r="M2908" s="1"/>
    </row>
    <row r="2909" spans="1:13" x14ac:dyDescent="0.45">
      <c r="A2909" s="1"/>
      <c r="B2909" s="2"/>
      <c r="C2909" s="3"/>
      <c r="D2909" s="1"/>
      <c r="E2909" s="1"/>
      <c r="F2909" s="1"/>
      <c r="G2909" s="1"/>
      <c r="H2909" s="1"/>
      <c r="I2909" s="1"/>
      <c r="J2909" s="1"/>
      <c r="K2909" s="1"/>
      <c r="L2909" s="1"/>
      <c r="M2909" s="1"/>
    </row>
    <row r="2910" spans="1:13" x14ac:dyDescent="0.45">
      <c r="A2910" s="1"/>
      <c r="B2910" s="2"/>
      <c r="C2910" s="3"/>
      <c r="D2910" s="1"/>
      <c r="E2910" s="1"/>
      <c r="F2910" s="1"/>
      <c r="G2910" s="1"/>
      <c r="H2910" s="1"/>
      <c r="I2910" s="1"/>
      <c r="J2910" s="1"/>
      <c r="K2910" s="1"/>
      <c r="L2910" s="1"/>
      <c r="M2910" s="1"/>
    </row>
    <row r="2911" spans="1:13" x14ac:dyDescent="0.45">
      <c r="A2911" s="1"/>
      <c r="B2911" s="2"/>
      <c r="C2911" s="3"/>
      <c r="D2911" s="1"/>
      <c r="E2911" s="1"/>
      <c r="F2911" s="1"/>
      <c r="G2911" s="1"/>
      <c r="H2911" s="1"/>
      <c r="I2911" s="1"/>
      <c r="J2911" s="1"/>
      <c r="K2911" s="1"/>
      <c r="L2911" s="1"/>
      <c r="M2911" s="1"/>
    </row>
    <row r="2912" spans="1:13" x14ac:dyDescent="0.45">
      <c r="A2912" s="1"/>
      <c r="B2912" s="2"/>
      <c r="C2912" s="3"/>
      <c r="D2912" s="1"/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 x14ac:dyDescent="0.45">
      <c r="A2913" s="1"/>
      <c r="B2913" s="2"/>
      <c r="C2913" s="3"/>
      <c r="D2913" s="1"/>
      <c r="E2913" s="1"/>
      <c r="F2913" s="1"/>
      <c r="G2913" s="1"/>
      <c r="H2913" s="1"/>
      <c r="I2913" s="1"/>
      <c r="J2913" s="1"/>
      <c r="K2913" s="1"/>
      <c r="L2913" s="1"/>
      <c r="M2913" s="1"/>
    </row>
    <row r="2914" spans="1:13" x14ac:dyDescent="0.45">
      <c r="A2914" s="1"/>
      <c r="B2914" s="2"/>
      <c r="C2914" s="3"/>
      <c r="D2914" s="1"/>
      <c r="E2914" s="1"/>
      <c r="F2914" s="1"/>
      <c r="G2914" s="1"/>
      <c r="H2914" s="1"/>
      <c r="I2914" s="1"/>
      <c r="J2914" s="1"/>
      <c r="K2914" s="1"/>
      <c r="L2914" s="1"/>
      <c r="M2914" s="1"/>
    </row>
    <row r="2915" spans="1:13" x14ac:dyDescent="0.45">
      <c r="A2915" s="1"/>
      <c r="B2915" s="2"/>
      <c r="C2915" s="3"/>
      <c r="D2915" s="1"/>
      <c r="E2915" s="1"/>
      <c r="F2915" s="1"/>
      <c r="G2915" s="1"/>
      <c r="H2915" s="1"/>
      <c r="I2915" s="1"/>
      <c r="J2915" s="1"/>
      <c r="K2915" s="1"/>
      <c r="L2915" s="1"/>
      <c r="M2915" s="1"/>
    </row>
    <row r="2916" spans="1:13" x14ac:dyDescent="0.45">
      <c r="A2916" s="1"/>
      <c r="B2916" s="2"/>
      <c r="C2916" s="3"/>
      <c r="D2916" s="1"/>
      <c r="E2916" s="1"/>
      <c r="F2916" s="1"/>
      <c r="G2916" s="1"/>
      <c r="H2916" s="1"/>
      <c r="I2916" s="1"/>
      <c r="J2916" s="1"/>
      <c r="K2916" s="1"/>
      <c r="L2916" s="1"/>
      <c r="M2916" s="1"/>
    </row>
    <row r="2917" spans="1:13" x14ac:dyDescent="0.45">
      <c r="A2917" s="1"/>
      <c r="B2917" s="2"/>
      <c r="C2917" s="3"/>
      <c r="D2917" s="1"/>
      <c r="E2917" s="1"/>
      <c r="F2917" s="1"/>
      <c r="G2917" s="1"/>
      <c r="H2917" s="1"/>
      <c r="I2917" s="1"/>
      <c r="J2917" s="1"/>
      <c r="K2917" s="1"/>
      <c r="L2917" s="1"/>
      <c r="M2917" s="1"/>
    </row>
    <row r="2918" spans="1:13" x14ac:dyDescent="0.45">
      <c r="A2918" s="1"/>
      <c r="B2918" s="2"/>
      <c r="C2918" s="3"/>
      <c r="D2918" s="1"/>
      <c r="E2918" s="1"/>
      <c r="F2918" s="1"/>
      <c r="G2918" s="1"/>
      <c r="H2918" s="1"/>
      <c r="I2918" s="1"/>
      <c r="J2918" s="1"/>
      <c r="K2918" s="1"/>
      <c r="L2918" s="1"/>
      <c r="M2918" s="1"/>
    </row>
    <row r="2919" spans="1:13" x14ac:dyDescent="0.45">
      <c r="A2919" s="1"/>
      <c r="B2919" s="2"/>
      <c r="C2919" s="3"/>
      <c r="D2919" s="1"/>
      <c r="E2919" s="1"/>
      <c r="F2919" s="1"/>
      <c r="G2919" s="1"/>
      <c r="H2919" s="1"/>
      <c r="I2919" s="1"/>
      <c r="J2919" s="1"/>
      <c r="K2919" s="1"/>
      <c r="L2919" s="1"/>
      <c r="M2919" s="1"/>
    </row>
    <row r="2920" spans="1:13" x14ac:dyDescent="0.45">
      <c r="A2920" s="1"/>
      <c r="B2920" s="2"/>
      <c r="C2920" s="3"/>
      <c r="D2920" s="1"/>
      <c r="E2920" s="1"/>
      <c r="F2920" s="1"/>
      <c r="G2920" s="1"/>
      <c r="H2920" s="1"/>
      <c r="I2920" s="1"/>
      <c r="J2920" s="1"/>
      <c r="K2920" s="1"/>
      <c r="L2920" s="1"/>
      <c r="M2920" s="1"/>
    </row>
    <row r="2921" spans="1:13" x14ac:dyDescent="0.45">
      <c r="A2921" s="1"/>
      <c r="B2921" s="2"/>
      <c r="C2921" s="3"/>
      <c r="D2921" s="1"/>
      <c r="E2921" s="1"/>
      <c r="F2921" s="1"/>
      <c r="G2921" s="1"/>
      <c r="H2921" s="1"/>
      <c r="I2921" s="1"/>
      <c r="J2921" s="1"/>
      <c r="K2921" s="1"/>
      <c r="L2921" s="1"/>
      <c r="M2921" s="1"/>
    </row>
    <row r="2922" spans="1:13" x14ac:dyDescent="0.45">
      <c r="A2922" s="1"/>
      <c r="B2922" s="2"/>
      <c r="C2922" s="3"/>
      <c r="D2922" s="1"/>
      <c r="E2922" s="1"/>
      <c r="F2922" s="1"/>
      <c r="G2922" s="1"/>
      <c r="H2922" s="1"/>
      <c r="I2922" s="1"/>
      <c r="J2922" s="1"/>
      <c r="K2922" s="1"/>
      <c r="L2922" s="1"/>
      <c r="M2922" s="1"/>
    </row>
    <row r="2923" spans="1:13" x14ac:dyDescent="0.45">
      <c r="A2923" s="1"/>
      <c r="B2923" s="2"/>
      <c r="C2923" s="3"/>
      <c r="D2923" s="1"/>
      <c r="E2923" s="1"/>
      <c r="F2923" s="1"/>
      <c r="G2923" s="1"/>
      <c r="H2923" s="1"/>
      <c r="I2923" s="1"/>
      <c r="J2923" s="1"/>
      <c r="K2923" s="1"/>
      <c r="L2923" s="1"/>
      <c r="M2923" s="1"/>
    </row>
    <row r="2924" spans="1:13" x14ac:dyDescent="0.45">
      <c r="A2924" s="1"/>
      <c r="B2924" s="2"/>
      <c r="C2924" s="3"/>
      <c r="D2924" s="1"/>
      <c r="E2924" s="1"/>
      <c r="F2924" s="1"/>
      <c r="G2924" s="1"/>
      <c r="H2924" s="1"/>
      <c r="I2924" s="1"/>
      <c r="J2924" s="1"/>
      <c r="K2924" s="1"/>
      <c r="L2924" s="1"/>
      <c r="M2924" s="1"/>
    </row>
    <row r="2925" spans="1:13" x14ac:dyDescent="0.45">
      <c r="A2925" s="1"/>
      <c r="B2925" s="2"/>
      <c r="C2925" s="3"/>
      <c r="D2925" s="1"/>
      <c r="E2925" s="1"/>
      <c r="F2925" s="1"/>
      <c r="G2925" s="1"/>
      <c r="H2925" s="1"/>
      <c r="I2925" s="1"/>
      <c r="J2925" s="1"/>
      <c r="K2925" s="1"/>
      <c r="L2925" s="1"/>
      <c r="M2925" s="1"/>
    </row>
    <row r="2926" spans="1:13" x14ac:dyDescent="0.45">
      <c r="A2926" s="1"/>
      <c r="B2926" s="2"/>
      <c r="C2926" s="3"/>
      <c r="D2926" s="1"/>
      <c r="E2926" s="1"/>
      <c r="F2926" s="1"/>
      <c r="G2926" s="1"/>
      <c r="H2926" s="1"/>
      <c r="I2926" s="1"/>
      <c r="J2926" s="1"/>
      <c r="K2926" s="1"/>
      <c r="L2926" s="1"/>
      <c r="M2926" s="1"/>
    </row>
    <row r="2927" spans="1:13" x14ac:dyDescent="0.45">
      <c r="A2927" s="1"/>
      <c r="B2927" s="2"/>
      <c r="C2927" s="3"/>
      <c r="D2927" s="1"/>
      <c r="E2927" s="1"/>
      <c r="F2927" s="1"/>
      <c r="G2927" s="1"/>
      <c r="H2927" s="1"/>
      <c r="I2927" s="1"/>
      <c r="J2927" s="1"/>
      <c r="K2927" s="1"/>
      <c r="L2927" s="1"/>
      <c r="M2927" s="1"/>
    </row>
    <row r="2928" spans="1:13" x14ac:dyDescent="0.45">
      <c r="A2928" s="1"/>
      <c r="B2928" s="2"/>
      <c r="C2928" s="3"/>
      <c r="D2928" s="1"/>
      <c r="E2928" s="1"/>
      <c r="F2928" s="1"/>
      <c r="G2928" s="1"/>
      <c r="H2928" s="1"/>
      <c r="I2928" s="1"/>
      <c r="J2928" s="1"/>
      <c r="K2928" s="1"/>
      <c r="L2928" s="1"/>
      <c r="M2928" s="1"/>
    </row>
    <row r="2929" spans="1:13" x14ac:dyDescent="0.45">
      <c r="A2929" s="1"/>
      <c r="B2929" s="2"/>
      <c r="C2929" s="3"/>
      <c r="D2929" s="1"/>
      <c r="E2929" s="1"/>
      <c r="F2929" s="1"/>
      <c r="G2929" s="1"/>
      <c r="H2929" s="1"/>
      <c r="I2929" s="1"/>
      <c r="J2929" s="1"/>
      <c r="K2929" s="1"/>
      <c r="L2929" s="1"/>
      <c r="M2929" s="1"/>
    </row>
    <row r="2930" spans="1:13" x14ac:dyDescent="0.45">
      <c r="A2930" s="1"/>
      <c r="B2930" s="2"/>
      <c r="C2930" s="3"/>
      <c r="D2930" s="1"/>
      <c r="E2930" s="1"/>
      <c r="F2930" s="1"/>
      <c r="G2930" s="1"/>
      <c r="H2930" s="1"/>
      <c r="I2930" s="1"/>
      <c r="J2930" s="1"/>
      <c r="K2930" s="1"/>
      <c r="L2930" s="1"/>
      <c r="M2930" s="1"/>
    </row>
    <row r="2931" spans="1:13" x14ac:dyDescent="0.45">
      <c r="A2931" s="1"/>
      <c r="B2931" s="2"/>
      <c r="C2931" s="3"/>
      <c r="D2931" s="1"/>
      <c r="E2931" s="1"/>
      <c r="F2931" s="1"/>
      <c r="G2931" s="1"/>
      <c r="H2931" s="1"/>
      <c r="I2931" s="1"/>
      <c r="J2931" s="1"/>
      <c r="K2931" s="1"/>
      <c r="L2931" s="1"/>
      <c r="M2931" s="1"/>
    </row>
    <row r="2932" spans="1:13" x14ac:dyDescent="0.45">
      <c r="A2932" s="1"/>
      <c r="B2932" s="2"/>
      <c r="C2932" s="3"/>
      <c r="D2932" s="1"/>
      <c r="E2932" s="1"/>
      <c r="F2932" s="1"/>
      <c r="G2932" s="1"/>
      <c r="H2932" s="1"/>
      <c r="I2932" s="1"/>
      <c r="J2932" s="1"/>
      <c r="K2932" s="1"/>
      <c r="L2932" s="1"/>
      <c r="M2932" s="1"/>
    </row>
    <row r="2933" spans="1:13" x14ac:dyDescent="0.45">
      <c r="A2933" s="1"/>
      <c r="B2933" s="2"/>
      <c r="C2933" s="3"/>
      <c r="D2933" s="1"/>
      <c r="E2933" s="1"/>
      <c r="F2933" s="1"/>
      <c r="G2933" s="1"/>
      <c r="H2933" s="1"/>
      <c r="I2933" s="1"/>
      <c r="J2933" s="1"/>
      <c r="K2933" s="1"/>
      <c r="L2933" s="1"/>
      <c r="M2933" s="1"/>
    </row>
    <row r="2934" spans="1:13" x14ac:dyDescent="0.45">
      <c r="A2934" s="1"/>
      <c r="B2934" s="2"/>
      <c r="C2934" s="3"/>
      <c r="D2934" s="1"/>
      <c r="E2934" s="1"/>
      <c r="F2934" s="1"/>
      <c r="G2934" s="1"/>
      <c r="H2934" s="1"/>
      <c r="I2934" s="1"/>
      <c r="J2934" s="1"/>
      <c r="K2934" s="1"/>
      <c r="L2934" s="1"/>
      <c r="M2934" s="1"/>
    </row>
    <row r="2935" spans="1:13" x14ac:dyDescent="0.45">
      <c r="A2935" s="1"/>
      <c r="B2935" s="2"/>
      <c r="C2935" s="3"/>
      <c r="D2935" s="1"/>
      <c r="E2935" s="1"/>
      <c r="F2935" s="1"/>
      <c r="G2935" s="1"/>
      <c r="H2935" s="1"/>
      <c r="I2935" s="1"/>
      <c r="J2935" s="1"/>
      <c r="K2935" s="1"/>
      <c r="L2935" s="1"/>
      <c r="M2935" s="1"/>
    </row>
    <row r="2936" spans="1:13" x14ac:dyDescent="0.45">
      <c r="A2936" s="1"/>
      <c r="B2936" s="2"/>
      <c r="C2936" s="3"/>
      <c r="D2936" s="1"/>
      <c r="E2936" s="1"/>
      <c r="F2936" s="1"/>
      <c r="G2936" s="1"/>
      <c r="H2936" s="1"/>
      <c r="I2936" s="1"/>
      <c r="J2936" s="1"/>
      <c r="K2936" s="1"/>
      <c r="L2936" s="1"/>
      <c r="M2936" s="1"/>
    </row>
    <row r="2937" spans="1:13" x14ac:dyDescent="0.45">
      <c r="A2937" s="1"/>
      <c r="B2937" s="2"/>
      <c r="C2937" s="3"/>
      <c r="D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 spans="1:13" x14ac:dyDescent="0.45">
      <c r="A2938" s="1"/>
      <c r="B2938" s="2"/>
      <c r="C2938" s="3"/>
      <c r="D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 spans="1:13" x14ac:dyDescent="0.45">
      <c r="A2939" s="1"/>
      <c r="B2939" s="2"/>
      <c r="C2939" s="3"/>
      <c r="D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 spans="1:13" x14ac:dyDescent="0.45">
      <c r="A2940" s="1"/>
      <c r="B2940" s="2"/>
      <c r="C2940" s="3"/>
      <c r="D2940" s="1"/>
      <c r="E2940" s="1"/>
      <c r="F2940" s="1"/>
      <c r="G2940" s="1"/>
      <c r="H2940" s="1"/>
      <c r="I2940" s="1"/>
      <c r="J2940" s="1"/>
      <c r="K2940" s="1"/>
      <c r="L2940" s="1"/>
      <c r="M2940" s="1"/>
    </row>
    <row r="2941" spans="1:13" x14ac:dyDescent="0.45">
      <c r="A2941" s="1"/>
      <c r="B2941" s="2"/>
      <c r="C2941" s="3"/>
      <c r="D2941" s="1"/>
      <c r="E2941" s="1"/>
      <c r="F2941" s="1"/>
      <c r="G2941" s="1"/>
      <c r="H2941" s="1"/>
      <c r="I2941" s="1"/>
      <c r="J2941" s="1"/>
      <c r="K2941" s="1"/>
      <c r="L2941" s="1"/>
      <c r="M2941" s="1"/>
    </row>
    <row r="2942" spans="1:13" x14ac:dyDescent="0.45">
      <c r="A2942" s="1"/>
      <c r="B2942" s="2"/>
      <c r="C2942" s="3"/>
      <c r="D2942" s="1"/>
      <c r="E2942" s="1"/>
      <c r="F2942" s="1"/>
      <c r="G2942" s="1"/>
      <c r="H2942" s="1"/>
      <c r="I2942" s="1"/>
      <c r="J2942" s="1"/>
      <c r="K2942" s="1"/>
      <c r="L2942" s="1"/>
      <c r="M2942" s="1"/>
    </row>
    <row r="2943" spans="1:13" x14ac:dyDescent="0.45">
      <c r="A2943" s="1"/>
      <c r="B2943" s="2"/>
      <c r="C2943" s="3"/>
      <c r="D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 spans="1:13" x14ac:dyDescent="0.45">
      <c r="A2944" s="1"/>
      <c r="B2944" s="2"/>
      <c r="C2944" s="3"/>
      <c r="D2944" s="1"/>
      <c r="E2944" s="1"/>
      <c r="F2944" s="1"/>
      <c r="G2944" s="1"/>
      <c r="H2944" s="1"/>
      <c r="I2944" s="1"/>
      <c r="J2944" s="1"/>
      <c r="K2944" s="1"/>
      <c r="L2944" s="1"/>
      <c r="M2944" s="1"/>
    </row>
    <row r="2945" spans="1:13" x14ac:dyDescent="0.45">
      <c r="A2945" s="1"/>
      <c r="B2945" s="2"/>
      <c r="C2945" s="3"/>
      <c r="D2945" s="1"/>
      <c r="E2945" s="1"/>
      <c r="F2945" s="1"/>
      <c r="G2945" s="1"/>
      <c r="H2945" s="1"/>
      <c r="I2945" s="1"/>
      <c r="J2945" s="1"/>
      <c r="K2945" s="1"/>
      <c r="L2945" s="1"/>
      <c r="M2945" s="1"/>
    </row>
    <row r="2946" spans="1:13" x14ac:dyDescent="0.45">
      <c r="A2946" s="1"/>
      <c r="B2946" s="2"/>
      <c r="C2946" s="3"/>
      <c r="D2946" s="1"/>
      <c r="E2946" s="1"/>
      <c r="F2946" s="1"/>
      <c r="G2946" s="1"/>
      <c r="H2946" s="1"/>
      <c r="I2946" s="1"/>
      <c r="J2946" s="1"/>
      <c r="K2946" s="1"/>
      <c r="L2946" s="1"/>
      <c r="M2946" s="1"/>
    </row>
    <row r="2947" spans="1:13" x14ac:dyDescent="0.45">
      <c r="A2947" s="1"/>
      <c r="B2947" s="2"/>
      <c r="C2947" s="3"/>
      <c r="D2947" s="1"/>
      <c r="E2947" s="1"/>
      <c r="F2947" s="1"/>
      <c r="G2947" s="1"/>
      <c r="H2947" s="1"/>
      <c r="I2947" s="1"/>
      <c r="J2947" s="1"/>
      <c r="K2947" s="1"/>
      <c r="L2947" s="1"/>
      <c r="M2947" s="1"/>
    </row>
    <row r="2948" spans="1:13" x14ac:dyDescent="0.45">
      <c r="A2948" s="1"/>
      <c r="B2948" s="2"/>
      <c r="C2948" s="3"/>
      <c r="D2948" s="1"/>
      <c r="E2948" s="1"/>
      <c r="F2948" s="1"/>
      <c r="G2948" s="1"/>
      <c r="H2948" s="1"/>
      <c r="I2948" s="1"/>
      <c r="J2948" s="1"/>
      <c r="K2948" s="1"/>
      <c r="L2948" s="1"/>
      <c r="M2948" s="1"/>
    </row>
    <row r="2949" spans="1:13" x14ac:dyDescent="0.45">
      <c r="A2949" s="1"/>
      <c r="B2949" s="2"/>
      <c r="C2949" s="3"/>
      <c r="D2949" s="1"/>
      <c r="E2949" s="1"/>
      <c r="F2949" s="1"/>
      <c r="G2949" s="1"/>
      <c r="H2949" s="1"/>
      <c r="I2949" s="1"/>
      <c r="J2949" s="1"/>
      <c r="K2949" s="1"/>
      <c r="L2949" s="1"/>
      <c r="M2949" s="1"/>
    </row>
    <row r="2950" spans="1:13" x14ac:dyDescent="0.45">
      <c r="A2950" s="1"/>
      <c r="B2950" s="2"/>
      <c r="C2950" s="3"/>
      <c r="D2950" s="1"/>
      <c r="E2950" s="1"/>
      <c r="F2950" s="1"/>
      <c r="G2950" s="1"/>
      <c r="H2950" s="1"/>
      <c r="I2950" s="1"/>
      <c r="J2950" s="1"/>
      <c r="K2950" s="1"/>
      <c r="L2950" s="1"/>
      <c r="M2950" s="1"/>
    </row>
    <row r="2951" spans="1:13" x14ac:dyDescent="0.45">
      <c r="A2951" s="1"/>
      <c r="B2951" s="2"/>
      <c r="C2951" s="3"/>
      <c r="D2951" s="1"/>
      <c r="E2951" s="1"/>
      <c r="F2951" s="1"/>
      <c r="G2951" s="1"/>
      <c r="H2951" s="1"/>
      <c r="I2951" s="1"/>
      <c r="J2951" s="1"/>
      <c r="K2951" s="1"/>
      <c r="L2951" s="1"/>
      <c r="M2951" s="1"/>
    </row>
    <row r="2952" spans="1:13" x14ac:dyDescent="0.45">
      <c r="A2952" s="1"/>
      <c r="B2952" s="2"/>
      <c r="C2952" s="3"/>
      <c r="D2952" s="1"/>
      <c r="E2952" s="1"/>
      <c r="F2952" s="1"/>
      <c r="G2952" s="1"/>
      <c r="H2952" s="1"/>
      <c r="I2952" s="1"/>
      <c r="J2952" s="1"/>
      <c r="K2952" s="1"/>
      <c r="L2952" s="1"/>
      <c r="M2952" s="1"/>
    </row>
    <row r="2953" spans="1:13" x14ac:dyDescent="0.45">
      <c r="A2953" s="1"/>
      <c r="B2953" s="2"/>
      <c r="C2953" s="3"/>
      <c r="D2953" s="1"/>
      <c r="E2953" s="1"/>
      <c r="F2953" s="1"/>
      <c r="G2953" s="1"/>
      <c r="H2953" s="1"/>
      <c r="I2953" s="1"/>
      <c r="J2953" s="1"/>
      <c r="K2953" s="1"/>
      <c r="L2953" s="1"/>
      <c r="M2953" s="1"/>
    </row>
    <row r="2954" spans="1:13" x14ac:dyDescent="0.45">
      <c r="A2954" s="1"/>
      <c r="B2954" s="2"/>
      <c r="C2954" s="3"/>
      <c r="D2954" s="1"/>
      <c r="E2954" s="1"/>
      <c r="F2954" s="1"/>
      <c r="G2954" s="1"/>
      <c r="H2954" s="1"/>
      <c r="I2954" s="1"/>
      <c r="J2954" s="1"/>
      <c r="K2954" s="1"/>
      <c r="L2954" s="1"/>
      <c r="M2954" s="1"/>
    </row>
    <row r="2955" spans="1:13" x14ac:dyDescent="0.45">
      <c r="A2955" s="1"/>
      <c r="B2955" s="2"/>
      <c r="C2955" s="3"/>
      <c r="D2955" s="1"/>
      <c r="E2955" s="1"/>
      <c r="F2955" s="1"/>
      <c r="G2955" s="1"/>
      <c r="H2955" s="1"/>
      <c r="I2955" s="1"/>
      <c r="J2955" s="1"/>
      <c r="K2955" s="1"/>
      <c r="L2955" s="1"/>
      <c r="M2955" s="1"/>
    </row>
    <row r="2956" spans="1:13" x14ac:dyDescent="0.45">
      <c r="A2956" s="1"/>
      <c r="B2956" s="2"/>
      <c r="C2956" s="3"/>
      <c r="D2956" s="1"/>
      <c r="E2956" s="1"/>
      <c r="F2956" s="1"/>
      <c r="G2956" s="1"/>
      <c r="H2956" s="1"/>
      <c r="I2956" s="1"/>
      <c r="J2956" s="1"/>
      <c r="K2956" s="1"/>
      <c r="L2956" s="1"/>
      <c r="M2956" s="1"/>
    </row>
    <row r="2957" spans="1:13" x14ac:dyDescent="0.45">
      <c r="A2957" s="1"/>
      <c r="B2957" s="2"/>
      <c r="C2957" s="3"/>
      <c r="D2957" s="1"/>
      <c r="E2957" s="1"/>
      <c r="F2957" s="1"/>
      <c r="G2957" s="1"/>
      <c r="H2957" s="1"/>
      <c r="I2957" s="1"/>
      <c r="J2957" s="1"/>
      <c r="K2957" s="1"/>
      <c r="L2957" s="1"/>
      <c r="M2957" s="1"/>
    </row>
    <row r="2958" spans="1:13" x14ac:dyDescent="0.45">
      <c r="A2958" s="1"/>
      <c r="B2958" s="2"/>
      <c r="C2958" s="3"/>
      <c r="D2958" s="1"/>
      <c r="E2958" s="1"/>
      <c r="F2958" s="1"/>
      <c r="G2958" s="1"/>
      <c r="H2958" s="1"/>
      <c r="I2958" s="1"/>
      <c r="J2958" s="1"/>
      <c r="K2958" s="1"/>
      <c r="L2958" s="1"/>
      <c r="M2958" s="1"/>
    </row>
    <row r="2959" spans="1:13" x14ac:dyDescent="0.45">
      <c r="A2959" s="1"/>
      <c r="B2959" s="2"/>
      <c r="C2959" s="3"/>
      <c r="D2959" s="1"/>
      <c r="E2959" s="1"/>
      <c r="F2959" s="1"/>
      <c r="G2959" s="1"/>
      <c r="H2959" s="1"/>
      <c r="I2959" s="1"/>
      <c r="J2959" s="1"/>
      <c r="K2959" s="1"/>
      <c r="L2959" s="1"/>
      <c r="M2959" s="1"/>
    </row>
    <row r="2960" spans="1:13" x14ac:dyDescent="0.45">
      <c r="A2960" s="1"/>
      <c r="B2960" s="2"/>
      <c r="C2960" s="3"/>
      <c r="D2960" s="1"/>
      <c r="E2960" s="1"/>
      <c r="F2960" s="1"/>
      <c r="G2960" s="1"/>
      <c r="H2960" s="1"/>
      <c r="I2960" s="1"/>
      <c r="J2960" s="1"/>
      <c r="K2960" s="1"/>
      <c r="L2960" s="1"/>
      <c r="M2960" s="1"/>
    </row>
    <row r="2961" spans="1:13" x14ac:dyDescent="0.45">
      <c r="A2961" s="1"/>
      <c r="B2961" s="2"/>
      <c r="C2961" s="3"/>
      <c r="D2961" s="1"/>
      <c r="E2961" s="1"/>
      <c r="F2961" s="1"/>
      <c r="G2961" s="1"/>
      <c r="H2961" s="1"/>
      <c r="I2961" s="1"/>
      <c r="J2961" s="1"/>
      <c r="K2961" s="1"/>
      <c r="L2961" s="1"/>
      <c r="M2961" s="1"/>
    </row>
    <row r="2962" spans="1:13" x14ac:dyDescent="0.45">
      <c r="A2962" s="1"/>
      <c r="B2962" s="2"/>
      <c r="C2962" s="3"/>
      <c r="D2962" s="1"/>
      <c r="E2962" s="1"/>
      <c r="F2962" s="1"/>
      <c r="G2962" s="1"/>
      <c r="H2962" s="1"/>
      <c r="I2962" s="1"/>
      <c r="J2962" s="1"/>
      <c r="K2962" s="1"/>
      <c r="L2962" s="1"/>
      <c r="M2962" s="1"/>
    </row>
    <row r="2963" spans="1:13" x14ac:dyDescent="0.45">
      <c r="A2963" s="1"/>
      <c r="B2963" s="2"/>
      <c r="C2963" s="3"/>
      <c r="D2963" s="1"/>
      <c r="E2963" s="1"/>
      <c r="F2963" s="1"/>
      <c r="G2963" s="1"/>
      <c r="H2963" s="1"/>
      <c r="I2963" s="1"/>
      <c r="J2963" s="1"/>
      <c r="K2963" s="1"/>
      <c r="L2963" s="1"/>
      <c r="M2963" s="1"/>
    </row>
    <row r="2964" spans="1:13" x14ac:dyDescent="0.45">
      <c r="A2964" s="1"/>
      <c r="B2964" s="2"/>
      <c r="C2964" s="3"/>
      <c r="D2964" s="1"/>
      <c r="E2964" s="1"/>
      <c r="F2964" s="1"/>
      <c r="G2964" s="1"/>
      <c r="H2964" s="1"/>
      <c r="I2964" s="1"/>
      <c r="J2964" s="1"/>
      <c r="K2964" s="1"/>
      <c r="L2964" s="1"/>
      <c r="M2964" s="1"/>
    </row>
    <row r="2965" spans="1:13" x14ac:dyDescent="0.45">
      <c r="A2965" s="1"/>
      <c r="B2965" s="2"/>
      <c r="C2965" s="3"/>
      <c r="D2965" s="1"/>
      <c r="E2965" s="1"/>
      <c r="F2965" s="1"/>
      <c r="G2965" s="1"/>
      <c r="H2965" s="1"/>
      <c r="I2965" s="1"/>
      <c r="J2965" s="1"/>
      <c r="K2965" s="1"/>
      <c r="L2965" s="1"/>
      <c r="M2965" s="1"/>
    </row>
    <row r="2966" spans="1:13" x14ac:dyDescent="0.45">
      <c r="A2966" s="1"/>
      <c r="B2966" s="2"/>
      <c r="C2966" s="3"/>
      <c r="D2966" s="1"/>
      <c r="E2966" s="1"/>
      <c r="F2966" s="1"/>
      <c r="G2966" s="1"/>
      <c r="H2966" s="1"/>
      <c r="I2966" s="1"/>
      <c r="J2966" s="1"/>
      <c r="K2966" s="1"/>
      <c r="L2966" s="1"/>
      <c r="M2966" s="1"/>
    </row>
    <row r="2967" spans="1:13" x14ac:dyDescent="0.45">
      <c r="A2967" s="1"/>
      <c r="B2967" s="2"/>
      <c r="C2967" s="3"/>
      <c r="D2967" s="1"/>
      <c r="E2967" s="1"/>
      <c r="F2967" s="1"/>
      <c r="G2967" s="1"/>
      <c r="H2967" s="1"/>
      <c r="I2967" s="1"/>
      <c r="J2967" s="1"/>
      <c r="K2967" s="1"/>
      <c r="L2967" s="1"/>
      <c r="M2967" s="1"/>
    </row>
    <row r="2968" spans="1:13" x14ac:dyDescent="0.45">
      <c r="A2968" s="1"/>
      <c r="B2968" s="2"/>
      <c r="C2968" s="3"/>
      <c r="D2968" s="1"/>
      <c r="E2968" s="1"/>
      <c r="F2968" s="1"/>
      <c r="G2968" s="1"/>
      <c r="H2968" s="1"/>
      <c r="I2968" s="1"/>
      <c r="J2968" s="1"/>
      <c r="K2968" s="1"/>
      <c r="L2968" s="1"/>
      <c r="M2968" s="1"/>
    </row>
    <row r="2969" spans="1:13" x14ac:dyDescent="0.45">
      <c r="A2969" s="1"/>
      <c r="B2969" s="2"/>
      <c r="C2969" s="3"/>
      <c r="D2969" s="1"/>
      <c r="E2969" s="1"/>
      <c r="F2969" s="1"/>
      <c r="G2969" s="1"/>
      <c r="H2969" s="1"/>
      <c r="I2969" s="1"/>
      <c r="J2969" s="1"/>
      <c r="K2969" s="1"/>
      <c r="L2969" s="1"/>
      <c r="M2969" s="1"/>
    </row>
    <row r="2970" spans="1:13" x14ac:dyDescent="0.45">
      <c r="A2970" s="1"/>
      <c r="B2970" s="2"/>
      <c r="C2970" s="3"/>
      <c r="D2970" s="1"/>
      <c r="E2970" s="1"/>
      <c r="F2970" s="1"/>
      <c r="G2970" s="1"/>
      <c r="H2970" s="1"/>
      <c r="I2970" s="1"/>
      <c r="J2970" s="1"/>
      <c r="K2970" s="1"/>
      <c r="L2970" s="1"/>
      <c r="M2970" s="1"/>
    </row>
    <row r="2971" spans="1:13" x14ac:dyDescent="0.45">
      <c r="A2971" s="1"/>
      <c r="B2971" s="2"/>
      <c r="C2971" s="3"/>
      <c r="D2971" s="1"/>
      <c r="E2971" s="1"/>
      <c r="F2971" s="1"/>
      <c r="G2971" s="1"/>
      <c r="H2971" s="1"/>
      <c r="I2971" s="1"/>
      <c r="J2971" s="1"/>
      <c r="K2971" s="1"/>
      <c r="L2971" s="1"/>
      <c r="M2971" s="1"/>
    </row>
    <row r="2972" spans="1:13" x14ac:dyDescent="0.45">
      <c r="A2972" s="1"/>
      <c r="B2972" s="2"/>
      <c r="C2972" s="3"/>
      <c r="D2972" s="1"/>
      <c r="E2972" s="1"/>
      <c r="F2972" s="1"/>
      <c r="G2972" s="1"/>
      <c r="H2972" s="1"/>
      <c r="I2972" s="1"/>
      <c r="J2972" s="1"/>
      <c r="K2972" s="1"/>
      <c r="L2972" s="1"/>
      <c r="M2972" s="1"/>
    </row>
    <row r="2973" spans="1:13" x14ac:dyDescent="0.45">
      <c r="A2973" s="1"/>
      <c r="B2973" s="2"/>
      <c r="C2973" s="3"/>
      <c r="D2973" s="1"/>
      <c r="E2973" s="1"/>
      <c r="F2973" s="1"/>
      <c r="G2973" s="1"/>
      <c r="H2973" s="1"/>
      <c r="I2973" s="1"/>
      <c r="J2973" s="1"/>
      <c r="K2973" s="1"/>
      <c r="L2973" s="1"/>
      <c r="M2973" s="1"/>
    </row>
    <row r="2974" spans="1:13" x14ac:dyDescent="0.45">
      <c r="A2974" s="1"/>
      <c r="B2974" s="2"/>
      <c r="C2974" s="3"/>
      <c r="D2974" s="1"/>
      <c r="E2974" s="1"/>
      <c r="F2974" s="1"/>
      <c r="G2974" s="1"/>
      <c r="H2974" s="1"/>
      <c r="I2974" s="1"/>
      <c r="J2974" s="1"/>
      <c r="K2974" s="1"/>
      <c r="L2974" s="1"/>
      <c r="M2974" s="1"/>
    </row>
    <row r="2975" spans="1:13" x14ac:dyDescent="0.45">
      <c r="A2975" s="1"/>
      <c r="B2975" s="2"/>
      <c r="C2975" s="3"/>
      <c r="D2975" s="1"/>
      <c r="E2975" s="1"/>
      <c r="F2975" s="1"/>
      <c r="G2975" s="1"/>
      <c r="H2975" s="1"/>
      <c r="I2975" s="1"/>
      <c r="J2975" s="1"/>
      <c r="K2975" s="1"/>
      <c r="L2975" s="1"/>
      <c r="M2975" s="1"/>
    </row>
    <row r="2976" spans="1:13" x14ac:dyDescent="0.45">
      <c r="A2976" s="1"/>
      <c r="B2976" s="2"/>
      <c r="C2976" s="3"/>
      <c r="D2976" s="1"/>
      <c r="E2976" s="1"/>
      <c r="F2976" s="1"/>
      <c r="G2976" s="1"/>
      <c r="H2976" s="1"/>
      <c r="I2976" s="1"/>
      <c r="J2976" s="1"/>
      <c r="K2976" s="1"/>
      <c r="L2976" s="1"/>
      <c r="M2976" s="1"/>
    </row>
    <row r="2977" spans="1:13" x14ac:dyDescent="0.45">
      <c r="A2977" s="1"/>
      <c r="B2977" s="2"/>
      <c r="C2977" s="3"/>
      <c r="D2977" s="1"/>
      <c r="E2977" s="1"/>
      <c r="F2977" s="1"/>
      <c r="G2977" s="1"/>
      <c r="H2977" s="1"/>
      <c r="I2977" s="1"/>
      <c r="J2977" s="1"/>
      <c r="K2977" s="1"/>
      <c r="L2977" s="1"/>
      <c r="M2977" s="1"/>
    </row>
    <row r="2978" spans="1:13" x14ac:dyDescent="0.45">
      <c r="A2978" s="1"/>
      <c r="B2978" s="2"/>
      <c r="C2978" s="3"/>
      <c r="D2978" s="1"/>
      <c r="E2978" s="1"/>
      <c r="F2978" s="1"/>
      <c r="G2978" s="1"/>
      <c r="H2978" s="1"/>
      <c r="I2978" s="1"/>
      <c r="J2978" s="1"/>
      <c r="K2978" s="1"/>
      <c r="L2978" s="1"/>
      <c r="M2978" s="1"/>
    </row>
    <row r="2979" spans="1:13" x14ac:dyDescent="0.45">
      <c r="A2979" s="1"/>
      <c r="B2979" s="2"/>
      <c r="C2979" s="3"/>
      <c r="D2979" s="1"/>
      <c r="E2979" s="1"/>
      <c r="F2979" s="1"/>
      <c r="G2979" s="1"/>
      <c r="H2979" s="1"/>
      <c r="I2979" s="1"/>
      <c r="J2979" s="1"/>
      <c r="K2979" s="1"/>
      <c r="L2979" s="1"/>
      <c r="M2979" s="1"/>
    </row>
    <row r="2980" spans="1:13" x14ac:dyDescent="0.45">
      <c r="A2980" s="1"/>
      <c r="B2980" s="2"/>
      <c r="C2980" s="3"/>
      <c r="D2980" s="1"/>
      <c r="E2980" s="1"/>
      <c r="F2980" s="1"/>
      <c r="G2980" s="1"/>
      <c r="H2980" s="1"/>
      <c r="I2980" s="1"/>
      <c r="J2980" s="1"/>
      <c r="K2980" s="1"/>
      <c r="L2980" s="1"/>
      <c r="M2980" s="1"/>
    </row>
    <row r="2981" spans="1:13" x14ac:dyDescent="0.45">
      <c r="A2981" s="1"/>
      <c r="B2981" s="2"/>
      <c r="C2981" s="3"/>
      <c r="D2981" s="1"/>
      <c r="E2981" s="1"/>
      <c r="F2981" s="1"/>
      <c r="G2981" s="1"/>
      <c r="H2981" s="1"/>
      <c r="I2981" s="1"/>
      <c r="J2981" s="1"/>
      <c r="K2981" s="1"/>
      <c r="L2981" s="1"/>
      <c r="M2981" s="1"/>
    </row>
    <row r="2982" spans="1:13" x14ac:dyDescent="0.45">
      <c r="A2982" s="1"/>
      <c r="B2982" s="2"/>
      <c r="C2982" s="3"/>
      <c r="D2982" s="1"/>
      <c r="E2982" s="1"/>
      <c r="F2982" s="1"/>
      <c r="G2982" s="1"/>
      <c r="H2982" s="1"/>
      <c r="I2982" s="1"/>
      <c r="J2982" s="1"/>
      <c r="K2982" s="1"/>
      <c r="L2982" s="1"/>
      <c r="M2982" s="1"/>
    </row>
    <row r="2983" spans="1:13" x14ac:dyDescent="0.45">
      <c r="A2983" s="1"/>
      <c r="B2983" s="2"/>
      <c r="C2983" s="3"/>
      <c r="D2983" s="1"/>
      <c r="E2983" s="1"/>
      <c r="F2983" s="1"/>
      <c r="G2983" s="1"/>
      <c r="H2983" s="1"/>
      <c r="I2983" s="1"/>
      <c r="J2983" s="1"/>
      <c r="K2983" s="1"/>
      <c r="L2983" s="1"/>
      <c r="M2983" s="1"/>
    </row>
    <row r="2984" spans="1:13" x14ac:dyDescent="0.45">
      <c r="A2984" s="1"/>
      <c r="B2984" s="2"/>
      <c r="C2984" s="3"/>
      <c r="D2984" s="1"/>
      <c r="E2984" s="1"/>
      <c r="F2984" s="1"/>
      <c r="G2984" s="1"/>
      <c r="H2984" s="1"/>
      <c r="I2984" s="1"/>
      <c r="J2984" s="1"/>
      <c r="K2984" s="1"/>
      <c r="L2984" s="1"/>
      <c r="M2984" s="1"/>
    </row>
    <row r="2985" spans="1:13" x14ac:dyDescent="0.45">
      <c r="A2985" s="1"/>
      <c r="B2985" s="2"/>
      <c r="C2985" s="3"/>
      <c r="D2985" s="1"/>
      <c r="E2985" s="1"/>
      <c r="F2985" s="1"/>
      <c r="G2985" s="1"/>
      <c r="H2985" s="1"/>
      <c r="I2985" s="1"/>
      <c r="J2985" s="1"/>
      <c r="K2985" s="1"/>
      <c r="L2985" s="1"/>
      <c r="M2985" s="1"/>
    </row>
    <row r="2986" spans="1:13" x14ac:dyDescent="0.45">
      <c r="A2986" s="1"/>
      <c r="B2986" s="2"/>
      <c r="C2986" s="3"/>
      <c r="D2986" s="1"/>
      <c r="E2986" s="1"/>
      <c r="F2986" s="1"/>
      <c r="G2986" s="1"/>
      <c r="H2986" s="1"/>
      <c r="I2986" s="1"/>
      <c r="J2986" s="1"/>
      <c r="K2986" s="1"/>
      <c r="L2986" s="1"/>
      <c r="M2986" s="1"/>
    </row>
    <row r="2987" spans="1:13" x14ac:dyDescent="0.45">
      <c r="A2987" s="1"/>
      <c r="B2987" s="2"/>
      <c r="C2987" s="3"/>
      <c r="D2987" s="1"/>
      <c r="E2987" s="1"/>
      <c r="F2987" s="1"/>
      <c r="G2987" s="1"/>
      <c r="H2987" s="1"/>
      <c r="I2987" s="1"/>
      <c r="J2987" s="1"/>
      <c r="K2987" s="1"/>
      <c r="L2987" s="1"/>
      <c r="M2987" s="1"/>
    </row>
    <row r="2988" spans="1:13" x14ac:dyDescent="0.45">
      <c r="A2988" s="1"/>
      <c r="B2988" s="2"/>
      <c r="C2988" s="3"/>
      <c r="D2988" s="1"/>
      <c r="E2988" s="1"/>
      <c r="F2988" s="1"/>
      <c r="G2988" s="1"/>
      <c r="H2988" s="1"/>
      <c r="I2988" s="1"/>
      <c r="J2988" s="1"/>
      <c r="K2988" s="1"/>
      <c r="L2988" s="1"/>
      <c r="M2988" s="1"/>
    </row>
    <row r="2989" spans="1:13" x14ac:dyDescent="0.45">
      <c r="A2989" s="1"/>
      <c r="B2989" s="2"/>
      <c r="C2989" s="3"/>
      <c r="D2989" s="1"/>
      <c r="E2989" s="1"/>
      <c r="F2989" s="1"/>
      <c r="G2989" s="1"/>
      <c r="H2989" s="1"/>
      <c r="I2989" s="1"/>
      <c r="J2989" s="1"/>
      <c r="K2989" s="1"/>
      <c r="L2989" s="1"/>
      <c r="M2989" s="1"/>
    </row>
    <row r="2990" spans="1:13" x14ac:dyDescent="0.45">
      <c r="A2990" s="1"/>
      <c r="B2990" s="2"/>
      <c r="C2990" s="3"/>
      <c r="D2990" s="1"/>
      <c r="E2990" s="1"/>
      <c r="F2990" s="1"/>
      <c r="G2990" s="1"/>
      <c r="H2990" s="1"/>
      <c r="I2990" s="1"/>
      <c r="J2990" s="1"/>
      <c r="K2990" s="1"/>
      <c r="L2990" s="1"/>
      <c r="M2990" s="1"/>
    </row>
    <row r="2991" spans="1:13" x14ac:dyDescent="0.45">
      <c r="A2991" s="1"/>
      <c r="B2991" s="2"/>
      <c r="C2991" s="3"/>
      <c r="D2991" s="1"/>
      <c r="E2991" s="1"/>
      <c r="F2991" s="1"/>
      <c r="G2991" s="1"/>
      <c r="H2991" s="1"/>
      <c r="I2991" s="1"/>
      <c r="J2991" s="1"/>
      <c r="K2991" s="1"/>
      <c r="L2991" s="1"/>
      <c r="M2991" s="1"/>
    </row>
    <row r="2992" spans="1:13" x14ac:dyDescent="0.45">
      <c r="A2992" s="1"/>
      <c r="B2992" s="2"/>
      <c r="C2992" s="3"/>
      <c r="D2992" s="1"/>
      <c r="E2992" s="1"/>
      <c r="F2992" s="1"/>
      <c r="G2992" s="1"/>
      <c r="H2992" s="1"/>
      <c r="I2992" s="1"/>
      <c r="J2992" s="1"/>
      <c r="K2992" s="1"/>
      <c r="L2992" s="1"/>
      <c r="M2992" s="1"/>
    </row>
    <row r="2993" spans="1:13" x14ac:dyDescent="0.45">
      <c r="A2993" s="1"/>
      <c r="B2993" s="2"/>
      <c r="C2993" s="3"/>
      <c r="D2993" s="1"/>
      <c r="E2993" s="1"/>
      <c r="F2993" s="1"/>
      <c r="G2993" s="1"/>
      <c r="H2993" s="1"/>
      <c r="I2993" s="1"/>
      <c r="J2993" s="1"/>
      <c r="K2993" s="1"/>
      <c r="L2993" s="1"/>
      <c r="M2993" s="1"/>
    </row>
    <row r="2994" spans="1:13" x14ac:dyDescent="0.45">
      <c r="A2994" s="1"/>
      <c r="B2994" s="2"/>
      <c r="C2994" s="3"/>
      <c r="D2994" s="1"/>
      <c r="E2994" s="1"/>
      <c r="F2994" s="1"/>
      <c r="G2994" s="1"/>
      <c r="H2994" s="1"/>
      <c r="I2994" s="1"/>
      <c r="J2994" s="1"/>
      <c r="K2994" s="1"/>
      <c r="L2994" s="1"/>
      <c r="M2994" s="1"/>
    </row>
    <row r="2995" spans="1:13" x14ac:dyDescent="0.45">
      <c r="A2995" s="1"/>
      <c r="B2995" s="2"/>
      <c r="C2995" s="3"/>
      <c r="D2995" s="1"/>
      <c r="E2995" s="1"/>
      <c r="F2995" s="1"/>
      <c r="G2995" s="1"/>
      <c r="H2995" s="1"/>
      <c r="I2995" s="1"/>
      <c r="J2995" s="1"/>
      <c r="K2995" s="1"/>
      <c r="L2995" s="1"/>
      <c r="M2995" s="1"/>
    </row>
    <row r="2996" spans="1:13" x14ac:dyDescent="0.45">
      <c r="A2996" s="1"/>
      <c r="B2996" s="2"/>
      <c r="C2996" s="3"/>
      <c r="D2996" s="1"/>
      <c r="E2996" s="1"/>
      <c r="F2996" s="1"/>
      <c r="G2996" s="1"/>
      <c r="H2996" s="1"/>
      <c r="I2996" s="1"/>
      <c r="J2996" s="1"/>
      <c r="K2996" s="1"/>
      <c r="L2996" s="1"/>
      <c r="M2996" s="1"/>
    </row>
    <row r="2997" spans="1:13" x14ac:dyDescent="0.45">
      <c r="A2997" s="1"/>
      <c r="B2997" s="2"/>
      <c r="C2997" s="3"/>
      <c r="D2997" s="1"/>
      <c r="E2997" s="1"/>
      <c r="F2997" s="1"/>
      <c r="G2997" s="1"/>
      <c r="H2997" s="1"/>
      <c r="I2997" s="1"/>
      <c r="J2997" s="1"/>
      <c r="K2997" s="1"/>
      <c r="L2997" s="1"/>
      <c r="M2997" s="1"/>
    </row>
    <row r="2998" spans="1:13" x14ac:dyDescent="0.45">
      <c r="A2998" s="1"/>
      <c r="B2998" s="2"/>
      <c r="C2998" s="3"/>
      <c r="D2998" s="1"/>
      <c r="E2998" s="1"/>
      <c r="F2998" s="1"/>
      <c r="G2998" s="1"/>
      <c r="H2998" s="1"/>
      <c r="I2998" s="1"/>
      <c r="J2998" s="1"/>
      <c r="K2998" s="1"/>
      <c r="L2998" s="1"/>
      <c r="M2998" s="1"/>
    </row>
    <row r="2999" spans="1:13" x14ac:dyDescent="0.45">
      <c r="A2999" s="1"/>
      <c r="B2999" s="2"/>
      <c r="C2999" s="3"/>
      <c r="D2999" s="1"/>
      <c r="E2999" s="1"/>
      <c r="F2999" s="1"/>
      <c r="G2999" s="1"/>
      <c r="H2999" s="1"/>
      <c r="I2999" s="1"/>
      <c r="J2999" s="1"/>
      <c r="K2999" s="1"/>
      <c r="L2999" s="1"/>
      <c r="M2999" s="1"/>
    </row>
    <row r="3000" spans="1:13" x14ac:dyDescent="0.45">
      <c r="A3000" s="1"/>
      <c r="B3000" s="2"/>
      <c r="C3000" s="3"/>
      <c r="D3000" s="1"/>
      <c r="E3000" s="1"/>
      <c r="F3000" s="1"/>
      <c r="G3000" s="1"/>
      <c r="H3000" s="1"/>
      <c r="I3000" s="1"/>
      <c r="J3000" s="1"/>
      <c r="K3000" s="1"/>
      <c r="L3000" s="1"/>
      <c r="M3000" s="1"/>
    </row>
    <row r="3001" spans="1:13" x14ac:dyDescent="0.45">
      <c r="A3001" s="1"/>
      <c r="B3001" s="2"/>
      <c r="C3001" s="3"/>
      <c r="D3001" s="1"/>
      <c r="E3001" s="1"/>
      <c r="F3001" s="1"/>
      <c r="G3001" s="1"/>
      <c r="H3001" s="1"/>
      <c r="I3001" s="1"/>
      <c r="J3001" s="1"/>
      <c r="K3001" s="1"/>
      <c r="L3001" s="1"/>
      <c r="M3001" s="1"/>
    </row>
    <row r="3002" spans="1:13" x14ac:dyDescent="0.45">
      <c r="A3002" s="1"/>
      <c r="B3002" s="2"/>
      <c r="C3002" s="3"/>
      <c r="D3002" s="1"/>
      <c r="E3002" s="1"/>
      <c r="F3002" s="1"/>
      <c r="G3002" s="1"/>
      <c r="H3002" s="1"/>
      <c r="I3002" s="1"/>
      <c r="J3002" s="1"/>
      <c r="K3002" s="1"/>
      <c r="L3002" s="1"/>
      <c r="M3002" s="1"/>
    </row>
    <row r="3003" spans="1:13" x14ac:dyDescent="0.45">
      <c r="A3003" s="1"/>
      <c r="B3003" s="2"/>
      <c r="C3003" s="3"/>
      <c r="D3003" s="1"/>
      <c r="E3003" s="1"/>
      <c r="F3003" s="1"/>
      <c r="G3003" s="1"/>
      <c r="H3003" s="1"/>
      <c r="I3003" s="1"/>
      <c r="J3003" s="1"/>
      <c r="K3003" s="1"/>
      <c r="L3003" s="1"/>
      <c r="M3003" s="1"/>
    </row>
    <row r="3004" spans="1:13" x14ac:dyDescent="0.45">
      <c r="A3004" s="1"/>
      <c r="B3004" s="2"/>
      <c r="C3004" s="3"/>
      <c r="D3004" s="1"/>
      <c r="E3004" s="1"/>
      <c r="F3004" s="1"/>
      <c r="G3004" s="1"/>
      <c r="H3004" s="1"/>
      <c r="I3004" s="1"/>
      <c r="J3004" s="1"/>
      <c r="K3004" s="1"/>
      <c r="L3004" s="1"/>
      <c r="M3004" s="1"/>
    </row>
    <row r="3005" spans="1:13" x14ac:dyDescent="0.45">
      <c r="A3005" s="1"/>
      <c r="B3005" s="2"/>
      <c r="C3005" s="3"/>
      <c r="D3005" s="1"/>
      <c r="E3005" s="1"/>
      <c r="F3005" s="1"/>
      <c r="G3005" s="1"/>
      <c r="H3005" s="1"/>
      <c r="I3005" s="1"/>
      <c r="J3005" s="1"/>
      <c r="K3005" s="1"/>
      <c r="L3005" s="1"/>
      <c r="M3005" s="1"/>
    </row>
    <row r="3006" spans="1:13" x14ac:dyDescent="0.45">
      <c r="A3006" s="1"/>
      <c r="B3006" s="2"/>
      <c r="C3006" s="3"/>
      <c r="D3006" s="1"/>
      <c r="E3006" s="1"/>
      <c r="F3006" s="1"/>
      <c r="G3006" s="1"/>
      <c r="H3006" s="1"/>
      <c r="I3006" s="1"/>
      <c r="J3006" s="1"/>
      <c r="K3006" s="1"/>
      <c r="L3006" s="1"/>
      <c r="M3006" s="1"/>
    </row>
    <row r="3007" spans="1:13" x14ac:dyDescent="0.45">
      <c r="A3007" s="1"/>
      <c r="B3007" s="2"/>
      <c r="C3007" s="3"/>
      <c r="D3007" s="1"/>
      <c r="E3007" s="1"/>
      <c r="F3007" s="1"/>
      <c r="G3007" s="1"/>
      <c r="H3007" s="1"/>
      <c r="I3007" s="1"/>
      <c r="J3007" s="1"/>
      <c r="K3007" s="1"/>
      <c r="L3007" s="1"/>
      <c r="M3007" s="1"/>
    </row>
    <row r="3008" spans="1:13" x14ac:dyDescent="0.45">
      <c r="A3008" s="1"/>
      <c r="B3008" s="2"/>
      <c r="C3008" s="3"/>
      <c r="D3008" s="1"/>
      <c r="E3008" s="1"/>
      <c r="F3008" s="1"/>
      <c r="G3008" s="1"/>
      <c r="H3008" s="1"/>
      <c r="I3008" s="1"/>
      <c r="J3008" s="1"/>
      <c r="K3008" s="1"/>
      <c r="L3008" s="1"/>
      <c r="M3008" s="1"/>
    </row>
    <row r="3009" spans="1:13" x14ac:dyDescent="0.45">
      <c r="A3009" s="1"/>
      <c r="B3009" s="2"/>
      <c r="C3009" s="3"/>
      <c r="D3009" s="1"/>
      <c r="E3009" s="1"/>
      <c r="F3009" s="1"/>
      <c r="G3009" s="1"/>
      <c r="H3009" s="1"/>
      <c r="I3009" s="1"/>
      <c r="J3009" s="1"/>
      <c r="K3009" s="1"/>
      <c r="L3009" s="1"/>
      <c r="M3009" s="1"/>
    </row>
    <row r="3010" spans="1:13" x14ac:dyDescent="0.45">
      <c r="A3010" s="1"/>
      <c r="B3010" s="2"/>
      <c r="C3010" s="3"/>
      <c r="D3010" s="1"/>
      <c r="E3010" s="1"/>
      <c r="F3010" s="1"/>
      <c r="G3010" s="1"/>
      <c r="H3010" s="1"/>
      <c r="I3010" s="1"/>
      <c r="J3010" s="1"/>
      <c r="K3010" s="1"/>
      <c r="L3010" s="1"/>
      <c r="M3010" s="1"/>
    </row>
    <row r="3011" spans="1:13" x14ac:dyDescent="0.45">
      <c r="A3011" s="1"/>
      <c r="B3011" s="2"/>
      <c r="C3011" s="3"/>
      <c r="D3011" s="1"/>
      <c r="E3011" s="1"/>
      <c r="F3011" s="1"/>
      <c r="G3011" s="1"/>
      <c r="H3011" s="1"/>
      <c r="I3011" s="1"/>
      <c r="J3011" s="1"/>
      <c r="K3011" s="1"/>
      <c r="L3011" s="1"/>
      <c r="M3011" s="1"/>
    </row>
    <row r="3012" spans="1:13" x14ac:dyDescent="0.45">
      <c r="A3012" s="1"/>
      <c r="B3012" s="2"/>
      <c r="C3012" s="3"/>
      <c r="D3012" s="1"/>
      <c r="E3012" s="1"/>
      <c r="F3012" s="1"/>
      <c r="G3012" s="1"/>
      <c r="H3012" s="1"/>
      <c r="I3012" s="1"/>
      <c r="J3012" s="1"/>
      <c r="K3012" s="1"/>
      <c r="L3012" s="1"/>
      <c r="M3012" s="1"/>
    </row>
    <row r="3013" spans="1:13" x14ac:dyDescent="0.45">
      <c r="A3013" s="1"/>
      <c r="B3013" s="2"/>
      <c r="C3013" s="3"/>
      <c r="D3013" s="1"/>
      <c r="E3013" s="1"/>
      <c r="F3013" s="1"/>
      <c r="G3013" s="1"/>
      <c r="H3013" s="1"/>
      <c r="I3013" s="1"/>
      <c r="J3013" s="1"/>
      <c r="K3013" s="1"/>
      <c r="L3013" s="1"/>
      <c r="M3013" s="1"/>
    </row>
    <row r="3014" spans="1:13" x14ac:dyDescent="0.45">
      <c r="A3014" s="1"/>
      <c r="B3014" s="2"/>
      <c r="C3014" s="3"/>
      <c r="D3014" s="1"/>
      <c r="E3014" s="1"/>
      <c r="F3014" s="1"/>
      <c r="G3014" s="1"/>
      <c r="H3014" s="1"/>
      <c r="I3014" s="1"/>
      <c r="J3014" s="1"/>
      <c r="K3014" s="1"/>
      <c r="L3014" s="1"/>
      <c r="M3014" s="1"/>
    </row>
    <row r="3015" spans="1:13" x14ac:dyDescent="0.45">
      <c r="A3015" s="1"/>
      <c r="B3015" s="2"/>
      <c r="C3015" s="3"/>
      <c r="D3015" s="1"/>
      <c r="E3015" s="1"/>
      <c r="F3015" s="1"/>
      <c r="G3015" s="1"/>
      <c r="H3015" s="1"/>
      <c r="I3015" s="1"/>
      <c r="J3015" s="1"/>
      <c r="K3015" s="1"/>
      <c r="L3015" s="1"/>
      <c r="M3015" s="1"/>
    </row>
    <row r="3016" spans="1:13" x14ac:dyDescent="0.45">
      <c r="A3016" s="1"/>
      <c r="B3016" s="2"/>
      <c r="C3016" s="3"/>
      <c r="D3016" s="1"/>
      <c r="E3016" s="1"/>
      <c r="F3016" s="1"/>
      <c r="G3016" s="1"/>
      <c r="H3016" s="1"/>
      <c r="I3016" s="1"/>
      <c r="J3016" s="1"/>
      <c r="K3016" s="1"/>
      <c r="L3016" s="1"/>
      <c r="M3016" s="1"/>
    </row>
    <row r="3017" spans="1:13" x14ac:dyDescent="0.45">
      <c r="A3017" s="1"/>
      <c r="B3017" s="2"/>
      <c r="C3017" s="3"/>
      <c r="D3017" s="1"/>
      <c r="E3017" s="1"/>
      <c r="F3017" s="1"/>
      <c r="G3017" s="1"/>
      <c r="H3017" s="1"/>
      <c r="I3017" s="1"/>
      <c r="J3017" s="1"/>
      <c r="K3017" s="1"/>
      <c r="L3017" s="1"/>
      <c r="M3017" s="1"/>
    </row>
    <row r="3018" spans="1:13" x14ac:dyDescent="0.45">
      <c r="A3018" s="1"/>
      <c r="B3018" s="2"/>
      <c r="C3018" s="3"/>
      <c r="D3018" s="1"/>
      <c r="E3018" s="1"/>
      <c r="F3018" s="1"/>
      <c r="G3018" s="1"/>
      <c r="H3018" s="1"/>
      <c r="I3018" s="1"/>
      <c r="J3018" s="1"/>
      <c r="K3018" s="1"/>
      <c r="L3018" s="1"/>
      <c r="M3018" s="1"/>
    </row>
    <row r="3019" spans="1:13" x14ac:dyDescent="0.45">
      <c r="A3019" s="1"/>
      <c r="B3019" s="2"/>
      <c r="C3019" s="3"/>
      <c r="D3019" s="1"/>
      <c r="E3019" s="1"/>
      <c r="F3019" s="1"/>
      <c r="G3019" s="1"/>
      <c r="H3019" s="1"/>
      <c r="I3019" s="1"/>
      <c r="J3019" s="1"/>
      <c r="K3019" s="1"/>
      <c r="L3019" s="1"/>
      <c r="M3019" s="1"/>
    </row>
    <row r="3020" spans="1:13" x14ac:dyDescent="0.45">
      <c r="A3020" s="1"/>
      <c r="B3020" s="2"/>
      <c r="C3020" s="3"/>
      <c r="D3020" s="1"/>
      <c r="E3020" s="1"/>
      <c r="F3020" s="1"/>
      <c r="G3020" s="1"/>
      <c r="H3020" s="1"/>
      <c r="I3020" s="1"/>
      <c r="J3020" s="1"/>
      <c r="K3020" s="1"/>
      <c r="L3020" s="1"/>
      <c r="M3020" s="1"/>
    </row>
    <row r="3021" spans="1:13" x14ac:dyDescent="0.45">
      <c r="A3021" s="1"/>
      <c r="B3021" s="2"/>
      <c r="C3021" s="3"/>
      <c r="D3021" s="1"/>
      <c r="E3021" s="1"/>
      <c r="F3021" s="1"/>
      <c r="G3021" s="1"/>
      <c r="H3021" s="1"/>
      <c r="I3021" s="1"/>
      <c r="J3021" s="1"/>
      <c r="K3021" s="1"/>
      <c r="L3021" s="1"/>
      <c r="M3021" s="1"/>
    </row>
    <row r="3022" spans="1:13" x14ac:dyDescent="0.45">
      <c r="A3022" s="1"/>
      <c r="B3022" s="2"/>
      <c r="C3022" s="3"/>
      <c r="D3022" s="1"/>
      <c r="E3022" s="1"/>
      <c r="F3022" s="1"/>
      <c r="G3022" s="1"/>
      <c r="H3022" s="1"/>
      <c r="I3022" s="1"/>
      <c r="J3022" s="1"/>
      <c r="K3022" s="1"/>
      <c r="L3022" s="1"/>
      <c r="M3022" s="1"/>
    </row>
    <row r="3023" spans="1:13" x14ac:dyDescent="0.45">
      <c r="A3023" s="1"/>
      <c r="B3023" s="2"/>
      <c r="C3023" s="3"/>
      <c r="D3023" s="1"/>
      <c r="E3023" s="1"/>
      <c r="F3023" s="1"/>
      <c r="G3023" s="1"/>
      <c r="H3023" s="1"/>
      <c r="I3023" s="1"/>
      <c r="J3023" s="1"/>
      <c r="K3023" s="1"/>
      <c r="L3023" s="1"/>
      <c r="M3023" s="1"/>
    </row>
    <row r="3024" spans="1:13" x14ac:dyDescent="0.45">
      <c r="A3024" s="1"/>
      <c r="B3024" s="2"/>
      <c r="C3024" s="3"/>
      <c r="D3024" s="1"/>
      <c r="E3024" s="1"/>
      <c r="F3024" s="1"/>
      <c r="G3024" s="1"/>
      <c r="H3024" s="1"/>
      <c r="I3024" s="1"/>
      <c r="J3024" s="1"/>
      <c r="K3024" s="1"/>
      <c r="L3024" s="1"/>
      <c r="M3024" s="1"/>
    </row>
    <row r="3025" spans="1:13" x14ac:dyDescent="0.45">
      <c r="A3025" s="1"/>
      <c r="B3025" s="2"/>
      <c r="C3025" s="3"/>
      <c r="D3025" s="1"/>
      <c r="E3025" s="1"/>
      <c r="F3025" s="1"/>
      <c r="G3025" s="1"/>
      <c r="H3025" s="1"/>
      <c r="I3025" s="1"/>
      <c r="J3025" s="1"/>
      <c r="K3025" s="1"/>
      <c r="L3025" s="1"/>
      <c r="M3025" s="1"/>
    </row>
    <row r="3026" spans="1:13" x14ac:dyDescent="0.45">
      <c r="A3026" s="1"/>
      <c r="B3026" s="2"/>
      <c r="C3026" s="3"/>
      <c r="D3026" s="1"/>
      <c r="E3026" s="1"/>
      <c r="F3026" s="1"/>
      <c r="G3026" s="1"/>
      <c r="H3026" s="1"/>
      <c r="I3026" s="1"/>
      <c r="J3026" s="1"/>
      <c r="K3026" s="1"/>
      <c r="L3026" s="1"/>
      <c r="M3026" s="1"/>
    </row>
    <row r="3027" spans="1:13" x14ac:dyDescent="0.45">
      <c r="A3027" s="1"/>
      <c r="B3027" s="2"/>
      <c r="C3027" s="3"/>
      <c r="D3027" s="1"/>
      <c r="E3027" s="1"/>
      <c r="F3027" s="1"/>
      <c r="G3027" s="1"/>
      <c r="H3027" s="1"/>
      <c r="I3027" s="1"/>
      <c r="J3027" s="1"/>
      <c r="K3027" s="1"/>
      <c r="L3027" s="1"/>
      <c r="M3027" s="1"/>
    </row>
    <row r="3028" spans="1:13" x14ac:dyDescent="0.45">
      <c r="A3028" s="1"/>
      <c r="B3028" s="2"/>
      <c r="C3028" s="3"/>
      <c r="D3028" s="1"/>
      <c r="E3028" s="1"/>
      <c r="F3028" s="1"/>
      <c r="G3028" s="1"/>
      <c r="H3028" s="1"/>
      <c r="I3028" s="1"/>
      <c r="J3028" s="1"/>
      <c r="K3028" s="1"/>
      <c r="L3028" s="1"/>
      <c r="M3028" s="1"/>
    </row>
    <row r="3029" spans="1:13" x14ac:dyDescent="0.45">
      <c r="A3029" s="1"/>
      <c r="B3029" s="2"/>
      <c r="C3029" s="3"/>
      <c r="D3029" s="1"/>
      <c r="E3029" s="1"/>
      <c r="F3029" s="1"/>
      <c r="G3029" s="1"/>
      <c r="H3029" s="1"/>
      <c r="I3029" s="1"/>
      <c r="J3029" s="1"/>
      <c r="K3029" s="1"/>
      <c r="L3029" s="1"/>
      <c r="M3029" s="1"/>
    </row>
    <row r="3030" spans="1:13" x14ac:dyDescent="0.45">
      <c r="A3030" s="1"/>
      <c r="B3030" s="2"/>
      <c r="C3030" s="3"/>
      <c r="D3030" s="1"/>
      <c r="E3030" s="1"/>
      <c r="F3030" s="1"/>
      <c r="G3030" s="1"/>
      <c r="H3030" s="1"/>
      <c r="I3030" s="1"/>
      <c r="J3030" s="1"/>
      <c r="K3030" s="1"/>
      <c r="L3030" s="1"/>
      <c r="M3030" s="1"/>
    </row>
    <row r="3031" spans="1:13" x14ac:dyDescent="0.45">
      <c r="A3031" s="1"/>
      <c r="B3031" s="2"/>
      <c r="C3031" s="3"/>
      <c r="D3031" s="1"/>
      <c r="E3031" s="1"/>
      <c r="F3031" s="1"/>
      <c r="G3031" s="1"/>
      <c r="H3031" s="1"/>
      <c r="I3031" s="1"/>
      <c r="J3031" s="1"/>
      <c r="K3031" s="1"/>
      <c r="L3031" s="1"/>
      <c r="M3031" s="1"/>
    </row>
    <row r="3032" spans="1:13" x14ac:dyDescent="0.45">
      <c r="A3032" s="1"/>
      <c r="B3032" s="2"/>
      <c r="C3032" s="3"/>
      <c r="D3032" s="1"/>
      <c r="E3032" s="1"/>
      <c r="F3032" s="1"/>
      <c r="G3032" s="1"/>
      <c r="H3032" s="1"/>
      <c r="I3032" s="1"/>
      <c r="J3032" s="1"/>
      <c r="K3032" s="1"/>
      <c r="L3032" s="1"/>
      <c r="M3032" s="1"/>
    </row>
    <row r="3033" spans="1:13" x14ac:dyDescent="0.45">
      <c r="A3033" s="1"/>
      <c r="B3033" s="2"/>
      <c r="C3033" s="3"/>
      <c r="D3033" s="1"/>
      <c r="E3033" s="1"/>
      <c r="F3033" s="1"/>
      <c r="G3033" s="1"/>
      <c r="H3033" s="1"/>
      <c r="I3033" s="1"/>
      <c r="J3033" s="1"/>
      <c r="K3033" s="1"/>
      <c r="L3033" s="1"/>
      <c r="M3033" s="1"/>
    </row>
    <row r="3034" spans="1:13" x14ac:dyDescent="0.45">
      <c r="A3034" s="1"/>
      <c r="B3034" s="2"/>
      <c r="C3034" s="3"/>
      <c r="D3034" s="1"/>
      <c r="E3034" s="1"/>
      <c r="F3034" s="1"/>
      <c r="G3034" s="1"/>
      <c r="H3034" s="1"/>
      <c r="I3034" s="1"/>
      <c r="J3034" s="1"/>
      <c r="K3034" s="1"/>
      <c r="L3034" s="1"/>
      <c r="M3034" s="1"/>
    </row>
    <row r="3035" spans="1:13" x14ac:dyDescent="0.45">
      <c r="A3035" s="1"/>
      <c r="B3035" s="2"/>
      <c r="C3035" s="3"/>
      <c r="D3035" s="1"/>
      <c r="E3035" s="1"/>
      <c r="F3035" s="1"/>
      <c r="G3035" s="1"/>
      <c r="H3035" s="1"/>
      <c r="I3035" s="1"/>
      <c r="J3035" s="1"/>
      <c r="K3035" s="1"/>
      <c r="L3035" s="1"/>
      <c r="M3035" s="1"/>
    </row>
    <row r="3036" spans="1:13" x14ac:dyDescent="0.45">
      <c r="A3036" s="1"/>
      <c r="B3036" s="2"/>
      <c r="C3036" s="3"/>
      <c r="D3036" s="1"/>
      <c r="E3036" s="1"/>
      <c r="F3036" s="1"/>
      <c r="G3036" s="1"/>
      <c r="H3036" s="1"/>
      <c r="I3036" s="1"/>
      <c r="J3036" s="1"/>
      <c r="K3036" s="1"/>
      <c r="L3036" s="1"/>
      <c r="M3036" s="1"/>
    </row>
    <row r="3037" spans="1:13" x14ac:dyDescent="0.45">
      <c r="A3037" s="1"/>
      <c r="B3037" s="2"/>
      <c r="C3037" s="3"/>
      <c r="D3037" s="1"/>
      <c r="E3037" s="1"/>
      <c r="F3037" s="1"/>
      <c r="G3037" s="1"/>
      <c r="H3037" s="1"/>
      <c r="I3037" s="1"/>
      <c r="J3037" s="1"/>
      <c r="K3037" s="1"/>
      <c r="L3037" s="1"/>
      <c r="M3037" s="1"/>
    </row>
    <row r="3038" spans="1:13" x14ac:dyDescent="0.45">
      <c r="A3038" s="1"/>
      <c r="B3038" s="2"/>
      <c r="C3038" s="3"/>
      <c r="D3038" s="1"/>
      <c r="E3038" s="1"/>
      <c r="F3038" s="1"/>
      <c r="G3038" s="1"/>
      <c r="H3038" s="1"/>
      <c r="I3038" s="1"/>
      <c r="J3038" s="1"/>
      <c r="K3038" s="1"/>
      <c r="L3038" s="1"/>
      <c r="M3038" s="1"/>
    </row>
    <row r="3039" spans="1:13" x14ac:dyDescent="0.45">
      <c r="A3039" s="1"/>
      <c r="B3039" s="2"/>
      <c r="C3039" s="3"/>
      <c r="D3039" s="1"/>
      <c r="E3039" s="1"/>
      <c r="F3039" s="1"/>
      <c r="G3039" s="1"/>
      <c r="H3039" s="1"/>
      <c r="I3039" s="1"/>
      <c r="J3039" s="1"/>
      <c r="K3039" s="1"/>
      <c r="L3039" s="1"/>
      <c r="M3039" s="1"/>
    </row>
    <row r="3040" spans="1:13" x14ac:dyDescent="0.45">
      <c r="A3040" s="1"/>
      <c r="B3040" s="2"/>
      <c r="C3040" s="3"/>
      <c r="D3040" s="1"/>
      <c r="E3040" s="1"/>
      <c r="F3040" s="1"/>
      <c r="G3040" s="1"/>
      <c r="H3040" s="1"/>
      <c r="I3040" s="1"/>
      <c r="J3040" s="1"/>
      <c r="K3040" s="1"/>
      <c r="L3040" s="1"/>
      <c r="M3040" s="1"/>
    </row>
    <row r="3041" spans="1:13" x14ac:dyDescent="0.45">
      <c r="A3041" s="1"/>
      <c r="B3041" s="2"/>
      <c r="C3041" s="3"/>
      <c r="D3041" s="1"/>
      <c r="E3041" s="1"/>
      <c r="F3041" s="1"/>
      <c r="G3041" s="1"/>
      <c r="H3041" s="1"/>
      <c r="I3041" s="1"/>
      <c r="J3041" s="1"/>
      <c r="K3041" s="1"/>
      <c r="L3041" s="1"/>
      <c r="M3041" s="1"/>
    </row>
    <row r="3042" spans="1:13" x14ac:dyDescent="0.45">
      <c r="A3042" s="1"/>
      <c r="B3042" s="2"/>
      <c r="C3042" s="3"/>
      <c r="D3042" s="1"/>
      <c r="E3042" s="1"/>
      <c r="F3042" s="1"/>
      <c r="G3042" s="1"/>
      <c r="H3042" s="1"/>
      <c r="I3042" s="1"/>
      <c r="J3042" s="1"/>
      <c r="K3042" s="1"/>
      <c r="L3042" s="1"/>
      <c r="M3042" s="1"/>
    </row>
    <row r="3043" spans="1:13" x14ac:dyDescent="0.45">
      <c r="A3043" s="1"/>
      <c r="B3043" s="2"/>
      <c r="C3043" s="3"/>
      <c r="D3043" s="1"/>
      <c r="E3043" s="1"/>
      <c r="F3043" s="1"/>
      <c r="G3043" s="1"/>
      <c r="H3043" s="1"/>
      <c r="I3043" s="1"/>
      <c r="J3043" s="1"/>
      <c r="K3043" s="1"/>
      <c r="L3043" s="1"/>
      <c r="M3043" s="1"/>
    </row>
    <row r="3044" spans="1:13" x14ac:dyDescent="0.45">
      <c r="A3044" s="1"/>
      <c r="B3044" s="2"/>
      <c r="C3044" s="3"/>
      <c r="D3044" s="1"/>
      <c r="E3044" s="1"/>
      <c r="F3044" s="1"/>
      <c r="G3044" s="1"/>
      <c r="H3044" s="1"/>
      <c r="I3044" s="1"/>
      <c r="J3044" s="1"/>
      <c r="K3044" s="1"/>
      <c r="L3044" s="1"/>
      <c r="M3044" s="1"/>
    </row>
    <row r="3045" spans="1:13" x14ac:dyDescent="0.45">
      <c r="A3045" s="1"/>
      <c r="B3045" s="2"/>
      <c r="C3045" s="3"/>
      <c r="D3045" s="1"/>
      <c r="E3045" s="1"/>
      <c r="F3045" s="1"/>
      <c r="G3045" s="1"/>
      <c r="H3045" s="1"/>
      <c r="I3045" s="1"/>
      <c r="J3045" s="1"/>
      <c r="K3045" s="1"/>
      <c r="L3045" s="1"/>
      <c r="M3045" s="1"/>
    </row>
    <row r="3046" spans="1:13" x14ac:dyDescent="0.45">
      <c r="A3046" s="1"/>
      <c r="B3046" s="2"/>
      <c r="C3046" s="3"/>
      <c r="D3046" s="1"/>
      <c r="E3046" s="1"/>
      <c r="F3046" s="1"/>
      <c r="G3046" s="1"/>
      <c r="H3046" s="1"/>
      <c r="I3046" s="1"/>
      <c r="J3046" s="1"/>
      <c r="K3046" s="1"/>
      <c r="L3046" s="1"/>
      <c r="M3046" s="1"/>
    </row>
    <row r="3047" spans="1:13" x14ac:dyDescent="0.45">
      <c r="A3047" s="1"/>
      <c r="B3047" s="2"/>
      <c r="C3047" s="3"/>
      <c r="D3047" s="1"/>
      <c r="E3047" s="1"/>
      <c r="F3047" s="1"/>
      <c r="G3047" s="1"/>
      <c r="H3047" s="1"/>
      <c r="I3047" s="1"/>
      <c r="J3047" s="1"/>
      <c r="K3047" s="1"/>
      <c r="L3047" s="1"/>
      <c r="M3047" s="1"/>
    </row>
    <row r="3048" spans="1:13" x14ac:dyDescent="0.45">
      <c r="A3048" s="1"/>
      <c r="B3048" s="2"/>
      <c r="C3048" s="3"/>
      <c r="D3048" s="1"/>
      <c r="E3048" s="1"/>
      <c r="F3048" s="1"/>
      <c r="G3048" s="1"/>
      <c r="H3048" s="1"/>
      <c r="I3048" s="1"/>
      <c r="J3048" s="1"/>
      <c r="K3048" s="1"/>
      <c r="L3048" s="1"/>
      <c r="M3048" s="1"/>
    </row>
    <row r="3049" spans="1:13" x14ac:dyDescent="0.45">
      <c r="A3049" s="1"/>
      <c r="B3049" s="2"/>
      <c r="C3049" s="3"/>
      <c r="D3049" s="1"/>
      <c r="E3049" s="1"/>
      <c r="F3049" s="1"/>
      <c r="G3049" s="1"/>
      <c r="H3049" s="1"/>
      <c r="I3049" s="1"/>
      <c r="J3049" s="1"/>
      <c r="K3049" s="1"/>
      <c r="L3049" s="1"/>
      <c r="M3049" s="1"/>
    </row>
    <row r="3050" spans="1:13" x14ac:dyDescent="0.45">
      <c r="A3050" s="1"/>
      <c r="B3050" s="2"/>
      <c r="C3050" s="3"/>
      <c r="D3050" s="1"/>
      <c r="E3050" s="1"/>
      <c r="F3050" s="1"/>
      <c r="G3050" s="1"/>
      <c r="H3050" s="1"/>
      <c r="I3050" s="1"/>
      <c r="J3050" s="1"/>
      <c r="K3050" s="1"/>
      <c r="L3050" s="1"/>
      <c r="M3050" s="1"/>
    </row>
    <row r="3051" spans="1:13" x14ac:dyDescent="0.45">
      <c r="A3051" s="1"/>
      <c r="B3051" s="2"/>
      <c r="C3051" s="3"/>
      <c r="D3051" s="1"/>
      <c r="E3051" s="1"/>
      <c r="F3051" s="1"/>
      <c r="G3051" s="1"/>
      <c r="H3051" s="1"/>
      <c r="I3051" s="1"/>
      <c r="J3051" s="1"/>
      <c r="K3051" s="1"/>
      <c r="L3051" s="1"/>
      <c r="M3051" s="1"/>
    </row>
    <row r="3052" spans="1:13" x14ac:dyDescent="0.45">
      <c r="A3052" s="1"/>
      <c r="B3052" s="2"/>
      <c r="C3052" s="3"/>
      <c r="D3052" s="1"/>
      <c r="E3052" s="1"/>
      <c r="F3052" s="1"/>
      <c r="G3052" s="1"/>
      <c r="H3052" s="1"/>
      <c r="I3052" s="1"/>
      <c r="J3052" s="1"/>
      <c r="K3052" s="1"/>
      <c r="L3052" s="1"/>
      <c r="M3052" s="1"/>
    </row>
    <row r="3053" spans="1:13" x14ac:dyDescent="0.45">
      <c r="A3053" s="1"/>
      <c r="B3053" s="2"/>
      <c r="C3053" s="3"/>
      <c r="D3053" s="1"/>
      <c r="E3053" s="1"/>
      <c r="F3053" s="1"/>
      <c r="G3053" s="1"/>
      <c r="H3053" s="1"/>
      <c r="I3053" s="1"/>
      <c r="J3053" s="1"/>
      <c r="K3053" s="1"/>
      <c r="L3053" s="1"/>
      <c r="M3053" s="1"/>
    </row>
    <row r="3054" spans="1:13" x14ac:dyDescent="0.45">
      <c r="A3054" s="1"/>
      <c r="B3054" s="2"/>
      <c r="C3054" s="3"/>
      <c r="D3054" s="1"/>
      <c r="E3054" s="1"/>
      <c r="F3054" s="1"/>
      <c r="G3054" s="1"/>
      <c r="H3054" s="1"/>
      <c r="I3054" s="1"/>
      <c r="J3054" s="1"/>
      <c r="K3054" s="1"/>
      <c r="L3054" s="1"/>
      <c r="M3054" s="1"/>
    </row>
    <row r="3055" spans="1:13" x14ac:dyDescent="0.45">
      <c r="A3055" s="1"/>
      <c r="B3055" s="2"/>
      <c r="C3055" s="3"/>
      <c r="D3055" s="1"/>
      <c r="E3055" s="1"/>
      <c r="F3055" s="1"/>
      <c r="G3055" s="1"/>
      <c r="H3055" s="1"/>
      <c r="I3055" s="1"/>
      <c r="J3055" s="1"/>
      <c r="K3055" s="1"/>
      <c r="L3055" s="1"/>
      <c r="M3055" s="1"/>
    </row>
    <row r="3056" spans="1:13" x14ac:dyDescent="0.45">
      <c r="A3056" s="1"/>
      <c r="B3056" s="2"/>
      <c r="C3056" s="3"/>
      <c r="D3056" s="1"/>
      <c r="E3056" s="1"/>
      <c r="F3056" s="1"/>
      <c r="G3056" s="1"/>
      <c r="H3056" s="1"/>
      <c r="I3056" s="1"/>
      <c r="J3056" s="1"/>
      <c r="K3056" s="1"/>
      <c r="L3056" s="1"/>
      <c r="M3056" s="1"/>
    </row>
    <row r="3057" spans="1:13" x14ac:dyDescent="0.45">
      <c r="A3057" s="1"/>
      <c r="B3057" s="2"/>
      <c r="C3057" s="3"/>
      <c r="D3057" s="1"/>
      <c r="E3057" s="1"/>
      <c r="F3057" s="1"/>
      <c r="G3057" s="1"/>
      <c r="H3057" s="1"/>
      <c r="I3057" s="1"/>
      <c r="J3057" s="1"/>
      <c r="K3057" s="1"/>
      <c r="L3057" s="1"/>
      <c r="M3057" s="1"/>
    </row>
    <row r="3058" spans="1:13" x14ac:dyDescent="0.45">
      <c r="A3058" s="1"/>
      <c r="B3058" s="2"/>
      <c r="C3058" s="3"/>
      <c r="D3058" s="1"/>
      <c r="E3058" s="1"/>
      <c r="F3058" s="1"/>
      <c r="G3058" s="1"/>
      <c r="H3058" s="1"/>
      <c r="I3058" s="1"/>
      <c r="J3058" s="1"/>
      <c r="K3058" s="1"/>
      <c r="L3058" s="1"/>
      <c r="M3058" s="1"/>
    </row>
    <row r="3059" spans="1:13" x14ac:dyDescent="0.45">
      <c r="A3059" s="1"/>
      <c r="B3059" s="2"/>
      <c r="C3059" s="3"/>
      <c r="D3059" s="1"/>
      <c r="E3059" s="1"/>
      <c r="F3059" s="1"/>
      <c r="G3059" s="1"/>
      <c r="H3059" s="1"/>
      <c r="I3059" s="1"/>
      <c r="J3059" s="1"/>
      <c r="K3059" s="1"/>
      <c r="L3059" s="1"/>
      <c r="M3059" s="1"/>
    </row>
    <row r="3060" spans="1:13" x14ac:dyDescent="0.45">
      <c r="A3060" s="1"/>
      <c r="B3060" s="2"/>
      <c r="C3060" s="3"/>
      <c r="D3060" s="1"/>
      <c r="E3060" s="1"/>
      <c r="F3060" s="1"/>
      <c r="G3060" s="1"/>
      <c r="H3060" s="1"/>
      <c r="I3060" s="1"/>
      <c r="J3060" s="1"/>
      <c r="K3060" s="1"/>
      <c r="L3060" s="1"/>
      <c r="M3060" s="1"/>
    </row>
    <row r="3061" spans="1:13" x14ac:dyDescent="0.45">
      <c r="A3061" s="1"/>
      <c r="B3061" s="2"/>
      <c r="C3061" s="3"/>
      <c r="D3061" s="1"/>
      <c r="E3061" s="1"/>
      <c r="F3061" s="1"/>
      <c r="G3061" s="1"/>
      <c r="H3061" s="1"/>
      <c r="I3061" s="1"/>
      <c r="J3061" s="1"/>
      <c r="K3061" s="1"/>
      <c r="L3061" s="1"/>
      <c r="M3061" s="1"/>
    </row>
    <row r="3062" spans="1:13" x14ac:dyDescent="0.45">
      <c r="A3062" s="1"/>
      <c r="B3062" s="2"/>
      <c r="C3062" s="3"/>
      <c r="D3062" s="1"/>
      <c r="E3062" s="1"/>
      <c r="F3062" s="1"/>
      <c r="G3062" s="1"/>
      <c r="H3062" s="1"/>
      <c r="I3062" s="1"/>
      <c r="J3062" s="1"/>
      <c r="K3062" s="1"/>
      <c r="L3062" s="1"/>
      <c r="M3062" s="1"/>
    </row>
    <row r="3063" spans="1:13" x14ac:dyDescent="0.45">
      <c r="A3063" s="1"/>
      <c r="B3063" s="2"/>
      <c r="C3063" s="3"/>
      <c r="D3063" s="1"/>
      <c r="E3063" s="1"/>
      <c r="F3063" s="1"/>
      <c r="G3063" s="1"/>
      <c r="H3063" s="1"/>
      <c r="I3063" s="1"/>
      <c r="J3063" s="1"/>
      <c r="K3063" s="1"/>
      <c r="L3063" s="1"/>
      <c r="M3063" s="1"/>
    </row>
    <row r="3064" spans="1:13" x14ac:dyDescent="0.45">
      <c r="A3064" s="1"/>
      <c r="B3064" s="2"/>
      <c r="C3064" s="3"/>
      <c r="D3064" s="1"/>
      <c r="E3064" s="1"/>
      <c r="F3064" s="1"/>
      <c r="G3064" s="1"/>
      <c r="H3064" s="1"/>
      <c r="I3064" s="1"/>
      <c r="J3064" s="1"/>
      <c r="K3064" s="1"/>
      <c r="L3064" s="1"/>
      <c r="M3064" s="1"/>
    </row>
    <row r="3065" spans="1:13" x14ac:dyDescent="0.45">
      <c r="A3065" s="1"/>
      <c r="B3065" s="2"/>
      <c r="C3065" s="3"/>
      <c r="D3065" s="1"/>
      <c r="E3065" s="1"/>
      <c r="F3065" s="1"/>
      <c r="G3065" s="1"/>
      <c r="H3065" s="1"/>
      <c r="I3065" s="1"/>
      <c r="J3065" s="1"/>
      <c r="K3065" s="1"/>
      <c r="L3065" s="1"/>
      <c r="M3065" s="1"/>
    </row>
    <row r="3066" spans="1:13" x14ac:dyDescent="0.45">
      <c r="A3066" s="1"/>
      <c r="B3066" s="2"/>
      <c r="C3066" s="3"/>
      <c r="D3066" s="1"/>
      <c r="E3066" s="1"/>
      <c r="F3066" s="1"/>
      <c r="G3066" s="1"/>
      <c r="H3066" s="1"/>
      <c r="I3066" s="1"/>
      <c r="J3066" s="1"/>
      <c r="K3066" s="1"/>
      <c r="L3066" s="1"/>
      <c r="M3066" s="1"/>
    </row>
    <row r="3067" spans="1:13" x14ac:dyDescent="0.45">
      <c r="A3067" s="1"/>
      <c r="B3067" s="2"/>
      <c r="C3067" s="3"/>
      <c r="D3067" s="1"/>
      <c r="E3067" s="1"/>
      <c r="F3067" s="1"/>
      <c r="G3067" s="1"/>
      <c r="H3067" s="1"/>
      <c r="I3067" s="1"/>
      <c r="J3067" s="1"/>
      <c r="K3067" s="1"/>
      <c r="L3067" s="1"/>
      <c r="M3067" s="1"/>
    </row>
    <row r="3068" spans="1:13" x14ac:dyDescent="0.45">
      <c r="A3068" s="1"/>
      <c r="B3068" s="2"/>
      <c r="C3068" s="3"/>
      <c r="D3068" s="1"/>
      <c r="E3068" s="1"/>
      <c r="F3068" s="1"/>
      <c r="G3068" s="1"/>
      <c r="H3068" s="1"/>
      <c r="I3068" s="1"/>
      <c r="J3068" s="1"/>
      <c r="K3068" s="1"/>
      <c r="L3068" s="1"/>
      <c r="M3068" s="1"/>
    </row>
    <row r="3069" spans="1:13" x14ac:dyDescent="0.45">
      <c r="A3069" s="1"/>
      <c r="B3069" s="2"/>
      <c r="C3069" s="3"/>
      <c r="D3069" s="1"/>
      <c r="E3069" s="1"/>
      <c r="F3069" s="1"/>
      <c r="G3069" s="1"/>
      <c r="H3069" s="1"/>
      <c r="I3069" s="1"/>
      <c r="J3069" s="1"/>
      <c r="K3069" s="1"/>
      <c r="L3069" s="1"/>
      <c r="M3069" s="1"/>
    </row>
    <row r="3070" spans="1:13" x14ac:dyDescent="0.45">
      <c r="A3070" s="1"/>
      <c r="B3070" s="2"/>
      <c r="C3070" s="3"/>
      <c r="D3070" s="1"/>
      <c r="E3070" s="1"/>
      <c r="F3070" s="1"/>
      <c r="G3070" s="1"/>
      <c r="H3070" s="1"/>
      <c r="I3070" s="1"/>
      <c r="J3070" s="1"/>
      <c r="K3070" s="1"/>
      <c r="L3070" s="1"/>
      <c r="M3070" s="1"/>
    </row>
    <row r="3071" spans="1:13" x14ac:dyDescent="0.45">
      <c r="A3071" s="1"/>
      <c r="B3071" s="2"/>
      <c r="C3071" s="3"/>
      <c r="D3071" s="1"/>
      <c r="E3071" s="1"/>
      <c r="F3071" s="1"/>
      <c r="G3071" s="1"/>
      <c r="H3071" s="1"/>
      <c r="I3071" s="1"/>
      <c r="J3071" s="1"/>
      <c r="K3071" s="1"/>
      <c r="L3071" s="1"/>
      <c r="M3071" s="1"/>
    </row>
    <row r="3072" spans="1:13" x14ac:dyDescent="0.45">
      <c r="A3072" s="1"/>
      <c r="B3072" s="2"/>
      <c r="C3072" s="3"/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 spans="1:13" x14ac:dyDescent="0.45">
      <c r="A3073" s="1"/>
      <c r="B3073" s="2"/>
      <c r="C3073" s="3"/>
      <c r="D3073" s="1"/>
      <c r="E3073" s="1"/>
      <c r="F3073" s="1"/>
      <c r="G3073" s="1"/>
      <c r="H3073" s="1"/>
      <c r="I3073" s="1"/>
      <c r="J3073" s="1"/>
      <c r="K3073" s="1"/>
      <c r="L3073" s="1"/>
      <c r="M3073" s="1"/>
    </row>
    <row r="3074" spans="1:13" x14ac:dyDescent="0.45">
      <c r="A3074" s="1"/>
      <c r="B3074" s="2"/>
      <c r="C3074" s="3"/>
      <c r="D3074" s="1"/>
      <c r="E3074" s="1"/>
      <c r="F3074" s="1"/>
      <c r="G3074" s="1"/>
      <c r="H3074" s="1"/>
      <c r="I3074" s="1"/>
      <c r="J3074" s="1"/>
      <c r="K3074" s="1"/>
      <c r="L3074" s="1"/>
      <c r="M3074" s="1"/>
    </row>
    <row r="3075" spans="1:13" x14ac:dyDescent="0.45">
      <c r="A3075" s="1"/>
      <c r="B3075" s="2"/>
      <c r="C3075" s="3"/>
      <c r="D3075" s="1"/>
      <c r="E3075" s="1"/>
      <c r="F3075" s="1"/>
      <c r="G3075" s="1"/>
      <c r="H3075" s="1"/>
      <c r="I3075" s="1"/>
      <c r="J3075" s="1"/>
      <c r="K3075" s="1"/>
      <c r="L3075" s="1"/>
      <c r="M3075" s="1"/>
    </row>
    <row r="3076" spans="1:13" x14ac:dyDescent="0.45">
      <c r="A3076" s="1"/>
      <c r="B3076" s="2"/>
      <c r="C3076" s="3"/>
      <c r="D3076" s="1"/>
      <c r="E3076" s="1"/>
      <c r="F3076" s="1"/>
      <c r="G3076" s="1"/>
      <c r="H3076" s="1"/>
      <c r="I3076" s="1"/>
      <c r="J3076" s="1"/>
      <c r="K3076" s="1"/>
      <c r="L3076" s="1"/>
      <c r="M3076" s="1"/>
    </row>
    <row r="3077" spans="1:13" x14ac:dyDescent="0.45">
      <c r="A3077" s="1"/>
      <c r="B3077" s="2"/>
      <c r="C3077" s="3"/>
      <c r="D3077" s="1"/>
      <c r="E3077" s="1"/>
      <c r="F3077" s="1"/>
      <c r="G3077" s="1"/>
      <c r="H3077" s="1"/>
      <c r="I3077" s="1"/>
      <c r="J3077" s="1"/>
      <c r="K3077" s="1"/>
      <c r="L3077" s="1"/>
      <c r="M3077" s="1"/>
    </row>
    <row r="3078" spans="1:13" x14ac:dyDescent="0.45">
      <c r="A3078" s="1"/>
      <c r="B3078" s="2"/>
      <c r="C3078" s="3"/>
      <c r="D3078" s="1"/>
      <c r="E3078" s="1"/>
      <c r="F3078" s="1"/>
      <c r="G3078" s="1"/>
      <c r="H3078" s="1"/>
      <c r="I3078" s="1"/>
      <c r="J3078" s="1"/>
      <c r="K3078" s="1"/>
      <c r="L3078" s="1"/>
      <c r="M3078" s="1"/>
    </row>
    <row r="3079" spans="1:13" x14ac:dyDescent="0.45">
      <c r="A3079" s="1"/>
      <c r="B3079" s="2"/>
      <c r="C3079" s="3"/>
      <c r="D3079" s="1"/>
      <c r="E3079" s="1"/>
      <c r="F3079" s="1"/>
      <c r="G3079" s="1"/>
      <c r="H3079" s="1"/>
      <c r="I3079" s="1"/>
      <c r="J3079" s="1"/>
      <c r="K3079" s="1"/>
      <c r="L3079" s="1"/>
      <c r="M3079" s="1"/>
    </row>
    <row r="3080" spans="1:13" x14ac:dyDescent="0.45">
      <c r="A3080" s="1"/>
      <c r="B3080" s="2"/>
      <c r="C3080" s="3"/>
      <c r="D3080" s="1"/>
      <c r="E3080" s="1"/>
      <c r="F3080" s="1"/>
      <c r="G3080" s="1"/>
      <c r="H3080" s="1"/>
      <c r="I3080" s="1"/>
      <c r="J3080" s="1"/>
      <c r="K3080" s="1"/>
      <c r="L3080" s="1"/>
      <c r="M3080" s="1"/>
    </row>
    <row r="3081" spans="1:13" x14ac:dyDescent="0.45">
      <c r="A3081" s="1"/>
      <c r="B3081" s="2"/>
      <c r="C3081" s="3"/>
      <c r="D3081" s="1"/>
      <c r="E3081" s="1"/>
      <c r="F3081" s="1"/>
      <c r="G3081" s="1"/>
      <c r="H3081" s="1"/>
      <c r="I3081" s="1"/>
      <c r="J3081" s="1"/>
      <c r="K3081" s="1"/>
      <c r="L3081" s="1"/>
      <c r="M3081" s="1"/>
    </row>
    <row r="3082" spans="1:13" x14ac:dyDescent="0.45">
      <c r="A3082" s="1"/>
      <c r="B3082" s="2"/>
      <c r="C3082" s="3"/>
      <c r="D3082" s="1"/>
      <c r="E3082" s="1"/>
      <c r="F3082" s="1"/>
      <c r="G3082" s="1"/>
      <c r="H3082" s="1"/>
      <c r="I3082" s="1"/>
      <c r="J3082" s="1"/>
      <c r="K3082" s="1"/>
      <c r="L3082" s="1"/>
      <c r="M3082" s="1"/>
    </row>
    <row r="3083" spans="1:13" x14ac:dyDescent="0.45">
      <c r="A3083" s="1"/>
      <c r="B3083" s="2"/>
      <c r="C3083" s="3"/>
      <c r="D3083" s="1"/>
      <c r="E3083" s="1"/>
      <c r="F3083" s="1"/>
      <c r="G3083" s="1"/>
      <c r="H3083" s="1"/>
      <c r="I3083" s="1"/>
      <c r="J3083" s="1"/>
      <c r="K3083" s="1"/>
      <c r="L3083" s="1"/>
      <c r="M3083" s="1"/>
    </row>
    <row r="3084" spans="1:13" x14ac:dyDescent="0.45">
      <c r="A3084" s="1"/>
      <c r="B3084" s="2"/>
      <c r="C3084" s="3"/>
      <c r="D3084" s="1"/>
      <c r="E3084" s="1"/>
      <c r="F3084" s="1"/>
      <c r="G3084" s="1"/>
      <c r="H3084" s="1"/>
      <c r="I3084" s="1"/>
      <c r="J3084" s="1"/>
      <c r="K3084" s="1"/>
      <c r="L3084" s="1"/>
      <c r="M3084" s="1"/>
    </row>
    <row r="3085" spans="1:13" x14ac:dyDescent="0.45">
      <c r="A3085" s="1"/>
      <c r="B3085" s="2"/>
      <c r="C3085" s="3"/>
      <c r="D3085" s="1"/>
      <c r="E3085" s="1"/>
      <c r="F3085" s="1"/>
      <c r="G3085" s="1"/>
      <c r="H3085" s="1"/>
      <c r="I3085" s="1"/>
      <c r="J3085" s="1"/>
      <c r="K3085" s="1"/>
      <c r="L3085" s="1"/>
      <c r="M3085" s="1"/>
    </row>
    <row r="3086" spans="1:13" x14ac:dyDescent="0.45">
      <c r="A3086" s="1"/>
      <c r="B3086" s="2"/>
      <c r="C3086" s="3"/>
      <c r="D3086" s="1"/>
      <c r="E3086" s="1"/>
      <c r="F3086" s="1"/>
      <c r="G3086" s="1"/>
      <c r="H3086" s="1"/>
      <c r="I3086" s="1"/>
      <c r="J3086" s="1"/>
      <c r="K3086" s="1"/>
      <c r="L3086" s="1"/>
      <c r="M3086" s="1"/>
    </row>
    <row r="3087" spans="1:13" x14ac:dyDescent="0.45">
      <c r="A3087" s="1"/>
      <c r="B3087" s="2"/>
      <c r="C3087" s="3"/>
      <c r="D3087" s="1"/>
      <c r="E3087" s="1"/>
      <c r="F3087" s="1"/>
      <c r="G3087" s="1"/>
      <c r="H3087" s="1"/>
      <c r="I3087" s="1"/>
      <c r="J3087" s="1"/>
      <c r="K3087" s="1"/>
      <c r="L3087" s="1"/>
      <c r="M3087" s="1"/>
    </row>
    <row r="3088" spans="1:13" x14ac:dyDescent="0.45">
      <c r="A3088" s="1"/>
      <c r="B3088" s="2"/>
      <c r="C3088" s="3"/>
      <c r="D3088" s="1"/>
      <c r="E3088" s="1"/>
      <c r="F3088" s="1"/>
      <c r="G3088" s="1"/>
      <c r="H3088" s="1"/>
      <c r="I3088" s="1"/>
      <c r="J3088" s="1"/>
      <c r="K3088" s="1"/>
      <c r="L3088" s="1"/>
      <c r="M3088" s="1"/>
    </row>
    <row r="3089" spans="1:13" x14ac:dyDescent="0.45">
      <c r="A3089" s="1"/>
      <c r="B3089" s="2"/>
      <c r="C3089" s="3"/>
      <c r="D3089" s="1"/>
      <c r="E3089" s="1"/>
      <c r="F3089" s="1"/>
      <c r="G3089" s="1"/>
      <c r="H3089" s="1"/>
      <c r="I3089" s="1"/>
      <c r="J3089" s="1"/>
      <c r="K3089" s="1"/>
      <c r="L3089" s="1"/>
      <c r="M3089" s="1"/>
    </row>
    <row r="3090" spans="1:13" x14ac:dyDescent="0.45">
      <c r="A3090" s="1"/>
      <c r="B3090" s="2"/>
      <c r="C3090" s="3"/>
      <c r="D3090" s="1"/>
      <c r="E3090" s="1"/>
      <c r="F3090" s="1"/>
      <c r="G3090" s="1"/>
      <c r="H3090" s="1"/>
      <c r="I3090" s="1"/>
      <c r="J3090" s="1"/>
      <c r="K3090" s="1"/>
      <c r="L3090" s="1"/>
      <c r="M3090" s="1"/>
    </row>
    <row r="3091" spans="1:13" x14ac:dyDescent="0.45">
      <c r="A3091" s="1"/>
      <c r="B3091" s="2"/>
      <c r="C3091" s="3"/>
      <c r="D3091" s="1"/>
      <c r="E3091" s="1"/>
      <c r="F3091" s="1"/>
      <c r="G3091" s="1"/>
      <c r="H3091" s="1"/>
      <c r="I3091" s="1"/>
      <c r="J3091" s="1"/>
      <c r="K3091" s="1"/>
      <c r="L3091" s="1"/>
      <c r="M3091" s="1"/>
    </row>
    <row r="3092" spans="1:13" x14ac:dyDescent="0.45">
      <c r="A3092" s="1"/>
      <c r="B3092" s="2"/>
      <c r="C3092" s="3"/>
      <c r="D3092" s="1"/>
      <c r="E3092" s="1"/>
      <c r="F3092" s="1"/>
      <c r="G3092" s="1"/>
      <c r="H3092" s="1"/>
      <c r="I3092" s="1"/>
      <c r="J3092" s="1"/>
      <c r="K3092" s="1"/>
      <c r="L3092" s="1"/>
      <c r="M3092" s="1"/>
    </row>
    <row r="3093" spans="1:13" x14ac:dyDescent="0.45">
      <c r="A3093" s="1"/>
      <c r="B3093" s="2"/>
      <c r="C3093" s="3"/>
      <c r="D3093" s="1"/>
      <c r="E3093" s="1"/>
      <c r="F3093" s="1"/>
      <c r="G3093" s="1"/>
      <c r="H3093" s="1"/>
      <c r="I3093" s="1"/>
      <c r="J3093" s="1"/>
      <c r="K3093" s="1"/>
      <c r="L3093" s="1"/>
      <c r="M3093" s="1"/>
    </row>
    <row r="3094" spans="1:13" x14ac:dyDescent="0.45">
      <c r="A3094" s="1"/>
      <c r="B3094" s="2"/>
      <c r="C3094" s="3"/>
      <c r="D3094" s="1"/>
      <c r="E3094" s="1"/>
      <c r="F3094" s="1"/>
      <c r="G3094" s="1"/>
      <c r="H3094" s="1"/>
      <c r="I3094" s="1"/>
      <c r="J3094" s="1"/>
      <c r="K3094" s="1"/>
      <c r="L3094" s="1"/>
      <c r="M3094" s="1"/>
    </row>
    <row r="3095" spans="1:13" x14ac:dyDescent="0.45">
      <c r="A3095" s="1"/>
      <c r="B3095" s="2"/>
      <c r="C3095" s="3"/>
      <c r="D3095" s="1"/>
      <c r="E3095" s="1"/>
      <c r="F3095" s="1"/>
      <c r="G3095" s="1"/>
      <c r="H3095" s="1"/>
      <c r="I3095" s="1"/>
      <c r="J3095" s="1"/>
      <c r="K3095" s="1"/>
      <c r="L3095" s="1"/>
      <c r="M3095" s="1"/>
    </row>
    <row r="3096" spans="1:13" x14ac:dyDescent="0.45">
      <c r="A3096" s="1"/>
      <c r="B3096" s="2"/>
      <c r="C3096" s="3"/>
      <c r="D3096" s="1"/>
      <c r="E3096" s="1"/>
      <c r="F3096" s="1"/>
      <c r="G3096" s="1"/>
      <c r="H3096" s="1"/>
      <c r="I3096" s="1"/>
      <c r="J3096" s="1"/>
      <c r="K3096" s="1"/>
      <c r="L3096" s="1"/>
      <c r="M3096" s="1"/>
    </row>
    <row r="3097" spans="1:13" x14ac:dyDescent="0.45">
      <c r="A3097" s="1"/>
      <c r="B3097" s="2"/>
      <c r="C3097" s="3"/>
      <c r="D3097" s="1"/>
      <c r="E3097" s="1"/>
      <c r="F3097" s="1"/>
      <c r="G3097" s="1"/>
      <c r="H3097" s="1"/>
      <c r="I3097" s="1"/>
      <c r="J3097" s="1"/>
      <c r="K3097" s="1"/>
      <c r="L3097" s="1"/>
      <c r="M3097" s="1"/>
    </row>
    <row r="3098" spans="1:13" x14ac:dyDescent="0.45">
      <c r="A3098" s="1"/>
      <c r="B3098" s="2"/>
      <c r="C3098" s="3"/>
      <c r="D3098" s="1"/>
      <c r="E3098" s="1"/>
      <c r="F3098" s="1"/>
      <c r="G3098" s="1"/>
      <c r="H3098" s="1"/>
      <c r="I3098" s="1"/>
      <c r="J3098" s="1"/>
      <c r="K3098" s="1"/>
      <c r="L3098" s="1"/>
      <c r="M3098" s="1"/>
    </row>
    <row r="3099" spans="1:13" x14ac:dyDescent="0.45">
      <c r="A3099" s="1"/>
      <c r="B3099" s="2"/>
      <c r="C3099" s="3"/>
      <c r="D3099" s="1"/>
      <c r="E3099" s="1"/>
      <c r="F3099" s="1"/>
      <c r="G3099" s="1"/>
      <c r="H3099" s="1"/>
      <c r="I3099" s="1"/>
      <c r="J3099" s="1"/>
      <c r="K3099" s="1"/>
      <c r="L3099" s="1"/>
      <c r="M3099" s="1"/>
    </row>
    <row r="3100" spans="1:13" x14ac:dyDescent="0.45">
      <c r="A3100" s="1"/>
      <c r="B3100" s="2"/>
      <c r="C3100" s="3"/>
      <c r="D3100" s="1"/>
      <c r="E3100" s="1"/>
      <c r="F3100" s="1"/>
      <c r="G3100" s="1"/>
      <c r="H3100" s="1"/>
      <c r="I3100" s="1"/>
      <c r="J3100" s="1"/>
      <c r="K3100" s="1"/>
      <c r="L3100" s="1"/>
      <c r="M3100" s="1"/>
    </row>
    <row r="3101" spans="1:13" x14ac:dyDescent="0.45">
      <c r="A3101" s="1"/>
      <c r="B3101" s="2"/>
      <c r="C3101" s="3"/>
      <c r="D3101" s="1"/>
      <c r="E3101" s="1"/>
      <c r="F3101" s="1"/>
      <c r="G3101" s="1"/>
      <c r="H3101" s="1"/>
      <c r="I3101" s="1"/>
      <c r="J3101" s="1"/>
      <c r="K3101" s="1"/>
      <c r="L3101" s="1"/>
      <c r="M3101" s="1"/>
    </row>
    <row r="3102" spans="1:13" x14ac:dyDescent="0.45">
      <c r="A3102" s="1"/>
      <c r="B3102" s="2"/>
      <c r="C3102" s="3"/>
      <c r="D3102" s="1"/>
      <c r="E3102" s="1"/>
      <c r="F3102" s="1"/>
      <c r="G3102" s="1"/>
      <c r="H3102" s="1"/>
      <c r="I3102" s="1"/>
      <c r="J3102" s="1"/>
      <c r="K3102" s="1"/>
      <c r="L3102" s="1"/>
      <c r="M3102" s="1"/>
    </row>
    <row r="3103" spans="1:13" x14ac:dyDescent="0.45">
      <c r="A3103" s="1"/>
      <c r="B3103" s="2"/>
      <c r="C3103" s="3"/>
      <c r="D3103" s="1"/>
      <c r="E3103" s="1"/>
      <c r="F3103" s="1"/>
      <c r="G3103" s="1"/>
      <c r="H3103" s="1"/>
      <c r="I3103" s="1"/>
      <c r="J3103" s="1"/>
      <c r="K3103" s="1"/>
      <c r="L3103" s="1"/>
      <c r="M3103" s="1"/>
    </row>
    <row r="3104" spans="1:13" x14ac:dyDescent="0.45">
      <c r="A3104" s="1"/>
      <c r="B3104" s="2"/>
      <c r="C3104" s="3"/>
      <c r="D3104" s="1"/>
      <c r="E3104" s="1"/>
      <c r="F3104" s="1"/>
      <c r="G3104" s="1"/>
      <c r="H3104" s="1"/>
      <c r="I3104" s="1"/>
      <c r="J3104" s="1"/>
      <c r="K3104" s="1"/>
      <c r="L3104" s="1"/>
      <c r="M3104" s="1"/>
    </row>
    <row r="3105" spans="1:13" x14ac:dyDescent="0.45">
      <c r="A3105" s="1"/>
      <c r="B3105" s="2"/>
      <c r="C3105" s="3"/>
      <c r="D3105" s="1"/>
      <c r="E3105" s="1"/>
      <c r="F3105" s="1"/>
      <c r="G3105" s="1"/>
      <c r="H3105" s="1"/>
      <c r="I3105" s="1"/>
      <c r="J3105" s="1"/>
      <c r="K3105" s="1"/>
      <c r="L3105" s="1"/>
      <c r="M3105" s="1"/>
    </row>
    <row r="3106" spans="1:13" x14ac:dyDescent="0.45">
      <c r="A3106" s="1"/>
      <c r="B3106" s="2"/>
      <c r="C3106" s="3"/>
      <c r="D3106" s="1"/>
      <c r="E3106" s="1"/>
      <c r="F3106" s="1"/>
      <c r="G3106" s="1"/>
      <c r="H3106" s="1"/>
      <c r="I3106" s="1"/>
      <c r="J3106" s="1"/>
      <c r="K3106" s="1"/>
      <c r="L3106" s="1"/>
      <c r="M3106" s="1"/>
    </row>
    <row r="3107" spans="1:13" x14ac:dyDescent="0.45">
      <c r="A3107" s="1"/>
      <c r="B3107" s="2"/>
      <c r="C3107" s="3"/>
      <c r="D3107" s="1"/>
      <c r="E3107" s="1"/>
      <c r="F3107" s="1"/>
      <c r="G3107" s="1"/>
      <c r="H3107" s="1"/>
      <c r="I3107" s="1"/>
      <c r="J3107" s="1"/>
      <c r="K3107" s="1"/>
      <c r="L3107" s="1"/>
      <c r="M3107" s="1"/>
    </row>
    <row r="3108" spans="1:13" x14ac:dyDescent="0.45">
      <c r="A3108" s="1"/>
      <c r="B3108" s="2"/>
      <c r="C3108" s="3"/>
      <c r="D3108" s="1"/>
      <c r="E3108" s="1"/>
      <c r="F3108" s="1"/>
      <c r="G3108" s="1"/>
      <c r="H3108" s="1"/>
      <c r="I3108" s="1"/>
      <c r="J3108" s="1"/>
      <c r="K3108" s="1"/>
      <c r="L3108" s="1"/>
      <c r="M3108" s="1"/>
    </row>
    <row r="3109" spans="1:13" x14ac:dyDescent="0.45">
      <c r="A3109" s="1"/>
      <c r="B3109" s="2"/>
      <c r="C3109" s="3"/>
      <c r="D3109" s="1"/>
      <c r="E3109" s="1"/>
      <c r="F3109" s="1"/>
      <c r="G3109" s="1"/>
      <c r="H3109" s="1"/>
      <c r="I3109" s="1"/>
      <c r="J3109" s="1"/>
      <c r="K3109" s="1"/>
      <c r="L3109" s="1"/>
      <c r="M3109" s="1"/>
    </row>
    <row r="3110" spans="1:13" x14ac:dyDescent="0.45">
      <c r="A3110" s="1"/>
      <c r="B3110" s="2"/>
      <c r="C3110" s="3"/>
      <c r="D3110" s="1"/>
      <c r="E3110" s="1"/>
      <c r="F3110" s="1"/>
      <c r="G3110" s="1"/>
      <c r="H3110" s="1"/>
      <c r="I3110" s="1"/>
      <c r="J3110" s="1"/>
      <c r="K3110" s="1"/>
      <c r="L3110" s="1"/>
      <c r="M3110" s="1"/>
    </row>
    <row r="3111" spans="1:13" x14ac:dyDescent="0.45">
      <c r="A3111" s="1"/>
      <c r="B3111" s="2"/>
      <c r="C3111" s="3"/>
      <c r="D3111" s="1"/>
      <c r="E3111" s="1"/>
      <c r="F3111" s="1"/>
      <c r="G3111" s="1"/>
      <c r="H3111" s="1"/>
      <c r="I3111" s="1"/>
      <c r="J3111" s="1"/>
      <c r="K3111" s="1"/>
      <c r="L3111" s="1"/>
      <c r="M3111" s="1"/>
    </row>
    <row r="3112" spans="1:13" x14ac:dyDescent="0.45">
      <c r="A3112" s="1"/>
      <c r="B3112" s="2"/>
      <c r="C3112" s="3"/>
      <c r="D3112" s="1"/>
      <c r="E3112" s="1"/>
      <c r="F3112" s="1"/>
      <c r="G3112" s="1"/>
      <c r="H3112" s="1"/>
      <c r="I3112" s="1"/>
      <c r="J3112" s="1"/>
      <c r="K3112" s="1"/>
      <c r="L3112" s="1"/>
      <c r="M3112" s="1"/>
    </row>
    <row r="3113" spans="1:13" x14ac:dyDescent="0.45">
      <c r="A3113" s="1"/>
      <c r="B3113" s="2"/>
      <c r="C3113" s="3"/>
      <c r="D3113" s="1"/>
      <c r="E3113" s="1"/>
      <c r="F3113" s="1"/>
      <c r="G3113" s="1"/>
      <c r="H3113" s="1"/>
      <c r="I3113" s="1"/>
      <c r="J3113" s="1"/>
      <c r="K3113" s="1"/>
      <c r="L3113" s="1"/>
      <c r="M3113" s="1"/>
    </row>
    <row r="3114" spans="1:13" x14ac:dyDescent="0.45">
      <c r="A3114" s="1"/>
      <c r="B3114" s="2"/>
      <c r="C3114" s="3"/>
      <c r="D3114" s="1"/>
      <c r="E3114" s="1"/>
      <c r="F3114" s="1"/>
      <c r="G3114" s="1"/>
      <c r="H3114" s="1"/>
      <c r="I3114" s="1"/>
      <c r="J3114" s="1"/>
      <c r="K3114" s="1"/>
      <c r="L3114" s="1"/>
      <c r="M3114" s="1"/>
    </row>
    <row r="3115" spans="1:13" x14ac:dyDescent="0.45">
      <c r="A3115" s="1"/>
      <c r="B3115" s="2"/>
      <c r="C3115" s="3"/>
      <c r="D3115" s="1"/>
      <c r="E3115" s="1"/>
      <c r="F3115" s="1"/>
      <c r="G3115" s="1"/>
      <c r="H3115" s="1"/>
      <c r="I3115" s="1"/>
      <c r="J3115" s="1"/>
      <c r="K3115" s="1"/>
      <c r="L3115" s="1"/>
      <c r="M3115" s="1"/>
    </row>
    <row r="3116" spans="1:13" x14ac:dyDescent="0.45">
      <c r="A3116" s="1"/>
      <c r="B3116" s="2"/>
      <c r="C3116" s="3"/>
      <c r="D3116" s="1"/>
      <c r="E3116" s="1"/>
      <c r="F3116" s="1"/>
      <c r="G3116" s="1"/>
      <c r="H3116" s="1"/>
      <c r="I3116" s="1"/>
      <c r="J3116" s="1"/>
      <c r="K3116" s="1"/>
      <c r="L3116" s="1"/>
      <c r="M3116" s="1"/>
    </row>
    <row r="3117" spans="1:13" x14ac:dyDescent="0.45">
      <c r="A3117" s="1"/>
      <c r="B3117" s="2"/>
      <c r="C3117" s="3"/>
      <c r="D3117" s="1"/>
      <c r="E3117" s="1"/>
      <c r="F3117" s="1"/>
      <c r="G3117" s="1"/>
      <c r="H3117" s="1"/>
      <c r="I3117" s="1"/>
      <c r="J3117" s="1"/>
      <c r="K3117" s="1"/>
      <c r="L3117" s="1"/>
      <c r="M3117" s="1"/>
    </row>
    <row r="3118" spans="1:13" x14ac:dyDescent="0.45">
      <c r="A3118" s="1"/>
      <c r="B3118" s="2"/>
      <c r="C3118" s="3"/>
      <c r="D3118" s="1"/>
      <c r="E3118" s="1"/>
      <c r="F3118" s="1"/>
      <c r="G3118" s="1"/>
      <c r="H3118" s="1"/>
      <c r="I3118" s="1"/>
      <c r="J3118" s="1"/>
      <c r="K3118" s="1"/>
      <c r="L3118" s="1"/>
      <c r="M3118" s="1"/>
    </row>
    <row r="3119" spans="1:13" x14ac:dyDescent="0.45">
      <c r="A3119" s="1"/>
      <c r="B3119" s="2"/>
      <c r="C3119" s="3"/>
      <c r="D3119" s="1"/>
      <c r="E3119" s="1"/>
      <c r="F3119" s="1"/>
      <c r="G3119" s="1"/>
      <c r="H3119" s="1"/>
      <c r="I3119" s="1"/>
      <c r="J3119" s="1"/>
      <c r="K3119" s="1"/>
      <c r="L3119" s="1"/>
      <c r="M3119" s="1"/>
    </row>
    <row r="3120" spans="1:13" x14ac:dyDescent="0.45">
      <c r="A3120" s="1"/>
      <c r="B3120" s="2"/>
      <c r="C3120" s="3"/>
      <c r="D3120" s="1"/>
      <c r="E3120" s="1"/>
      <c r="F3120" s="1"/>
      <c r="G3120" s="1"/>
      <c r="H3120" s="1"/>
      <c r="I3120" s="1"/>
      <c r="J3120" s="1"/>
      <c r="K3120" s="1"/>
      <c r="L3120" s="1"/>
      <c r="M3120" s="1"/>
    </row>
    <row r="3121" spans="1:13" x14ac:dyDescent="0.45">
      <c r="A3121" s="1"/>
      <c r="B3121" s="2"/>
      <c r="C3121" s="3"/>
      <c r="D3121" s="1"/>
      <c r="E3121" s="1"/>
      <c r="F3121" s="1"/>
      <c r="G3121" s="1"/>
      <c r="H3121" s="1"/>
      <c r="I3121" s="1"/>
      <c r="J3121" s="1"/>
      <c r="K3121" s="1"/>
      <c r="L3121" s="1"/>
      <c r="M3121" s="1"/>
    </row>
    <row r="3122" spans="1:13" x14ac:dyDescent="0.45">
      <c r="A3122" s="1"/>
      <c r="B3122" s="2"/>
      <c r="C3122" s="3"/>
      <c r="D3122" s="1"/>
      <c r="E3122" s="1"/>
      <c r="F3122" s="1"/>
      <c r="G3122" s="1"/>
      <c r="H3122" s="1"/>
      <c r="I3122" s="1"/>
      <c r="J3122" s="1"/>
      <c r="K3122" s="1"/>
      <c r="L3122" s="1"/>
      <c r="M3122" s="1"/>
    </row>
    <row r="3123" spans="1:13" x14ac:dyDescent="0.45">
      <c r="A3123" s="1"/>
      <c r="B3123" s="2"/>
      <c r="C3123" s="3"/>
      <c r="D3123" s="1"/>
      <c r="E3123" s="1"/>
      <c r="F3123" s="1"/>
      <c r="G3123" s="1"/>
      <c r="H3123" s="1"/>
      <c r="I3123" s="1"/>
      <c r="J3123" s="1"/>
      <c r="K3123" s="1"/>
      <c r="L3123" s="1"/>
      <c r="M3123" s="1"/>
    </row>
    <row r="3124" spans="1:13" x14ac:dyDescent="0.45">
      <c r="A3124" s="1"/>
      <c r="B3124" s="2"/>
      <c r="C3124" s="3"/>
      <c r="D3124" s="1"/>
      <c r="E3124" s="1"/>
      <c r="F3124" s="1"/>
      <c r="G3124" s="1"/>
      <c r="H3124" s="1"/>
      <c r="I3124" s="1"/>
      <c r="J3124" s="1"/>
      <c r="K3124" s="1"/>
      <c r="L3124" s="1"/>
      <c r="M3124" s="1"/>
    </row>
    <row r="3125" spans="1:13" x14ac:dyDescent="0.45">
      <c r="A3125" s="1"/>
      <c r="B3125" s="2"/>
      <c r="C3125" s="3"/>
      <c r="D3125" s="1"/>
      <c r="E3125" s="1"/>
      <c r="F3125" s="1"/>
      <c r="G3125" s="1"/>
      <c r="H3125" s="1"/>
      <c r="I3125" s="1"/>
      <c r="J3125" s="1"/>
      <c r="K3125" s="1"/>
      <c r="L3125" s="1"/>
      <c r="M3125" s="1"/>
    </row>
    <row r="3126" spans="1:13" x14ac:dyDescent="0.45">
      <c r="A3126" s="1"/>
      <c r="B3126" s="2"/>
      <c r="C3126" s="3"/>
      <c r="D3126" s="1"/>
      <c r="E3126" s="1"/>
      <c r="F3126" s="1"/>
      <c r="G3126" s="1"/>
      <c r="H3126" s="1"/>
      <c r="I3126" s="1"/>
      <c r="J3126" s="1"/>
      <c r="K3126" s="1"/>
      <c r="L3126" s="1"/>
      <c r="M3126" s="1"/>
    </row>
    <row r="3127" spans="1:13" x14ac:dyDescent="0.45">
      <c r="A3127" s="1"/>
      <c r="B3127" s="2"/>
      <c r="C3127" s="3"/>
      <c r="D3127" s="1"/>
      <c r="E3127" s="1"/>
      <c r="F3127" s="1"/>
      <c r="G3127" s="1"/>
      <c r="H3127" s="1"/>
      <c r="I3127" s="1"/>
      <c r="J3127" s="1"/>
      <c r="K3127" s="1"/>
      <c r="L3127" s="1"/>
      <c r="M3127" s="1"/>
    </row>
    <row r="3128" spans="1:13" x14ac:dyDescent="0.45">
      <c r="A3128" s="1"/>
      <c r="B3128" s="2"/>
      <c r="C3128" s="3"/>
      <c r="D3128" s="1"/>
      <c r="E3128" s="1"/>
      <c r="F3128" s="1"/>
      <c r="G3128" s="1"/>
      <c r="H3128" s="1"/>
      <c r="I3128" s="1"/>
      <c r="J3128" s="1"/>
      <c r="K3128" s="1"/>
      <c r="L3128" s="1"/>
      <c r="M3128" s="1"/>
    </row>
    <row r="3129" spans="1:13" x14ac:dyDescent="0.45">
      <c r="A3129" s="1"/>
      <c r="B3129" s="2"/>
      <c r="C3129" s="3"/>
      <c r="D3129" s="1"/>
      <c r="E3129" s="1"/>
      <c r="F3129" s="1"/>
      <c r="G3129" s="1"/>
      <c r="H3129" s="1"/>
      <c r="I3129" s="1"/>
      <c r="J3129" s="1"/>
      <c r="K3129" s="1"/>
      <c r="L3129" s="1"/>
      <c r="M3129" s="1"/>
    </row>
    <row r="3130" spans="1:13" x14ac:dyDescent="0.45">
      <c r="A3130" s="1"/>
      <c r="B3130" s="2"/>
      <c r="C3130" s="3"/>
      <c r="D3130" s="1"/>
      <c r="E3130" s="1"/>
      <c r="F3130" s="1"/>
      <c r="G3130" s="1"/>
      <c r="H3130" s="1"/>
      <c r="I3130" s="1"/>
      <c r="J3130" s="1"/>
      <c r="K3130" s="1"/>
      <c r="L3130" s="1"/>
      <c r="M3130" s="1"/>
    </row>
    <row r="3131" spans="1:13" x14ac:dyDescent="0.45">
      <c r="A3131" s="1"/>
      <c r="B3131" s="2"/>
      <c r="C3131" s="3"/>
      <c r="D3131" s="1"/>
      <c r="E3131" s="1"/>
      <c r="F3131" s="1"/>
      <c r="G3131" s="1"/>
      <c r="H3131" s="1"/>
      <c r="I3131" s="1"/>
      <c r="J3131" s="1"/>
      <c r="K3131" s="1"/>
      <c r="L3131" s="1"/>
      <c r="M3131" s="1"/>
    </row>
    <row r="3132" spans="1:13" x14ac:dyDescent="0.45">
      <c r="A3132" s="1"/>
      <c r="B3132" s="2"/>
      <c r="C3132" s="3"/>
      <c r="D3132" s="1"/>
      <c r="E3132" s="1"/>
      <c r="F3132" s="1"/>
      <c r="G3132" s="1"/>
      <c r="H3132" s="1"/>
      <c r="I3132" s="1"/>
      <c r="J3132" s="1"/>
      <c r="K3132" s="1"/>
      <c r="L3132" s="1"/>
      <c r="M3132" s="1"/>
    </row>
    <row r="3133" spans="1:13" x14ac:dyDescent="0.45">
      <c r="A3133" s="1"/>
      <c r="B3133" s="2"/>
      <c r="C3133" s="3"/>
      <c r="D3133" s="1"/>
      <c r="E3133" s="1"/>
      <c r="F3133" s="1"/>
      <c r="G3133" s="1"/>
      <c r="H3133" s="1"/>
      <c r="I3133" s="1"/>
      <c r="J3133" s="1"/>
      <c r="K3133" s="1"/>
      <c r="L3133" s="1"/>
      <c r="M3133" s="1"/>
    </row>
    <row r="3134" spans="1:13" x14ac:dyDescent="0.45">
      <c r="A3134" s="1"/>
      <c r="B3134" s="2"/>
      <c r="C3134" s="3"/>
      <c r="D3134" s="1"/>
      <c r="E3134" s="1"/>
      <c r="F3134" s="1"/>
      <c r="G3134" s="1"/>
      <c r="H3134" s="1"/>
      <c r="I3134" s="1"/>
      <c r="J3134" s="1"/>
      <c r="K3134" s="1"/>
      <c r="L3134" s="1"/>
      <c r="M3134" s="1"/>
    </row>
    <row r="3135" spans="1:13" x14ac:dyDescent="0.45">
      <c r="A3135" s="1"/>
      <c r="B3135" s="2"/>
      <c r="C3135" s="3"/>
      <c r="D3135" s="1"/>
      <c r="E3135" s="1"/>
      <c r="F3135" s="1"/>
      <c r="G3135" s="1"/>
      <c r="H3135" s="1"/>
      <c r="I3135" s="1"/>
      <c r="J3135" s="1"/>
      <c r="K3135" s="1"/>
      <c r="L3135" s="1"/>
      <c r="M3135" s="1"/>
    </row>
    <row r="3136" spans="1:13" x14ac:dyDescent="0.45">
      <c r="A3136" s="1"/>
      <c r="B3136" s="2"/>
      <c r="C3136" s="3"/>
      <c r="D3136" s="1"/>
      <c r="E3136" s="1"/>
      <c r="F3136" s="1"/>
      <c r="G3136" s="1"/>
      <c r="H3136" s="1"/>
      <c r="I3136" s="1"/>
      <c r="J3136" s="1"/>
      <c r="K3136" s="1"/>
      <c r="L3136" s="1"/>
      <c r="M3136" s="1"/>
    </row>
    <row r="3137" spans="1:13" x14ac:dyDescent="0.45">
      <c r="A3137" s="1"/>
      <c r="B3137" s="2"/>
      <c r="C3137" s="3"/>
      <c r="D3137" s="1"/>
      <c r="E3137" s="1"/>
      <c r="F3137" s="1"/>
      <c r="G3137" s="1"/>
      <c r="H3137" s="1"/>
      <c r="I3137" s="1"/>
      <c r="J3137" s="1"/>
      <c r="K3137" s="1"/>
      <c r="L3137" s="1"/>
      <c r="M3137" s="1"/>
    </row>
    <row r="3138" spans="1:13" x14ac:dyDescent="0.45">
      <c r="A3138" s="1"/>
      <c r="B3138" s="2"/>
      <c r="C3138" s="3"/>
      <c r="D3138" s="1"/>
      <c r="E3138" s="1"/>
      <c r="F3138" s="1"/>
      <c r="G3138" s="1"/>
      <c r="H3138" s="1"/>
      <c r="I3138" s="1"/>
      <c r="J3138" s="1"/>
      <c r="K3138" s="1"/>
      <c r="L3138" s="1"/>
      <c r="M3138" s="1"/>
    </row>
    <row r="3139" spans="1:13" x14ac:dyDescent="0.45">
      <c r="A3139" s="1"/>
      <c r="B3139" s="2"/>
      <c r="C3139" s="3"/>
      <c r="D3139" s="1"/>
      <c r="E3139" s="1"/>
      <c r="F3139" s="1"/>
      <c r="G3139" s="1"/>
      <c r="H3139" s="1"/>
      <c r="I3139" s="1"/>
      <c r="J3139" s="1"/>
      <c r="K3139" s="1"/>
      <c r="L3139" s="1"/>
      <c r="M3139" s="1"/>
    </row>
    <row r="3140" spans="1:13" x14ac:dyDescent="0.45">
      <c r="A3140" s="1"/>
      <c r="B3140" s="2"/>
      <c r="C3140" s="3"/>
      <c r="D3140" s="1"/>
      <c r="E3140" s="1"/>
      <c r="F3140" s="1"/>
      <c r="G3140" s="1"/>
      <c r="H3140" s="1"/>
      <c r="I3140" s="1"/>
      <c r="J3140" s="1"/>
      <c r="K3140" s="1"/>
      <c r="L3140" s="1"/>
      <c r="M3140" s="1"/>
    </row>
    <row r="3141" spans="1:13" x14ac:dyDescent="0.45">
      <c r="A3141" s="1"/>
      <c r="B3141" s="2"/>
      <c r="C3141" s="3"/>
      <c r="D3141" s="1"/>
      <c r="E3141" s="1"/>
      <c r="F3141" s="1"/>
      <c r="G3141" s="1"/>
      <c r="H3141" s="1"/>
      <c r="I3141" s="1"/>
      <c r="J3141" s="1"/>
      <c r="K3141" s="1"/>
      <c r="L3141" s="1"/>
      <c r="M3141" s="1"/>
    </row>
    <row r="3142" spans="1:13" x14ac:dyDescent="0.45">
      <c r="A3142" s="1"/>
      <c r="B3142" s="2"/>
      <c r="C3142" s="3"/>
      <c r="D3142" s="1"/>
      <c r="E3142" s="1"/>
      <c r="F3142" s="1"/>
      <c r="G3142" s="1"/>
      <c r="H3142" s="1"/>
      <c r="I3142" s="1"/>
      <c r="J3142" s="1"/>
      <c r="K3142" s="1"/>
      <c r="L3142" s="1"/>
      <c r="M3142" s="1"/>
    </row>
    <row r="3143" spans="1:13" x14ac:dyDescent="0.45">
      <c r="A3143" s="1"/>
      <c r="B3143" s="2"/>
      <c r="C3143" s="3"/>
      <c r="D3143" s="1"/>
      <c r="E3143" s="1"/>
      <c r="F3143" s="1"/>
      <c r="G3143" s="1"/>
      <c r="H3143" s="1"/>
      <c r="I3143" s="1"/>
      <c r="J3143" s="1"/>
      <c r="K3143" s="1"/>
      <c r="L3143" s="1"/>
      <c r="M3143" s="1"/>
    </row>
    <row r="3144" spans="1:13" x14ac:dyDescent="0.45">
      <c r="A3144" s="1"/>
      <c r="B3144" s="2"/>
      <c r="C3144" s="3"/>
      <c r="D3144" s="1"/>
      <c r="E3144" s="1"/>
      <c r="F3144" s="1"/>
      <c r="G3144" s="1"/>
      <c r="H3144" s="1"/>
      <c r="I3144" s="1"/>
      <c r="J3144" s="1"/>
      <c r="K3144" s="1"/>
      <c r="L3144" s="1"/>
      <c r="M3144" s="1"/>
    </row>
    <row r="3145" spans="1:13" x14ac:dyDescent="0.45">
      <c r="A3145" s="1"/>
      <c r="B3145" s="2"/>
      <c r="C3145" s="3"/>
      <c r="D3145" s="1"/>
      <c r="E3145" s="1"/>
      <c r="F3145" s="1"/>
      <c r="G3145" s="1"/>
      <c r="H3145" s="1"/>
      <c r="I3145" s="1"/>
      <c r="J3145" s="1"/>
      <c r="K3145" s="1"/>
      <c r="L3145" s="1"/>
      <c r="M3145" s="1"/>
    </row>
    <row r="3146" spans="1:13" x14ac:dyDescent="0.45">
      <c r="A3146" s="1"/>
      <c r="B3146" s="2"/>
      <c r="C3146" s="3"/>
      <c r="D3146" s="1"/>
      <c r="E3146" s="1"/>
      <c r="F3146" s="1"/>
      <c r="G3146" s="1"/>
      <c r="H3146" s="1"/>
      <c r="I3146" s="1"/>
      <c r="J3146" s="1"/>
      <c r="K3146" s="1"/>
      <c r="L3146" s="1"/>
      <c r="M3146" s="1"/>
    </row>
    <row r="3147" spans="1:13" x14ac:dyDescent="0.45">
      <c r="A3147" s="1"/>
      <c r="B3147" s="2"/>
      <c r="C3147" s="3"/>
      <c r="D3147" s="1"/>
      <c r="E3147" s="1"/>
      <c r="F3147" s="1"/>
      <c r="G3147" s="1"/>
      <c r="H3147" s="1"/>
      <c r="I3147" s="1"/>
      <c r="J3147" s="1"/>
      <c r="K3147" s="1"/>
      <c r="L3147" s="1"/>
      <c r="M3147" s="1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2023-07-28T00:57:42Z</dcterms:modified>
  <cp:category/>
  <cp:contentStatus/>
</cp:coreProperties>
</file>