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50808-eRWGS+PHQ 자료전달\"/>
    </mc:Choice>
  </mc:AlternateContent>
  <xr:revisionPtr revIDLastSave="0" documentId="13_ncr:1_{8E30C59B-B53D-48E4-B228-A40450C602E6}" xr6:coauthVersionLast="36" xr6:coauthVersionMax="47" xr10:uidLastSave="{00000000-0000-0000-0000-000000000000}"/>
  <bookViews>
    <workbookView xWindow="0" yWindow="0" windowWidth="51600" windowHeight="15915" activeTab="1" xr2:uid="{615F5BEA-49A6-4187-8761-105B7DC1AF63}"/>
  </bookViews>
  <sheets>
    <sheet name="Ni" sheetId="2" r:id="rId1"/>
    <sheet name="NiC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17" i="1" l="1"/>
  <c r="BB17" i="1"/>
  <c r="BC17" i="1"/>
  <c r="BG17" i="1" s="1"/>
  <c r="BD17" i="1"/>
  <c r="BE17" i="1"/>
  <c r="BF17" i="1"/>
  <c r="BA18" i="1"/>
  <c r="BB18" i="1"/>
  <c r="BC18" i="1"/>
  <c r="BD18" i="1"/>
  <c r="BE18" i="1"/>
  <c r="BF18" i="1"/>
  <c r="BA19" i="1"/>
  <c r="BB19" i="1"/>
  <c r="BC19" i="1"/>
  <c r="BD19" i="1"/>
  <c r="BG19" i="1" s="1"/>
  <c r="BE19" i="1"/>
  <c r="BF19" i="1"/>
  <c r="BA20" i="1"/>
  <c r="BB20" i="1"/>
  <c r="BC20" i="1"/>
  <c r="BD20" i="1"/>
  <c r="BE20" i="1"/>
  <c r="BG20" i="1" s="1"/>
  <c r="BF20" i="1"/>
  <c r="BA21" i="1"/>
  <c r="BB21" i="1"/>
  <c r="BC21" i="1"/>
  <c r="BG21" i="1" s="1"/>
  <c r="BD21" i="1"/>
  <c r="BE21" i="1"/>
  <c r="BF21" i="1"/>
  <c r="BA22" i="1"/>
  <c r="BB22" i="1"/>
  <c r="BC22" i="1"/>
  <c r="BD22" i="1"/>
  <c r="BE22" i="1"/>
  <c r="BF22" i="1"/>
  <c r="BA23" i="1"/>
  <c r="BB23" i="1"/>
  <c r="BG23" i="1" s="1"/>
  <c r="BC23" i="1"/>
  <c r="BD23" i="1"/>
  <c r="BE23" i="1"/>
  <c r="BF23" i="1"/>
  <c r="BA24" i="1"/>
  <c r="BB24" i="1"/>
  <c r="BC24" i="1"/>
  <c r="BG24" i="1" s="1"/>
  <c r="BD24" i="1"/>
  <c r="BE24" i="1"/>
  <c r="BF24" i="1"/>
  <c r="BA25" i="1"/>
  <c r="BB25" i="1"/>
  <c r="BC25" i="1"/>
  <c r="BD25" i="1"/>
  <c r="BE25" i="1"/>
  <c r="BF25" i="1"/>
  <c r="BA26" i="1"/>
  <c r="BB26" i="1"/>
  <c r="BC26" i="1"/>
  <c r="BD26" i="1"/>
  <c r="BE26" i="1"/>
  <c r="BF26" i="1"/>
  <c r="BA27" i="1"/>
  <c r="BB27" i="1"/>
  <c r="BC27" i="1"/>
  <c r="BD27" i="1"/>
  <c r="BG27" i="1" s="1"/>
  <c r="BE27" i="1"/>
  <c r="BF27" i="1"/>
  <c r="BA28" i="1"/>
  <c r="BB28" i="1"/>
  <c r="BC28" i="1"/>
  <c r="BD28" i="1"/>
  <c r="BE28" i="1"/>
  <c r="BF28" i="1"/>
  <c r="BG28" i="1" s="1"/>
  <c r="BA29" i="1"/>
  <c r="BB29" i="1"/>
  <c r="BG29" i="1" s="1"/>
  <c r="BC29" i="1"/>
  <c r="BD29" i="1"/>
  <c r="BE29" i="1"/>
  <c r="BF29" i="1"/>
  <c r="BA30" i="1"/>
  <c r="BB30" i="1"/>
  <c r="BC30" i="1"/>
  <c r="BD30" i="1"/>
  <c r="BE30" i="1"/>
  <c r="BF30" i="1"/>
  <c r="BA31" i="1"/>
  <c r="BB31" i="1"/>
  <c r="BC31" i="1"/>
  <c r="BD31" i="1"/>
  <c r="BG31" i="1" s="1"/>
  <c r="BE31" i="1"/>
  <c r="BF31" i="1"/>
  <c r="BA32" i="1"/>
  <c r="BG32" i="1" s="1"/>
  <c r="BB32" i="1"/>
  <c r="BC32" i="1"/>
  <c r="BD32" i="1"/>
  <c r="BE32" i="1"/>
  <c r="BF32" i="1"/>
  <c r="BA33" i="1"/>
  <c r="BB33" i="1"/>
  <c r="BG33" i="1" s="1"/>
  <c r="BC33" i="1"/>
  <c r="BD33" i="1"/>
  <c r="BE33" i="1"/>
  <c r="BF33" i="1"/>
  <c r="BA34" i="1"/>
  <c r="BG34" i="1" s="1"/>
  <c r="BB34" i="1"/>
  <c r="BC34" i="1"/>
  <c r="BD34" i="1"/>
  <c r="BE34" i="1"/>
  <c r="BF34" i="1"/>
  <c r="BA35" i="1"/>
  <c r="BG35" i="1" s="1"/>
  <c r="BB35" i="1"/>
  <c r="BC35" i="1"/>
  <c r="BD35" i="1"/>
  <c r="BE35" i="1"/>
  <c r="BF35" i="1"/>
  <c r="BA36" i="1"/>
  <c r="BG36" i="1" s="1"/>
  <c r="BB36" i="1"/>
  <c r="BC36" i="1"/>
  <c r="BD36" i="1"/>
  <c r="BE36" i="1"/>
  <c r="BF36" i="1"/>
  <c r="BA37" i="1"/>
  <c r="BB37" i="1"/>
  <c r="BG37" i="1" s="1"/>
  <c r="BC37" i="1"/>
  <c r="BD37" i="1"/>
  <c r="BE37" i="1"/>
  <c r="BF37" i="1"/>
  <c r="BA38" i="1"/>
  <c r="BG38" i="1" s="1"/>
  <c r="BB38" i="1"/>
  <c r="BC38" i="1"/>
  <c r="BD38" i="1"/>
  <c r="BE38" i="1"/>
  <c r="BF38" i="1"/>
  <c r="BA39" i="1"/>
  <c r="BG39" i="1" s="1"/>
  <c r="BB39" i="1"/>
  <c r="BC39" i="1"/>
  <c r="BD39" i="1"/>
  <c r="BE39" i="1"/>
  <c r="BF39" i="1"/>
  <c r="BA40" i="1"/>
  <c r="BG40" i="1" s="1"/>
  <c r="BB40" i="1"/>
  <c r="BC40" i="1"/>
  <c r="BD40" i="1"/>
  <c r="BE40" i="1"/>
  <c r="BF40" i="1"/>
  <c r="BA41" i="1"/>
  <c r="BB41" i="1"/>
  <c r="BC41" i="1"/>
  <c r="BG41" i="1" s="1"/>
  <c r="BD41" i="1"/>
  <c r="BE41" i="1"/>
  <c r="BF41" i="1"/>
  <c r="BA42" i="1"/>
  <c r="BB42" i="1"/>
  <c r="BC42" i="1"/>
  <c r="BD42" i="1"/>
  <c r="BE42" i="1"/>
  <c r="BF42" i="1"/>
  <c r="BA43" i="1"/>
  <c r="BB43" i="1"/>
  <c r="BC43" i="1"/>
  <c r="BD43" i="1"/>
  <c r="BG43" i="1" s="1"/>
  <c r="BE43" i="1"/>
  <c r="BF43" i="1"/>
  <c r="BA44" i="1"/>
  <c r="BB44" i="1"/>
  <c r="BC44" i="1"/>
  <c r="BD44" i="1"/>
  <c r="BE44" i="1"/>
  <c r="BG44" i="1" s="1"/>
  <c r="BF44" i="1"/>
  <c r="BA45" i="1"/>
  <c r="BB45" i="1"/>
  <c r="BC45" i="1"/>
  <c r="BG45" i="1" s="1"/>
  <c r="BD45" i="1"/>
  <c r="BE45" i="1"/>
  <c r="BF45" i="1"/>
  <c r="BA46" i="1"/>
  <c r="BB46" i="1"/>
  <c r="BC46" i="1"/>
  <c r="BD46" i="1"/>
  <c r="BE46" i="1"/>
  <c r="BF46" i="1"/>
  <c r="BA47" i="1"/>
  <c r="BB47" i="1"/>
  <c r="BC47" i="1"/>
  <c r="BD47" i="1"/>
  <c r="BG47" i="1" s="1"/>
  <c r="BE47" i="1"/>
  <c r="BF47" i="1"/>
  <c r="BA48" i="1"/>
  <c r="BB48" i="1"/>
  <c r="BC48" i="1"/>
  <c r="BG48" i="1" s="1"/>
  <c r="BD48" i="1"/>
  <c r="BE48" i="1"/>
  <c r="BF48" i="1"/>
  <c r="BA49" i="1"/>
  <c r="BB49" i="1"/>
  <c r="BC49" i="1"/>
  <c r="BD49" i="1"/>
  <c r="BE49" i="1"/>
  <c r="BF49" i="1"/>
  <c r="BA50" i="1"/>
  <c r="BB50" i="1"/>
  <c r="BC50" i="1"/>
  <c r="BD50" i="1"/>
  <c r="BE50" i="1"/>
  <c r="BF50" i="1"/>
  <c r="BA51" i="1"/>
  <c r="BB51" i="1"/>
  <c r="BC51" i="1"/>
  <c r="BD51" i="1"/>
  <c r="BG51" i="1" s="1"/>
  <c r="BE51" i="1"/>
  <c r="BF51" i="1"/>
  <c r="BA52" i="1"/>
  <c r="BB52" i="1"/>
  <c r="BC52" i="1"/>
  <c r="BD52" i="1"/>
  <c r="BE52" i="1"/>
  <c r="BF52" i="1"/>
  <c r="BA53" i="1"/>
  <c r="BB53" i="1"/>
  <c r="BG53" i="1" s="1"/>
  <c r="BC53" i="1"/>
  <c r="BD53" i="1"/>
  <c r="BE53" i="1"/>
  <c r="BF53" i="1"/>
  <c r="BB16" i="1"/>
  <c r="BC16" i="1"/>
  <c r="BD16" i="1"/>
  <c r="BE16" i="1"/>
  <c r="BF16" i="1"/>
  <c r="BA16" i="1"/>
  <c r="BG16" i="1" s="1"/>
  <c r="BG18" i="1"/>
  <c r="BG22" i="1"/>
  <c r="BG25" i="1"/>
  <c r="BG26" i="1"/>
  <c r="BG30" i="1"/>
  <c r="BG42" i="1"/>
  <c r="BG46" i="1"/>
  <c r="BG49" i="1"/>
  <c r="BG50" i="1"/>
  <c r="BG52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16" i="1"/>
  <c r="AW17" i="1"/>
  <c r="AX17" i="1"/>
  <c r="AY17" i="1"/>
  <c r="AW18" i="1"/>
  <c r="AX18" i="1"/>
  <c r="AY18" i="1"/>
  <c r="AW19" i="1"/>
  <c r="AX19" i="1"/>
  <c r="AY19" i="1"/>
  <c r="AW20" i="1"/>
  <c r="AX20" i="1"/>
  <c r="AY20" i="1"/>
  <c r="AW21" i="1"/>
  <c r="AX21" i="1"/>
  <c r="AY21" i="1"/>
  <c r="AW22" i="1"/>
  <c r="AX22" i="1"/>
  <c r="AY22" i="1"/>
  <c r="AW23" i="1"/>
  <c r="AX23" i="1"/>
  <c r="AY23" i="1"/>
  <c r="AW24" i="1"/>
  <c r="AX24" i="1"/>
  <c r="AY24" i="1"/>
  <c r="AW25" i="1"/>
  <c r="AX25" i="1"/>
  <c r="AY25" i="1"/>
  <c r="AW26" i="1"/>
  <c r="AX26" i="1"/>
  <c r="AY26" i="1"/>
  <c r="AW27" i="1"/>
  <c r="AX27" i="1"/>
  <c r="AY27" i="1"/>
  <c r="AW28" i="1"/>
  <c r="AX28" i="1"/>
  <c r="AY28" i="1"/>
  <c r="AW29" i="1"/>
  <c r="AX29" i="1"/>
  <c r="AY29" i="1"/>
  <c r="AW30" i="1"/>
  <c r="AX30" i="1"/>
  <c r="AY30" i="1"/>
  <c r="AW31" i="1"/>
  <c r="AX31" i="1"/>
  <c r="AY31" i="1"/>
  <c r="AW32" i="1"/>
  <c r="AX32" i="1"/>
  <c r="AY32" i="1"/>
  <c r="AW33" i="1"/>
  <c r="AX33" i="1"/>
  <c r="AY33" i="1"/>
  <c r="AW34" i="1"/>
  <c r="AX34" i="1"/>
  <c r="AY34" i="1"/>
  <c r="AW35" i="1"/>
  <c r="AX35" i="1"/>
  <c r="AY35" i="1"/>
  <c r="AW36" i="1"/>
  <c r="AX36" i="1"/>
  <c r="AY36" i="1"/>
  <c r="AW37" i="1"/>
  <c r="AX37" i="1"/>
  <c r="AY37" i="1"/>
  <c r="AW38" i="1"/>
  <c r="AX38" i="1"/>
  <c r="AY38" i="1"/>
  <c r="AW39" i="1"/>
  <c r="AX39" i="1"/>
  <c r="AY39" i="1"/>
  <c r="AW40" i="1"/>
  <c r="AX40" i="1"/>
  <c r="AY40" i="1"/>
  <c r="AW41" i="1"/>
  <c r="AX41" i="1"/>
  <c r="AY41" i="1"/>
  <c r="AW42" i="1"/>
  <c r="AX42" i="1"/>
  <c r="AY42" i="1"/>
  <c r="AW43" i="1"/>
  <c r="AX43" i="1"/>
  <c r="AY43" i="1"/>
  <c r="AW44" i="1"/>
  <c r="AX44" i="1"/>
  <c r="AY44" i="1"/>
  <c r="AW45" i="1"/>
  <c r="AX45" i="1"/>
  <c r="AY45" i="1"/>
  <c r="AW46" i="1"/>
  <c r="AX46" i="1"/>
  <c r="AY46" i="1"/>
  <c r="AW47" i="1"/>
  <c r="AX47" i="1"/>
  <c r="AY47" i="1"/>
  <c r="AW48" i="1"/>
  <c r="AX48" i="1"/>
  <c r="AY48" i="1"/>
  <c r="AW49" i="1"/>
  <c r="AX49" i="1"/>
  <c r="AY49" i="1"/>
  <c r="AW50" i="1"/>
  <c r="AX50" i="1"/>
  <c r="AY50" i="1"/>
  <c r="AW51" i="1"/>
  <c r="AX51" i="1"/>
  <c r="AY51" i="1"/>
  <c r="AW52" i="1"/>
  <c r="AX52" i="1"/>
  <c r="AY52" i="1"/>
  <c r="AW53" i="1"/>
  <c r="AX53" i="1"/>
  <c r="AY53" i="1"/>
  <c r="AY16" i="1"/>
  <c r="AX16" i="1"/>
  <c r="AW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16" i="1"/>
  <c r="AM65" i="2" l="1"/>
  <c r="AL65" i="2"/>
  <c r="AK65" i="2"/>
  <c r="AG52" i="2"/>
  <c r="AF52" i="2"/>
  <c r="AE52" i="2"/>
  <c r="AJ52" i="2" s="1"/>
  <c r="AG49" i="2"/>
  <c r="AF49" i="2"/>
  <c r="AE49" i="2"/>
  <c r="AJ49" i="2" s="1"/>
  <c r="AG46" i="2"/>
  <c r="AF46" i="2"/>
  <c r="AE46" i="2"/>
  <c r="AJ46" i="2" s="1"/>
  <c r="AG43" i="2"/>
  <c r="AF43" i="2"/>
  <c r="AE43" i="2"/>
  <c r="AJ43" i="2" s="1"/>
  <c r="AE38" i="2"/>
  <c r="AG65" i="2"/>
  <c r="AF65" i="2"/>
  <c r="AE65" i="2"/>
  <c r="AJ65" i="2" s="1"/>
  <c r="AA44" i="2"/>
  <c r="Z44" i="2"/>
  <c r="E44" i="2"/>
  <c r="AH52" i="2" l="1"/>
  <c r="AI52" i="2"/>
  <c r="AH49" i="2"/>
  <c r="AI49" i="2"/>
  <c r="AH46" i="2"/>
  <c r="AI46" i="2"/>
  <c r="AI43" i="2"/>
  <c r="AH43" i="2"/>
  <c r="AH65" i="2"/>
  <c r="AI65" i="2"/>
  <c r="Z48" i="1" l="1"/>
  <c r="Z49" i="1"/>
  <c r="Z50" i="1"/>
  <c r="AG51" i="1"/>
  <c r="AF51" i="1"/>
  <c r="AE51" i="1"/>
  <c r="AG48" i="1"/>
  <c r="AF48" i="1"/>
  <c r="AE48" i="1"/>
  <c r="AG45" i="1"/>
  <c r="AF45" i="1"/>
  <c r="AE45" i="1"/>
  <c r="AF43" i="1"/>
  <c r="AE43" i="1"/>
  <c r="AJ48" i="1" l="1"/>
  <c r="AI48" i="1"/>
  <c r="AH48" i="1"/>
  <c r="E2" i="2"/>
  <c r="E46" i="2" s="1"/>
  <c r="AA54" i="2"/>
  <c r="Z54" i="2"/>
  <c r="AA53" i="2"/>
  <c r="Z53" i="2"/>
  <c r="E53" i="2"/>
  <c r="AA52" i="2"/>
  <c r="Z52" i="2"/>
  <c r="E52" i="2"/>
  <c r="AA51" i="2"/>
  <c r="Z51" i="2"/>
  <c r="AA50" i="2"/>
  <c r="Z50" i="2"/>
  <c r="E50" i="2"/>
  <c r="AA49" i="2"/>
  <c r="Z49" i="2"/>
  <c r="E49" i="2"/>
  <c r="AA48" i="2"/>
  <c r="Z48" i="2"/>
  <c r="AA47" i="2"/>
  <c r="Z47" i="2"/>
  <c r="E47" i="2"/>
  <c r="AA46" i="2"/>
  <c r="Z46" i="2"/>
  <c r="AA45" i="2"/>
  <c r="Z45" i="2"/>
  <c r="E45" i="2"/>
  <c r="AA43" i="2"/>
  <c r="Z43" i="2"/>
  <c r="E43" i="2"/>
  <c r="AA42" i="2"/>
  <c r="Z42" i="2"/>
  <c r="E42" i="2"/>
  <c r="AA41" i="2"/>
  <c r="Z41" i="2"/>
  <c r="E41" i="2"/>
  <c r="AA40" i="2"/>
  <c r="Z40" i="2"/>
  <c r="AA39" i="2"/>
  <c r="Z39" i="2"/>
  <c r="AG38" i="2"/>
  <c r="AF38" i="2"/>
  <c r="AA38" i="2"/>
  <c r="Z38" i="2"/>
  <c r="E38" i="2"/>
  <c r="AA37" i="2"/>
  <c r="Z37" i="2"/>
  <c r="AA36" i="2"/>
  <c r="Z36" i="2"/>
  <c r="AA35" i="2"/>
  <c r="Z35" i="2"/>
  <c r="AA34" i="2"/>
  <c r="Z34" i="2"/>
  <c r="E34" i="2"/>
  <c r="AA33" i="2"/>
  <c r="Z33" i="2"/>
  <c r="E33" i="2"/>
  <c r="AA32" i="2"/>
  <c r="Z32" i="2"/>
  <c r="E32" i="2"/>
  <c r="AA31" i="2"/>
  <c r="Z31" i="2"/>
  <c r="AA30" i="2"/>
  <c r="Z30" i="2"/>
  <c r="AA29" i="2"/>
  <c r="Z29" i="2"/>
  <c r="E29" i="2"/>
  <c r="AA28" i="2"/>
  <c r="Z28" i="2"/>
  <c r="E28" i="2"/>
  <c r="AA27" i="2"/>
  <c r="Z27" i="2"/>
  <c r="E27" i="2"/>
  <c r="AA26" i="2"/>
  <c r="Z26" i="2"/>
  <c r="AA25" i="2"/>
  <c r="Z25" i="2"/>
  <c r="AG24" i="2"/>
  <c r="AF24" i="2"/>
  <c r="AE24" i="2"/>
  <c r="AA24" i="2"/>
  <c r="Z24" i="2"/>
  <c r="E24" i="2"/>
  <c r="AA23" i="2"/>
  <c r="Z23" i="2"/>
  <c r="AA22" i="2"/>
  <c r="Z22" i="2"/>
  <c r="AA21" i="2"/>
  <c r="Z21" i="2"/>
  <c r="AA20" i="2"/>
  <c r="Z20" i="2"/>
  <c r="E20" i="2"/>
  <c r="AG19" i="2"/>
  <c r="AF19" i="2"/>
  <c r="AE19" i="2"/>
  <c r="AH19" i="2" s="1"/>
  <c r="AA19" i="2"/>
  <c r="Z19" i="2"/>
  <c r="AA18" i="2"/>
  <c r="Z18" i="2"/>
  <c r="AA17" i="2"/>
  <c r="Z17" i="2"/>
  <c r="E17" i="2"/>
  <c r="AG16" i="2"/>
  <c r="AF16" i="2"/>
  <c r="AE16" i="2"/>
  <c r="AH16" i="2" s="1"/>
  <c r="AA16" i="2"/>
  <c r="Z16" i="2"/>
  <c r="E10" i="2"/>
  <c r="E48" i="2"/>
  <c r="E2" i="1"/>
  <c r="AJ24" i="2" l="1"/>
  <c r="AJ38" i="2"/>
  <c r="AJ19" i="2"/>
  <c r="AI19" i="2"/>
  <c r="AH24" i="2"/>
  <c r="E21" i="2"/>
  <c r="AI24" i="2"/>
  <c r="E35" i="2"/>
  <c r="AI38" i="2"/>
  <c r="E30" i="2"/>
  <c r="AJ16" i="2"/>
  <c r="AI16" i="2"/>
  <c r="E25" i="2"/>
  <c r="E3" i="2"/>
  <c r="E4" i="2" s="1"/>
  <c r="E39" i="2"/>
  <c r="E54" i="2"/>
  <c r="E36" i="2"/>
  <c r="E16" i="2"/>
  <c r="E26" i="2"/>
  <c r="E40" i="2"/>
  <c r="E51" i="2"/>
  <c r="AH38" i="2"/>
  <c r="E18" i="2"/>
  <c r="E22" i="2"/>
  <c r="E19" i="2"/>
  <c r="E31" i="2"/>
  <c r="E23" i="2"/>
  <c r="E37" i="2"/>
  <c r="E3" i="1"/>
  <c r="E4" i="1" s="1"/>
  <c r="AE16" i="1" l="1"/>
  <c r="Z16" i="1" l="1"/>
  <c r="AA16" i="1"/>
  <c r="Z17" i="1"/>
  <c r="AA17" i="1"/>
  <c r="Z18" i="1"/>
  <c r="AA18" i="1"/>
  <c r="Z19" i="1"/>
  <c r="AA19" i="1"/>
  <c r="Z20" i="1"/>
  <c r="AA20" i="1"/>
  <c r="Z21" i="1"/>
  <c r="AA21" i="1"/>
  <c r="Z22" i="1"/>
  <c r="AA22" i="1"/>
  <c r="Z23" i="1"/>
  <c r="AA23" i="1"/>
  <c r="Z24" i="1"/>
  <c r="AA24" i="1"/>
  <c r="Z25" i="1"/>
  <c r="AA25" i="1"/>
  <c r="Z26" i="1"/>
  <c r="AA26" i="1"/>
  <c r="Z27" i="1"/>
  <c r="AA27" i="1"/>
  <c r="Z28" i="1"/>
  <c r="AA28" i="1"/>
  <c r="Z29" i="1"/>
  <c r="AA29" i="1"/>
  <c r="Z30" i="1"/>
  <c r="AA30" i="1"/>
  <c r="Z31" i="1"/>
  <c r="AA31" i="1"/>
  <c r="Z32" i="1"/>
  <c r="AA32" i="1"/>
  <c r="Z33" i="1"/>
  <c r="AA33" i="1"/>
  <c r="Z34" i="1"/>
  <c r="AA34" i="1"/>
  <c r="Z35" i="1"/>
  <c r="AA35" i="1"/>
  <c r="Z36" i="1"/>
  <c r="AA36" i="1"/>
  <c r="Z37" i="1"/>
  <c r="AA37" i="1"/>
  <c r="Z38" i="1"/>
  <c r="AA38" i="1"/>
  <c r="Z39" i="1"/>
  <c r="AA39" i="1"/>
  <c r="Z40" i="1"/>
  <c r="AA40" i="1"/>
  <c r="Z41" i="1"/>
  <c r="AA41" i="1"/>
  <c r="Z42" i="1"/>
  <c r="AA42" i="1"/>
  <c r="Z43" i="1"/>
  <c r="AA43" i="1"/>
  <c r="Z44" i="1"/>
  <c r="AA44" i="1"/>
  <c r="Z45" i="1"/>
  <c r="AA45" i="1"/>
  <c r="Z46" i="1"/>
  <c r="AA46" i="1"/>
  <c r="Z47" i="1"/>
  <c r="AA47" i="1"/>
  <c r="AA48" i="1"/>
  <c r="AA49" i="1"/>
  <c r="AA50" i="1"/>
  <c r="Z51" i="1"/>
  <c r="AA51" i="1"/>
  <c r="Z52" i="1"/>
  <c r="AA52" i="1"/>
  <c r="Z53" i="1"/>
  <c r="AA53" i="1"/>
  <c r="E10" i="1"/>
  <c r="AJ51" i="1" l="1"/>
  <c r="AH51" i="1"/>
  <c r="AI51" i="1"/>
  <c r="AH45" i="1"/>
  <c r="AJ45" i="1"/>
  <c r="AI45" i="1"/>
  <c r="AG43" i="1"/>
  <c r="AG38" i="1"/>
  <c r="AF38" i="1"/>
  <c r="AE38" i="1"/>
  <c r="AH38" i="1" s="1"/>
  <c r="AG24" i="1"/>
  <c r="AF24" i="1"/>
  <c r="AE24" i="1"/>
  <c r="AG19" i="1"/>
  <c r="AF19" i="1"/>
  <c r="AE19" i="1"/>
  <c r="AG16" i="1"/>
  <c r="AF16" i="1"/>
  <c r="AJ16" i="1" l="1"/>
  <c r="AH16" i="1"/>
  <c r="AH43" i="1"/>
  <c r="AI19" i="1"/>
  <c r="AJ19" i="1"/>
  <c r="AH19" i="1"/>
  <c r="AJ24" i="1"/>
  <c r="AI24" i="1"/>
  <c r="AH24" i="1"/>
  <c r="AJ38" i="1"/>
  <c r="AI38" i="1"/>
  <c r="AJ43" i="1"/>
  <c r="AI16" i="1"/>
  <c r="E43" i="1" l="1"/>
  <c r="E44" i="1"/>
  <c r="E45" i="1"/>
  <c r="E46" i="1"/>
  <c r="E47" i="1"/>
  <c r="E48" i="1"/>
  <c r="E49" i="1"/>
  <c r="E50" i="1"/>
  <c r="E51" i="1"/>
  <c r="E52" i="1"/>
  <c r="E53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AI43" i="1" l="1"/>
</calcChain>
</file>

<file path=xl/sharedStrings.xml><?xml version="1.0" encoding="utf-8"?>
<sst xmlns="http://schemas.openxmlformats.org/spreadsheetml/2006/main" count="1338" uniqueCount="921">
  <si>
    <t>PT-1</t>
  </si>
  <si>
    <t>Voltage (V)</t>
  </si>
  <si>
    <t>Current (A)</t>
  </si>
  <si>
    <t>330.60</t>
  </si>
  <si>
    <t>282.90</t>
  </si>
  <si>
    <t>320.70</t>
  </si>
  <si>
    <t>Power source</t>
    <phoneticPr fontId="2" type="noConversion"/>
  </si>
  <si>
    <t>Power (W)</t>
    <phoneticPr fontId="2" type="noConversion"/>
  </si>
  <si>
    <t>CO</t>
    <phoneticPr fontId="2" type="noConversion"/>
  </si>
  <si>
    <t>amount</t>
    <phoneticPr fontId="2" type="noConversion"/>
  </si>
  <si>
    <t>type</t>
    <phoneticPr fontId="2" type="noConversion"/>
  </si>
  <si>
    <t>CO</t>
  </si>
  <si>
    <t>CO2</t>
  </si>
  <si>
    <t>*calculation</t>
    <phoneticPr fontId="2" type="noConversion"/>
  </si>
  <si>
    <t>TI-1</t>
  </si>
  <si>
    <t>Temperature (°C)</t>
  </si>
  <si>
    <t>TI-2</t>
  </si>
  <si>
    <t>TI-3</t>
  </si>
  <si>
    <t>TI-4</t>
  </si>
  <si>
    <t>TI-5</t>
  </si>
  <si>
    <t>TI-6</t>
  </si>
  <si>
    <t>TI-7</t>
  </si>
  <si>
    <t>TI-8</t>
  </si>
  <si>
    <t>TI-9</t>
  </si>
  <si>
    <t>TI-10</t>
  </si>
  <si>
    <t>TI-11</t>
  </si>
  <si>
    <t>TI-12</t>
  </si>
  <si>
    <t>TI-13</t>
  </si>
  <si>
    <t>TI-14</t>
  </si>
  <si>
    <t>TI-15</t>
  </si>
  <si>
    <t>TI-16</t>
  </si>
  <si>
    <t>H2</t>
  </si>
  <si>
    <t>Ar</t>
  </si>
  <si>
    <t>Feed composition (%)</t>
  </si>
  <si>
    <r>
      <t>WHSV (mL gcat</t>
    </r>
    <r>
      <rPr>
        <b/>
        <vertAlign val="superscript"/>
        <sz val="11"/>
        <color theme="1"/>
        <rFont val="맑은 고딕"/>
        <family val="2"/>
        <scheme val="minor"/>
      </rPr>
      <t>-1</t>
    </r>
    <r>
      <rPr>
        <b/>
        <sz val="11"/>
        <color theme="1"/>
        <rFont val="맑은 고딕"/>
        <family val="3"/>
        <charset val="129"/>
        <scheme val="minor"/>
      </rPr>
      <t xml:space="preserve"> min</t>
    </r>
    <r>
      <rPr>
        <b/>
        <vertAlign val="superscript"/>
        <sz val="11"/>
        <color theme="1"/>
        <rFont val="맑은 고딕"/>
        <family val="2"/>
        <scheme val="minor"/>
      </rPr>
      <t>-1</t>
    </r>
    <r>
      <rPr>
        <b/>
        <sz val="11"/>
        <color theme="1"/>
        <rFont val="맑은 고딕"/>
        <family val="3"/>
        <charset val="129"/>
        <scheme val="minor"/>
      </rPr>
      <t>)</t>
    </r>
  </si>
  <si>
    <r>
      <t>Flow (mL min</t>
    </r>
    <r>
      <rPr>
        <b/>
        <vertAlign val="superscript"/>
        <sz val="11"/>
        <color theme="1"/>
        <rFont val="맑은 고딕"/>
        <family val="2"/>
        <scheme val="minor"/>
      </rPr>
      <t>-1</t>
    </r>
    <r>
      <rPr>
        <b/>
        <sz val="11"/>
        <color theme="1"/>
        <rFont val="맑은 고딕"/>
        <family val="3"/>
        <charset val="129"/>
        <scheme val="minor"/>
      </rPr>
      <t>)</t>
    </r>
  </si>
  <si>
    <t>Gauge pressure (barg)</t>
  </si>
  <si>
    <r>
      <t>CO</t>
    </r>
    <r>
      <rPr>
        <b/>
        <vertAlign val="subscript"/>
        <sz val="11"/>
        <color theme="1"/>
        <rFont val="맑은 고딕"/>
        <family val="2"/>
        <scheme val="minor"/>
      </rPr>
      <t>2</t>
    </r>
  </si>
  <si>
    <r>
      <t>H</t>
    </r>
    <r>
      <rPr>
        <b/>
        <vertAlign val="subscript"/>
        <sz val="11"/>
        <color theme="1"/>
        <rFont val="맑은 고딕"/>
        <family val="2"/>
        <scheme val="minor"/>
      </rPr>
      <t>2</t>
    </r>
  </si>
  <si>
    <t>Selectivity (%)</t>
  </si>
  <si>
    <r>
      <t>CH</t>
    </r>
    <r>
      <rPr>
        <b/>
        <vertAlign val="subscript"/>
        <sz val="11"/>
        <rFont val="맑은 고딕"/>
        <family val="2"/>
        <scheme val="minor"/>
      </rPr>
      <t>4</t>
    </r>
  </si>
  <si>
    <r>
      <t>CO</t>
    </r>
    <r>
      <rPr>
        <b/>
        <vertAlign val="subscript"/>
        <sz val="11"/>
        <rFont val="맑은 고딕"/>
        <family val="2"/>
        <scheme val="minor"/>
      </rPr>
      <t>2</t>
    </r>
    <r>
      <rPr>
        <b/>
        <sz val="11"/>
        <rFont val="맑은 고딕"/>
        <family val="3"/>
        <charset val="129"/>
        <scheme val="minor"/>
      </rPr>
      <t xml:space="preserve"> conversion (%)</t>
    </r>
  </si>
  <si>
    <r>
      <t>CO</t>
    </r>
    <r>
      <rPr>
        <b/>
        <vertAlign val="subscript"/>
        <sz val="11"/>
        <rFont val="맑은 고딕"/>
        <family val="2"/>
        <scheme val="minor"/>
      </rPr>
      <t>2</t>
    </r>
    <r>
      <rPr>
        <b/>
        <sz val="11"/>
        <rFont val="맑은 고딕"/>
        <family val="3"/>
        <charset val="129"/>
        <scheme val="minor"/>
      </rPr>
      <t xml:space="preserve"> conversion</t>
    </r>
  </si>
  <si>
    <t>Average value (%)</t>
  </si>
  <si>
    <t>CO selectivity (%)</t>
  </si>
  <si>
    <r>
      <t>CH</t>
    </r>
    <r>
      <rPr>
        <b/>
        <vertAlign val="subscript"/>
        <sz val="11"/>
        <rFont val="맑은 고딕"/>
        <family val="2"/>
        <scheme val="minor"/>
      </rPr>
      <t>4</t>
    </r>
    <r>
      <rPr>
        <b/>
        <sz val="11"/>
        <rFont val="맑은 고딕"/>
        <family val="3"/>
        <charset val="129"/>
        <scheme val="minor"/>
      </rPr>
      <t xml:space="preserve"> selectivity (%)</t>
    </r>
  </si>
  <si>
    <r>
      <t>CH</t>
    </r>
    <r>
      <rPr>
        <b/>
        <vertAlign val="subscript"/>
        <sz val="11"/>
        <color theme="1"/>
        <rFont val="맑은 고딕"/>
        <family val="2"/>
        <scheme val="minor"/>
      </rPr>
      <t>4</t>
    </r>
  </si>
  <si>
    <r>
      <t>Inlet flow rate (mol min</t>
    </r>
    <r>
      <rPr>
        <b/>
        <vertAlign val="superscript"/>
        <sz val="11"/>
        <color theme="1"/>
        <rFont val="맑은 고딕"/>
        <family val="2"/>
        <scheme val="minor"/>
      </rPr>
      <t>-1</t>
    </r>
    <r>
      <rPr>
        <b/>
        <sz val="11"/>
        <color theme="1"/>
        <rFont val="맑은 고딕"/>
        <family val="3"/>
        <charset val="129"/>
        <scheme val="minor"/>
      </rPr>
      <t>)</t>
    </r>
  </si>
  <si>
    <r>
      <t>Outlet flow rate (mol min</t>
    </r>
    <r>
      <rPr>
        <b/>
        <vertAlign val="superscript"/>
        <sz val="11"/>
        <color theme="1"/>
        <rFont val="맑은 고딕"/>
        <family val="2"/>
        <scheme val="minor"/>
      </rPr>
      <t>-1</t>
    </r>
    <r>
      <rPr>
        <b/>
        <sz val="11"/>
        <color theme="1"/>
        <rFont val="맑은 고딕"/>
        <family val="2"/>
        <scheme val="minor"/>
      </rPr>
      <t>)</t>
    </r>
  </si>
  <si>
    <t>CO2 conversion (%) = (CO2,inlet - CO2,outlet)/(CO2,inlet)*100</t>
  </si>
  <si>
    <t>CO selectivity(%)= (CO,outlet(/(CO2,inlet-CO2,outlet)*100</t>
  </si>
  <si>
    <t>CH4 selectivity(%)= (CH4,outlet(/(CO2,inlet-CO2,outlet)*100</t>
  </si>
  <si>
    <t>12Ni2Ce/HSA-Al2O3 + SiO2 binder</t>
    <phoneticPr fontId="2" type="noConversion"/>
  </si>
  <si>
    <t>*TGA 분석값을 토대로 산출</t>
  </si>
  <si>
    <t xml:space="preserve">    - 12Ni2Ce/HSA-Al2O3</t>
  </si>
  <si>
    <t xml:space="preserve">    -  SiO2 binder
(Ludox AS30, SiO2 30wt%)</t>
  </si>
  <si>
    <t>607.90</t>
  </si>
  <si>
    <t>664.00</t>
  </si>
  <si>
    <t>686.20</t>
  </si>
  <si>
    <t>725.70</t>
  </si>
  <si>
    <t>12Ni/HSA-Al2O3 + SiO2 binder</t>
    <phoneticPr fontId="2" type="noConversion"/>
  </si>
  <si>
    <t xml:space="preserve">    - 12Ni/HSA-Al2O3</t>
    <phoneticPr fontId="2" type="noConversion"/>
  </si>
  <si>
    <t>Reaction time (hr)</t>
  </si>
  <si>
    <t>Flow (sccm)</t>
  </si>
  <si>
    <t>GHSV</t>
  </si>
  <si>
    <t>Feed ratio (H2/CO2)</t>
  </si>
  <si>
    <t>Temperature (oC)</t>
  </si>
  <si>
    <t>Power source</t>
  </si>
  <si>
    <t>Conversion</t>
  </si>
  <si>
    <t>Selectivity</t>
  </si>
  <si>
    <t>TI-1[¡É]</t>
  </si>
  <si>
    <t>TI-2[¡É]</t>
  </si>
  <si>
    <t>TI-5[¡É]</t>
  </si>
  <si>
    <t>TI-6[¡É]</t>
  </si>
  <si>
    <t>TI-7[¡É]</t>
  </si>
  <si>
    <t>TI-8[¡É]</t>
  </si>
  <si>
    <t>TI-9[¡É]</t>
  </si>
  <si>
    <t>TI-10[¡É]</t>
  </si>
  <si>
    <t>TI-11[¡É]</t>
  </si>
  <si>
    <t>TI-12[¡É]</t>
  </si>
  <si>
    <t>TI-13[¡É]</t>
  </si>
  <si>
    <t>TI-14[¡É]</t>
  </si>
  <si>
    <t>TI-15[¡É]</t>
  </si>
  <si>
    <t>TI-16[¡É]</t>
  </si>
  <si>
    <t>pressure</t>
  </si>
  <si>
    <t>Power (W)</t>
  </si>
  <si>
    <t>CO2 conversion (%)</t>
  </si>
  <si>
    <t>CH4</t>
  </si>
  <si>
    <t>645.10</t>
  </si>
  <si>
    <t>664.90</t>
  </si>
  <si>
    <t>611.60</t>
  </si>
  <si>
    <t>3.910</t>
  </si>
  <si>
    <t>38.000</t>
  </si>
  <si>
    <t>699.80</t>
  </si>
  <si>
    <t>724.70</t>
  </si>
  <si>
    <t>634.70</t>
  </si>
  <si>
    <t>3.940</t>
  </si>
  <si>
    <t>720.40</t>
  </si>
  <si>
    <t>0.317</t>
  </si>
  <si>
    <t>670.90</t>
  </si>
  <si>
    <t>591.50</t>
  </si>
  <si>
    <t>697.30</t>
  </si>
  <si>
    <t>534.00</t>
  </si>
  <si>
    <t>616.50</t>
  </si>
  <si>
    <t>635.90</t>
  </si>
  <si>
    <t>591.80</t>
  </si>
  <si>
    <t>573.30</t>
  </si>
  <si>
    <t>41.700</t>
  </si>
  <si>
    <t>668.50</t>
  </si>
  <si>
    <t>544.40</t>
  </si>
  <si>
    <t>539.90</t>
  </si>
  <si>
    <t>444.10</t>
  </si>
  <si>
    <t>504.70</t>
  </si>
  <si>
    <t>572.00</t>
  </si>
  <si>
    <t>674.10</t>
  </si>
  <si>
    <t>688.40</t>
  </si>
  <si>
    <t>706.70</t>
  </si>
  <si>
    <t>730.30</t>
  </si>
  <si>
    <t>728.40</t>
  </si>
  <si>
    <t>708.30</t>
  </si>
  <si>
    <t>715.00</t>
  </si>
  <si>
    <t>695.40</t>
  </si>
  <si>
    <t>676.90</t>
  </si>
  <si>
    <t>645.20</t>
  </si>
  <si>
    <t>601.10</t>
  </si>
  <si>
    <t>584.20</t>
  </si>
  <si>
    <t>0.097</t>
  </si>
  <si>
    <t>3.980</t>
  </si>
  <si>
    <t>440.00</t>
  </si>
  <si>
    <t>500.10</t>
  </si>
  <si>
    <t>566.80</t>
  </si>
  <si>
    <t>611.00</t>
  </si>
  <si>
    <t>668.80</t>
  </si>
  <si>
    <t>683.20</t>
  </si>
  <si>
    <t>702.20</t>
  </si>
  <si>
    <t>726.50</t>
  </si>
  <si>
    <t>706.40</t>
  </si>
  <si>
    <t>713.90</t>
  </si>
  <si>
    <t>694.70</t>
  </si>
  <si>
    <t>676.80</t>
  </si>
  <si>
    <t>645.30</t>
  </si>
  <si>
    <t>601.30</t>
  </si>
  <si>
    <t>584.50</t>
  </si>
  <si>
    <t>0.093</t>
  </si>
  <si>
    <t>4.010</t>
  </si>
  <si>
    <t>438.30</t>
  </si>
  <si>
    <t>498.10</t>
  </si>
  <si>
    <t>564.50</t>
  </si>
  <si>
    <t>608.30</t>
  </si>
  <si>
    <t>666.20</t>
  </si>
  <si>
    <t>680.60</t>
  </si>
  <si>
    <t>724.30</t>
  </si>
  <si>
    <t>724.10</t>
  </si>
  <si>
    <t>705.20</t>
  </si>
  <si>
    <t>713.20</t>
  </si>
  <si>
    <t>694.20</t>
  </si>
  <si>
    <t>676.60</t>
  </si>
  <si>
    <t>0.095</t>
  </si>
  <si>
    <t>437.50</t>
  </si>
  <si>
    <t>497.20</t>
  </si>
  <si>
    <t>563.40</t>
  </si>
  <si>
    <t>607.00</t>
  </si>
  <si>
    <t>679.30</t>
  </si>
  <si>
    <t>698.60</t>
  </si>
  <si>
    <t>723.20</t>
  </si>
  <si>
    <t>704.40</t>
  </si>
  <si>
    <t>712.50</t>
  </si>
  <si>
    <t>693.70</t>
  </si>
  <si>
    <t>676.20</t>
  </si>
  <si>
    <t>644.70</t>
  </si>
  <si>
    <t>600.80</t>
  </si>
  <si>
    <t>584.00</t>
  </si>
  <si>
    <t>386.40</t>
  </si>
  <si>
    <t>445.70</t>
  </si>
  <si>
    <t>516.50</t>
  </si>
  <si>
    <t>567.80</t>
  </si>
  <si>
    <t>631.60</t>
  </si>
  <si>
    <t>654.80</t>
  </si>
  <si>
    <t>680.10</t>
  </si>
  <si>
    <t>708.60</t>
  </si>
  <si>
    <t>713.10</t>
  </si>
  <si>
    <t>698.00</t>
  </si>
  <si>
    <t>692.00</t>
  </si>
  <si>
    <t>677.10</t>
  </si>
  <si>
    <t>648.70</t>
  </si>
  <si>
    <t>607.80</t>
  </si>
  <si>
    <t>593.00</t>
  </si>
  <si>
    <t>0.152</t>
  </si>
  <si>
    <t>3.840</t>
  </si>
  <si>
    <t>426.60</t>
  </si>
  <si>
    <t>548.80</t>
  </si>
  <si>
    <t>367.40</t>
  </si>
  <si>
    <t>424.60</t>
  </si>
  <si>
    <t>494.90</t>
  </si>
  <si>
    <t>546.40</t>
  </si>
  <si>
    <t>611.90</t>
  </si>
  <si>
    <t>636.40</t>
  </si>
  <si>
    <t>664.10</t>
  </si>
  <si>
    <t>694.90</t>
  </si>
  <si>
    <t>702.80</t>
  </si>
  <si>
    <t>690.30</t>
  </si>
  <si>
    <t>688.00</t>
  </si>
  <si>
    <t>674.60</t>
  </si>
  <si>
    <t>647.30</t>
  </si>
  <si>
    <t>592.50</t>
  </si>
  <si>
    <t>0.159</t>
  </si>
  <si>
    <t>366.80</t>
  </si>
  <si>
    <t>423.70</t>
  </si>
  <si>
    <t>493.90</t>
  </si>
  <si>
    <t>545.40</t>
  </si>
  <si>
    <t>610.60</t>
  </si>
  <si>
    <t>635.30</t>
  </si>
  <si>
    <t>662.80</t>
  </si>
  <si>
    <t>701.80</t>
  </si>
  <si>
    <t>689.70</t>
  </si>
  <si>
    <t>702.10</t>
  </si>
  <si>
    <t>687.50</t>
  </si>
  <si>
    <t>674.00</t>
  </si>
  <si>
    <t>646.90</t>
  </si>
  <si>
    <t>606.50</t>
  </si>
  <si>
    <t>0.160</t>
  </si>
  <si>
    <t>328.80</t>
  </si>
  <si>
    <t>378.20</t>
  </si>
  <si>
    <t>441.80</t>
  </si>
  <si>
    <t>496.10</t>
  </si>
  <si>
    <t>560.60</t>
  </si>
  <si>
    <t>597.20</t>
  </si>
  <si>
    <t>633.60</t>
  </si>
  <si>
    <t>671.10</t>
  </si>
  <si>
    <t>695.20</t>
  </si>
  <si>
    <t>672.40</t>
  </si>
  <si>
    <t>648.30</t>
  </si>
  <si>
    <t>600.00</t>
  </si>
  <si>
    <t>3.820</t>
  </si>
  <si>
    <t>632.20</t>
  </si>
  <si>
    <t>3.760</t>
  </si>
  <si>
    <t>352.40</t>
  </si>
  <si>
    <t>259.70</t>
  </si>
  <si>
    <t>297.60</t>
  </si>
  <si>
    <t>350.80</t>
  </si>
  <si>
    <t>402.20</t>
  </si>
  <si>
    <t>468.20</t>
  </si>
  <si>
    <t>509.00</t>
  </si>
  <si>
    <t>554.30</t>
  </si>
  <si>
    <t>600.40</t>
  </si>
  <si>
    <t>629.60</t>
  </si>
  <si>
    <t>632.90</t>
  </si>
  <si>
    <t>656.20</t>
  </si>
  <si>
    <t>651.00</t>
  </si>
  <si>
    <t>647.50</t>
  </si>
  <si>
    <t>628.90</t>
  </si>
  <si>
    <t>597.40</t>
  </si>
  <si>
    <t>588.20</t>
  </si>
  <si>
    <t>227.10</t>
  </si>
  <si>
    <t>257.40</t>
  </si>
  <si>
    <t>299.60</t>
  </si>
  <si>
    <t>343.10</t>
  </si>
  <si>
    <t>395.40</t>
  </si>
  <si>
    <t>435.10</t>
  </si>
  <si>
    <t>482.80</t>
  </si>
  <si>
    <t>576.40</t>
  </si>
  <si>
    <t>588.90</t>
  </si>
  <si>
    <t>617.00</t>
  </si>
  <si>
    <t>617.40</t>
  </si>
  <si>
    <t>619.40</t>
  </si>
  <si>
    <t>605.90</t>
  </si>
  <si>
    <t>579.60</t>
  </si>
  <si>
    <t>0.555</t>
  </si>
  <si>
    <t>3.730</t>
  </si>
  <si>
    <t>219.80</t>
  </si>
  <si>
    <t>248.20</t>
  </si>
  <si>
    <t>288.40</t>
  </si>
  <si>
    <t>381.60</t>
  </si>
  <si>
    <t>419.90</t>
  </si>
  <si>
    <t>467.30</t>
  </si>
  <si>
    <t>518.20</t>
  </si>
  <si>
    <t>561.10</t>
  </si>
  <si>
    <t>574.60</t>
  </si>
  <si>
    <t>604.00</t>
  </si>
  <si>
    <t>605.40</t>
  </si>
  <si>
    <t>596.20</t>
  </si>
  <si>
    <t>571.20</t>
  </si>
  <si>
    <t>565.40</t>
  </si>
  <si>
    <t>0.608</t>
  </si>
  <si>
    <t>579.00</t>
  </si>
  <si>
    <t>643.10</t>
  </si>
  <si>
    <t>772.90</t>
  </si>
  <si>
    <t>769.40</t>
  </si>
  <si>
    <t>824.90</t>
  </si>
  <si>
    <t>807.50</t>
  </si>
  <si>
    <t>811.00</t>
  </si>
  <si>
    <t>781.30</t>
  </si>
  <si>
    <t>770.60</t>
  </si>
  <si>
    <t>747.30</t>
  </si>
  <si>
    <t>714.00</t>
  </si>
  <si>
    <t>649.10</t>
  </si>
  <si>
    <t>609.50</t>
  </si>
  <si>
    <t>575.80</t>
  </si>
  <si>
    <t>0.060</t>
  </si>
  <si>
    <t>537.20</t>
  </si>
  <si>
    <t>597.70</t>
  </si>
  <si>
    <t>721.60</t>
  </si>
  <si>
    <t>765.50</t>
  </si>
  <si>
    <t>758.80</t>
  </si>
  <si>
    <t>759.10</t>
  </si>
  <si>
    <t>732.10</t>
  </si>
  <si>
    <t>601.70</t>
  </si>
  <si>
    <t>560.10</t>
  </si>
  <si>
    <t>525.10</t>
  </si>
  <si>
    <t>3.590</t>
  </si>
  <si>
    <t>524.20</t>
  </si>
  <si>
    <t>582.90</t>
  </si>
  <si>
    <t>640.50</t>
  </si>
  <si>
    <t>702.90</t>
  </si>
  <si>
    <t>747.40</t>
  </si>
  <si>
    <t>740.50</t>
  </si>
  <si>
    <t>740.20</t>
  </si>
  <si>
    <t>701.70</t>
  </si>
  <si>
    <t>678.70</t>
  </si>
  <si>
    <t>645.90</t>
  </si>
  <si>
    <t>543.80</t>
  </si>
  <si>
    <t>509.70</t>
  </si>
  <si>
    <t>0.063</t>
  </si>
  <si>
    <t>519.50</t>
  </si>
  <si>
    <t>577.30</t>
  </si>
  <si>
    <t>634.10</t>
  </si>
  <si>
    <t>661.20</t>
  </si>
  <si>
    <t>697.60</t>
  </si>
  <si>
    <t>739.40</t>
  </si>
  <si>
    <t>732.40</t>
  </si>
  <si>
    <t>731.90</t>
  </si>
  <si>
    <t>704.80</t>
  </si>
  <si>
    <t>693.60</t>
  </si>
  <si>
    <t>638.40</t>
  </si>
  <si>
    <t>577.20</t>
  </si>
  <si>
    <t>537.70</t>
  </si>
  <si>
    <t>504.20</t>
  </si>
  <si>
    <t>0.075</t>
  </si>
  <si>
    <t>3.580</t>
  </si>
  <si>
    <t>517.00</t>
  </si>
  <si>
    <t>574.30</t>
  </si>
  <si>
    <t>630.60</t>
  </si>
  <si>
    <t>657.30</t>
  </si>
  <si>
    <t>693.50</t>
  </si>
  <si>
    <t>690.20</t>
  </si>
  <si>
    <t>735.00</t>
  </si>
  <si>
    <t>727.90</t>
  </si>
  <si>
    <t>727.30</t>
  </si>
  <si>
    <t>700.30</t>
  </si>
  <si>
    <t>689.30</t>
  </si>
  <si>
    <t>666.80</t>
  </si>
  <si>
    <t>573.70</t>
  </si>
  <si>
    <t>534.80</t>
  </si>
  <si>
    <t>501.50</t>
  </si>
  <si>
    <t>3.600</t>
  </si>
  <si>
    <t>515.40</t>
  </si>
  <si>
    <t>572.50</t>
  </si>
  <si>
    <t>691.10</t>
  </si>
  <si>
    <t>687.70</t>
  </si>
  <si>
    <t>725.30</t>
  </si>
  <si>
    <t>697.80</t>
  </si>
  <si>
    <t>686.90</t>
  </si>
  <si>
    <t>664.50</t>
  </si>
  <si>
    <t>632.60</t>
  </si>
  <si>
    <t>571.80</t>
  </si>
  <si>
    <t>533.20</t>
  </si>
  <si>
    <t>0.050</t>
  </si>
  <si>
    <t>514.80</t>
  </si>
  <si>
    <t>571.70</t>
  </si>
  <si>
    <t>731.00</t>
  </si>
  <si>
    <t>723.70</t>
  </si>
  <si>
    <t>723.10</t>
  </si>
  <si>
    <t>696.20</t>
  </si>
  <si>
    <t>685.40</t>
  </si>
  <si>
    <t>663.20</t>
  </si>
  <si>
    <t>631.40</t>
  </si>
  <si>
    <t>570.80</t>
  </si>
  <si>
    <t>532.30</t>
  </si>
  <si>
    <t>499.20</t>
  </si>
  <si>
    <t>482.60</t>
  </si>
  <si>
    <t>536.70</t>
  </si>
  <si>
    <t>650.80</t>
  </si>
  <si>
    <t>649.50</t>
  </si>
  <si>
    <t>690.10</t>
  </si>
  <si>
    <t>684.90</t>
  </si>
  <si>
    <t>682.90</t>
  </si>
  <si>
    <t>658.50</t>
  </si>
  <si>
    <t>647.00</t>
  </si>
  <si>
    <t>624.50</t>
  </si>
  <si>
    <t>592.80</t>
  </si>
  <si>
    <t>534.90</t>
  </si>
  <si>
    <t>493.70</t>
  </si>
  <si>
    <t>459.00</t>
  </si>
  <si>
    <t>0.049</t>
  </si>
  <si>
    <t>3.220</t>
  </si>
  <si>
    <t>34.100</t>
  </si>
  <si>
    <t>458.90</t>
  </si>
  <si>
    <t>510.30</t>
  </si>
  <si>
    <t>620.20</t>
  </si>
  <si>
    <t>618.10</t>
  </si>
  <si>
    <t>659.70</t>
  </si>
  <si>
    <t>654.20</t>
  </si>
  <si>
    <t>651.40</t>
  </si>
  <si>
    <t>626.70</t>
  </si>
  <si>
    <t>615.40</t>
  </si>
  <si>
    <t>561.50</t>
  </si>
  <si>
    <t>464.60</t>
  </si>
  <si>
    <t>431.20</t>
  </si>
  <si>
    <t>3.210</t>
  </si>
  <si>
    <t>451.60</t>
  </si>
  <si>
    <t>501.60</t>
  </si>
  <si>
    <t>552.00</t>
  </si>
  <si>
    <t>575.60</t>
  </si>
  <si>
    <t>608.90</t>
  </si>
  <si>
    <t>606.10</t>
  </si>
  <si>
    <t>648.10</t>
  </si>
  <si>
    <t>642.40</t>
  </si>
  <si>
    <t>639.30</t>
  </si>
  <si>
    <t>614.50</t>
  </si>
  <si>
    <t>603.40</t>
  </si>
  <si>
    <t>581.40</t>
  </si>
  <si>
    <t>550.30</t>
  </si>
  <si>
    <t>493.60</t>
  </si>
  <si>
    <t>455.20</t>
  </si>
  <si>
    <t>422.60</t>
  </si>
  <si>
    <t>0.052</t>
  </si>
  <si>
    <t>448.00</t>
  </si>
  <si>
    <t>497.30</t>
  </si>
  <si>
    <t>547.10</t>
  </si>
  <si>
    <t>569.90</t>
  </si>
  <si>
    <t>602.90</t>
  </si>
  <si>
    <t>599.70</t>
  </si>
  <si>
    <t>641.80</t>
  </si>
  <si>
    <t>636.00</t>
  </si>
  <si>
    <t>632.70</t>
  </si>
  <si>
    <t>575.40</t>
  </si>
  <si>
    <t>544.70</t>
  </si>
  <si>
    <t>488.40</t>
  </si>
  <si>
    <t>450.80</t>
  </si>
  <si>
    <t>418.50</t>
  </si>
  <si>
    <t>0.051</t>
  </si>
  <si>
    <t>446.10</t>
  </si>
  <si>
    <t>495.00</t>
  </si>
  <si>
    <t>544.30</t>
  </si>
  <si>
    <t>566.70</t>
  </si>
  <si>
    <t>599.40</t>
  </si>
  <si>
    <t>595.90</t>
  </si>
  <si>
    <t>638.10</t>
  </si>
  <si>
    <t>604.10</t>
  </si>
  <si>
    <t>593.60</t>
  </si>
  <si>
    <t>541.60</t>
  </si>
  <si>
    <t>485.60</t>
  </si>
  <si>
    <t>448.40</t>
  </si>
  <si>
    <t>416.30</t>
  </si>
  <si>
    <t>0.054</t>
  </si>
  <si>
    <t>445.10</t>
  </si>
  <si>
    <t>629.90</t>
  </si>
  <si>
    <t>626.60</t>
  </si>
  <si>
    <t>601.90</t>
  </si>
  <si>
    <t>570.00</t>
  </si>
  <si>
    <t>539.80</t>
  </si>
  <si>
    <t>483.90</t>
  </si>
  <si>
    <t>447.00</t>
  </si>
  <si>
    <t>415.10</t>
  </si>
  <si>
    <t>0.064</t>
  </si>
  <si>
    <t>444.40</t>
  </si>
  <si>
    <t>492.80</t>
  </si>
  <si>
    <t>596.00</t>
  </si>
  <si>
    <t>592.30</t>
  </si>
  <si>
    <t>634.60</t>
  </si>
  <si>
    <t>628.50</t>
  </si>
  <si>
    <t>625.20</t>
  </si>
  <si>
    <t>600.60</t>
  </si>
  <si>
    <t>590.30</t>
  </si>
  <si>
    <t>568.90</t>
  </si>
  <si>
    <t>538.80</t>
  </si>
  <si>
    <t>483.10</t>
  </si>
  <si>
    <t>446.20</t>
  </si>
  <si>
    <t>414.40</t>
  </si>
  <si>
    <t>3.230</t>
  </si>
  <si>
    <t>394.30</t>
  </si>
  <si>
    <t>438.40</t>
  </si>
  <si>
    <t>535.00</t>
  </si>
  <si>
    <t>533.00</t>
  </si>
  <si>
    <t>571.50</t>
  </si>
  <si>
    <t>567.40</t>
  </si>
  <si>
    <t>562.60</t>
  </si>
  <si>
    <t>528.40</t>
  </si>
  <si>
    <t>506.20</t>
  </si>
  <si>
    <t>475.60</t>
  </si>
  <si>
    <t>423.10</t>
  </si>
  <si>
    <t>384.80</t>
  </si>
  <si>
    <t>353.40</t>
  </si>
  <si>
    <t>0.053</t>
  </si>
  <si>
    <t>2.840</t>
  </si>
  <si>
    <t>30.200</t>
  </si>
  <si>
    <t>384.30</t>
  </si>
  <si>
    <t>520.10</t>
  </si>
  <si>
    <t>517.50</t>
  </si>
  <si>
    <t>556.70</t>
  </si>
  <si>
    <t>552.40</t>
  </si>
  <si>
    <t>547.30</t>
  </si>
  <si>
    <t>512.70</t>
  </si>
  <si>
    <t>490.50</t>
  </si>
  <si>
    <t>460.20</t>
  </si>
  <si>
    <t>408.30</t>
  </si>
  <si>
    <t>371.60</t>
  </si>
  <si>
    <t>341.30</t>
  </si>
  <si>
    <t>379.60</t>
  </si>
  <si>
    <t>420.90</t>
  </si>
  <si>
    <t>463.60</t>
  </si>
  <si>
    <t>483.50</t>
  </si>
  <si>
    <t>512.40</t>
  </si>
  <si>
    <t>509.40</t>
  </si>
  <si>
    <t>539.20</t>
  </si>
  <si>
    <t>515.90</t>
  </si>
  <si>
    <t>504.50</t>
  </si>
  <si>
    <t>452.50</t>
  </si>
  <si>
    <t>401.30</t>
  </si>
  <si>
    <t>365.50</t>
  </si>
  <si>
    <t>335.90</t>
  </si>
  <si>
    <t>377.00</t>
  </si>
  <si>
    <t>417.80</t>
  </si>
  <si>
    <t>459.90</t>
  </si>
  <si>
    <t>479.40</t>
  </si>
  <si>
    <t>508.00</t>
  </si>
  <si>
    <t>504.60</t>
  </si>
  <si>
    <t>544.10</t>
  </si>
  <si>
    <t>539.70</t>
  </si>
  <si>
    <t>534.40</t>
  </si>
  <si>
    <t>511.10</t>
  </si>
  <si>
    <t>499.90</t>
  </si>
  <si>
    <t>478.10</t>
  </si>
  <si>
    <t>397.40</t>
  </si>
  <si>
    <t>362.20</t>
  </si>
  <si>
    <t>333.00</t>
  </si>
  <si>
    <t>375.40</t>
  </si>
  <si>
    <t>415.90</t>
  </si>
  <si>
    <t>457.80</t>
  </si>
  <si>
    <t>476.90</t>
  </si>
  <si>
    <t>505.20</t>
  </si>
  <si>
    <t>501.70</t>
  </si>
  <si>
    <t>541.30</t>
  </si>
  <si>
    <t>531.50</t>
  </si>
  <si>
    <t>508.20</t>
  </si>
  <si>
    <t>497.10</t>
  </si>
  <si>
    <t>475.50</t>
  </si>
  <si>
    <t>445.90</t>
  </si>
  <si>
    <t>395.10</t>
  </si>
  <si>
    <t>360.20</t>
  </si>
  <si>
    <t>331.20</t>
  </si>
  <si>
    <t>374.50</t>
  </si>
  <si>
    <t>414.80</t>
  </si>
  <si>
    <t>503.60</t>
  </si>
  <si>
    <t>539.50</t>
  </si>
  <si>
    <t>529.70</t>
  </si>
  <si>
    <t>506.40</t>
  </si>
  <si>
    <t>495.40</t>
  </si>
  <si>
    <t>473.80</t>
  </si>
  <si>
    <t>393.70</t>
  </si>
  <si>
    <t>359.10</t>
  </si>
  <si>
    <t>330.10</t>
  </si>
  <si>
    <t>332.70</t>
  </si>
  <si>
    <t>369.50</t>
  </si>
  <si>
    <t>452.20</t>
  </si>
  <si>
    <t>486.40</t>
  </si>
  <si>
    <t>476.70</t>
  </si>
  <si>
    <t>455.30</t>
  </si>
  <si>
    <t>442.40</t>
  </si>
  <si>
    <t>419.60</t>
  </si>
  <si>
    <t>389.70</t>
  </si>
  <si>
    <t>343.20</t>
  </si>
  <si>
    <t>308.20</t>
  </si>
  <si>
    <t>280.20</t>
  </si>
  <si>
    <t>2.430</t>
  </si>
  <si>
    <t>26.200</t>
  </si>
  <si>
    <t>317.90</t>
  </si>
  <si>
    <t>352.60</t>
  </si>
  <si>
    <t>389.30</t>
  </si>
  <si>
    <t>408.50</t>
  </si>
  <si>
    <t>432.20</t>
  </si>
  <si>
    <t>430.20</t>
  </si>
  <si>
    <t>466.70</t>
  </si>
  <si>
    <t>462.80</t>
  </si>
  <si>
    <t>455.50</t>
  </si>
  <si>
    <t>433.50</t>
  </si>
  <si>
    <t>420.20</t>
  </si>
  <si>
    <t>368.00</t>
  </si>
  <si>
    <t>323.00</t>
  </si>
  <si>
    <t>290.40</t>
  </si>
  <si>
    <t>264.40</t>
  </si>
  <si>
    <t>2.420</t>
  </si>
  <si>
    <t>311.30</t>
  </si>
  <si>
    <t>344.90</t>
  </si>
  <si>
    <t>380.40</t>
  </si>
  <si>
    <t>399.30</t>
  </si>
  <si>
    <t>422.10</t>
  </si>
  <si>
    <t>419.70</t>
  </si>
  <si>
    <t>456.50</t>
  </si>
  <si>
    <t>452.40</t>
  </si>
  <si>
    <t>422.30</t>
  </si>
  <si>
    <t>409.10</t>
  </si>
  <si>
    <t>386.50</t>
  </si>
  <si>
    <t>357.90</t>
  </si>
  <si>
    <t>314.00</t>
  </si>
  <si>
    <t>257.90</t>
  </si>
  <si>
    <t>0.062</t>
  </si>
  <si>
    <t>307.70</t>
  </si>
  <si>
    <t>340.70</t>
  </si>
  <si>
    <t>394.00</t>
  </si>
  <si>
    <t>416.20</t>
  </si>
  <si>
    <t>413.50</t>
  </si>
  <si>
    <t>450.60</t>
  </si>
  <si>
    <t>437.90</t>
  </si>
  <si>
    <t>415.80</t>
  </si>
  <si>
    <t>402.80</t>
  </si>
  <si>
    <t>380.50</t>
  </si>
  <si>
    <t>309.20</t>
  </si>
  <si>
    <t>279.10</t>
  </si>
  <si>
    <t>254.60</t>
  </si>
  <si>
    <t>305.40</t>
  </si>
  <si>
    <t>337.90</t>
  </si>
  <si>
    <t>412.50</t>
  </si>
  <si>
    <t>409.60</t>
  </si>
  <si>
    <t>446.70</t>
  </si>
  <si>
    <t>442.20</t>
  </si>
  <si>
    <t>433.70</t>
  </si>
  <si>
    <t>411.60</t>
  </si>
  <si>
    <t>398.90</t>
  </si>
  <si>
    <t>376.90</t>
  </si>
  <si>
    <t>349.10</t>
  </si>
  <si>
    <t>306.30</t>
  </si>
  <si>
    <t>276.80</t>
  </si>
  <si>
    <t>252.50</t>
  </si>
  <si>
    <t>2.410</t>
  </si>
  <si>
    <t>304.10</t>
  </si>
  <si>
    <t>336.20</t>
  </si>
  <si>
    <t>410.00</t>
  </si>
  <si>
    <t>407.00</t>
  </si>
  <si>
    <t>444.20</t>
  </si>
  <si>
    <t>439.60</t>
  </si>
  <si>
    <t>431.00</t>
  </si>
  <si>
    <t>409.00</t>
  </si>
  <si>
    <t>396.30</t>
  </si>
  <si>
    <t>374.60</t>
  </si>
  <si>
    <t>347.10</t>
  </si>
  <si>
    <t>304.50</t>
  </si>
  <si>
    <t>275.30</t>
  </si>
  <si>
    <t>251.40</t>
  </si>
  <si>
    <t>274.60</t>
  </si>
  <si>
    <t>304.20</t>
  </si>
  <si>
    <t>372.50</t>
  </si>
  <si>
    <t>371.50</t>
  </si>
  <si>
    <t>403.00</t>
  </si>
  <si>
    <t>399.50</t>
  </si>
  <si>
    <t>389.90</t>
  </si>
  <si>
    <t>370.70</t>
  </si>
  <si>
    <t>357.00</t>
  </si>
  <si>
    <t>335.30</t>
  </si>
  <si>
    <t>308.80</t>
  </si>
  <si>
    <t>270.70</t>
  </si>
  <si>
    <t>240.70</t>
  </si>
  <si>
    <t>217.20</t>
  </si>
  <si>
    <t>0.055</t>
  </si>
  <si>
    <t>2.010</t>
  </si>
  <si>
    <t>22.100</t>
  </si>
  <si>
    <t>252.90</t>
  </si>
  <si>
    <t>279.80</t>
  </si>
  <si>
    <t>343.50</t>
  </si>
  <si>
    <t>342.10</t>
  </si>
  <si>
    <t>374.30</t>
  </si>
  <si>
    <t>370.00</t>
  </si>
  <si>
    <t>358.80</t>
  </si>
  <si>
    <t>339.50</t>
  </si>
  <si>
    <t>326.10</t>
  </si>
  <si>
    <t>305.30</t>
  </si>
  <si>
    <t>280.50</t>
  </si>
  <si>
    <t>245.10</t>
  </si>
  <si>
    <t>218.40</t>
  </si>
  <si>
    <t>197.30</t>
  </si>
  <si>
    <t>2.000</t>
  </si>
  <si>
    <t>244.40</t>
  </si>
  <si>
    <t>269.90</t>
  </si>
  <si>
    <t>328.60</t>
  </si>
  <si>
    <t>361.10</t>
  </si>
  <si>
    <t>356.60</t>
  </si>
  <si>
    <t>344.80</t>
  </si>
  <si>
    <t>325.60</t>
  </si>
  <si>
    <t>312.80</t>
  </si>
  <si>
    <t>292.80</t>
  </si>
  <si>
    <t>269.20</t>
  </si>
  <si>
    <t>235.20</t>
  </si>
  <si>
    <t>210.20</t>
  </si>
  <si>
    <t>190.50</t>
  </si>
  <si>
    <t>0.056</t>
  </si>
  <si>
    <t>1.990</t>
  </si>
  <si>
    <t>239.80</t>
  </si>
  <si>
    <t>322.90</t>
  </si>
  <si>
    <t>353.30</t>
  </si>
  <si>
    <t>348.70</t>
  </si>
  <si>
    <t>336.70</t>
  </si>
  <si>
    <t>317.70</t>
  </si>
  <si>
    <t>285.90</t>
  </si>
  <si>
    <t>263.20</t>
  </si>
  <si>
    <t>230.00</t>
  </si>
  <si>
    <t>206.20</t>
  </si>
  <si>
    <t>187.10</t>
  </si>
  <si>
    <t>NiCe</t>
    <phoneticPr fontId="2" type="noConversion"/>
  </si>
  <si>
    <t>Ni</t>
    <phoneticPr fontId="2" type="noConversion"/>
  </si>
  <si>
    <t>653.2</t>
  </si>
  <si>
    <t>603.8</t>
  </si>
  <si>
    <t>3.87</t>
  </si>
  <si>
    <t>38</t>
  </si>
  <si>
    <t>424.4</t>
  </si>
  <si>
    <t>484.4</t>
  </si>
  <si>
    <t>551.2</t>
  </si>
  <si>
    <t>592.2</t>
  </si>
  <si>
    <t>641.8</t>
  </si>
  <si>
    <t>697.8</t>
  </si>
  <si>
    <t>714.5</t>
  </si>
  <si>
    <t>711.8</t>
  </si>
  <si>
    <t>689.4</t>
  </si>
  <si>
    <t>686.7</t>
  </si>
  <si>
    <t>674.3</t>
  </si>
  <si>
    <t>654.1</t>
  </si>
  <si>
    <t>604.9</t>
  </si>
  <si>
    <t>580.9</t>
  </si>
  <si>
    <t>558.5</t>
  </si>
  <si>
    <t>0.11</t>
  </si>
  <si>
    <t>3.88</t>
  </si>
  <si>
    <t>422.7</t>
  </si>
  <si>
    <t>482.4</t>
  </si>
  <si>
    <t>549</t>
  </si>
  <si>
    <t>589.8</t>
  </si>
  <si>
    <t>639.7</t>
  </si>
  <si>
    <t>651.4</t>
  </si>
  <si>
    <t>696.1</t>
  </si>
  <si>
    <t>713.2</t>
  </si>
  <si>
    <t>711</t>
  </si>
  <si>
    <t>689</t>
  </si>
  <si>
    <t>674.4</t>
  </si>
  <si>
    <t>654.5</t>
  </si>
  <si>
    <t>605.4</t>
  </si>
  <si>
    <t>581.3</t>
  </si>
  <si>
    <t>558.9</t>
  </si>
  <si>
    <t>0.111</t>
  </si>
  <si>
    <t>421.5</t>
  </si>
  <si>
    <t>481</t>
  </si>
  <si>
    <t>547.5</t>
  </si>
  <si>
    <t>588.4</t>
  </si>
  <si>
    <t>638.5</t>
  </si>
  <si>
    <t>650.2</t>
  </si>
  <si>
    <t>695.1</t>
  </si>
  <si>
    <t>712.2</t>
  </si>
  <si>
    <t>710.3</t>
  </si>
  <si>
    <t>688.5</t>
  </si>
  <si>
    <t>686.4</t>
  </si>
  <si>
    <t>674.2</t>
  </si>
  <si>
    <t>654.3</t>
  </si>
  <si>
    <t>605.3</t>
  </si>
  <si>
    <t>581.2</t>
  </si>
  <si>
    <t>0.108</t>
  </si>
  <si>
    <t>657.6</t>
  </si>
  <si>
    <t>592.5</t>
  </si>
  <si>
    <t>3.86</t>
  </si>
  <si>
    <t>360.9</t>
  </si>
  <si>
    <t>417</t>
  </si>
  <si>
    <t>485.5</t>
  </si>
  <si>
    <t>534</t>
  </si>
  <si>
    <t>614.8</t>
  </si>
  <si>
    <t>668.4</t>
  </si>
  <si>
    <t>692.8</t>
  </si>
  <si>
    <t>696.9</t>
  </si>
  <si>
    <t>679.8</t>
  </si>
  <si>
    <t>681.6</t>
  </si>
  <si>
    <t>673.4</t>
  </si>
  <si>
    <t>612.5</t>
  </si>
  <si>
    <t>592.9</t>
  </si>
  <si>
    <t>573.5</t>
  </si>
  <si>
    <t>0.18</t>
  </si>
  <si>
    <t>359.4</t>
  </si>
  <si>
    <t>415.2</t>
  </si>
  <si>
    <t>483.5</t>
  </si>
  <si>
    <t>531.9</t>
  </si>
  <si>
    <t>590.3</t>
  </si>
  <si>
    <t>612.7</t>
  </si>
  <si>
    <t>666.5</t>
  </si>
  <si>
    <t>691.1</t>
  </si>
  <si>
    <t>695.7</t>
  </si>
  <si>
    <t>678.9</t>
  </si>
  <si>
    <t>681</t>
  </si>
  <si>
    <t>673.2</t>
  </si>
  <si>
    <t>657.4</t>
  </si>
  <si>
    <t>612.4</t>
  </si>
  <si>
    <t>592.8</t>
  </si>
  <si>
    <t>0.199</t>
  </si>
  <si>
    <t>358.7</t>
  </si>
  <si>
    <t>414.4</t>
  </si>
  <si>
    <t>482.6</t>
  </si>
  <si>
    <t>530.8</t>
  </si>
  <si>
    <t>589.5</t>
  </si>
  <si>
    <t>611.6</t>
  </si>
  <si>
    <t>665.5</t>
  </si>
  <si>
    <t>690.2</t>
  </si>
  <si>
    <t>678.3</t>
  </si>
  <si>
    <t>680.8</t>
  </si>
  <si>
    <t>673</t>
  </si>
  <si>
    <t>612.3</t>
  </si>
  <si>
    <t>593</t>
  </si>
  <si>
    <t>573.6</t>
  </si>
  <si>
    <t>0.195</t>
  </si>
  <si>
    <t>3.85</t>
  </si>
  <si>
    <t>639.5</t>
  </si>
  <si>
    <t>599.7</t>
  </si>
  <si>
    <t>0.398</t>
  </si>
  <si>
    <t>0.399</t>
  </si>
  <si>
    <t>3.82</t>
  </si>
  <si>
    <t>263</t>
  </si>
  <si>
    <t>302.4</t>
  </si>
  <si>
    <t>355.9</t>
  </si>
  <si>
    <t>403.4</t>
  </si>
  <si>
    <t>461.2</t>
  </si>
  <si>
    <t>496.7</t>
  </si>
  <si>
    <t>563.9</t>
  </si>
  <si>
    <t>607</t>
  </si>
  <si>
    <t>635.9</t>
  </si>
  <si>
    <t>634.4</t>
  </si>
  <si>
    <t>646.9</t>
  </si>
  <si>
    <t>648.7</t>
  </si>
  <si>
    <t>642.4</t>
  </si>
  <si>
    <t>605.9</t>
  </si>
  <si>
    <t>595.1</t>
  </si>
  <si>
    <t>261</t>
  </si>
  <si>
    <t>299.9</t>
  </si>
  <si>
    <t>353</t>
  </si>
  <si>
    <t>400.3</t>
  </si>
  <si>
    <t>457.9</t>
  </si>
  <si>
    <t>493.1</t>
  </si>
  <si>
    <t>560.6</t>
  </si>
  <si>
    <t>632.9</t>
  </si>
  <si>
    <t>631.7</t>
  </si>
  <si>
    <t>644.6</t>
  </si>
  <si>
    <t>646.6</t>
  </si>
  <si>
    <t>640.7</t>
  </si>
  <si>
    <t>604.4</t>
  </si>
  <si>
    <t>593.5</t>
  </si>
  <si>
    <t>579.7</t>
  </si>
  <si>
    <t>3.81</t>
  </si>
  <si>
    <t>259.9</t>
  </si>
  <si>
    <t>298.6</t>
  </si>
  <si>
    <t>351.4</t>
  </si>
  <si>
    <t>398.6</t>
  </si>
  <si>
    <t>456.1</t>
  </si>
  <si>
    <t>491.2</t>
  </si>
  <si>
    <t>558.7</t>
  </si>
  <si>
    <t>602</t>
  </si>
  <si>
    <t>631.3</t>
  </si>
  <si>
    <t>630.2</t>
  </si>
  <si>
    <t>643.2</t>
  </si>
  <si>
    <t>645.4</t>
  </si>
  <si>
    <t>603.4</t>
  </si>
  <si>
    <t>592.4</t>
  </si>
  <si>
    <t>578.6</t>
  </si>
  <si>
    <t>3.8</t>
  </si>
  <si>
    <t>571.2</t>
  </si>
  <si>
    <t>3.77</t>
  </si>
  <si>
    <t>217.6</t>
  </si>
  <si>
    <t>246.8</t>
  </si>
  <si>
    <t>286.6</t>
  </si>
  <si>
    <t>325.5</t>
  </si>
  <si>
    <t>370.2</t>
  </si>
  <si>
    <t>401.9</t>
  </si>
  <si>
    <t>466.5</t>
  </si>
  <si>
    <t>514.1</t>
  </si>
  <si>
    <t>557.2</t>
  </si>
  <si>
    <t>567.3</t>
  </si>
  <si>
    <t>588.2</t>
  </si>
  <si>
    <t>597.4</t>
  </si>
  <si>
    <t>567.4</t>
  </si>
  <si>
    <t>557.7</t>
  </si>
  <si>
    <t>0.767</t>
  </si>
  <si>
    <t>215.9</t>
  </si>
  <si>
    <t>244.7</t>
  </si>
  <si>
    <t>284.2</t>
  </si>
  <si>
    <t>322.8</t>
  </si>
  <si>
    <t>367.1</t>
  </si>
  <si>
    <t>398.5</t>
  </si>
  <si>
    <t>463.2</t>
  </si>
  <si>
    <t>510.8</t>
  </si>
  <si>
    <t>553.6</t>
  </si>
  <si>
    <t>584.9</t>
  </si>
  <si>
    <t>594.3</t>
  </si>
  <si>
    <t>596.8</t>
  </si>
  <si>
    <t>568.6</t>
  </si>
  <si>
    <t>565</t>
  </si>
  <si>
    <t>555.5</t>
  </si>
  <si>
    <t>0.692</t>
  </si>
  <si>
    <t>3.76</t>
  </si>
  <si>
    <t>215.2</t>
  </si>
  <si>
    <t>243.6</t>
  </si>
  <si>
    <t>282.9</t>
  </si>
  <si>
    <t>321.4</t>
  </si>
  <si>
    <t>365.4</t>
  </si>
  <si>
    <t>396.7</t>
  </si>
  <si>
    <t>461.5</t>
  </si>
  <si>
    <t>509.1</t>
  </si>
  <si>
    <t>551.7</t>
  </si>
  <si>
    <t>562.2</t>
  </si>
  <si>
    <t>582.9</t>
  </si>
  <si>
    <t>592.6</t>
  </si>
  <si>
    <t>594.9</t>
  </si>
  <si>
    <t>567.1</t>
  </si>
  <si>
    <t>563.5</t>
  </si>
  <si>
    <t>554.1</t>
  </si>
  <si>
    <t>Inlet flow rate (mol min-1)</t>
  </si>
  <si>
    <t>Ar</t>
    <phoneticPr fontId="2" type="noConversion"/>
  </si>
  <si>
    <t>Outlet flow rate (mol min-1)</t>
    <phoneticPr fontId="2" type="noConversion"/>
  </si>
  <si>
    <t>H2O</t>
  </si>
  <si>
    <t>Inlet z</t>
    <phoneticPr fontId="2" type="noConversion"/>
  </si>
  <si>
    <t>Out z</t>
    <phoneticPr fontId="2" type="noConversion"/>
  </si>
  <si>
    <t>sum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</si>
</sst>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"/>
    <numFmt numFmtId="177" formatCode="0.0_ "/>
    <numFmt numFmtId="178" formatCode="0.0_);[Red]\(0.0\)"/>
    <numFmt numFmtId="179" formatCode="0.0000_ "/>
    <numFmt numFmtId="180" formatCode="0.00000"/>
    <numFmt numFmtId="181" formatCode="0.000"/>
    <numFmt numFmtId="182" formatCode="0_);[Red]\(0\)"/>
  </numFmts>
  <fonts count="3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b/>
      <vertAlign val="superscript"/>
      <sz val="11"/>
      <color theme="1"/>
      <name val="맑은 고딕"/>
      <family val="2"/>
      <scheme val="minor"/>
    </font>
    <font>
      <b/>
      <vertAlign val="subscript"/>
      <sz val="11"/>
      <color theme="1"/>
      <name val="맑은 고딕"/>
      <family val="2"/>
      <scheme val="minor"/>
    </font>
    <font>
      <b/>
      <vertAlign val="subscript"/>
      <sz val="11"/>
      <name val="맑은 고딕"/>
      <family val="2"/>
      <scheme val="minor"/>
    </font>
    <font>
      <sz val="11"/>
      <color theme="4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E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4" fillId="0" borderId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4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5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5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5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5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5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</cellStyleXfs>
  <cellXfs count="51">
    <xf numFmtId="0" fontId="0" fillId="0" borderId="0" xfId="0">
      <alignment vertical="center"/>
    </xf>
    <xf numFmtId="176" fontId="3" fillId="0" borderId="1" xfId="0" applyNumberFormat="1" applyFont="1" applyBorder="1" applyAlignment="1">
      <alignment horizontal="center" vertical="center"/>
    </xf>
    <xf numFmtId="177" fontId="8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176" fontId="5" fillId="0" borderId="1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2" fontId="8" fillId="0" borderId="1" xfId="0" applyNumberFormat="1" applyFont="1" applyBorder="1" applyAlignment="1">
      <alignment horizontal="right" vertical="center"/>
    </xf>
    <xf numFmtId="1" fontId="8" fillId="0" borderId="1" xfId="0" applyNumberFormat="1" applyFont="1" applyBorder="1" applyAlignment="1">
      <alignment horizontal="right" vertical="center"/>
    </xf>
    <xf numFmtId="178" fontId="8" fillId="3" borderId="1" xfId="0" applyNumberFormat="1" applyFont="1" applyFill="1" applyBorder="1" applyAlignment="1">
      <alignment horizontal="right" vertical="center"/>
    </xf>
    <xf numFmtId="0" fontId="8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0" fontId="5" fillId="0" borderId="1" xfId="0" applyFont="1" applyBorder="1">
      <alignment vertical="center"/>
    </xf>
    <xf numFmtId="179" fontId="8" fillId="37" borderId="1" xfId="0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right" vertical="center"/>
    </xf>
    <xf numFmtId="178" fontId="7" fillId="5" borderId="1" xfId="0" applyNumberFormat="1" applyFont="1" applyFill="1" applyBorder="1" applyAlignment="1">
      <alignment horizontal="center" vertical="center"/>
    </xf>
    <xf numFmtId="178" fontId="7" fillId="5" borderId="1" xfId="0" quotePrefix="1" applyNumberFormat="1" applyFont="1" applyFill="1" applyBorder="1" applyAlignment="1">
      <alignment horizontal="center" vertical="center"/>
    </xf>
    <xf numFmtId="176" fontId="5" fillId="0" borderId="1" xfId="0" applyNumberFormat="1" applyFont="1" applyBorder="1">
      <alignment vertical="center"/>
    </xf>
    <xf numFmtId="177" fontId="0" fillId="37" borderId="1" xfId="0" applyNumberFormat="1" applyFill="1" applyBorder="1">
      <alignment vertical="center"/>
    </xf>
    <xf numFmtId="0" fontId="0" fillId="37" borderId="1" xfId="0" applyFill="1" applyBorder="1">
      <alignment vertical="center"/>
    </xf>
    <xf numFmtId="180" fontId="0" fillId="2" borderId="1" xfId="0" applyNumberFormat="1" applyFill="1" applyBorder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>
      <alignment vertical="center"/>
    </xf>
    <xf numFmtId="181" fontId="24" fillId="0" borderId="0" xfId="0" applyNumberFormat="1" applyFont="1" applyBorder="1">
      <alignment vertical="center"/>
    </xf>
    <xf numFmtId="0" fontId="1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181" fontId="4" fillId="0" borderId="1" xfId="0" applyNumberFormat="1" applyFont="1" applyBorder="1">
      <alignment vertical="center"/>
    </xf>
    <xf numFmtId="0" fontId="4" fillId="0" borderId="1" xfId="0" applyFont="1" applyBorder="1" applyAlignment="1">
      <alignment vertical="center" wrapText="1"/>
    </xf>
    <xf numFmtId="176" fontId="5" fillId="0" borderId="1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9" fillId="0" borderId="0" xfId="0" applyFont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29" fillId="0" borderId="0" xfId="0" applyFont="1">
      <alignment vertical="center"/>
    </xf>
    <xf numFmtId="0" fontId="0" fillId="0" borderId="0" xfId="0">
      <alignment vertical="center"/>
    </xf>
    <xf numFmtId="182" fontId="0" fillId="0" borderId="0" xfId="0" applyNumberFormat="1">
      <alignment vertical="center"/>
    </xf>
    <xf numFmtId="0" fontId="24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</cellXfs>
  <cellStyles count="43">
    <cellStyle name="20% - 강조색1 2" xfId="20" xr:uid="{00000000-0005-0000-0000-000032000000}"/>
    <cellStyle name="20% - 강조색2 2" xfId="24" xr:uid="{00000000-0005-0000-0000-000033000000}"/>
    <cellStyle name="20% - 강조색3 2" xfId="28" xr:uid="{00000000-0005-0000-0000-000034000000}"/>
    <cellStyle name="20% - 강조색4 2" xfId="32" xr:uid="{00000000-0005-0000-0000-000035000000}"/>
    <cellStyle name="20% - 강조색5 2" xfId="36" xr:uid="{00000000-0005-0000-0000-000036000000}"/>
    <cellStyle name="20% - 강조색6 2" xfId="40" xr:uid="{00000000-0005-0000-0000-000037000000}"/>
    <cellStyle name="40% - 강조색1 2" xfId="21" xr:uid="{00000000-0005-0000-0000-000038000000}"/>
    <cellStyle name="40% - 강조색2 2" xfId="25" xr:uid="{00000000-0005-0000-0000-000039000000}"/>
    <cellStyle name="40% - 강조색3 2" xfId="29" xr:uid="{00000000-0005-0000-0000-00003A000000}"/>
    <cellStyle name="40% - 강조색4 2" xfId="33" xr:uid="{00000000-0005-0000-0000-00003B000000}"/>
    <cellStyle name="40% - 강조색5 2" xfId="37" xr:uid="{00000000-0005-0000-0000-00003C000000}"/>
    <cellStyle name="40% - 강조색6 2" xfId="41" xr:uid="{00000000-0005-0000-0000-00003D000000}"/>
    <cellStyle name="60% - 강조색1 2" xfId="22" xr:uid="{00000000-0005-0000-0000-00003E000000}"/>
    <cellStyle name="60% - 강조색2 2" xfId="26" xr:uid="{00000000-0005-0000-0000-00003F000000}"/>
    <cellStyle name="60% - 강조색3 2" xfId="30" xr:uid="{00000000-0005-0000-0000-000040000000}"/>
    <cellStyle name="60% - 강조색4 2" xfId="34" xr:uid="{00000000-0005-0000-0000-000041000000}"/>
    <cellStyle name="60% - 강조색5 2" xfId="38" xr:uid="{00000000-0005-0000-0000-000042000000}"/>
    <cellStyle name="60% - 강조색6 2" xfId="42" xr:uid="{00000000-0005-0000-0000-000043000000}"/>
    <cellStyle name="강조색1 2" xfId="19" xr:uid="{00000000-0005-0000-0000-000044000000}"/>
    <cellStyle name="강조색2 2" xfId="23" xr:uid="{00000000-0005-0000-0000-000045000000}"/>
    <cellStyle name="강조색3 2" xfId="27" xr:uid="{00000000-0005-0000-0000-000046000000}"/>
    <cellStyle name="강조색4 2" xfId="31" xr:uid="{00000000-0005-0000-0000-000047000000}"/>
    <cellStyle name="강조색5 2" xfId="35" xr:uid="{00000000-0005-0000-0000-000048000000}"/>
    <cellStyle name="강조색6 2" xfId="39" xr:uid="{00000000-0005-0000-0000-000049000000}"/>
    <cellStyle name="경고문 2" xfId="15" xr:uid="{00000000-0005-0000-0000-00004A000000}"/>
    <cellStyle name="계산 2" xfId="12" xr:uid="{00000000-0005-0000-0000-00004B000000}"/>
    <cellStyle name="나쁨 2" xfId="8" xr:uid="{00000000-0005-0000-0000-00004C000000}"/>
    <cellStyle name="메모 2" xfId="16" xr:uid="{00000000-0005-0000-0000-00004D000000}"/>
    <cellStyle name="보통 2" xfId="9" xr:uid="{00000000-0005-0000-0000-00004E000000}"/>
    <cellStyle name="설명 텍스트 2" xfId="17" xr:uid="{00000000-0005-0000-0000-00004F000000}"/>
    <cellStyle name="셀 확인 2" xfId="14" xr:uid="{00000000-0005-0000-0000-000050000000}"/>
    <cellStyle name="연결된 셀 2" xfId="13" xr:uid="{00000000-0005-0000-0000-000051000000}"/>
    <cellStyle name="요약 2" xfId="18" xr:uid="{00000000-0005-0000-0000-000052000000}"/>
    <cellStyle name="입력 2" xfId="10" xr:uid="{00000000-0005-0000-0000-000053000000}"/>
    <cellStyle name="제목 1 2" xfId="3" xr:uid="{00000000-0005-0000-0000-000055000000}"/>
    <cellStyle name="제목 2 2" xfId="4" xr:uid="{00000000-0005-0000-0000-000056000000}"/>
    <cellStyle name="제목 3 2" xfId="5" xr:uid="{00000000-0005-0000-0000-000057000000}"/>
    <cellStyle name="제목 4 2" xfId="6" xr:uid="{00000000-0005-0000-0000-000058000000}"/>
    <cellStyle name="제목 5" xfId="2" xr:uid="{00000000-0005-0000-0000-000054000000}"/>
    <cellStyle name="좋음 2" xfId="7" xr:uid="{00000000-0005-0000-0000-000059000000}"/>
    <cellStyle name="출력 2" xfId="11" xr:uid="{00000000-0005-0000-0000-00005A000000}"/>
    <cellStyle name="표준" xfId="0" builtinId="0"/>
    <cellStyle name="표준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yVal>
            <c:numRef>
              <c:f>Ni!$AE$16:$AE$54</c:f>
              <c:numCache>
                <c:formatCode>General</c:formatCode>
                <c:ptCount val="24"/>
                <c:pt idx="0" formatCode="0.0_ ">
                  <c:v>67.143964698821847</c:v>
                </c:pt>
                <c:pt idx="3" formatCode="0.0_ ">
                  <c:v>62.488909670146533</c:v>
                </c:pt>
                <c:pt idx="6" formatCode="0.0_ ">
                  <c:v>56.808031805883083</c:v>
                </c:pt>
                <c:pt idx="9" formatCode="0.0_ ">
                  <c:v>51.36819764124872</c:v>
                </c:pt>
                <c:pt idx="12" formatCode="0.0_ ">
                  <c:v>63.32749486061752</c:v>
                </c:pt>
                <c:pt idx="15" formatCode="0.0_ ">
                  <c:v>50.108744393040467</c:v>
                </c:pt>
                <c:pt idx="18" formatCode="0.0_ ">
                  <c:v>35.068203613472662</c:v>
                </c:pt>
                <c:pt idx="21" formatCode="0.0_ ">
                  <c:v>28.021776226523315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FB-4915-9F1B-4DDCDB2F099B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NiCe!$AE$16:$AE$53</c:f>
              <c:numCache>
                <c:formatCode>General</c:formatCode>
                <c:ptCount val="23"/>
                <c:pt idx="0" formatCode="0.0_ ">
                  <c:v>69.833333333333329</c:v>
                </c:pt>
                <c:pt idx="3" formatCode="0.0_ ">
                  <c:v>64.560735716403585</c:v>
                </c:pt>
                <c:pt idx="6" formatCode="0.0_ ">
                  <c:v>62.4</c:v>
                </c:pt>
                <c:pt idx="9" formatCode="0.0_ ">
                  <c:v>57.066666666666663</c:v>
                </c:pt>
                <c:pt idx="12" formatCode="0.0_ ">
                  <c:v>72.52807645410924</c:v>
                </c:pt>
                <c:pt idx="14" formatCode="0.0_ ">
                  <c:v>72.439240130462522</c:v>
                </c:pt>
                <c:pt idx="17" formatCode="0.0_ ">
                  <c:v>67.540496176108377</c:v>
                </c:pt>
                <c:pt idx="20" formatCode="0.0_ ">
                  <c:v>48.109139330165398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FB-4915-9F1B-4DDCDB2F0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957247"/>
        <c:axId val="941815167"/>
      </c:scatterChart>
      <c:valAx>
        <c:axId val="1330957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41815167"/>
        <c:crosses val="autoZero"/>
        <c:crossBetween val="midCat"/>
      </c:valAx>
      <c:valAx>
        <c:axId val="94181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3095724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412269</xdr:colOff>
      <xdr:row>14</xdr:row>
      <xdr:rowOff>96117</xdr:rowOff>
    </xdr:from>
    <xdr:to>
      <xdr:col>43</xdr:col>
      <xdr:colOff>337225</xdr:colOff>
      <xdr:row>38</xdr:row>
      <xdr:rowOff>53399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E12E70F-548F-42EC-AEB6-20213CCC9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006D-2A1B-45FB-BFDD-CC777B818A60}">
  <dimension ref="C1:AM117"/>
  <sheetViews>
    <sheetView zoomScale="55" zoomScaleNormal="55" workbookViewId="0">
      <selection activeCell="J4" sqref="J4"/>
    </sheetView>
  </sheetViews>
  <sheetFormatPr defaultRowHeight="16.5" x14ac:dyDescent="0.3"/>
  <cols>
    <col min="4" max="4" width="34.25" bestFit="1" customWidth="1"/>
    <col min="5" max="5" width="24.75" bestFit="1" customWidth="1"/>
    <col min="13" max="13" width="12.875" customWidth="1"/>
    <col min="31" max="31" width="18.75" bestFit="1" customWidth="1"/>
    <col min="32" max="32" width="18.25" bestFit="1" customWidth="1"/>
    <col min="33" max="33" width="19.125" bestFit="1" customWidth="1"/>
  </cols>
  <sheetData>
    <row r="1" spans="3:38" s="38" customFormat="1" x14ac:dyDescent="0.3">
      <c r="D1" s="34" t="s">
        <v>10</v>
      </c>
      <c r="E1" s="34" t="s">
        <v>9</v>
      </c>
      <c r="V1" s="24"/>
      <c r="W1" s="24"/>
      <c r="X1" s="24"/>
      <c r="Y1" s="24"/>
      <c r="Z1" s="24"/>
      <c r="AA1" s="24"/>
      <c r="AB1" s="25"/>
      <c r="AC1" s="24"/>
      <c r="AD1" s="24"/>
    </row>
    <row r="2" spans="3:38" s="38" customFormat="1" x14ac:dyDescent="0.3">
      <c r="D2" s="34" t="s">
        <v>60</v>
      </c>
      <c r="E2" s="34">
        <f>26.898-26.458</f>
        <v>0.44000000000000128</v>
      </c>
      <c r="V2" s="24"/>
      <c r="W2" s="25"/>
      <c r="X2" s="25"/>
      <c r="Y2" s="25"/>
      <c r="Z2" s="25"/>
      <c r="AA2" s="25"/>
      <c r="AB2" s="24"/>
      <c r="AC2" s="26"/>
      <c r="AD2" s="25"/>
    </row>
    <row r="3" spans="3:38" s="38" customFormat="1" x14ac:dyDescent="0.3">
      <c r="D3" s="34" t="s">
        <v>61</v>
      </c>
      <c r="E3" s="35">
        <f>E2*(36.59)/(36.59+5)</f>
        <v>0.38710266891079698</v>
      </c>
      <c r="O3" s="43"/>
      <c r="V3" s="24"/>
      <c r="W3" s="24"/>
      <c r="X3" s="24"/>
      <c r="Y3" s="24"/>
      <c r="Z3" s="24"/>
      <c r="AA3" s="24"/>
      <c r="AB3" s="24"/>
      <c r="AC3" s="24"/>
      <c r="AD3" s="24"/>
    </row>
    <row r="4" spans="3:38" s="38" customFormat="1" ht="33.75" customHeight="1" x14ac:dyDescent="0.3">
      <c r="D4" s="36" t="s">
        <v>55</v>
      </c>
      <c r="E4" s="35">
        <f>E2-E3</f>
        <v>5.2897331089204302E-2</v>
      </c>
      <c r="L4" s="30"/>
      <c r="M4" s="30"/>
      <c r="N4" s="30"/>
      <c r="O4" s="30"/>
      <c r="P4" s="30"/>
      <c r="V4" s="27"/>
      <c r="W4" s="28"/>
      <c r="X4" s="28"/>
      <c r="Y4" s="28"/>
      <c r="Z4" s="28"/>
      <c r="AA4" s="28"/>
      <c r="AB4" s="24"/>
      <c r="AC4" s="24"/>
      <c r="AD4" s="24"/>
    </row>
    <row r="5" spans="3:38" s="38" customFormat="1" x14ac:dyDescent="0.3">
      <c r="D5" s="39" t="s">
        <v>53</v>
      </c>
      <c r="E5" s="39"/>
      <c r="L5" s="30"/>
      <c r="M5" s="30"/>
      <c r="N5" s="30"/>
      <c r="O5" s="30"/>
      <c r="P5" s="30"/>
      <c r="V5" s="24"/>
      <c r="W5" s="24"/>
      <c r="X5" s="24"/>
      <c r="Y5" s="24"/>
      <c r="Z5" s="24"/>
      <c r="AA5" s="24"/>
      <c r="AB5" s="24"/>
      <c r="AC5" s="24"/>
      <c r="AD5" s="24"/>
    </row>
    <row r="6" spans="3:38" s="38" customFormat="1" x14ac:dyDescent="0.3">
      <c r="D6" s="34" t="s">
        <v>33</v>
      </c>
      <c r="E6" s="34"/>
      <c r="L6" s="30"/>
      <c r="M6" s="30"/>
      <c r="N6" s="30"/>
      <c r="O6" s="30"/>
      <c r="P6" s="30"/>
      <c r="V6" s="24"/>
      <c r="W6" s="24"/>
      <c r="X6" s="24"/>
      <c r="Y6" s="24"/>
      <c r="Z6" s="24"/>
      <c r="AA6" s="24"/>
      <c r="AB6" s="24"/>
      <c r="AC6" s="24"/>
      <c r="AD6" s="24"/>
    </row>
    <row r="7" spans="3:38" s="38" customFormat="1" x14ac:dyDescent="0.3">
      <c r="D7" s="34" t="s">
        <v>31</v>
      </c>
      <c r="E7" s="34">
        <v>72</v>
      </c>
      <c r="L7" s="30"/>
      <c r="M7" s="30"/>
      <c r="N7" s="30"/>
      <c r="O7" s="30"/>
      <c r="P7" s="30"/>
      <c r="V7" s="24"/>
      <c r="W7" s="24"/>
      <c r="X7" s="25"/>
      <c r="Y7" s="24"/>
      <c r="Z7" s="24"/>
      <c r="AA7" s="25"/>
      <c r="AB7" s="24"/>
      <c r="AC7" s="24"/>
      <c r="AD7" s="24"/>
    </row>
    <row r="8" spans="3:38" s="38" customFormat="1" x14ac:dyDescent="0.3">
      <c r="D8" s="34" t="s">
        <v>12</v>
      </c>
      <c r="E8" s="34">
        <v>24</v>
      </c>
      <c r="L8" s="30"/>
      <c r="M8" s="30"/>
      <c r="N8" s="30"/>
      <c r="O8" s="30"/>
      <c r="P8" s="30"/>
      <c r="V8" s="24"/>
      <c r="W8" s="24"/>
      <c r="X8" s="24"/>
      <c r="Y8" s="24"/>
      <c r="Z8" s="24"/>
      <c r="AA8" s="24"/>
      <c r="AB8" s="24"/>
      <c r="AC8" s="24"/>
      <c r="AD8" s="24"/>
    </row>
    <row r="9" spans="3:38" s="38" customFormat="1" x14ac:dyDescent="0.3">
      <c r="D9" s="34" t="s">
        <v>32</v>
      </c>
      <c r="E9" s="34">
        <v>4</v>
      </c>
      <c r="F9" s="41"/>
      <c r="J9" s="43"/>
      <c r="K9" s="3"/>
      <c r="L9" s="30"/>
      <c r="M9" s="30"/>
      <c r="N9" s="30"/>
      <c r="O9" s="30"/>
      <c r="P9" s="30"/>
    </row>
    <row r="10" spans="3:38" s="38" customFormat="1" x14ac:dyDescent="0.3">
      <c r="D10" s="34"/>
      <c r="E10" s="34">
        <f>SUM(E7:E9)</f>
        <v>100</v>
      </c>
      <c r="F10" s="41"/>
      <c r="J10" s="43"/>
      <c r="K10" s="41"/>
      <c r="L10" s="30"/>
      <c r="M10" s="30"/>
      <c r="N10" s="30"/>
      <c r="O10" s="30"/>
      <c r="P10" s="30"/>
    </row>
    <row r="11" spans="3:38" s="38" customFormat="1" x14ac:dyDescent="0.3">
      <c r="F11" s="41"/>
      <c r="G11" s="41"/>
    </row>
    <row r="12" spans="3:38" s="38" customFormat="1" x14ac:dyDescent="0.3">
      <c r="E12" s="41"/>
      <c r="F12" s="41"/>
      <c r="G12" s="41"/>
      <c r="V12" s="29"/>
      <c r="AL12" s="44" t="s">
        <v>707</v>
      </c>
    </row>
    <row r="13" spans="3:38" s="38" customFormat="1" x14ac:dyDescent="0.3">
      <c r="V13" s="29"/>
      <c r="AL13" s="43" t="s">
        <v>708</v>
      </c>
    </row>
    <row r="14" spans="3:38" s="38" customFormat="1" x14ac:dyDescent="0.3">
      <c r="D14" s="48" t="s">
        <v>35</v>
      </c>
      <c r="E14" s="48" t="s">
        <v>34</v>
      </c>
      <c r="F14" s="49" t="s">
        <v>15</v>
      </c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2" t="s">
        <v>36</v>
      </c>
      <c r="W14" s="49" t="s">
        <v>6</v>
      </c>
      <c r="X14" s="49"/>
      <c r="Y14" s="49"/>
      <c r="Z14" s="49" t="s">
        <v>47</v>
      </c>
      <c r="AA14" s="49"/>
      <c r="AB14" s="50" t="s">
        <v>41</v>
      </c>
      <c r="AC14" s="20" t="s">
        <v>39</v>
      </c>
      <c r="AD14" s="20"/>
      <c r="AE14" s="14" t="s">
        <v>43</v>
      </c>
      <c r="AF14" s="37"/>
      <c r="AG14" s="40"/>
      <c r="AH14" s="47" t="s">
        <v>48</v>
      </c>
      <c r="AI14" s="47"/>
      <c r="AJ14" s="47"/>
    </row>
    <row r="15" spans="3:38" s="38" customFormat="1" ht="18" x14ac:dyDescent="0.3">
      <c r="D15" s="48"/>
      <c r="E15" s="48"/>
      <c r="F15" s="17" t="s">
        <v>14</v>
      </c>
      <c r="G15" s="17" t="s">
        <v>16</v>
      </c>
      <c r="H15" s="17" t="s">
        <v>17</v>
      </c>
      <c r="I15" s="17" t="s">
        <v>18</v>
      </c>
      <c r="J15" s="17" t="s">
        <v>19</v>
      </c>
      <c r="K15" s="17" t="s">
        <v>20</v>
      </c>
      <c r="L15" s="17" t="s">
        <v>21</v>
      </c>
      <c r="M15" s="17" t="s">
        <v>22</v>
      </c>
      <c r="N15" s="17" t="s">
        <v>23</v>
      </c>
      <c r="O15" s="17" t="s">
        <v>24</v>
      </c>
      <c r="P15" s="17" t="s">
        <v>25</v>
      </c>
      <c r="Q15" s="17" t="s">
        <v>26</v>
      </c>
      <c r="R15" s="17" t="s">
        <v>27</v>
      </c>
      <c r="S15" s="17" t="s">
        <v>28</v>
      </c>
      <c r="T15" s="17" t="s">
        <v>29</v>
      </c>
      <c r="U15" s="17" t="s">
        <v>30</v>
      </c>
      <c r="V15" s="31" t="s">
        <v>0</v>
      </c>
      <c r="W15" s="42" t="s">
        <v>1</v>
      </c>
      <c r="X15" s="42" t="s">
        <v>2</v>
      </c>
      <c r="Y15" s="42" t="s">
        <v>7</v>
      </c>
      <c r="Z15" s="42" t="s">
        <v>37</v>
      </c>
      <c r="AA15" s="42" t="s">
        <v>38</v>
      </c>
      <c r="AB15" s="50"/>
      <c r="AC15" s="37" t="s">
        <v>8</v>
      </c>
      <c r="AD15" s="37" t="s">
        <v>40</v>
      </c>
      <c r="AE15" s="37" t="s">
        <v>42</v>
      </c>
      <c r="AF15" s="37" t="s">
        <v>44</v>
      </c>
      <c r="AG15" s="37" t="s">
        <v>45</v>
      </c>
      <c r="AH15" s="42" t="s">
        <v>37</v>
      </c>
      <c r="AI15" s="37" t="s">
        <v>11</v>
      </c>
      <c r="AJ15" s="42" t="s">
        <v>46</v>
      </c>
    </row>
    <row r="16" spans="3:38" s="38" customFormat="1" x14ac:dyDescent="0.3">
      <c r="C16" s="38">
        <v>1</v>
      </c>
      <c r="D16" s="8">
        <v>89.4</v>
      </c>
      <c r="E16" s="9">
        <f t="shared" ref="E16:E54" si="0">D16/$E$2*60</f>
        <v>12190.909090909056</v>
      </c>
      <c r="F16" s="11" t="s">
        <v>310</v>
      </c>
      <c r="G16" s="11" t="s">
        <v>311</v>
      </c>
      <c r="H16" s="11" t="s">
        <v>312</v>
      </c>
      <c r="I16" s="11" t="s">
        <v>108</v>
      </c>
      <c r="J16" s="11" t="s">
        <v>153</v>
      </c>
      <c r="K16" s="11" t="s">
        <v>313</v>
      </c>
      <c r="L16" s="11" t="s">
        <v>314</v>
      </c>
      <c r="M16" s="11" t="s">
        <v>315</v>
      </c>
      <c r="N16" s="11" t="s">
        <v>316</v>
      </c>
      <c r="O16" s="11" t="s">
        <v>154</v>
      </c>
      <c r="P16" s="11" t="s">
        <v>317</v>
      </c>
      <c r="Q16" s="11" t="s">
        <v>318</v>
      </c>
      <c r="R16" s="11" t="s">
        <v>319</v>
      </c>
      <c r="S16" s="11" t="s">
        <v>125</v>
      </c>
      <c r="T16" s="11" t="s">
        <v>320</v>
      </c>
      <c r="U16" s="11" t="s">
        <v>321</v>
      </c>
      <c r="V16" s="32" t="s">
        <v>322</v>
      </c>
      <c r="W16" s="18" t="s">
        <v>309</v>
      </c>
      <c r="X16" s="19" t="s">
        <v>92</v>
      </c>
      <c r="Y16" s="18">
        <v>136.41999999999999</v>
      </c>
      <c r="Z16" s="15">
        <f t="shared" ref="Z16:Z54" si="1">(D16*$E$8/100)/(83.14*(273+25))</f>
        <v>8.6600914120760176E-4</v>
      </c>
      <c r="AA16" s="15">
        <f t="shared" ref="AA16:AA54" si="2">(D16*$E$7/100)/(83.14*(273+25))</f>
        <v>2.5980274236228045E-3</v>
      </c>
      <c r="AB16" s="2">
        <v>67.113058280465111</v>
      </c>
      <c r="AC16" s="16">
        <v>79.298821722187313</v>
      </c>
      <c r="AD16" s="16">
        <v>20.701178277812687</v>
      </c>
      <c r="AE16" s="21">
        <f>AVERAGE(AB16:AB18)</f>
        <v>67.143964698821847</v>
      </c>
      <c r="AF16" s="21">
        <f>AVERAGE(AC16:AC18)</f>
        <v>79.265360617326834</v>
      </c>
      <c r="AG16" s="21">
        <f>AVERAGE(AD16:AD18)</f>
        <v>20.734639382673169</v>
      </c>
      <c r="AH16" s="23">
        <f>Z16*(AE16/100)</f>
        <v>5.8147287206100238E-4</v>
      </c>
      <c r="AI16" s="23">
        <f>Z16*(AE16/100)*(AF16/100)</f>
        <v>4.6090656893108098E-4</v>
      </c>
      <c r="AJ16" s="23">
        <f>Z16*(AE16/100)*(AG16/100)</f>
        <v>1.2056630312992138E-4</v>
      </c>
    </row>
    <row r="17" spans="3:36" s="38" customFormat="1" x14ac:dyDescent="0.3">
      <c r="C17" s="38">
        <v>2</v>
      </c>
      <c r="D17" s="8">
        <v>89.4</v>
      </c>
      <c r="E17" s="9">
        <f t="shared" si="0"/>
        <v>12190.909090909056</v>
      </c>
      <c r="F17" s="11" t="s">
        <v>323</v>
      </c>
      <c r="G17" s="11" t="s">
        <v>324</v>
      </c>
      <c r="H17" s="11" t="s">
        <v>325</v>
      </c>
      <c r="I17" s="11" t="s">
        <v>326</v>
      </c>
      <c r="J17" s="11" t="s">
        <v>327</v>
      </c>
      <c r="K17" s="11" t="s">
        <v>138</v>
      </c>
      <c r="L17" s="11" t="s">
        <v>328</v>
      </c>
      <c r="M17" s="11" t="s">
        <v>329</v>
      </c>
      <c r="N17" s="11" t="s">
        <v>330</v>
      </c>
      <c r="O17" s="11" t="s">
        <v>331</v>
      </c>
      <c r="P17" s="11" t="s">
        <v>332</v>
      </c>
      <c r="Q17" s="11" t="s">
        <v>99</v>
      </c>
      <c r="R17" s="11" t="s">
        <v>333</v>
      </c>
      <c r="S17" s="11" t="s">
        <v>334</v>
      </c>
      <c r="T17" s="11" t="s">
        <v>335</v>
      </c>
      <c r="U17" s="11" t="s">
        <v>336</v>
      </c>
      <c r="V17" s="32" t="s">
        <v>337</v>
      </c>
      <c r="W17" s="18" t="s">
        <v>338</v>
      </c>
      <c r="X17" s="19" t="s">
        <v>92</v>
      </c>
      <c r="Y17" s="18">
        <v>136.04</v>
      </c>
      <c r="Z17" s="15">
        <f t="shared" si="1"/>
        <v>8.6600914120760176E-4</v>
      </c>
      <c r="AA17" s="15">
        <f t="shared" si="2"/>
        <v>2.5980274236228045E-3</v>
      </c>
      <c r="AB17" s="2">
        <v>67.098972639720898</v>
      </c>
      <c r="AC17" s="16">
        <v>79.263443822098424</v>
      </c>
      <c r="AD17" s="16">
        <v>20.736556177901573</v>
      </c>
      <c r="AE17" s="22"/>
      <c r="AF17" s="22"/>
      <c r="AG17" s="22"/>
      <c r="AH17" s="23"/>
      <c r="AI17" s="23"/>
      <c r="AJ17" s="23"/>
    </row>
    <row r="18" spans="3:36" s="38" customFormat="1" ht="16.5" customHeight="1" x14ac:dyDescent="0.3">
      <c r="C18" s="38">
        <v>3</v>
      </c>
      <c r="D18" s="8">
        <v>89.6</v>
      </c>
      <c r="E18" s="9">
        <f t="shared" si="0"/>
        <v>12218.181818181782</v>
      </c>
      <c r="F18" s="11" t="s">
        <v>339</v>
      </c>
      <c r="G18" s="11" t="s">
        <v>340</v>
      </c>
      <c r="H18" s="11" t="s">
        <v>341</v>
      </c>
      <c r="I18" s="11" t="s">
        <v>342</v>
      </c>
      <c r="J18" s="11" t="s">
        <v>343</v>
      </c>
      <c r="K18" s="11" t="s">
        <v>344</v>
      </c>
      <c r="L18" s="11" t="s">
        <v>345</v>
      </c>
      <c r="M18" s="11" t="s">
        <v>346</v>
      </c>
      <c r="N18" s="11" t="s">
        <v>347</v>
      </c>
      <c r="O18" s="11" t="s">
        <v>348</v>
      </c>
      <c r="P18" s="11" t="s">
        <v>349</v>
      </c>
      <c r="Q18" s="11" t="s">
        <v>350</v>
      </c>
      <c r="R18" s="11" t="s">
        <v>95</v>
      </c>
      <c r="S18" s="11" t="s">
        <v>351</v>
      </c>
      <c r="T18" s="11" t="s">
        <v>352</v>
      </c>
      <c r="U18" s="11" t="s">
        <v>353</v>
      </c>
      <c r="V18" s="32" t="s">
        <v>322</v>
      </c>
      <c r="W18" s="18" t="s">
        <v>354</v>
      </c>
      <c r="X18" s="19" t="s">
        <v>92</v>
      </c>
      <c r="Y18" s="18">
        <v>136.80000000000001</v>
      </c>
      <c r="Z18" s="15">
        <f t="shared" si="1"/>
        <v>8.6794652183670132E-4</v>
      </c>
      <c r="AA18" s="15">
        <f t="shared" si="2"/>
        <v>2.6038395655101042E-3</v>
      </c>
      <c r="AB18" s="2">
        <v>67.21986317627956</v>
      </c>
      <c r="AC18" s="16">
        <v>79.233816307694767</v>
      </c>
      <c r="AD18" s="16">
        <v>20.766183692305241</v>
      </c>
      <c r="AE18" s="22"/>
      <c r="AF18" s="22"/>
      <c r="AG18" s="22"/>
      <c r="AH18" s="23"/>
      <c r="AI18" s="23"/>
      <c r="AJ18" s="23"/>
    </row>
    <row r="19" spans="3:36" s="38" customFormat="1" x14ac:dyDescent="0.3">
      <c r="C19" s="45">
        <v>4</v>
      </c>
      <c r="D19" s="8">
        <v>89.6</v>
      </c>
      <c r="E19" s="9">
        <f t="shared" si="0"/>
        <v>12218.181818181782</v>
      </c>
      <c r="F19" s="11" t="s">
        <v>409</v>
      </c>
      <c r="G19" s="11" t="s">
        <v>410</v>
      </c>
      <c r="H19" s="11" t="s">
        <v>411</v>
      </c>
      <c r="I19" s="11" t="s">
        <v>412</v>
      </c>
      <c r="J19" s="11" t="s">
        <v>413</v>
      </c>
      <c r="K19" s="11" t="s">
        <v>414</v>
      </c>
      <c r="L19" s="11" t="s">
        <v>415</v>
      </c>
      <c r="M19" s="11" t="s">
        <v>416</v>
      </c>
      <c r="N19" s="11" t="s">
        <v>417</v>
      </c>
      <c r="O19" s="11" t="s">
        <v>418</v>
      </c>
      <c r="P19" s="11" t="s">
        <v>419</v>
      </c>
      <c r="Q19" s="11" t="s">
        <v>420</v>
      </c>
      <c r="R19" s="11" t="s">
        <v>421</v>
      </c>
      <c r="S19" s="11" t="s">
        <v>422</v>
      </c>
      <c r="T19" s="11" t="s">
        <v>423</v>
      </c>
      <c r="U19" s="11" t="s">
        <v>424</v>
      </c>
      <c r="V19" s="32" t="s">
        <v>425</v>
      </c>
      <c r="W19" s="18" t="s">
        <v>408</v>
      </c>
      <c r="X19" s="19" t="s">
        <v>395</v>
      </c>
      <c r="Y19" s="18">
        <v>109.461</v>
      </c>
      <c r="Z19" s="15">
        <f t="shared" si="1"/>
        <v>8.6794652183670132E-4</v>
      </c>
      <c r="AA19" s="15">
        <f t="shared" si="2"/>
        <v>2.6038395655101042E-3</v>
      </c>
      <c r="AB19" s="2">
        <v>62.680881380417262</v>
      </c>
      <c r="AC19" s="16">
        <v>77.05442253950585</v>
      </c>
      <c r="AD19" s="16">
        <v>22.945577460494146</v>
      </c>
      <c r="AE19" s="21">
        <f>AVERAGE(AB19:AB22)</f>
        <v>62.488909670146533</v>
      </c>
      <c r="AF19" s="21">
        <f>AVERAGE(AC19:AC22)</f>
        <v>77.090260748274702</v>
      </c>
      <c r="AG19" s="21">
        <f>AVERAGE(AD19:AD22)</f>
        <v>22.909739251725298</v>
      </c>
      <c r="AH19" s="23">
        <f>Z19*(AE19/100)</f>
        <v>5.4237031801571492E-4</v>
      </c>
      <c r="AI19" s="23">
        <f>Z19*(AE19/100)*(AF19/100)</f>
        <v>4.1811469237956132E-4</v>
      </c>
      <c r="AJ19" s="23">
        <f>Z19*(AE19/100)*(AG19/100)</f>
        <v>1.2425562563615357E-4</v>
      </c>
    </row>
    <row r="20" spans="3:36" s="38" customFormat="1" x14ac:dyDescent="0.3">
      <c r="C20" s="45">
        <v>5</v>
      </c>
      <c r="D20" s="8">
        <v>89.6</v>
      </c>
      <c r="E20" s="9">
        <f t="shared" si="0"/>
        <v>12218.181818181782</v>
      </c>
      <c r="F20" s="11" t="s">
        <v>426</v>
      </c>
      <c r="G20" s="11" t="s">
        <v>427</v>
      </c>
      <c r="H20" s="11" t="s">
        <v>428</v>
      </c>
      <c r="I20" s="11" t="s">
        <v>429</v>
      </c>
      <c r="J20" s="11" t="s">
        <v>430</v>
      </c>
      <c r="K20" s="11" t="s">
        <v>431</v>
      </c>
      <c r="L20" s="11" t="s">
        <v>432</v>
      </c>
      <c r="M20" s="11" t="s">
        <v>433</v>
      </c>
      <c r="N20" s="11" t="s">
        <v>434</v>
      </c>
      <c r="O20" s="11" t="s">
        <v>56</v>
      </c>
      <c r="P20" s="11" t="s">
        <v>226</v>
      </c>
      <c r="Q20" s="11" t="s">
        <v>435</v>
      </c>
      <c r="R20" s="11" t="s">
        <v>436</v>
      </c>
      <c r="S20" s="11" t="s">
        <v>437</v>
      </c>
      <c r="T20" s="11" t="s">
        <v>438</v>
      </c>
      <c r="U20" s="11" t="s">
        <v>439</v>
      </c>
      <c r="V20" s="32" t="s">
        <v>440</v>
      </c>
      <c r="W20" s="18" t="s">
        <v>394</v>
      </c>
      <c r="X20" s="19" t="s">
        <v>395</v>
      </c>
      <c r="Y20" s="18">
        <v>109.80200000000001</v>
      </c>
      <c r="Z20" s="15">
        <f t="shared" si="1"/>
        <v>8.6794652183670132E-4</v>
      </c>
      <c r="AA20" s="15">
        <f t="shared" si="2"/>
        <v>2.6038395655101042E-3</v>
      </c>
      <c r="AB20" s="2">
        <v>62.451835896925637</v>
      </c>
      <c r="AC20" s="16">
        <v>77.094608226313582</v>
      </c>
      <c r="AD20" s="16">
        <v>22.905391773686432</v>
      </c>
      <c r="AE20" s="22"/>
      <c r="AF20" s="22"/>
      <c r="AG20" s="22"/>
      <c r="AH20" s="23"/>
      <c r="AI20" s="23"/>
      <c r="AJ20" s="23"/>
    </row>
    <row r="21" spans="3:36" s="38" customFormat="1" x14ac:dyDescent="0.3">
      <c r="C21" s="45">
        <v>6</v>
      </c>
      <c r="D21" s="8">
        <v>89.6</v>
      </c>
      <c r="E21" s="9">
        <f t="shared" si="0"/>
        <v>12218.181818181782</v>
      </c>
      <c r="F21" s="11" t="s">
        <v>441</v>
      </c>
      <c r="G21" s="11" t="s">
        <v>442</v>
      </c>
      <c r="H21" s="11" t="s">
        <v>443</v>
      </c>
      <c r="I21" s="11" t="s">
        <v>444</v>
      </c>
      <c r="J21" s="11" t="s">
        <v>445</v>
      </c>
      <c r="K21" s="11" t="s">
        <v>446</v>
      </c>
      <c r="L21" s="11" t="s">
        <v>447</v>
      </c>
      <c r="M21" s="11" t="s">
        <v>234</v>
      </c>
      <c r="N21" s="11" t="s">
        <v>250</v>
      </c>
      <c r="O21" s="11" t="s">
        <v>448</v>
      </c>
      <c r="P21" s="11" t="s">
        <v>449</v>
      </c>
      <c r="Q21" s="11" t="s">
        <v>113</v>
      </c>
      <c r="R21" s="11" t="s">
        <v>450</v>
      </c>
      <c r="S21" s="11" t="s">
        <v>451</v>
      </c>
      <c r="T21" s="11" t="s">
        <v>452</v>
      </c>
      <c r="U21" s="11" t="s">
        <v>453</v>
      </c>
      <c r="V21" s="32" t="s">
        <v>454</v>
      </c>
      <c r="W21" s="18" t="s">
        <v>408</v>
      </c>
      <c r="X21" s="19" t="s">
        <v>395</v>
      </c>
      <c r="Y21" s="18">
        <v>109.461</v>
      </c>
      <c r="Z21" s="15">
        <f t="shared" si="1"/>
        <v>8.6794652183670132E-4</v>
      </c>
      <c r="AA21" s="15">
        <f t="shared" si="2"/>
        <v>2.6038395655101042E-3</v>
      </c>
      <c r="AB21" s="2">
        <v>62.334011733096695</v>
      </c>
      <c r="AC21" s="16">
        <v>77.121751479004686</v>
      </c>
      <c r="AD21" s="16">
        <v>22.87824852099531</v>
      </c>
      <c r="AE21" s="22"/>
      <c r="AF21" s="22"/>
      <c r="AG21" s="22"/>
      <c r="AH21" s="23"/>
      <c r="AI21" s="23"/>
      <c r="AJ21" s="23"/>
    </row>
    <row r="22" spans="3:36" s="38" customFormat="1" hidden="1" x14ac:dyDescent="0.3">
      <c r="C22" s="45">
        <v>7</v>
      </c>
      <c r="D22" s="8">
        <v>89.6</v>
      </c>
      <c r="E22" s="9">
        <f t="shared" si="0"/>
        <v>12218.181818181782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32"/>
      <c r="W22" s="18"/>
      <c r="X22" s="19"/>
      <c r="Y22" s="18"/>
      <c r="Z22" s="15">
        <f t="shared" si="1"/>
        <v>8.6794652183670132E-4</v>
      </c>
      <c r="AA22" s="15">
        <f t="shared" si="2"/>
        <v>2.6038395655101042E-3</v>
      </c>
      <c r="AB22" s="2"/>
      <c r="AC22" s="16"/>
      <c r="AD22" s="16"/>
      <c r="AE22" s="22"/>
      <c r="AF22" s="22"/>
      <c r="AG22" s="22"/>
      <c r="AH22" s="23"/>
      <c r="AI22" s="23"/>
      <c r="AJ22" s="23"/>
    </row>
    <row r="23" spans="3:36" s="38" customFormat="1" hidden="1" x14ac:dyDescent="0.3">
      <c r="C23" s="45">
        <v>8</v>
      </c>
      <c r="D23" s="8">
        <v>89.6</v>
      </c>
      <c r="E23" s="9">
        <f t="shared" si="0"/>
        <v>12218.181818181782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32"/>
      <c r="W23" s="18"/>
      <c r="X23" s="19"/>
      <c r="Y23" s="18"/>
      <c r="Z23" s="15">
        <f t="shared" si="1"/>
        <v>8.6794652183670132E-4</v>
      </c>
      <c r="AA23" s="15">
        <f t="shared" si="2"/>
        <v>2.6038395655101042E-3</v>
      </c>
      <c r="AB23" s="2"/>
      <c r="AC23" s="16"/>
      <c r="AD23" s="16"/>
      <c r="AE23" s="22"/>
      <c r="AF23" s="22"/>
      <c r="AG23" s="22"/>
      <c r="AH23" s="23"/>
      <c r="AI23" s="23"/>
      <c r="AJ23" s="23"/>
    </row>
    <row r="24" spans="3:36" s="38" customFormat="1" x14ac:dyDescent="0.3">
      <c r="C24" s="45">
        <v>9</v>
      </c>
      <c r="D24" s="8">
        <v>89.6</v>
      </c>
      <c r="E24" s="9">
        <f t="shared" si="0"/>
        <v>12218.181818181782</v>
      </c>
      <c r="F24" s="11" t="s">
        <v>508</v>
      </c>
      <c r="G24" s="11" t="s">
        <v>509</v>
      </c>
      <c r="H24" s="11" t="s">
        <v>510</v>
      </c>
      <c r="I24" s="11" t="s">
        <v>511</v>
      </c>
      <c r="J24" s="11" t="s">
        <v>512</v>
      </c>
      <c r="K24" s="11" t="s">
        <v>513</v>
      </c>
      <c r="L24" s="11" t="s">
        <v>190</v>
      </c>
      <c r="M24" s="11" t="s">
        <v>109</v>
      </c>
      <c r="N24" s="11" t="s">
        <v>514</v>
      </c>
      <c r="O24" s="11" t="s">
        <v>515</v>
      </c>
      <c r="P24" s="11" t="s">
        <v>516</v>
      </c>
      <c r="Q24" s="11" t="s">
        <v>379</v>
      </c>
      <c r="R24" s="11" t="s">
        <v>517</v>
      </c>
      <c r="S24" s="11" t="s">
        <v>518</v>
      </c>
      <c r="T24" s="11" t="s">
        <v>519</v>
      </c>
      <c r="U24" s="11" t="s">
        <v>520</v>
      </c>
      <c r="V24" s="32" t="s">
        <v>493</v>
      </c>
      <c r="W24" s="18" t="s">
        <v>494</v>
      </c>
      <c r="X24" s="19" t="s">
        <v>495</v>
      </c>
      <c r="Y24" s="18">
        <v>85.768000000000001</v>
      </c>
      <c r="Z24" s="15">
        <f t="shared" si="1"/>
        <v>8.6794652183670132E-4</v>
      </c>
      <c r="AA24" s="15">
        <f t="shared" si="2"/>
        <v>2.6038395655101042E-3</v>
      </c>
      <c r="AB24" s="2">
        <v>56.988257874345592</v>
      </c>
      <c r="AC24" s="16">
        <v>73.907437240174986</v>
      </c>
      <c r="AD24" s="16">
        <v>26.092562759825004</v>
      </c>
      <c r="AE24" s="21">
        <f>AVERAGE(AB24:AB27)</f>
        <v>56.808031805883083</v>
      </c>
      <c r="AF24" s="21">
        <f>AVERAGE(AC24:AC27)</f>
        <v>73.877449615657085</v>
      </c>
      <c r="AG24" s="21">
        <f>AVERAGE(AD24:AD27)</f>
        <v>26.122550384342929</v>
      </c>
      <c r="AH24" s="23">
        <f>Z24*(AE24/100)</f>
        <v>4.9306333618304925E-4</v>
      </c>
      <c r="AI24" s="23">
        <f>Z24*(AE24/100)*(AF24/100)</f>
        <v>3.6426261776191011E-4</v>
      </c>
      <c r="AJ24" s="23">
        <f>Z24*(AE24/100)*(AG24/100)</f>
        <v>1.2880071842113919E-4</v>
      </c>
    </row>
    <row r="25" spans="3:36" s="38" customFormat="1" x14ac:dyDescent="0.3">
      <c r="C25" s="45">
        <v>10</v>
      </c>
      <c r="D25" s="8">
        <v>89.6</v>
      </c>
      <c r="E25" s="9">
        <f t="shared" si="0"/>
        <v>12218.181818181782</v>
      </c>
      <c r="F25" s="11" t="s">
        <v>521</v>
      </c>
      <c r="G25" s="11" t="s">
        <v>522</v>
      </c>
      <c r="H25" s="11" t="s">
        <v>523</v>
      </c>
      <c r="I25" s="11" t="s">
        <v>524</v>
      </c>
      <c r="J25" s="11" t="s">
        <v>525</v>
      </c>
      <c r="K25" s="11" t="s">
        <v>526</v>
      </c>
      <c r="L25" s="11" t="s">
        <v>527</v>
      </c>
      <c r="M25" s="11" t="s">
        <v>528</v>
      </c>
      <c r="N25" s="11" t="s">
        <v>529</v>
      </c>
      <c r="O25" s="11" t="s">
        <v>530</v>
      </c>
      <c r="P25" s="11" t="s">
        <v>531</v>
      </c>
      <c r="Q25" s="11" t="s">
        <v>532</v>
      </c>
      <c r="R25" s="11" t="s">
        <v>452</v>
      </c>
      <c r="S25" s="11" t="s">
        <v>533</v>
      </c>
      <c r="T25" s="11" t="s">
        <v>534</v>
      </c>
      <c r="U25" s="11" t="s">
        <v>535</v>
      </c>
      <c r="V25" s="32" t="s">
        <v>493</v>
      </c>
      <c r="W25" s="18" t="s">
        <v>494</v>
      </c>
      <c r="X25" s="19" t="s">
        <v>495</v>
      </c>
      <c r="Y25" s="18">
        <v>85.768000000000001</v>
      </c>
      <c r="Z25" s="15">
        <f t="shared" si="1"/>
        <v>8.6794652183670132E-4</v>
      </c>
      <c r="AA25" s="15">
        <f t="shared" si="2"/>
        <v>2.6038395655101042E-3</v>
      </c>
      <c r="AB25" s="2">
        <v>56.760898172510096</v>
      </c>
      <c r="AC25" s="16">
        <v>73.883634275827433</v>
      </c>
      <c r="AD25" s="16">
        <v>26.116365724172574</v>
      </c>
      <c r="AE25" s="22"/>
      <c r="AF25" s="22"/>
      <c r="AG25" s="22"/>
      <c r="AH25" s="23"/>
      <c r="AI25" s="23"/>
      <c r="AJ25" s="23"/>
    </row>
    <row r="26" spans="3:36" s="38" customFormat="1" x14ac:dyDescent="0.3">
      <c r="C26" s="45">
        <v>11</v>
      </c>
      <c r="D26" s="8">
        <v>89.6</v>
      </c>
      <c r="E26" s="9">
        <f t="shared" si="0"/>
        <v>12218.181818181782</v>
      </c>
      <c r="F26" s="11" t="s">
        <v>536</v>
      </c>
      <c r="G26" s="11" t="s">
        <v>537</v>
      </c>
      <c r="H26" s="11" t="s">
        <v>538</v>
      </c>
      <c r="I26" s="11" t="s">
        <v>539</v>
      </c>
      <c r="J26" s="11" t="s">
        <v>540</v>
      </c>
      <c r="K26" s="11" t="s">
        <v>541</v>
      </c>
      <c r="L26" s="11" t="s">
        <v>542</v>
      </c>
      <c r="M26" s="11" t="s">
        <v>380</v>
      </c>
      <c r="N26" s="11" t="s">
        <v>543</v>
      </c>
      <c r="O26" s="11" t="s">
        <v>544</v>
      </c>
      <c r="P26" s="11" t="s">
        <v>545</v>
      </c>
      <c r="Q26" s="11" t="s">
        <v>546</v>
      </c>
      <c r="R26" s="11" t="s">
        <v>547</v>
      </c>
      <c r="S26" s="11" t="s">
        <v>548</v>
      </c>
      <c r="T26" s="11" t="s">
        <v>549</v>
      </c>
      <c r="U26" s="11" t="s">
        <v>550</v>
      </c>
      <c r="V26" s="32" t="s">
        <v>493</v>
      </c>
      <c r="W26" s="18" t="s">
        <v>494</v>
      </c>
      <c r="X26" s="19" t="s">
        <v>495</v>
      </c>
      <c r="Y26" s="18">
        <v>85.768000000000001</v>
      </c>
      <c r="Z26" s="15">
        <f t="shared" si="1"/>
        <v>8.6794652183670132E-4</v>
      </c>
      <c r="AA26" s="15">
        <f t="shared" si="2"/>
        <v>2.6038395655101042E-3</v>
      </c>
      <c r="AB26" s="2">
        <v>56.674939370793574</v>
      </c>
      <c r="AC26" s="16">
        <v>73.841277330968808</v>
      </c>
      <c r="AD26" s="16">
        <v>26.158722669031203</v>
      </c>
      <c r="AE26" s="22"/>
      <c r="AF26" s="22"/>
      <c r="AG26" s="22"/>
      <c r="AH26" s="23"/>
      <c r="AI26" s="23"/>
      <c r="AJ26" s="23"/>
    </row>
    <row r="27" spans="3:36" s="38" customFormat="1" hidden="1" x14ac:dyDescent="0.3">
      <c r="C27" s="45">
        <v>12</v>
      </c>
      <c r="D27" s="8">
        <v>89.6</v>
      </c>
      <c r="E27" s="9">
        <f t="shared" si="0"/>
        <v>12218.181818181782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32"/>
      <c r="W27" s="18"/>
      <c r="X27" s="19"/>
      <c r="Y27" s="18"/>
      <c r="Z27" s="15">
        <f t="shared" si="1"/>
        <v>8.6794652183670132E-4</v>
      </c>
      <c r="AA27" s="15">
        <f t="shared" si="2"/>
        <v>2.6038395655101042E-3</v>
      </c>
      <c r="AB27" s="2"/>
      <c r="AC27" s="16"/>
      <c r="AD27" s="16"/>
      <c r="AE27" s="22"/>
      <c r="AF27" s="22"/>
      <c r="AG27" s="22"/>
      <c r="AH27" s="23"/>
      <c r="AI27" s="23"/>
      <c r="AJ27" s="23"/>
    </row>
    <row r="28" spans="3:36" s="38" customFormat="1" hidden="1" x14ac:dyDescent="0.3">
      <c r="C28" s="45">
        <v>13</v>
      </c>
      <c r="D28" s="8">
        <v>89.6</v>
      </c>
      <c r="E28" s="9">
        <f t="shared" si="0"/>
        <v>12218.181818181782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32"/>
      <c r="W28" s="18"/>
      <c r="X28" s="19"/>
      <c r="Y28" s="18"/>
      <c r="Z28" s="15">
        <f t="shared" si="1"/>
        <v>8.6794652183670132E-4</v>
      </c>
      <c r="AA28" s="15">
        <f t="shared" si="2"/>
        <v>2.6038395655101042E-3</v>
      </c>
      <c r="AB28" s="2"/>
      <c r="AC28" s="16"/>
      <c r="AD28" s="16"/>
      <c r="AE28" s="22"/>
      <c r="AF28" s="22"/>
      <c r="AG28" s="22"/>
      <c r="AH28" s="23"/>
      <c r="AI28" s="23"/>
      <c r="AJ28" s="23"/>
    </row>
    <row r="29" spans="3:36" s="38" customFormat="1" hidden="1" x14ac:dyDescent="0.3">
      <c r="C29" s="45">
        <v>14</v>
      </c>
      <c r="D29" s="8">
        <v>89.6</v>
      </c>
      <c r="E29" s="9">
        <f t="shared" si="0"/>
        <v>12218.181818181782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32"/>
      <c r="W29" s="18"/>
      <c r="X29" s="19"/>
      <c r="Y29" s="18"/>
      <c r="Z29" s="15">
        <f t="shared" si="1"/>
        <v>8.6794652183670132E-4</v>
      </c>
      <c r="AA29" s="15">
        <f t="shared" si="2"/>
        <v>2.6038395655101042E-3</v>
      </c>
      <c r="AB29" s="2"/>
      <c r="AC29" s="16"/>
      <c r="AD29" s="16"/>
      <c r="AE29" s="22"/>
      <c r="AF29" s="22"/>
      <c r="AG29" s="22"/>
      <c r="AH29" s="23"/>
      <c r="AI29" s="23"/>
      <c r="AJ29" s="23"/>
    </row>
    <row r="30" spans="3:36" s="38" customFormat="1" hidden="1" x14ac:dyDescent="0.3">
      <c r="C30" s="45">
        <v>15</v>
      </c>
      <c r="D30" s="8">
        <v>89.6</v>
      </c>
      <c r="E30" s="9">
        <f t="shared" si="0"/>
        <v>12218.181818181782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32"/>
      <c r="W30" s="18"/>
      <c r="X30" s="19"/>
      <c r="Y30" s="18"/>
      <c r="Z30" s="15">
        <f t="shared" si="1"/>
        <v>8.6794652183670132E-4</v>
      </c>
      <c r="AA30" s="15">
        <f t="shared" si="2"/>
        <v>2.6038395655101042E-3</v>
      </c>
      <c r="AB30" s="2"/>
      <c r="AC30" s="16"/>
      <c r="AD30" s="16"/>
      <c r="AE30" s="22"/>
      <c r="AF30" s="22"/>
      <c r="AG30" s="22"/>
      <c r="AH30" s="23"/>
      <c r="AI30" s="23"/>
      <c r="AJ30" s="23"/>
    </row>
    <row r="31" spans="3:36" s="38" customFormat="1" hidden="1" x14ac:dyDescent="0.3">
      <c r="C31" s="45">
        <v>16</v>
      </c>
      <c r="D31" s="8">
        <v>89.6</v>
      </c>
      <c r="E31" s="9">
        <f t="shared" si="0"/>
        <v>12218.181818181782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32"/>
      <c r="W31" s="18"/>
      <c r="X31" s="19"/>
      <c r="Y31" s="18"/>
      <c r="Z31" s="15">
        <f t="shared" si="1"/>
        <v>8.6794652183670132E-4</v>
      </c>
      <c r="AA31" s="15">
        <f t="shared" si="2"/>
        <v>2.6038395655101042E-3</v>
      </c>
      <c r="AB31" s="2"/>
      <c r="AC31" s="16"/>
      <c r="AD31" s="16"/>
      <c r="AE31" s="22"/>
      <c r="AF31" s="22"/>
      <c r="AG31" s="22"/>
      <c r="AH31" s="23"/>
      <c r="AI31" s="23"/>
      <c r="AJ31" s="23"/>
    </row>
    <row r="32" spans="3:36" s="38" customFormat="1" hidden="1" x14ac:dyDescent="0.3">
      <c r="C32" s="45">
        <v>17</v>
      </c>
      <c r="D32" s="8">
        <v>89.6</v>
      </c>
      <c r="E32" s="9">
        <f t="shared" si="0"/>
        <v>12218.181818181782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32"/>
      <c r="W32" s="18"/>
      <c r="X32" s="19"/>
      <c r="Y32" s="18"/>
      <c r="Z32" s="15">
        <f t="shared" si="1"/>
        <v>8.6794652183670132E-4</v>
      </c>
      <c r="AA32" s="15">
        <f t="shared" si="2"/>
        <v>2.6038395655101042E-3</v>
      </c>
      <c r="AB32" s="2"/>
      <c r="AC32" s="16"/>
      <c r="AD32" s="16"/>
      <c r="AE32" s="22"/>
      <c r="AF32" s="22"/>
      <c r="AG32" s="22"/>
      <c r="AH32" s="23"/>
      <c r="AI32" s="23"/>
      <c r="AJ32" s="23"/>
    </row>
    <row r="33" spans="3:39" s="38" customFormat="1" hidden="1" x14ac:dyDescent="0.3">
      <c r="C33" s="45">
        <v>18</v>
      </c>
      <c r="D33" s="8">
        <v>89.6</v>
      </c>
      <c r="E33" s="9">
        <f t="shared" si="0"/>
        <v>12218.181818181782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32"/>
      <c r="W33" s="18"/>
      <c r="X33" s="19"/>
      <c r="Y33" s="18"/>
      <c r="Z33" s="15">
        <f t="shared" si="1"/>
        <v>8.6794652183670132E-4</v>
      </c>
      <c r="AA33" s="15">
        <f t="shared" si="2"/>
        <v>2.6038395655101042E-3</v>
      </c>
      <c r="AB33" s="2"/>
      <c r="AC33" s="16"/>
      <c r="AD33" s="16"/>
      <c r="AE33" s="22"/>
      <c r="AF33" s="22"/>
      <c r="AG33" s="22"/>
      <c r="AH33" s="23"/>
      <c r="AI33" s="23"/>
      <c r="AJ33" s="23"/>
    </row>
    <row r="34" spans="3:39" s="38" customFormat="1" hidden="1" x14ac:dyDescent="0.3">
      <c r="C34" s="45">
        <v>19</v>
      </c>
      <c r="D34" s="8">
        <v>89.6</v>
      </c>
      <c r="E34" s="9">
        <f t="shared" si="0"/>
        <v>12218.181818181782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32"/>
      <c r="W34" s="18"/>
      <c r="X34" s="19"/>
      <c r="Y34" s="18"/>
      <c r="Z34" s="15">
        <f t="shared" si="1"/>
        <v>8.6794652183670132E-4</v>
      </c>
      <c r="AA34" s="15">
        <f t="shared" si="2"/>
        <v>2.6038395655101042E-3</v>
      </c>
      <c r="AB34" s="2"/>
      <c r="AC34" s="16"/>
      <c r="AD34" s="16"/>
      <c r="AE34" s="22"/>
      <c r="AF34" s="22"/>
      <c r="AG34" s="22"/>
      <c r="AH34" s="23"/>
      <c r="AI34" s="23"/>
      <c r="AJ34" s="23"/>
    </row>
    <row r="35" spans="3:39" s="38" customFormat="1" hidden="1" x14ac:dyDescent="0.3">
      <c r="C35" s="45">
        <v>20</v>
      </c>
      <c r="D35" s="8">
        <v>89.6</v>
      </c>
      <c r="E35" s="9">
        <f t="shared" si="0"/>
        <v>12218.181818181782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32"/>
      <c r="W35" s="18"/>
      <c r="X35" s="19"/>
      <c r="Y35" s="18"/>
      <c r="Z35" s="15">
        <f t="shared" si="1"/>
        <v>8.6794652183670132E-4</v>
      </c>
      <c r="AA35" s="15">
        <f t="shared" si="2"/>
        <v>2.6038395655101042E-3</v>
      </c>
      <c r="AB35" s="2"/>
      <c r="AC35" s="16"/>
      <c r="AD35" s="16"/>
      <c r="AE35" s="22"/>
      <c r="AF35" s="22"/>
      <c r="AG35" s="22"/>
      <c r="AH35" s="23"/>
      <c r="AI35" s="23"/>
      <c r="AJ35" s="23"/>
    </row>
    <row r="36" spans="3:39" s="38" customFormat="1" hidden="1" x14ac:dyDescent="0.3">
      <c r="C36" s="45">
        <v>21</v>
      </c>
      <c r="D36" s="8">
        <v>89.6</v>
      </c>
      <c r="E36" s="9">
        <f t="shared" si="0"/>
        <v>12218.181818181782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32"/>
      <c r="W36" s="18"/>
      <c r="X36" s="19"/>
      <c r="Y36" s="18"/>
      <c r="Z36" s="15">
        <f t="shared" si="1"/>
        <v>8.6794652183670132E-4</v>
      </c>
      <c r="AA36" s="15">
        <f t="shared" si="2"/>
        <v>2.6038395655101042E-3</v>
      </c>
      <c r="AB36" s="2"/>
      <c r="AC36" s="16"/>
      <c r="AD36" s="16"/>
      <c r="AE36" s="22"/>
      <c r="AF36" s="22"/>
      <c r="AG36" s="22"/>
      <c r="AH36" s="23"/>
      <c r="AI36" s="23"/>
      <c r="AJ36" s="23"/>
    </row>
    <row r="37" spans="3:39" s="38" customFormat="1" hidden="1" x14ac:dyDescent="0.3">
      <c r="C37" s="45">
        <v>22</v>
      </c>
      <c r="D37" s="8">
        <v>89.6</v>
      </c>
      <c r="E37" s="9">
        <f t="shared" si="0"/>
        <v>12218.181818181782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32"/>
      <c r="W37" s="18"/>
      <c r="X37" s="19"/>
      <c r="Y37" s="18"/>
      <c r="Z37" s="15">
        <f t="shared" si="1"/>
        <v>8.6794652183670132E-4</v>
      </c>
      <c r="AA37" s="15">
        <f t="shared" si="2"/>
        <v>2.6038395655101042E-3</v>
      </c>
      <c r="AB37" s="2"/>
      <c r="AC37" s="16"/>
      <c r="AD37" s="16"/>
      <c r="AE37" s="22"/>
      <c r="AF37" s="22"/>
      <c r="AG37" s="22"/>
      <c r="AH37" s="23"/>
      <c r="AI37" s="23"/>
      <c r="AJ37" s="23"/>
    </row>
    <row r="38" spans="3:39" s="38" customFormat="1" x14ac:dyDescent="0.3">
      <c r="C38" s="45">
        <v>23</v>
      </c>
      <c r="D38" s="8">
        <v>89.6</v>
      </c>
      <c r="E38" s="9">
        <f t="shared" si="0"/>
        <v>12218.181818181782</v>
      </c>
      <c r="F38" s="11" t="s">
        <v>576</v>
      </c>
      <c r="G38" s="11" t="s">
        <v>577</v>
      </c>
      <c r="H38" s="11" t="s">
        <v>578</v>
      </c>
      <c r="I38" s="11" t="s">
        <v>579</v>
      </c>
      <c r="J38" s="11" t="s">
        <v>580</v>
      </c>
      <c r="K38" s="11" t="s">
        <v>581</v>
      </c>
      <c r="L38" s="11" t="s">
        <v>582</v>
      </c>
      <c r="M38" s="11" t="s">
        <v>583</v>
      </c>
      <c r="N38" s="11" t="s">
        <v>584</v>
      </c>
      <c r="O38" s="11" t="s">
        <v>585</v>
      </c>
      <c r="P38" s="11" t="s">
        <v>586</v>
      </c>
      <c r="Q38" s="11" t="s">
        <v>533</v>
      </c>
      <c r="R38" s="11" t="s">
        <v>587</v>
      </c>
      <c r="S38" s="11" t="s">
        <v>588</v>
      </c>
      <c r="T38" s="11" t="s">
        <v>589</v>
      </c>
      <c r="U38" s="11" t="s">
        <v>590</v>
      </c>
      <c r="V38" s="32" t="s">
        <v>322</v>
      </c>
      <c r="W38" s="18" t="s">
        <v>591</v>
      </c>
      <c r="X38" s="19" t="s">
        <v>575</v>
      </c>
      <c r="Y38" s="18">
        <v>63.403999999999996</v>
      </c>
      <c r="Z38" s="15">
        <f t="shared" si="1"/>
        <v>8.6794652183670132E-4</v>
      </c>
      <c r="AA38" s="15">
        <f t="shared" si="2"/>
        <v>2.6038395655101042E-3</v>
      </c>
      <c r="AB38" s="2">
        <v>51.540904746423443</v>
      </c>
      <c r="AC38" s="16">
        <v>69.700037571657418</v>
      </c>
      <c r="AD38" s="16">
        <v>30.299962428342592</v>
      </c>
      <c r="AE38" s="21">
        <f>AVERAGE(AB38:AB41)</f>
        <v>51.36819764124872</v>
      </c>
      <c r="AF38" s="21">
        <f>AVERAGE(AC38:AC41)</f>
        <v>69.289046561649087</v>
      </c>
      <c r="AG38" s="21">
        <f>AVERAGE(AD38:AD41)</f>
        <v>30.710953438350913</v>
      </c>
      <c r="AH38" s="23">
        <f>Z38*(AE38/100)</f>
        <v>4.4584848475742077E-4</v>
      </c>
      <c r="AI38" s="23">
        <f>Z38*(AE38/100)*(AF38/100)</f>
        <v>3.0892416419797626E-4</v>
      </c>
      <c r="AJ38" s="23">
        <f>Z38*(AE38/100)*(AG38/100)</f>
        <v>1.3692432055944457E-4</v>
      </c>
    </row>
    <row r="39" spans="3:39" s="38" customFormat="1" x14ac:dyDescent="0.3">
      <c r="C39" s="45">
        <v>24</v>
      </c>
      <c r="D39" s="8">
        <v>89.6</v>
      </c>
      <c r="E39" s="9">
        <f t="shared" si="0"/>
        <v>12218.181818181782</v>
      </c>
      <c r="F39" s="11" t="s">
        <v>592</v>
      </c>
      <c r="G39" s="11" t="s">
        <v>593</v>
      </c>
      <c r="H39" s="11" t="s">
        <v>594</v>
      </c>
      <c r="I39" s="11" t="s">
        <v>595</v>
      </c>
      <c r="J39" s="11" t="s">
        <v>596</v>
      </c>
      <c r="K39" s="11" t="s">
        <v>597</v>
      </c>
      <c r="L39" s="11" t="s">
        <v>598</v>
      </c>
      <c r="M39" s="11" t="s">
        <v>599</v>
      </c>
      <c r="N39" s="11" t="s">
        <v>465</v>
      </c>
      <c r="O39" s="11" t="s">
        <v>600</v>
      </c>
      <c r="P39" s="11" t="s">
        <v>601</v>
      </c>
      <c r="Q39" s="11" t="s">
        <v>602</v>
      </c>
      <c r="R39" s="11" t="s">
        <v>603</v>
      </c>
      <c r="S39" s="11" t="s">
        <v>604</v>
      </c>
      <c r="T39" s="11" t="s">
        <v>4</v>
      </c>
      <c r="U39" s="11" t="s">
        <v>605</v>
      </c>
      <c r="V39" s="32" t="s">
        <v>606</v>
      </c>
      <c r="W39" s="18" t="s">
        <v>591</v>
      </c>
      <c r="X39" s="19" t="s">
        <v>575</v>
      </c>
      <c r="Y39" s="18">
        <v>63.403999999999996</v>
      </c>
      <c r="Z39" s="15">
        <f t="shared" si="1"/>
        <v>8.6794652183670132E-4</v>
      </c>
      <c r="AA39" s="15">
        <f t="shared" si="2"/>
        <v>2.6038395655101042E-3</v>
      </c>
      <c r="AB39" s="2">
        <v>51.504651352778296</v>
      </c>
      <c r="AC39" s="16">
        <v>69.170479175665079</v>
      </c>
      <c r="AD39" s="16">
        <v>30.829520824334917</v>
      </c>
      <c r="AE39" s="22"/>
      <c r="AF39" s="22"/>
      <c r="AG39" s="22"/>
      <c r="AH39" s="23"/>
      <c r="AI39" s="23"/>
      <c r="AJ39" s="23"/>
    </row>
    <row r="40" spans="3:39" s="38" customFormat="1" x14ac:dyDescent="0.3">
      <c r="C40" s="45">
        <v>25</v>
      </c>
      <c r="D40" s="8">
        <v>89.6</v>
      </c>
      <c r="E40" s="9">
        <f t="shared" si="0"/>
        <v>12218.181818181782</v>
      </c>
      <c r="F40" s="11" t="s">
        <v>607</v>
      </c>
      <c r="G40" s="11" t="s">
        <v>608</v>
      </c>
      <c r="H40" s="11" t="s">
        <v>536</v>
      </c>
      <c r="I40" s="11" t="s">
        <v>609</v>
      </c>
      <c r="J40" s="11" t="s">
        <v>610</v>
      </c>
      <c r="K40" s="11" t="s">
        <v>611</v>
      </c>
      <c r="L40" s="11" t="s">
        <v>612</v>
      </c>
      <c r="M40" s="11" t="s">
        <v>477</v>
      </c>
      <c r="N40" s="11" t="s">
        <v>613</v>
      </c>
      <c r="O40" s="11" t="s">
        <v>614</v>
      </c>
      <c r="P40" s="11" t="s">
        <v>615</v>
      </c>
      <c r="Q40" s="11" t="s">
        <v>616</v>
      </c>
      <c r="R40" s="11" t="s">
        <v>236</v>
      </c>
      <c r="S40" s="11" t="s">
        <v>617</v>
      </c>
      <c r="T40" s="11" t="s">
        <v>618</v>
      </c>
      <c r="U40" s="11" t="s">
        <v>619</v>
      </c>
      <c r="V40" s="32" t="s">
        <v>606</v>
      </c>
      <c r="W40" s="18" t="s">
        <v>591</v>
      </c>
      <c r="X40" s="19" t="s">
        <v>575</v>
      </c>
      <c r="Y40" s="18">
        <v>63.403999999999996</v>
      </c>
      <c r="Z40" s="15">
        <f t="shared" si="1"/>
        <v>8.6794652183670132E-4</v>
      </c>
      <c r="AA40" s="15">
        <f t="shared" si="2"/>
        <v>2.6038395655101042E-3</v>
      </c>
      <c r="AB40" s="2">
        <v>51.059036824544421</v>
      </c>
      <c r="AC40" s="16">
        <v>68.996622937624778</v>
      </c>
      <c r="AD40" s="16">
        <v>31.003377062375222</v>
      </c>
      <c r="AE40" s="22"/>
      <c r="AF40" s="22"/>
      <c r="AG40" s="22"/>
      <c r="AH40" s="23"/>
      <c r="AI40" s="23"/>
      <c r="AJ40" s="23"/>
    </row>
    <row r="41" spans="3:39" s="38" customFormat="1" hidden="1" x14ac:dyDescent="0.3">
      <c r="C41" s="45">
        <v>26</v>
      </c>
      <c r="D41" s="8">
        <v>89.6</v>
      </c>
      <c r="E41" s="9">
        <f t="shared" si="0"/>
        <v>12218.181818181782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32"/>
      <c r="W41" s="18"/>
      <c r="X41" s="19"/>
      <c r="Y41" s="18"/>
      <c r="Z41" s="15">
        <f t="shared" si="1"/>
        <v>8.6794652183670132E-4</v>
      </c>
      <c r="AA41" s="15">
        <f t="shared" si="2"/>
        <v>2.6038395655101042E-3</v>
      </c>
      <c r="AB41" s="2"/>
      <c r="AC41" s="16"/>
      <c r="AD41" s="16"/>
      <c r="AE41" s="22"/>
      <c r="AF41" s="22"/>
      <c r="AG41" s="22"/>
      <c r="AH41" s="23"/>
      <c r="AI41" s="23"/>
      <c r="AJ41" s="23"/>
    </row>
    <row r="42" spans="3:39" s="38" customFormat="1" hidden="1" x14ac:dyDescent="0.3">
      <c r="C42" s="45">
        <v>27</v>
      </c>
      <c r="D42" s="8">
        <v>89.6</v>
      </c>
      <c r="E42" s="9">
        <f t="shared" si="0"/>
        <v>12218.181818181782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32"/>
      <c r="W42" s="18"/>
      <c r="X42" s="19"/>
      <c r="Y42" s="18"/>
      <c r="Z42" s="15">
        <f t="shared" si="1"/>
        <v>8.6794652183670132E-4</v>
      </c>
      <c r="AA42" s="15">
        <f t="shared" si="2"/>
        <v>2.6038395655101042E-3</v>
      </c>
      <c r="AB42" s="2"/>
      <c r="AC42" s="16"/>
      <c r="AD42" s="16"/>
      <c r="AE42" s="22"/>
      <c r="AF42" s="22"/>
      <c r="AG42" s="22"/>
      <c r="AH42" s="23"/>
      <c r="AI42" s="23"/>
      <c r="AJ42" s="23"/>
    </row>
    <row r="43" spans="3:39" s="38" customFormat="1" x14ac:dyDescent="0.3">
      <c r="C43" s="45">
        <v>28</v>
      </c>
      <c r="D43" s="12">
        <v>600</v>
      </c>
      <c r="E43" s="13">
        <f t="shared" si="0"/>
        <v>81818.181818181576</v>
      </c>
      <c r="F43" s="10" t="s">
        <v>713</v>
      </c>
      <c r="G43" s="10" t="s">
        <v>714</v>
      </c>
      <c r="H43" s="10" t="s">
        <v>715</v>
      </c>
      <c r="I43" s="10" t="s">
        <v>716</v>
      </c>
      <c r="J43" s="10" t="s">
        <v>717</v>
      </c>
      <c r="K43" s="10" t="s">
        <v>709</v>
      </c>
      <c r="L43" s="10" t="s">
        <v>718</v>
      </c>
      <c r="M43" s="10" t="s">
        <v>719</v>
      </c>
      <c r="N43" s="10" t="s">
        <v>720</v>
      </c>
      <c r="O43" s="10" t="s">
        <v>721</v>
      </c>
      <c r="P43" s="10" t="s">
        <v>722</v>
      </c>
      <c r="Q43" s="10" t="s">
        <v>723</v>
      </c>
      <c r="R43" s="10" t="s">
        <v>724</v>
      </c>
      <c r="S43" s="10" t="s">
        <v>725</v>
      </c>
      <c r="T43" s="10" t="s">
        <v>726</v>
      </c>
      <c r="U43" s="10" t="s">
        <v>727</v>
      </c>
      <c r="V43" s="32" t="s">
        <v>728</v>
      </c>
      <c r="W43" s="18" t="s">
        <v>729</v>
      </c>
      <c r="X43" s="19" t="s">
        <v>712</v>
      </c>
      <c r="Y43" s="18">
        <v>147.44</v>
      </c>
      <c r="Z43" s="15">
        <f t="shared" si="1"/>
        <v>5.8121418872993397E-3</v>
      </c>
      <c r="AA43" s="15">
        <f t="shared" si="2"/>
        <v>1.7436425661898017E-2</v>
      </c>
      <c r="AB43" s="2">
        <v>66.316690610458508</v>
      </c>
      <c r="AC43" s="16">
        <v>74.320650688931025</v>
      </c>
      <c r="AD43" s="16">
        <v>25.679349311068989</v>
      </c>
      <c r="AE43" s="21">
        <f>AVERAGE(AB43:AB46)</f>
        <v>63.32749486061752</v>
      </c>
      <c r="AF43" s="21">
        <f>AVERAGE(AC43:AC46)</f>
        <v>72.823739646855614</v>
      </c>
      <c r="AG43" s="21">
        <f>AVERAGE(AD43:AD46)</f>
        <v>27.176260353144382</v>
      </c>
      <c r="AH43" s="23">
        <f>Z43*(AE43/100)</f>
        <v>3.6806838549712875E-3</v>
      </c>
      <c r="AI43" s="23">
        <f>Z43*(AE43/100)*(AF43/100)</f>
        <v>2.6804116277681389E-3</v>
      </c>
      <c r="AJ43" s="23">
        <f>Z43*(AE43/100)*(AG43/100)</f>
        <v>1.0002722272031482E-3</v>
      </c>
      <c r="AK43" s="45"/>
      <c r="AL43" s="45"/>
      <c r="AM43" s="45"/>
    </row>
    <row r="44" spans="3:39" s="45" customFormat="1" x14ac:dyDescent="0.3">
      <c r="C44" s="45">
        <v>29</v>
      </c>
      <c r="D44" s="12">
        <v>600</v>
      </c>
      <c r="E44" s="13">
        <f t="shared" ref="E44" si="3">D44/$E$2*60</f>
        <v>81818.181818181576</v>
      </c>
      <c r="F44" s="10" t="s">
        <v>730</v>
      </c>
      <c r="G44" s="10" t="s">
        <v>731</v>
      </c>
      <c r="H44" s="10" t="s">
        <v>732</v>
      </c>
      <c r="I44" s="10" t="s">
        <v>733</v>
      </c>
      <c r="J44" s="10" t="s">
        <v>734</v>
      </c>
      <c r="K44" s="10" t="s">
        <v>735</v>
      </c>
      <c r="L44" s="10" t="s">
        <v>736</v>
      </c>
      <c r="M44" s="10" t="s">
        <v>737</v>
      </c>
      <c r="N44" s="10" t="s">
        <v>738</v>
      </c>
      <c r="O44" s="10" t="s">
        <v>739</v>
      </c>
      <c r="P44" s="10" t="s">
        <v>722</v>
      </c>
      <c r="Q44" s="10" t="s">
        <v>740</v>
      </c>
      <c r="R44" s="10" t="s">
        <v>741</v>
      </c>
      <c r="S44" s="10" t="s">
        <v>742</v>
      </c>
      <c r="T44" s="10" t="s">
        <v>743</v>
      </c>
      <c r="U44" s="10" t="s">
        <v>744</v>
      </c>
      <c r="V44" s="32" t="s">
        <v>745</v>
      </c>
      <c r="W44" s="18" t="s">
        <v>711</v>
      </c>
      <c r="X44" s="19" t="s">
        <v>712</v>
      </c>
      <c r="Y44" s="18">
        <v>147.06</v>
      </c>
      <c r="Z44" s="15">
        <f t="shared" ref="Z44" si="4">(D44*$E$8/100)/(83.14*(273+25))</f>
        <v>5.8121418872993397E-3</v>
      </c>
      <c r="AA44" s="15">
        <f t="shared" ref="AA44" si="5">(D44*$E$7/100)/(83.14*(273+25))</f>
        <v>1.7436425661898017E-2</v>
      </c>
      <c r="AB44" s="2">
        <v>66.05143391590147</v>
      </c>
      <c r="AC44" s="16">
        <v>74.207710082053737</v>
      </c>
      <c r="AD44" s="16">
        <v>25.792289917946263</v>
      </c>
      <c r="AE44" s="22"/>
      <c r="AF44" s="22"/>
      <c r="AG44" s="22"/>
      <c r="AH44" s="23"/>
      <c r="AI44" s="23"/>
      <c r="AJ44" s="23"/>
    </row>
    <row r="45" spans="3:39" s="38" customFormat="1" x14ac:dyDescent="0.3">
      <c r="C45" s="45">
        <v>30</v>
      </c>
      <c r="D45" s="12">
        <v>600</v>
      </c>
      <c r="E45" s="13">
        <f t="shared" si="0"/>
        <v>81818.181818181576</v>
      </c>
      <c r="F45" s="10" t="s">
        <v>746</v>
      </c>
      <c r="G45" s="10" t="s">
        <v>747</v>
      </c>
      <c r="H45" s="10" t="s">
        <v>748</v>
      </c>
      <c r="I45" s="10" t="s">
        <v>749</v>
      </c>
      <c r="J45" s="10" t="s">
        <v>750</v>
      </c>
      <c r="K45" s="10" t="s">
        <v>751</v>
      </c>
      <c r="L45" s="10" t="s">
        <v>752</v>
      </c>
      <c r="M45" s="10" t="s">
        <v>753</v>
      </c>
      <c r="N45" s="10" t="s">
        <v>754</v>
      </c>
      <c r="O45" s="10" t="s">
        <v>755</v>
      </c>
      <c r="P45" s="10" t="s">
        <v>756</v>
      </c>
      <c r="Q45" s="10" t="s">
        <v>757</v>
      </c>
      <c r="R45" s="10" t="s">
        <v>758</v>
      </c>
      <c r="S45" s="10" t="s">
        <v>759</v>
      </c>
      <c r="T45" s="10" t="s">
        <v>760</v>
      </c>
      <c r="U45" s="10" t="s">
        <v>744</v>
      </c>
      <c r="V45" s="32" t="s">
        <v>761</v>
      </c>
      <c r="W45" s="18" t="s">
        <v>711</v>
      </c>
      <c r="X45" s="19" t="s">
        <v>712</v>
      </c>
      <c r="Y45" s="18">
        <v>147.06</v>
      </c>
      <c r="Z45" s="15">
        <f t="shared" si="1"/>
        <v>5.8121418872993397E-3</v>
      </c>
      <c r="AA45" s="15">
        <f t="shared" si="2"/>
        <v>1.7436425661898017E-2</v>
      </c>
      <c r="AB45" s="2">
        <v>65.774738340989032</v>
      </c>
      <c r="AC45" s="16">
        <v>74.113567957143914</v>
      </c>
      <c r="AD45" s="16">
        <v>25.886432042856082</v>
      </c>
      <c r="AE45" s="22"/>
      <c r="AF45" s="22"/>
      <c r="AG45" s="22"/>
      <c r="AH45" s="23"/>
      <c r="AI45" s="23"/>
      <c r="AJ45" s="23"/>
      <c r="AK45" s="45"/>
      <c r="AL45" s="45"/>
      <c r="AM45" s="45"/>
    </row>
    <row r="46" spans="3:39" s="38" customFormat="1" x14ac:dyDescent="0.3">
      <c r="C46" s="45">
        <v>31</v>
      </c>
      <c r="D46" s="12">
        <v>1000</v>
      </c>
      <c r="E46" s="13">
        <f t="shared" si="0"/>
        <v>136363.63636363597</v>
      </c>
      <c r="F46" s="10" t="s">
        <v>765</v>
      </c>
      <c r="G46" s="10" t="s">
        <v>766</v>
      </c>
      <c r="H46" s="10" t="s">
        <v>767</v>
      </c>
      <c r="I46" s="10" t="s">
        <v>768</v>
      </c>
      <c r="J46" s="10" t="s">
        <v>763</v>
      </c>
      <c r="K46" s="10" t="s">
        <v>769</v>
      </c>
      <c r="L46" s="10" t="s">
        <v>770</v>
      </c>
      <c r="M46" s="10" t="s">
        <v>771</v>
      </c>
      <c r="N46" s="10" t="s">
        <v>772</v>
      </c>
      <c r="O46" s="10" t="s">
        <v>773</v>
      </c>
      <c r="P46" s="10" t="s">
        <v>774</v>
      </c>
      <c r="Q46" s="10" t="s">
        <v>775</v>
      </c>
      <c r="R46" s="10" t="s">
        <v>762</v>
      </c>
      <c r="S46" s="10" t="s">
        <v>776</v>
      </c>
      <c r="T46" s="10" t="s">
        <v>777</v>
      </c>
      <c r="U46" s="10" t="s">
        <v>778</v>
      </c>
      <c r="V46" s="32" t="s">
        <v>779</v>
      </c>
      <c r="W46" s="18" t="s">
        <v>764</v>
      </c>
      <c r="X46" s="19" t="s">
        <v>712</v>
      </c>
      <c r="Y46" s="18">
        <v>146.68</v>
      </c>
      <c r="Z46" s="15">
        <f t="shared" si="1"/>
        <v>9.6869031454988996E-3</v>
      </c>
      <c r="AA46" s="15">
        <f t="shared" si="2"/>
        <v>2.9060709436496697E-2</v>
      </c>
      <c r="AB46" s="2">
        <v>55.167116575121113</v>
      </c>
      <c r="AC46" s="16">
        <v>68.653029859293795</v>
      </c>
      <c r="AD46" s="16">
        <v>31.346970140706194</v>
      </c>
      <c r="AE46" s="21">
        <f>AVERAGE(AB46:AB49)</f>
        <v>50.108744393040467</v>
      </c>
      <c r="AF46" s="21">
        <f>AVERAGE(AC46:AC49)</f>
        <v>66.292392342606263</v>
      </c>
      <c r="AG46" s="21">
        <f>AVERAGE(AD46:AD49)</f>
        <v>33.70760765739373</v>
      </c>
      <c r="AH46" s="23">
        <f>Z46*(AE46/100)</f>
        <v>4.8539855367794411E-3</v>
      </c>
      <c r="AI46" s="23">
        <f>Z46*(AE46/100)*(AF46/100)</f>
        <v>3.2178231362951898E-3</v>
      </c>
      <c r="AJ46" s="23">
        <f>Z46*(AE46/100)*(AG46/100)</f>
        <v>1.636162400484251E-3</v>
      </c>
      <c r="AK46" s="45"/>
      <c r="AL46" s="45"/>
      <c r="AM46" s="45"/>
    </row>
    <row r="47" spans="3:39" s="38" customFormat="1" x14ac:dyDescent="0.3">
      <c r="C47" s="45">
        <v>32</v>
      </c>
      <c r="D47" s="12">
        <v>1000</v>
      </c>
      <c r="E47" s="13">
        <f t="shared" si="0"/>
        <v>136363.63636363597</v>
      </c>
      <c r="F47" s="10" t="s">
        <v>780</v>
      </c>
      <c r="G47" s="10" t="s">
        <v>781</v>
      </c>
      <c r="H47" s="10" t="s">
        <v>782</v>
      </c>
      <c r="I47" s="10" t="s">
        <v>783</v>
      </c>
      <c r="J47" s="10" t="s">
        <v>784</v>
      </c>
      <c r="K47" s="10" t="s">
        <v>785</v>
      </c>
      <c r="L47" s="10" t="s">
        <v>786</v>
      </c>
      <c r="M47" s="10" t="s">
        <v>787</v>
      </c>
      <c r="N47" s="10" t="s">
        <v>788</v>
      </c>
      <c r="O47" s="10" t="s">
        <v>789</v>
      </c>
      <c r="P47" s="10" t="s">
        <v>790</v>
      </c>
      <c r="Q47" s="10" t="s">
        <v>791</v>
      </c>
      <c r="R47" s="10" t="s">
        <v>792</v>
      </c>
      <c r="S47" s="10" t="s">
        <v>793</v>
      </c>
      <c r="T47" s="10" t="s">
        <v>794</v>
      </c>
      <c r="U47" s="10" t="s">
        <v>778</v>
      </c>
      <c r="V47" s="32" t="s">
        <v>795</v>
      </c>
      <c r="W47" s="18" t="s">
        <v>764</v>
      </c>
      <c r="X47" s="19" t="s">
        <v>712</v>
      </c>
      <c r="Y47" s="18">
        <v>146.68</v>
      </c>
      <c r="Z47" s="15">
        <f t="shared" si="1"/>
        <v>9.6869031454988996E-3</v>
      </c>
      <c r="AA47" s="15">
        <f t="shared" si="2"/>
        <v>2.9060709436496697E-2</v>
      </c>
      <c r="AB47" s="2">
        <v>54.135687646116182</v>
      </c>
      <c r="AC47" s="16">
        <v>68.046349790319269</v>
      </c>
      <c r="AD47" s="16">
        <v>31.953650209680745</v>
      </c>
      <c r="AE47" s="22"/>
      <c r="AF47" s="22"/>
      <c r="AG47" s="22"/>
      <c r="AH47" s="23"/>
      <c r="AI47" s="23"/>
      <c r="AJ47" s="23"/>
      <c r="AK47" s="45"/>
      <c r="AL47" s="45"/>
      <c r="AM47" s="45"/>
    </row>
    <row r="48" spans="3:39" s="38" customFormat="1" x14ac:dyDescent="0.3">
      <c r="C48" s="45">
        <v>33</v>
      </c>
      <c r="D48" s="12">
        <v>1000</v>
      </c>
      <c r="E48" s="13">
        <f t="shared" si="0"/>
        <v>136363.63636363597</v>
      </c>
      <c r="F48" s="10" t="s">
        <v>796</v>
      </c>
      <c r="G48" s="10" t="s">
        <v>797</v>
      </c>
      <c r="H48" s="10" t="s">
        <v>798</v>
      </c>
      <c r="I48" s="10" t="s">
        <v>799</v>
      </c>
      <c r="J48" s="10" t="s">
        <v>800</v>
      </c>
      <c r="K48" s="10" t="s">
        <v>801</v>
      </c>
      <c r="L48" s="10" t="s">
        <v>802</v>
      </c>
      <c r="M48" s="10" t="s">
        <v>803</v>
      </c>
      <c r="N48" s="10" t="s">
        <v>752</v>
      </c>
      <c r="O48" s="10" t="s">
        <v>804</v>
      </c>
      <c r="P48" s="10" t="s">
        <v>805</v>
      </c>
      <c r="Q48" s="10" t="s">
        <v>806</v>
      </c>
      <c r="R48" s="10" t="s">
        <v>762</v>
      </c>
      <c r="S48" s="10" t="s">
        <v>807</v>
      </c>
      <c r="T48" s="10" t="s">
        <v>808</v>
      </c>
      <c r="U48" s="10" t="s">
        <v>809</v>
      </c>
      <c r="V48" s="32" t="s">
        <v>810</v>
      </c>
      <c r="W48" s="18" t="s">
        <v>811</v>
      </c>
      <c r="X48" s="19" t="s">
        <v>712</v>
      </c>
      <c r="Y48" s="18">
        <v>146.30000000000001</v>
      </c>
      <c r="Z48" s="15">
        <f t="shared" si="1"/>
        <v>9.6869031454988996E-3</v>
      </c>
      <c r="AA48" s="15">
        <f t="shared" si="2"/>
        <v>2.9060709436496697E-2</v>
      </c>
      <c r="AB48" s="2">
        <v>54.20015334308782</v>
      </c>
      <c r="AC48" s="16">
        <v>67.947826478522401</v>
      </c>
      <c r="AD48" s="16">
        <v>32.052173521477592</v>
      </c>
      <c r="AE48" s="22"/>
      <c r="AF48" s="22"/>
      <c r="AG48" s="22"/>
      <c r="AH48" s="23"/>
      <c r="AI48" s="23"/>
      <c r="AJ48" s="23"/>
      <c r="AK48" s="45"/>
      <c r="AL48" s="45"/>
      <c r="AM48" s="45"/>
    </row>
    <row r="49" spans="3:39" s="38" customFormat="1" x14ac:dyDescent="0.3">
      <c r="C49" s="45">
        <v>34</v>
      </c>
      <c r="D49" s="12">
        <v>2000</v>
      </c>
      <c r="E49" s="13">
        <f t="shared" si="0"/>
        <v>272727.27272727195</v>
      </c>
      <c r="F49" s="10" t="s">
        <v>817</v>
      </c>
      <c r="G49" s="10" t="s">
        <v>818</v>
      </c>
      <c r="H49" s="10" t="s">
        <v>819</v>
      </c>
      <c r="I49" s="10" t="s">
        <v>820</v>
      </c>
      <c r="J49" s="10" t="s">
        <v>821</v>
      </c>
      <c r="K49" s="10" t="s">
        <v>822</v>
      </c>
      <c r="L49" s="10" t="s">
        <v>823</v>
      </c>
      <c r="M49" s="10" t="s">
        <v>824</v>
      </c>
      <c r="N49" s="10" t="s">
        <v>825</v>
      </c>
      <c r="O49" s="10" t="s">
        <v>826</v>
      </c>
      <c r="P49" s="10" t="s">
        <v>827</v>
      </c>
      <c r="Q49" s="10" t="s">
        <v>828</v>
      </c>
      <c r="R49" s="10" t="s">
        <v>829</v>
      </c>
      <c r="S49" s="10" t="s">
        <v>830</v>
      </c>
      <c r="T49" s="10" t="s">
        <v>831</v>
      </c>
      <c r="U49" s="10" t="s">
        <v>743</v>
      </c>
      <c r="V49" s="32" t="s">
        <v>815</v>
      </c>
      <c r="W49" s="18" t="s">
        <v>816</v>
      </c>
      <c r="X49" s="19" t="s">
        <v>712</v>
      </c>
      <c r="Y49" s="18">
        <v>145.16</v>
      </c>
      <c r="Z49" s="15">
        <f t="shared" si="1"/>
        <v>1.9373806290997799E-2</v>
      </c>
      <c r="AA49" s="15">
        <f t="shared" si="2"/>
        <v>5.8121418872993394E-2</v>
      </c>
      <c r="AB49" s="2">
        <v>36.932020007836726</v>
      </c>
      <c r="AC49" s="16">
        <v>60.5223632422896</v>
      </c>
      <c r="AD49" s="16">
        <v>39.4776367577104</v>
      </c>
      <c r="AE49" s="21">
        <f>AVERAGE(AB49:AB52)</f>
        <v>35.068203613472662</v>
      </c>
      <c r="AF49" s="21">
        <f>AVERAGE(AC49:AC52)</f>
        <v>59.737588378522034</v>
      </c>
      <c r="AG49" s="21">
        <f>AVERAGE(AD49:AD52)</f>
        <v>40.262411621477959</v>
      </c>
      <c r="AH49" s="23">
        <f>Z49*(AE49/100)</f>
        <v>6.7940458378068832E-3</v>
      </c>
      <c r="AI49" s="23">
        <f>Z49*(AE49/100)*(AF49/100)</f>
        <v>4.0585991368371844E-3</v>
      </c>
      <c r="AJ49" s="23">
        <f>Z49*(AE49/100)*(AG49/100)</f>
        <v>2.7354467009696984E-3</v>
      </c>
      <c r="AK49" s="45"/>
      <c r="AL49" s="45"/>
      <c r="AM49" s="45"/>
    </row>
    <row r="50" spans="3:39" s="38" customFormat="1" x14ac:dyDescent="0.3">
      <c r="C50" s="45">
        <v>35</v>
      </c>
      <c r="D50" s="12">
        <v>2000</v>
      </c>
      <c r="E50" s="13">
        <f t="shared" si="0"/>
        <v>272727.27272727195</v>
      </c>
      <c r="F50" s="10" t="s">
        <v>832</v>
      </c>
      <c r="G50" s="10" t="s">
        <v>833</v>
      </c>
      <c r="H50" s="10" t="s">
        <v>834</v>
      </c>
      <c r="I50" s="10" t="s">
        <v>835</v>
      </c>
      <c r="J50" s="10" t="s">
        <v>836</v>
      </c>
      <c r="K50" s="10" t="s">
        <v>837</v>
      </c>
      <c r="L50" s="10" t="s">
        <v>838</v>
      </c>
      <c r="M50" s="10" t="s">
        <v>710</v>
      </c>
      <c r="N50" s="10" t="s">
        <v>839</v>
      </c>
      <c r="O50" s="10" t="s">
        <v>840</v>
      </c>
      <c r="P50" s="10" t="s">
        <v>841</v>
      </c>
      <c r="Q50" s="10" t="s">
        <v>842</v>
      </c>
      <c r="R50" s="10" t="s">
        <v>843</v>
      </c>
      <c r="S50" s="10" t="s">
        <v>844</v>
      </c>
      <c r="T50" s="10" t="s">
        <v>845</v>
      </c>
      <c r="U50" s="10" t="s">
        <v>846</v>
      </c>
      <c r="V50" s="32" t="s">
        <v>814</v>
      </c>
      <c r="W50" s="18" t="s">
        <v>847</v>
      </c>
      <c r="X50" s="19" t="s">
        <v>712</v>
      </c>
      <c r="Y50" s="18">
        <v>144.78</v>
      </c>
      <c r="Z50" s="15">
        <f t="shared" si="1"/>
        <v>1.9373806290997799E-2</v>
      </c>
      <c r="AA50" s="15">
        <f t="shared" si="2"/>
        <v>5.8121418872993394E-2</v>
      </c>
      <c r="AB50" s="2">
        <v>34.503462290262235</v>
      </c>
      <c r="AC50" s="16">
        <v>59.653432891454827</v>
      </c>
      <c r="AD50" s="16">
        <v>40.346567108545166</v>
      </c>
      <c r="AE50" s="22"/>
      <c r="AF50" s="22"/>
      <c r="AG50" s="22"/>
      <c r="AH50" s="23"/>
      <c r="AI50" s="23"/>
      <c r="AJ50" s="23"/>
      <c r="AK50" s="45"/>
      <c r="AL50" s="45"/>
      <c r="AM50" s="45"/>
    </row>
    <row r="51" spans="3:39" s="38" customFormat="1" x14ac:dyDescent="0.3">
      <c r="C51" s="45">
        <v>36</v>
      </c>
      <c r="D51" s="12">
        <v>2000</v>
      </c>
      <c r="E51" s="13">
        <f t="shared" si="0"/>
        <v>272727.27272727195</v>
      </c>
      <c r="F51" s="10" t="s">
        <v>848</v>
      </c>
      <c r="G51" s="10" t="s">
        <v>849</v>
      </c>
      <c r="H51" s="10" t="s">
        <v>850</v>
      </c>
      <c r="I51" s="10" t="s">
        <v>851</v>
      </c>
      <c r="J51" s="10" t="s">
        <v>852</v>
      </c>
      <c r="K51" s="10" t="s">
        <v>853</v>
      </c>
      <c r="L51" s="10" t="s">
        <v>854</v>
      </c>
      <c r="M51" s="10" t="s">
        <v>855</v>
      </c>
      <c r="N51" s="10" t="s">
        <v>856</v>
      </c>
      <c r="O51" s="10" t="s">
        <v>857</v>
      </c>
      <c r="P51" s="10" t="s">
        <v>858</v>
      </c>
      <c r="Q51" s="10" t="s">
        <v>859</v>
      </c>
      <c r="R51" s="10" t="s">
        <v>812</v>
      </c>
      <c r="S51" s="10" t="s">
        <v>860</v>
      </c>
      <c r="T51" s="10" t="s">
        <v>861</v>
      </c>
      <c r="U51" s="10" t="s">
        <v>862</v>
      </c>
      <c r="V51" s="32" t="s">
        <v>815</v>
      </c>
      <c r="W51" s="18" t="s">
        <v>863</v>
      </c>
      <c r="X51" s="19" t="s">
        <v>712</v>
      </c>
      <c r="Y51" s="18">
        <v>144.4</v>
      </c>
      <c r="Z51" s="15">
        <f t="shared" si="1"/>
        <v>1.9373806290997799E-2</v>
      </c>
      <c r="AA51" s="15">
        <f t="shared" si="2"/>
        <v>5.8121418872993394E-2</v>
      </c>
      <c r="AB51" s="2">
        <v>34.506491848107558</v>
      </c>
      <c r="AC51" s="16">
        <v>59.329691793722446</v>
      </c>
      <c r="AD51" s="16">
        <v>40.670308206277554</v>
      </c>
      <c r="AE51" s="22"/>
      <c r="AF51" s="22"/>
      <c r="AG51" s="22"/>
      <c r="AH51" s="23"/>
      <c r="AI51" s="23"/>
      <c r="AJ51" s="23"/>
      <c r="AK51" s="45"/>
      <c r="AL51" s="45"/>
      <c r="AM51" s="45"/>
    </row>
    <row r="52" spans="3:39" s="38" customFormat="1" x14ac:dyDescent="0.3">
      <c r="C52" s="45">
        <v>37</v>
      </c>
      <c r="D52" s="12">
        <v>3000</v>
      </c>
      <c r="E52" s="13">
        <f t="shared" si="0"/>
        <v>409090.9090909079</v>
      </c>
      <c r="F52" s="10" t="s">
        <v>866</v>
      </c>
      <c r="G52" s="10" t="s">
        <v>867</v>
      </c>
      <c r="H52" s="10" t="s">
        <v>868</v>
      </c>
      <c r="I52" s="10" t="s">
        <v>869</v>
      </c>
      <c r="J52" s="10" t="s">
        <v>870</v>
      </c>
      <c r="K52" s="10" t="s">
        <v>871</v>
      </c>
      <c r="L52" s="10" t="s">
        <v>872</v>
      </c>
      <c r="M52" s="10" t="s">
        <v>873</v>
      </c>
      <c r="N52" s="10" t="s">
        <v>874</v>
      </c>
      <c r="O52" s="10" t="s">
        <v>875</v>
      </c>
      <c r="P52" s="10" t="s">
        <v>876</v>
      </c>
      <c r="Q52" s="10" t="s">
        <v>877</v>
      </c>
      <c r="R52" s="10" t="s">
        <v>813</v>
      </c>
      <c r="S52" s="10" t="s">
        <v>864</v>
      </c>
      <c r="T52" s="10" t="s">
        <v>878</v>
      </c>
      <c r="U52" s="10" t="s">
        <v>879</v>
      </c>
      <c r="V52" s="32" t="s">
        <v>880</v>
      </c>
      <c r="W52" s="18" t="s">
        <v>865</v>
      </c>
      <c r="X52" s="19" t="s">
        <v>712</v>
      </c>
      <c r="Y52" s="18">
        <v>143.26</v>
      </c>
      <c r="Z52" s="15">
        <f t="shared" si="1"/>
        <v>2.9060709436496697E-2</v>
      </c>
      <c r="AA52" s="15">
        <f t="shared" si="2"/>
        <v>8.7182128309490098E-2</v>
      </c>
      <c r="AB52" s="2">
        <v>34.330840307684127</v>
      </c>
      <c r="AC52" s="16">
        <v>59.444865586621276</v>
      </c>
      <c r="AD52" s="16">
        <v>40.555134413378717</v>
      </c>
      <c r="AE52" s="21">
        <f>AVERAGE(AB52:AB55)</f>
        <v>28.021776226523315</v>
      </c>
      <c r="AF52" s="21">
        <f>AVERAGE(AC52:AC55)</f>
        <v>56.774019992479062</v>
      </c>
      <c r="AG52" s="21">
        <f>AVERAGE(AD52:AD55)</f>
        <v>43.225980007520938</v>
      </c>
      <c r="AH52" s="23">
        <f>Z52*(AE52/100)</f>
        <v>8.1433269681352484E-3</v>
      </c>
      <c r="AI52" s="23">
        <f>Z52*(AE52/100)*(AF52/100)</f>
        <v>4.6232940809420447E-3</v>
      </c>
      <c r="AJ52" s="23">
        <f>Z52*(AE52/100)*(AG52/100)</f>
        <v>3.5200328871932032E-3</v>
      </c>
      <c r="AK52" s="45"/>
      <c r="AL52" s="45"/>
      <c r="AM52" s="45"/>
    </row>
    <row r="53" spans="3:39" s="38" customFormat="1" x14ac:dyDescent="0.3">
      <c r="C53" s="45">
        <v>38</v>
      </c>
      <c r="D53" s="12">
        <v>3000</v>
      </c>
      <c r="E53" s="13">
        <f t="shared" si="0"/>
        <v>409090.9090909079</v>
      </c>
      <c r="F53" s="10" t="s">
        <v>881</v>
      </c>
      <c r="G53" s="10" t="s">
        <v>882</v>
      </c>
      <c r="H53" s="10" t="s">
        <v>883</v>
      </c>
      <c r="I53" s="10" t="s">
        <v>884</v>
      </c>
      <c r="J53" s="10" t="s">
        <v>885</v>
      </c>
      <c r="K53" s="10" t="s">
        <v>886</v>
      </c>
      <c r="L53" s="10" t="s">
        <v>887</v>
      </c>
      <c r="M53" s="10" t="s">
        <v>888</v>
      </c>
      <c r="N53" s="10" t="s">
        <v>889</v>
      </c>
      <c r="O53" s="10" t="s">
        <v>823</v>
      </c>
      <c r="P53" s="10" t="s">
        <v>890</v>
      </c>
      <c r="Q53" s="10" t="s">
        <v>891</v>
      </c>
      <c r="R53" s="10" t="s">
        <v>892</v>
      </c>
      <c r="S53" s="10" t="s">
        <v>893</v>
      </c>
      <c r="T53" s="10" t="s">
        <v>894</v>
      </c>
      <c r="U53" s="10" t="s">
        <v>895</v>
      </c>
      <c r="V53" s="32" t="s">
        <v>896</v>
      </c>
      <c r="W53" s="18" t="s">
        <v>897</v>
      </c>
      <c r="X53" s="19" t="s">
        <v>712</v>
      </c>
      <c r="Y53" s="18">
        <v>142.88</v>
      </c>
      <c r="Z53" s="15">
        <f t="shared" si="1"/>
        <v>2.9060709436496697E-2</v>
      </c>
      <c r="AA53" s="15">
        <f t="shared" si="2"/>
        <v>8.7182128309490098E-2</v>
      </c>
      <c r="AB53" s="2">
        <v>25.896825124695933</v>
      </c>
      <c r="AC53" s="16">
        <v>56.109372376769215</v>
      </c>
      <c r="AD53" s="16">
        <v>43.89062762323077</v>
      </c>
      <c r="AE53" s="22"/>
      <c r="AF53" s="22"/>
      <c r="AG53" s="22"/>
      <c r="AH53" s="23"/>
      <c r="AI53" s="23"/>
      <c r="AJ53" s="23"/>
      <c r="AK53" s="45"/>
      <c r="AL53" s="45"/>
      <c r="AM53" s="45"/>
    </row>
    <row r="54" spans="3:39" s="38" customFormat="1" x14ac:dyDescent="0.3">
      <c r="C54" s="45">
        <v>39</v>
      </c>
      <c r="D54" s="12">
        <v>3000</v>
      </c>
      <c r="E54" s="13">
        <f t="shared" si="0"/>
        <v>409090.9090909079</v>
      </c>
      <c r="F54" s="10" t="s">
        <v>898</v>
      </c>
      <c r="G54" s="10" t="s">
        <v>899</v>
      </c>
      <c r="H54" s="10" t="s">
        <v>900</v>
      </c>
      <c r="I54" s="10" t="s">
        <v>901</v>
      </c>
      <c r="J54" s="10" t="s">
        <v>902</v>
      </c>
      <c r="K54" s="10" t="s">
        <v>903</v>
      </c>
      <c r="L54" s="10" t="s">
        <v>904</v>
      </c>
      <c r="M54" s="10" t="s">
        <v>905</v>
      </c>
      <c r="N54" s="10" t="s">
        <v>906</v>
      </c>
      <c r="O54" s="10" t="s">
        <v>907</v>
      </c>
      <c r="P54" s="10" t="s">
        <v>908</v>
      </c>
      <c r="Q54" s="10" t="s">
        <v>909</v>
      </c>
      <c r="R54" s="10" t="s">
        <v>910</v>
      </c>
      <c r="S54" s="10" t="s">
        <v>911</v>
      </c>
      <c r="T54" s="10" t="s">
        <v>912</v>
      </c>
      <c r="U54" s="10" t="s">
        <v>913</v>
      </c>
      <c r="V54" s="32" t="s">
        <v>896</v>
      </c>
      <c r="W54" s="18" t="s">
        <v>897</v>
      </c>
      <c r="X54" s="19" t="s">
        <v>712</v>
      </c>
      <c r="Y54" s="18">
        <v>142.88</v>
      </c>
      <c r="Z54" s="15">
        <f t="shared" si="1"/>
        <v>2.9060709436496697E-2</v>
      </c>
      <c r="AA54" s="15">
        <f t="shared" si="2"/>
        <v>8.7182128309490098E-2</v>
      </c>
      <c r="AB54" s="2">
        <v>23.837663247189873</v>
      </c>
      <c r="AC54" s="16">
        <v>54.767822014046693</v>
      </c>
      <c r="AD54" s="16">
        <v>45.232177985953307</v>
      </c>
      <c r="AE54" s="22"/>
      <c r="AF54" s="22"/>
      <c r="AG54" s="22"/>
      <c r="AH54" s="23"/>
      <c r="AI54" s="23"/>
      <c r="AJ54" s="23"/>
      <c r="AK54" s="45"/>
      <c r="AL54" s="45"/>
      <c r="AM54" s="45"/>
    </row>
    <row r="55" spans="3:39" s="38" customFormat="1" x14ac:dyDescent="0.3">
      <c r="V55" s="39"/>
      <c r="AK55" s="45"/>
      <c r="AL55" s="45"/>
      <c r="AM55" s="45"/>
    </row>
    <row r="56" spans="3:39" s="38" customFormat="1" x14ac:dyDescent="0.3">
      <c r="AC56" s="38" t="s">
        <v>13</v>
      </c>
      <c r="AK56" s="45"/>
      <c r="AL56" s="45"/>
      <c r="AM56" s="45"/>
    </row>
    <row r="57" spans="3:39" s="38" customFormat="1" x14ac:dyDescent="0.3">
      <c r="AC57" s="38" t="s">
        <v>49</v>
      </c>
      <c r="AK57" s="45"/>
      <c r="AL57" s="45"/>
      <c r="AM57" s="45"/>
    </row>
    <row r="58" spans="3:39" s="38" customFormat="1" x14ac:dyDescent="0.3">
      <c r="AC58" s="38" t="s">
        <v>50</v>
      </c>
      <c r="AK58" s="45"/>
      <c r="AL58" s="45"/>
      <c r="AM58" s="45"/>
    </row>
    <row r="59" spans="3:39" s="38" customFormat="1" x14ac:dyDescent="0.3">
      <c r="AC59" s="38" t="s">
        <v>51</v>
      </c>
      <c r="AK59" s="45"/>
      <c r="AL59" s="45"/>
      <c r="AM59" s="45"/>
    </row>
    <row r="60" spans="3:39" s="38" customFormat="1" x14ac:dyDescent="0.3">
      <c r="AK60" s="45"/>
      <c r="AL60" s="45"/>
      <c r="AM60" s="45"/>
    </row>
    <row r="61" spans="3:39" x14ac:dyDescent="0.3">
      <c r="AK61" s="45"/>
      <c r="AL61" s="45"/>
      <c r="AM61" s="45"/>
    </row>
    <row r="62" spans="3:39" x14ac:dyDescent="0.3">
      <c r="AK62" s="45"/>
      <c r="AL62" s="45"/>
      <c r="AM62" s="45"/>
    </row>
    <row r="63" spans="3:39" x14ac:dyDescent="0.3">
      <c r="AK63" s="45"/>
      <c r="AL63" s="45"/>
      <c r="AM63" s="45"/>
    </row>
    <row r="64" spans="3:39" hidden="1" x14ac:dyDescent="0.3">
      <c r="AK64" s="45"/>
      <c r="AL64" s="45"/>
      <c r="AM64" s="45"/>
    </row>
    <row r="65" spans="4:39" hidden="1" x14ac:dyDescent="0.3">
      <c r="D65" t="s">
        <v>62</v>
      </c>
      <c r="E65" t="s">
        <v>63</v>
      </c>
      <c r="F65" t="s">
        <v>64</v>
      </c>
      <c r="G65" t="s">
        <v>65</v>
      </c>
      <c r="H65" t="s">
        <v>66</v>
      </c>
      <c r="Y65" t="s">
        <v>67</v>
      </c>
      <c r="AB65" t="s">
        <v>68</v>
      </c>
      <c r="AC65" t="s">
        <v>69</v>
      </c>
      <c r="AE65">
        <f>AVERAGE(AB65:AB68)</f>
        <v>-20.430533796443317</v>
      </c>
      <c r="AF65" t="e">
        <f>AVERAGE(AC65:AC68)</f>
        <v>#DIV/0!</v>
      </c>
      <c r="AG65" t="e">
        <f>AVERAGE(AD65:AD68)</f>
        <v>#DIV/0!</v>
      </c>
      <c r="AH65">
        <f>Z65*(AE65/100)</f>
        <v>0</v>
      </c>
      <c r="AI65" t="e">
        <f>Z65*(AE65/100)*(AF65/100)</f>
        <v>#DIV/0!</v>
      </c>
      <c r="AJ65" t="e">
        <f>Z65*(AE65/100)*(AG65/100)</f>
        <v>#DIV/0!</v>
      </c>
      <c r="AK65" s="45">
        <f>_xlfn.STDEV.P(AB65:AB67)</f>
        <v>0</v>
      </c>
      <c r="AL65" s="45" t="e">
        <f>_xlfn.STDEV.P(AC65:AC67)</f>
        <v>#DIV/0!</v>
      </c>
      <c r="AM65" s="45" t="e">
        <f>_xlfn.STDEV.P(AD65:AD67)</f>
        <v>#DIV/0!</v>
      </c>
    </row>
    <row r="66" spans="4:39" hidden="1" x14ac:dyDescent="0.3">
      <c r="H66" t="s">
        <v>70</v>
      </c>
      <c r="I66" t="s">
        <v>71</v>
      </c>
      <c r="L66" t="s">
        <v>72</v>
      </c>
      <c r="M66" t="s">
        <v>73</v>
      </c>
      <c r="N66" t="s">
        <v>74</v>
      </c>
      <c r="O66" t="s">
        <v>75</v>
      </c>
      <c r="P66" t="s">
        <v>76</v>
      </c>
      <c r="Q66" t="s">
        <v>77</v>
      </c>
      <c r="R66" t="s">
        <v>78</v>
      </c>
      <c r="S66" t="s">
        <v>79</v>
      </c>
      <c r="T66" t="s">
        <v>80</v>
      </c>
      <c r="U66" t="s">
        <v>81</v>
      </c>
      <c r="V66" t="s">
        <v>82</v>
      </c>
      <c r="W66" t="s">
        <v>83</v>
      </c>
      <c r="X66" t="s">
        <v>84</v>
      </c>
      <c r="Y66" t="s">
        <v>1</v>
      </c>
      <c r="Z66" t="s">
        <v>2</v>
      </c>
      <c r="AA66" t="s">
        <v>85</v>
      </c>
      <c r="AB66" t="s">
        <v>86</v>
      </c>
      <c r="AC66" t="s">
        <v>11</v>
      </c>
      <c r="AD66" t="s">
        <v>87</v>
      </c>
      <c r="AK66" s="45"/>
      <c r="AL66" s="45"/>
      <c r="AM66" s="45"/>
    </row>
    <row r="67" spans="4:39" hidden="1" x14ac:dyDescent="0.3">
      <c r="D67">
        <v>-4</v>
      </c>
      <c r="E67">
        <v>0</v>
      </c>
      <c r="F67">
        <v>0</v>
      </c>
      <c r="G67">
        <v>3</v>
      </c>
      <c r="AA67">
        <v>0</v>
      </c>
      <c r="AB67">
        <v>-20.781465437563419</v>
      </c>
      <c r="AC67" t="e">
        <v>#DIV/0!</v>
      </c>
      <c r="AD67" t="e">
        <v>#DIV/0!</v>
      </c>
      <c r="AK67" s="45"/>
      <c r="AL67" s="45"/>
      <c r="AM67" s="45"/>
    </row>
    <row r="68" spans="4:39" hidden="1" x14ac:dyDescent="0.3">
      <c r="D68">
        <v>-3.5</v>
      </c>
      <c r="E68">
        <v>0</v>
      </c>
      <c r="F68">
        <v>0</v>
      </c>
      <c r="G68">
        <v>3</v>
      </c>
      <c r="AA68">
        <v>0</v>
      </c>
      <c r="AB68">
        <v>-20.079602155323215</v>
      </c>
      <c r="AC68" t="e">
        <v>#DIV/0!</v>
      </c>
      <c r="AD68" t="e">
        <v>#DIV/0!</v>
      </c>
      <c r="AE68" t="e">
        <v>#DIV/0!</v>
      </c>
      <c r="AF68" t="e">
        <v>#DIV/0!</v>
      </c>
      <c r="AG68" t="e">
        <v>#DIV/0!</v>
      </c>
      <c r="AH68" t="e">
        <v>#DIV/0!</v>
      </c>
    </row>
    <row r="69" spans="4:39" hidden="1" x14ac:dyDescent="0.3">
      <c r="D69">
        <v>-3</v>
      </c>
      <c r="E69">
        <v>0</v>
      </c>
      <c r="F69">
        <v>0</v>
      </c>
      <c r="G69">
        <v>3</v>
      </c>
      <c r="AA69">
        <v>0</v>
      </c>
      <c r="AB69">
        <v>94.983928713462433</v>
      </c>
      <c r="AC69" t="e">
        <v>#DIV/0!</v>
      </c>
      <c r="AD69" t="e">
        <v>#DIV/0!</v>
      </c>
      <c r="AE69" t="e">
        <v>#DIV/0!</v>
      </c>
      <c r="AF69" t="e">
        <v>#DIV/0!</v>
      </c>
      <c r="AG69" t="e">
        <v>#DIV/0!</v>
      </c>
      <c r="AH69" t="e">
        <v>#DIV/0!</v>
      </c>
    </row>
    <row r="70" spans="4:39" hidden="1" x14ac:dyDescent="0.3">
      <c r="D70">
        <v>-2.5</v>
      </c>
      <c r="E70">
        <v>0</v>
      </c>
      <c r="F70">
        <v>0</v>
      </c>
      <c r="G70">
        <v>3</v>
      </c>
      <c r="AA70">
        <v>0</v>
      </c>
      <c r="AB70">
        <v>52.992420947004462</v>
      </c>
      <c r="AC70" t="e">
        <v>#DIV/0!</v>
      </c>
      <c r="AD70" t="e">
        <v>#DIV/0!</v>
      </c>
      <c r="AE70" t="e">
        <v>#DIV/0!</v>
      </c>
      <c r="AF70" t="e">
        <v>#DIV/0!</v>
      </c>
      <c r="AG70" t="e">
        <v>#DIV/0!</v>
      </c>
      <c r="AH70" t="e">
        <v>#DIV/0!</v>
      </c>
    </row>
    <row r="71" spans="4:39" hidden="1" x14ac:dyDescent="0.3">
      <c r="D71">
        <v>-2</v>
      </c>
      <c r="E71">
        <v>0</v>
      </c>
      <c r="F71">
        <v>0</v>
      </c>
      <c r="G71">
        <v>3</v>
      </c>
      <c r="AA71">
        <v>0</v>
      </c>
      <c r="AB71">
        <v>79.916672551091281</v>
      </c>
      <c r="AC71" t="e">
        <v>#DIV/0!</v>
      </c>
      <c r="AD71" t="e">
        <v>#DIV/0!</v>
      </c>
      <c r="AE71" t="e">
        <v>#DIV/0!</v>
      </c>
      <c r="AF71" t="e">
        <v>#DIV/0!</v>
      </c>
      <c r="AG71" t="e">
        <v>#DIV/0!</v>
      </c>
      <c r="AH71" t="e">
        <v>#DIV/0!</v>
      </c>
    </row>
    <row r="72" spans="4:39" hidden="1" x14ac:dyDescent="0.3">
      <c r="D72">
        <v>-1.5</v>
      </c>
      <c r="E72">
        <v>0</v>
      </c>
      <c r="F72">
        <v>0</v>
      </c>
      <c r="G72">
        <v>3</v>
      </c>
      <c r="AA72">
        <v>0</v>
      </c>
      <c r="AB72">
        <v>88.821232642334266</v>
      </c>
      <c r="AC72" t="e">
        <v>#DIV/0!</v>
      </c>
      <c r="AD72" t="e">
        <v>#DIV/0!</v>
      </c>
      <c r="AE72" t="e">
        <v>#DIV/0!</v>
      </c>
      <c r="AF72" t="e">
        <v>#DIV/0!</v>
      </c>
      <c r="AG72" t="e">
        <v>#DIV/0!</v>
      </c>
      <c r="AH72" t="e">
        <v>#DIV/0!</v>
      </c>
    </row>
    <row r="73" spans="4:39" hidden="1" x14ac:dyDescent="0.3">
      <c r="D73">
        <v>-1</v>
      </c>
      <c r="E73">
        <v>0</v>
      </c>
      <c r="F73">
        <v>0</v>
      </c>
      <c r="G73">
        <v>3</v>
      </c>
      <c r="AA73">
        <v>0</v>
      </c>
      <c r="AB73">
        <v>100</v>
      </c>
      <c r="AC73" t="e">
        <v>#DIV/0!</v>
      </c>
      <c r="AD73" t="e">
        <v>#DIV/0!</v>
      </c>
      <c r="AE73" t="e">
        <v>#DIV/0!</v>
      </c>
      <c r="AF73" t="e">
        <v>#DIV/0!</v>
      </c>
      <c r="AG73" t="e">
        <v>#DIV/0!</v>
      </c>
      <c r="AH73" t="e">
        <v>#DIV/0!</v>
      </c>
    </row>
    <row r="74" spans="4:39" hidden="1" x14ac:dyDescent="0.3">
      <c r="D74">
        <v>-0.5</v>
      </c>
      <c r="E74">
        <v>0</v>
      </c>
      <c r="F74">
        <v>0</v>
      </c>
      <c r="G74">
        <v>3</v>
      </c>
      <c r="AA74">
        <v>0</v>
      </c>
      <c r="AB74">
        <v>100</v>
      </c>
      <c r="AC74" t="e">
        <v>#DIV/0!</v>
      </c>
      <c r="AD74" t="e">
        <v>#DIV/0!</v>
      </c>
      <c r="AE74" t="e">
        <v>#DIV/0!</v>
      </c>
      <c r="AF74" t="e">
        <v>#DIV/0!</v>
      </c>
      <c r="AG74" t="e">
        <v>#DIV/0!</v>
      </c>
      <c r="AH74" t="e">
        <v>#DIV/0!</v>
      </c>
    </row>
    <row r="75" spans="4:39" hidden="1" x14ac:dyDescent="0.3">
      <c r="D75">
        <v>0</v>
      </c>
      <c r="E75">
        <v>89.6</v>
      </c>
      <c r="F75">
        <v>1221818.1818181819</v>
      </c>
      <c r="G75">
        <v>3</v>
      </c>
      <c r="AA75">
        <v>0</v>
      </c>
      <c r="AB75">
        <v>100</v>
      </c>
      <c r="AC75" t="e">
        <v>#DIV/0!</v>
      </c>
      <c r="AD75" t="e">
        <v>#DIV/0!</v>
      </c>
      <c r="AE75" t="e">
        <v>#DIV/0!</v>
      </c>
      <c r="AF75" t="e">
        <v>#DIV/0!</v>
      </c>
      <c r="AG75" t="e">
        <v>#DIV/0!</v>
      </c>
      <c r="AH75" t="e">
        <v>#DIV/0!</v>
      </c>
    </row>
    <row r="76" spans="4:39" hidden="1" x14ac:dyDescent="0.3">
      <c r="D76">
        <v>0.5</v>
      </c>
      <c r="E76">
        <v>89.6</v>
      </c>
      <c r="F76">
        <v>1221818.1818181819</v>
      </c>
      <c r="G76">
        <v>3</v>
      </c>
      <c r="AA76">
        <v>0</v>
      </c>
      <c r="AB76">
        <v>100</v>
      </c>
      <c r="AC76" t="e">
        <v>#DIV/0!</v>
      </c>
      <c r="AD76" t="e">
        <v>#DIV/0!</v>
      </c>
      <c r="AE76" t="e">
        <v>#DIV/0!</v>
      </c>
      <c r="AF76" t="e">
        <v>#DIV/0!</v>
      </c>
      <c r="AG76" t="e">
        <v>#DIV/0!</v>
      </c>
      <c r="AH76" t="e">
        <v>#DIV/0!</v>
      </c>
    </row>
    <row r="77" spans="4:39" hidden="1" x14ac:dyDescent="0.3">
      <c r="D77">
        <v>1</v>
      </c>
      <c r="E77">
        <v>89.6</v>
      </c>
      <c r="F77">
        <v>1221818.1818181819</v>
      </c>
      <c r="G77">
        <v>3</v>
      </c>
      <c r="AA77">
        <v>0</v>
      </c>
      <c r="AB77">
        <v>100</v>
      </c>
      <c r="AC77" t="e">
        <v>#DIV/0!</v>
      </c>
      <c r="AD77" t="e">
        <v>#DIV/0!</v>
      </c>
      <c r="AE77" t="e">
        <v>#DIV/0!</v>
      </c>
      <c r="AF77" t="e">
        <v>#DIV/0!</v>
      </c>
      <c r="AG77" t="e">
        <v>#DIV/0!</v>
      </c>
      <c r="AH77" t="e">
        <v>#DIV/0!</v>
      </c>
    </row>
    <row r="78" spans="4:39" hidden="1" x14ac:dyDescent="0.3">
      <c r="D78">
        <v>1.5</v>
      </c>
      <c r="E78">
        <v>89.6</v>
      </c>
      <c r="F78">
        <v>1221818.1818181819</v>
      </c>
      <c r="G78">
        <v>3</v>
      </c>
      <c r="AA78">
        <v>0</v>
      </c>
      <c r="AB78">
        <v>100</v>
      </c>
      <c r="AC78" t="e">
        <v>#DIV/0!</v>
      </c>
      <c r="AD78" t="e">
        <v>#DIV/0!</v>
      </c>
      <c r="AE78" t="e">
        <v>#DIV/0!</v>
      </c>
      <c r="AF78" t="e">
        <v>#DIV/0!</v>
      </c>
      <c r="AG78" t="e">
        <v>#DIV/0!</v>
      </c>
      <c r="AH78" t="e">
        <v>#DIV/0!</v>
      </c>
    </row>
    <row r="79" spans="4:39" hidden="1" x14ac:dyDescent="0.3">
      <c r="D79">
        <v>2</v>
      </c>
      <c r="E79">
        <v>89.6</v>
      </c>
      <c r="F79">
        <v>1221818.1818181819</v>
      </c>
      <c r="G79">
        <v>3</v>
      </c>
      <c r="H79" t="s">
        <v>284</v>
      </c>
      <c r="I79" t="s">
        <v>285</v>
      </c>
      <c r="L79" t="s">
        <v>286</v>
      </c>
      <c r="M79" t="s">
        <v>287</v>
      </c>
      <c r="N79" t="s">
        <v>288</v>
      </c>
      <c r="O79" t="s">
        <v>289</v>
      </c>
      <c r="P79" t="s">
        <v>290</v>
      </c>
      <c r="Q79" t="s">
        <v>291</v>
      </c>
      <c r="R79" t="s">
        <v>292</v>
      </c>
      <c r="S79" t="s">
        <v>293</v>
      </c>
      <c r="T79" t="s">
        <v>294</v>
      </c>
      <c r="U79" t="s">
        <v>295</v>
      </c>
      <c r="V79" t="s">
        <v>296</v>
      </c>
      <c r="W79" t="s">
        <v>297</v>
      </c>
      <c r="X79" t="s">
        <v>298</v>
      </c>
      <c r="Y79" t="s">
        <v>96</v>
      </c>
      <c r="Z79" t="s">
        <v>107</v>
      </c>
      <c r="AA79">
        <v>164.298</v>
      </c>
      <c r="AB79">
        <v>67.302376276751772</v>
      </c>
      <c r="AC79">
        <v>126.20312724465627</v>
      </c>
      <c r="AD79">
        <v>32.813152920509694</v>
      </c>
      <c r="AE79">
        <v>0</v>
      </c>
      <c r="AF79">
        <v>79.36490975236778</v>
      </c>
      <c r="AG79">
        <v>20.635090247632224</v>
      </c>
      <c r="AH79">
        <v>0</v>
      </c>
    </row>
    <row r="80" spans="4:39" hidden="1" x14ac:dyDescent="0.3">
      <c r="D80">
        <v>2.5</v>
      </c>
      <c r="E80">
        <v>89.6</v>
      </c>
      <c r="F80">
        <v>1221818.1818181819</v>
      </c>
      <c r="G80">
        <v>3</v>
      </c>
      <c r="H80" t="s">
        <v>299</v>
      </c>
      <c r="I80" t="s">
        <v>300</v>
      </c>
      <c r="L80" t="s">
        <v>164</v>
      </c>
      <c r="M80" t="s">
        <v>301</v>
      </c>
      <c r="N80" t="s">
        <v>302</v>
      </c>
      <c r="O80" t="s">
        <v>303</v>
      </c>
      <c r="P80" t="s">
        <v>304</v>
      </c>
      <c r="Q80" t="s">
        <v>305</v>
      </c>
      <c r="R80" t="s">
        <v>97</v>
      </c>
      <c r="S80" t="s">
        <v>101</v>
      </c>
      <c r="T80" t="s">
        <v>57</v>
      </c>
      <c r="U80" t="s">
        <v>306</v>
      </c>
      <c r="V80" t="s">
        <v>307</v>
      </c>
      <c r="W80" t="s">
        <v>308</v>
      </c>
      <c r="X80" t="s">
        <v>298</v>
      </c>
      <c r="Y80" t="s">
        <v>309</v>
      </c>
      <c r="Z80" t="s">
        <v>92</v>
      </c>
      <c r="AA80">
        <v>136.41999999999999</v>
      </c>
      <c r="AB80">
        <v>66.859638621457393</v>
      </c>
      <c r="AC80">
        <v>128.51980802039569</v>
      </c>
      <c r="AD80">
        <v>33.255855724317549</v>
      </c>
      <c r="AE80">
        <v>0</v>
      </c>
      <c r="AF80">
        <v>79.443227148926269</v>
      </c>
      <c r="AG80">
        <v>20.556772851073738</v>
      </c>
      <c r="AH80">
        <v>0</v>
      </c>
    </row>
    <row r="81" spans="4:34" hidden="1" x14ac:dyDescent="0.3">
      <c r="D81">
        <v>3</v>
      </c>
      <c r="E81">
        <v>89.4</v>
      </c>
      <c r="F81">
        <v>12190.909090909092</v>
      </c>
      <c r="G81">
        <v>3</v>
      </c>
      <c r="H81" t="s">
        <v>310</v>
      </c>
      <c r="I81" t="s">
        <v>311</v>
      </c>
      <c r="L81" t="s">
        <v>153</v>
      </c>
      <c r="M81" t="s">
        <v>313</v>
      </c>
      <c r="N81" t="s">
        <v>314</v>
      </c>
      <c r="O81" t="s">
        <v>315</v>
      </c>
      <c r="P81" t="s">
        <v>316</v>
      </c>
      <c r="Q81" t="s">
        <v>154</v>
      </c>
      <c r="R81" t="s">
        <v>317</v>
      </c>
      <c r="S81" t="s">
        <v>318</v>
      </c>
      <c r="T81" t="s">
        <v>319</v>
      </c>
      <c r="U81" t="s">
        <v>125</v>
      </c>
      <c r="V81" t="s">
        <v>320</v>
      </c>
      <c r="W81" t="s">
        <v>321</v>
      </c>
      <c r="X81" t="s">
        <v>322</v>
      </c>
      <c r="Y81" t="s">
        <v>309</v>
      </c>
      <c r="Z81" t="s">
        <v>92</v>
      </c>
      <c r="AA81">
        <v>136.41999999999999</v>
      </c>
      <c r="AB81">
        <v>67.113058280465111</v>
      </c>
      <c r="AC81">
        <v>126.44725757985655</v>
      </c>
      <c r="AD81">
        <v>33.009408778752665</v>
      </c>
      <c r="AE81">
        <v>0</v>
      </c>
      <c r="AF81">
        <v>79.298821722187313</v>
      </c>
      <c r="AG81">
        <v>20.701178277812687</v>
      </c>
      <c r="AH81">
        <v>0</v>
      </c>
    </row>
    <row r="82" spans="4:34" hidden="1" x14ac:dyDescent="0.3">
      <c r="D82">
        <v>3.5</v>
      </c>
      <c r="E82">
        <v>89.4</v>
      </c>
      <c r="F82">
        <v>12190.909090909092</v>
      </c>
      <c r="G82">
        <v>3</v>
      </c>
      <c r="H82" t="s">
        <v>323</v>
      </c>
      <c r="I82" t="s">
        <v>324</v>
      </c>
      <c r="L82" t="s">
        <v>327</v>
      </c>
      <c r="M82" t="s">
        <v>138</v>
      </c>
      <c r="N82" t="s">
        <v>328</v>
      </c>
      <c r="O82" t="s">
        <v>329</v>
      </c>
      <c r="P82" t="s">
        <v>330</v>
      </c>
      <c r="Q82" t="s">
        <v>331</v>
      </c>
      <c r="R82" t="s">
        <v>332</v>
      </c>
      <c r="S82" t="s">
        <v>99</v>
      </c>
      <c r="T82" t="s">
        <v>333</v>
      </c>
      <c r="U82" t="s">
        <v>334</v>
      </c>
      <c r="V82" t="s">
        <v>335</v>
      </c>
      <c r="W82" t="s">
        <v>336</v>
      </c>
      <c r="X82" t="s">
        <v>337</v>
      </c>
      <c r="Y82" t="s">
        <v>338</v>
      </c>
      <c r="Z82" t="s">
        <v>92</v>
      </c>
      <c r="AA82">
        <v>136.04</v>
      </c>
      <c r="AB82">
        <v>67.098972639720898</v>
      </c>
      <c r="AC82">
        <v>126.23792619513732</v>
      </c>
      <c r="AD82">
        <v>33.025815206851242</v>
      </c>
      <c r="AE82">
        <v>0</v>
      </c>
      <c r="AF82">
        <v>79.263443822098424</v>
      </c>
      <c r="AG82">
        <v>20.736556177901573</v>
      </c>
      <c r="AH82">
        <v>0</v>
      </c>
    </row>
    <row r="83" spans="4:34" hidden="1" x14ac:dyDescent="0.3">
      <c r="D83">
        <v>4</v>
      </c>
      <c r="E83">
        <v>89.4</v>
      </c>
      <c r="F83">
        <v>12190.909090909092</v>
      </c>
      <c r="G83">
        <v>3</v>
      </c>
      <c r="H83" t="s">
        <v>339</v>
      </c>
      <c r="I83" t="s">
        <v>340</v>
      </c>
      <c r="L83" t="s">
        <v>343</v>
      </c>
      <c r="M83" t="s">
        <v>344</v>
      </c>
      <c r="N83" t="s">
        <v>345</v>
      </c>
      <c r="O83" t="s">
        <v>346</v>
      </c>
      <c r="P83" t="s">
        <v>347</v>
      </c>
      <c r="Q83" t="s">
        <v>348</v>
      </c>
      <c r="R83" t="s">
        <v>349</v>
      </c>
      <c r="S83" t="s">
        <v>350</v>
      </c>
      <c r="T83" t="s">
        <v>95</v>
      </c>
      <c r="U83" t="s">
        <v>351</v>
      </c>
      <c r="V83" t="s">
        <v>352</v>
      </c>
      <c r="W83" t="s">
        <v>353</v>
      </c>
      <c r="X83" t="s">
        <v>322</v>
      </c>
      <c r="Y83" t="s">
        <v>354</v>
      </c>
      <c r="Z83" t="s">
        <v>92</v>
      </c>
      <c r="AA83">
        <v>136.80000000000001</v>
      </c>
      <c r="AB83">
        <v>67.21986317627956</v>
      </c>
      <c r="AC83">
        <v>125.54861778375019</v>
      </c>
      <c r="AD83">
        <v>32.904708881972446</v>
      </c>
      <c r="AE83">
        <v>0</v>
      </c>
      <c r="AF83">
        <v>79.233816307694767</v>
      </c>
      <c r="AG83">
        <v>20.766183692305241</v>
      </c>
      <c r="AH83">
        <v>0</v>
      </c>
    </row>
    <row r="84" spans="4:34" hidden="1" x14ac:dyDescent="0.3">
      <c r="D84">
        <v>4.5</v>
      </c>
      <c r="E84">
        <v>89.4</v>
      </c>
      <c r="F84">
        <v>12190.909090909092</v>
      </c>
      <c r="G84">
        <v>3</v>
      </c>
      <c r="H84" t="s">
        <v>355</v>
      </c>
      <c r="I84" t="s">
        <v>356</v>
      </c>
      <c r="L84" t="s">
        <v>357</v>
      </c>
      <c r="M84" t="s">
        <v>358</v>
      </c>
      <c r="N84" t="s">
        <v>329</v>
      </c>
      <c r="O84" t="s">
        <v>359</v>
      </c>
      <c r="P84" t="s">
        <v>94</v>
      </c>
      <c r="Q84" t="s">
        <v>360</v>
      </c>
      <c r="R84" t="s">
        <v>361</v>
      </c>
      <c r="S84" t="s">
        <v>362</v>
      </c>
      <c r="T84" t="s">
        <v>363</v>
      </c>
      <c r="U84" t="s">
        <v>364</v>
      </c>
      <c r="V84" t="s">
        <v>365</v>
      </c>
      <c r="W84" t="s">
        <v>129</v>
      </c>
      <c r="X84" t="s">
        <v>366</v>
      </c>
      <c r="Y84" t="s">
        <v>354</v>
      </c>
      <c r="Z84" t="s">
        <v>92</v>
      </c>
      <c r="AA84">
        <v>136.80000000000001</v>
      </c>
      <c r="AB84">
        <v>66.449551041476042</v>
      </c>
      <c r="AC84">
        <v>126.92209560535044</v>
      </c>
      <c r="AD84">
        <v>33.704371197193069</v>
      </c>
      <c r="AE84">
        <v>0</v>
      </c>
      <c r="AF84">
        <v>79.016925499192155</v>
      </c>
      <c r="AG84">
        <v>20.983074500807835</v>
      </c>
      <c r="AH84">
        <v>0</v>
      </c>
    </row>
    <row r="85" spans="4:34" hidden="1" x14ac:dyDescent="0.3">
      <c r="D85">
        <v>5</v>
      </c>
      <c r="E85">
        <v>89.4</v>
      </c>
      <c r="F85">
        <v>12190.909090909092</v>
      </c>
      <c r="G85">
        <v>3</v>
      </c>
      <c r="H85" t="s">
        <v>367</v>
      </c>
      <c r="I85" t="s">
        <v>368</v>
      </c>
      <c r="L85" t="s">
        <v>214</v>
      </c>
      <c r="M85" t="s">
        <v>58</v>
      </c>
      <c r="N85" t="s">
        <v>369</v>
      </c>
      <c r="O85" t="s">
        <v>370</v>
      </c>
      <c r="P85" t="s">
        <v>371</v>
      </c>
      <c r="Q85" t="s">
        <v>372</v>
      </c>
      <c r="R85" t="s">
        <v>373</v>
      </c>
      <c r="S85" t="s">
        <v>374</v>
      </c>
      <c r="T85" t="s">
        <v>375</v>
      </c>
      <c r="U85" t="s">
        <v>376</v>
      </c>
      <c r="V85" t="s">
        <v>377</v>
      </c>
      <c r="W85" t="s">
        <v>378</v>
      </c>
      <c r="X85" t="s">
        <v>366</v>
      </c>
      <c r="Y85" t="s">
        <v>354</v>
      </c>
      <c r="Z85" t="s">
        <v>92</v>
      </c>
      <c r="AA85">
        <v>136.80000000000001</v>
      </c>
      <c r="AB85">
        <v>63.246690749176373</v>
      </c>
      <c r="AC85">
        <v>127.28248022882825</v>
      </c>
      <c r="AD85">
        <v>37.171758506461259</v>
      </c>
      <c r="AE85">
        <v>0</v>
      </c>
      <c r="AF85">
        <v>77.396898497524262</v>
      </c>
      <c r="AG85">
        <v>22.603101502475738</v>
      </c>
      <c r="AH85">
        <v>0</v>
      </c>
    </row>
    <row r="86" spans="4:34" hidden="1" x14ac:dyDescent="0.3">
      <c r="D86">
        <v>5.5</v>
      </c>
      <c r="E86">
        <v>89.4</v>
      </c>
      <c r="F86">
        <v>12190.909090909092</v>
      </c>
      <c r="G86">
        <v>3</v>
      </c>
      <c r="H86" t="s">
        <v>379</v>
      </c>
      <c r="I86" t="s">
        <v>380</v>
      </c>
      <c r="L86" t="s">
        <v>381</v>
      </c>
      <c r="M86" t="s">
        <v>382</v>
      </c>
      <c r="N86" t="s">
        <v>383</v>
      </c>
      <c r="O86" t="s">
        <v>384</v>
      </c>
      <c r="P86" t="s">
        <v>385</v>
      </c>
      <c r="Q86" t="s">
        <v>386</v>
      </c>
      <c r="R86" t="s">
        <v>387</v>
      </c>
      <c r="S86" t="s">
        <v>388</v>
      </c>
      <c r="T86" t="s">
        <v>389</v>
      </c>
      <c r="U86" t="s">
        <v>390</v>
      </c>
      <c r="V86" t="s">
        <v>391</v>
      </c>
      <c r="W86" t="s">
        <v>392</v>
      </c>
      <c r="X86" t="s">
        <v>393</v>
      </c>
      <c r="Y86" t="s">
        <v>394</v>
      </c>
      <c r="Z86" t="s">
        <v>395</v>
      </c>
      <c r="AA86">
        <v>109.80200000000001</v>
      </c>
      <c r="AB86">
        <v>62.721590017864962</v>
      </c>
      <c r="AC86">
        <v>128.03935341054108</v>
      </c>
      <c r="AD86">
        <v>37.749093889578731</v>
      </c>
      <c r="AE86">
        <v>0</v>
      </c>
      <c r="AF86">
        <v>77.230564309922556</v>
      </c>
      <c r="AG86">
        <v>22.769435690077454</v>
      </c>
      <c r="AH86">
        <v>0</v>
      </c>
    </row>
    <row r="87" spans="4:34" hidden="1" x14ac:dyDescent="0.3">
      <c r="D87">
        <v>6</v>
      </c>
      <c r="E87">
        <v>89.4</v>
      </c>
      <c r="F87">
        <v>12190.909090909092</v>
      </c>
      <c r="G87">
        <v>3</v>
      </c>
      <c r="H87" t="s">
        <v>396</v>
      </c>
      <c r="I87" t="s">
        <v>397</v>
      </c>
      <c r="L87" t="s">
        <v>398</v>
      </c>
      <c r="M87" t="s">
        <v>399</v>
      </c>
      <c r="N87" t="s">
        <v>400</v>
      </c>
      <c r="O87" t="s">
        <v>401</v>
      </c>
      <c r="P87" t="s">
        <v>402</v>
      </c>
      <c r="Q87" t="s">
        <v>403</v>
      </c>
      <c r="R87" t="s">
        <v>404</v>
      </c>
      <c r="S87" t="s">
        <v>186</v>
      </c>
      <c r="T87" t="s">
        <v>405</v>
      </c>
      <c r="U87" t="s">
        <v>336</v>
      </c>
      <c r="V87" t="s">
        <v>406</v>
      </c>
      <c r="W87" t="s">
        <v>407</v>
      </c>
      <c r="X87" t="s">
        <v>366</v>
      </c>
      <c r="Y87" t="s">
        <v>408</v>
      </c>
      <c r="Z87" t="s">
        <v>395</v>
      </c>
      <c r="AA87">
        <v>109.461</v>
      </c>
      <c r="AB87">
        <v>62.781170099491348</v>
      </c>
      <c r="AC87">
        <v>126.79156761708832</v>
      </c>
      <c r="AD87">
        <v>37.717922266712264</v>
      </c>
      <c r="AE87">
        <v>0</v>
      </c>
      <c r="AF87">
        <v>77.072494545236324</v>
      </c>
      <c r="AG87">
        <v>22.927505454763665</v>
      </c>
      <c r="AH87">
        <v>0</v>
      </c>
    </row>
    <row r="88" spans="4:34" hidden="1" x14ac:dyDescent="0.3">
      <c r="D88">
        <v>6.5</v>
      </c>
      <c r="E88">
        <v>89.4</v>
      </c>
      <c r="F88">
        <v>12190.909090909092</v>
      </c>
      <c r="G88">
        <v>3</v>
      </c>
      <c r="H88" t="s">
        <v>409</v>
      </c>
      <c r="I88" t="s">
        <v>410</v>
      </c>
      <c r="L88" t="s">
        <v>413</v>
      </c>
      <c r="M88" t="s">
        <v>414</v>
      </c>
      <c r="N88" t="s">
        <v>415</v>
      </c>
      <c r="O88" t="s">
        <v>416</v>
      </c>
      <c r="P88" t="s">
        <v>417</v>
      </c>
      <c r="Q88" t="s">
        <v>418</v>
      </c>
      <c r="R88" t="s">
        <v>419</v>
      </c>
      <c r="S88" t="s">
        <v>420</v>
      </c>
      <c r="T88" t="s">
        <v>421</v>
      </c>
      <c r="U88" t="s">
        <v>422</v>
      </c>
      <c r="V88" t="s">
        <v>423</v>
      </c>
      <c r="W88" t="s">
        <v>424</v>
      </c>
      <c r="X88" t="s">
        <v>425</v>
      </c>
      <c r="Y88" t="s">
        <v>408</v>
      </c>
      <c r="Z88" t="s">
        <v>395</v>
      </c>
      <c r="AA88">
        <v>109.461</v>
      </c>
      <c r="AB88">
        <v>62.680881380417262</v>
      </c>
      <c r="AC88">
        <v>126.96786039692405</v>
      </c>
      <c r="AD88">
        <v>37.809002776409763</v>
      </c>
      <c r="AE88">
        <v>0</v>
      </c>
      <c r="AF88">
        <v>77.05442253950585</v>
      </c>
      <c r="AG88">
        <v>22.945577460494146</v>
      </c>
      <c r="AH88">
        <v>0</v>
      </c>
    </row>
    <row r="89" spans="4:34" hidden="1" x14ac:dyDescent="0.3">
      <c r="D89">
        <v>7</v>
      </c>
      <c r="E89">
        <v>89.4</v>
      </c>
      <c r="F89">
        <v>12190.909090909092</v>
      </c>
      <c r="G89">
        <v>3</v>
      </c>
      <c r="H89" t="s">
        <v>426</v>
      </c>
      <c r="I89" t="s">
        <v>427</v>
      </c>
      <c r="L89" t="s">
        <v>430</v>
      </c>
      <c r="M89" t="s">
        <v>431</v>
      </c>
      <c r="N89" t="s">
        <v>432</v>
      </c>
      <c r="O89" t="s">
        <v>433</v>
      </c>
      <c r="P89" t="s">
        <v>434</v>
      </c>
      <c r="Q89" t="s">
        <v>56</v>
      </c>
      <c r="R89" t="s">
        <v>226</v>
      </c>
      <c r="S89" t="s">
        <v>435</v>
      </c>
      <c r="T89" t="s">
        <v>436</v>
      </c>
      <c r="U89" t="s">
        <v>437</v>
      </c>
      <c r="V89" t="s">
        <v>438</v>
      </c>
      <c r="W89" t="s">
        <v>439</v>
      </c>
      <c r="X89" t="s">
        <v>440</v>
      </c>
      <c r="Y89" t="s">
        <v>394</v>
      </c>
      <c r="Z89" t="s">
        <v>395</v>
      </c>
      <c r="AA89">
        <v>109.80200000000001</v>
      </c>
      <c r="AB89">
        <v>62.451835896925637</v>
      </c>
      <c r="AC89">
        <v>128.05737402288219</v>
      </c>
      <c r="AD89">
        <v>38.04681532193667</v>
      </c>
      <c r="AE89">
        <v>0</v>
      </c>
      <c r="AF89">
        <v>77.094608226313582</v>
      </c>
      <c r="AG89">
        <v>22.905391773686432</v>
      </c>
      <c r="AH89">
        <v>0</v>
      </c>
    </row>
    <row r="90" spans="4:34" hidden="1" x14ac:dyDescent="0.3">
      <c r="D90">
        <v>7.5</v>
      </c>
      <c r="E90">
        <v>89.4</v>
      </c>
      <c r="F90">
        <v>12190.909090909092</v>
      </c>
      <c r="G90">
        <v>3</v>
      </c>
      <c r="H90" t="s">
        <v>441</v>
      </c>
      <c r="I90" t="s">
        <v>442</v>
      </c>
      <c r="L90" t="s">
        <v>445</v>
      </c>
      <c r="M90" t="s">
        <v>446</v>
      </c>
      <c r="N90" t="s">
        <v>447</v>
      </c>
      <c r="O90" t="s">
        <v>234</v>
      </c>
      <c r="P90" t="s">
        <v>250</v>
      </c>
      <c r="Q90" t="s">
        <v>448</v>
      </c>
      <c r="R90" t="s">
        <v>449</v>
      </c>
      <c r="S90" t="s">
        <v>113</v>
      </c>
      <c r="T90" t="s">
        <v>450</v>
      </c>
      <c r="U90" t="s">
        <v>451</v>
      </c>
      <c r="V90" t="s">
        <v>452</v>
      </c>
      <c r="W90" t="s">
        <v>453</v>
      </c>
      <c r="X90" t="s">
        <v>454</v>
      </c>
      <c r="Y90" t="s">
        <v>408</v>
      </c>
      <c r="Z90" t="s">
        <v>395</v>
      </c>
      <c r="AA90">
        <v>109.461</v>
      </c>
      <c r="AB90">
        <v>62.334011733096695</v>
      </c>
      <c r="AC90">
        <v>128.66848422546431</v>
      </c>
      <c r="AD90">
        <v>38.169640892184887</v>
      </c>
      <c r="AE90">
        <v>0</v>
      </c>
      <c r="AF90">
        <v>77.121751479004686</v>
      </c>
      <c r="AG90">
        <v>22.87824852099531</v>
      </c>
      <c r="AH90">
        <v>0</v>
      </c>
    </row>
    <row r="91" spans="4:34" hidden="1" x14ac:dyDescent="0.3">
      <c r="D91">
        <v>8</v>
      </c>
      <c r="E91">
        <v>89.4</v>
      </c>
      <c r="F91">
        <v>12190.909090909092</v>
      </c>
      <c r="G91">
        <v>3</v>
      </c>
      <c r="H91" t="s">
        <v>455</v>
      </c>
      <c r="I91" t="s">
        <v>391</v>
      </c>
      <c r="L91" t="s">
        <v>251</v>
      </c>
      <c r="M91" t="s">
        <v>449</v>
      </c>
      <c r="N91" t="s">
        <v>104</v>
      </c>
      <c r="O91" t="s">
        <v>456</v>
      </c>
      <c r="P91" t="s">
        <v>457</v>
      </c>
      <c r="Q91" t="s">
        <v>458</v>
      </c>
      <c r="R91" t="s">
        <v>100</v>
      </c>
      <c r="S91" t="s">
        <v>459</v>
      </c>
      <c r="T91" t="s">
        <v>460</v>
      </c>
      <c r="U91" t="s">
        <v>461</v>
      </c>
      <c r="V91" t="s">
        <v>462</v>
      </c>
      <c r="W91" t="s">
        <v>463</v>
      </c>
      <c r="X91" t="s">
        <v>464</v>
      </c>
      <c r="Y91" t="s">
        <v>394</v>
      </c>
      <c r="Z91" t="s">
        <v>395</v>
      </c>
      <c r="AA91">
        <v>109.80200000000001</v>
      </c>
      <c r="AB91">
        <v>61.568941279601766</v>
      </c>
      <c r="AC91">
        <v>127.06072673774777</v>
      </c>
      <c r="AD91">
        <v>39.084245785644868</v>
      </c>
      <c r="AE91">
        <v>0</v>
      </c>
      <c r="AF91">
        <v>76.475817960641606</v>
      </c>
      <c r="AG91">
        <v>23.52418203935839</v>
      </c>
      <c r="AH91">
        <v>0</v>
      </c>
    </row>
    <row r="92" spans="4:34" hidden="1" x14ac:dyDescent="0.3">
      <c r="D92">
        <v>8.5</v>
      </c>
      <c r="E92">
        <v>89.3</v>
      </c>
      <c r="F92">
        <v>12177.272727272726</v>
      </c>
      <c r="G92">
        <v>3</v>
      </c>
      <c r="H92" t="s">
        <v>465</v>
      </c>
      <c r="I92" t="s">
        <v>466</v>
      </c>
      <c r="L92" t="s">
        <v>467</v>
      </c>
      <c r="M92" t="s">
        <v>468</v>
      </c>
      <c r="N92" t="s">
        <v>469</v>
      </c>
      <c r="O92" t="s">
        <v>470</v>
      </c>
      <c r="P92" t="s">
        <v>471</v>
      </c>
      <c r="Q92" t="s">
        <v>472</v>
      </c>
      <c r="R92" t="s">
        <v>473</v>
      </c>
      <c r="S92" t="s">
        <v>474</v>
      </c>
      <c r="T92" t="s">
        <v>475</v>
      </c>
      <c r="U92" t="s">
        <v>476</v>
      </c>
      <c r="V92" t="s">
        <v>477</v>
      </c>
      <c r="W92" t="s">
        <v>478</v>
      </c>
      <c r="X92" t="s">
        <v>322</v>
      </c>
      <c r="Y92" t="s">
        <v>479</v>
      </c>
      <c r="Z92" t="s">
        <v>395</v>
      </c>
      <c r="AA92">
        <v>110.143</v>
      </c>
      <c r="AB92">
        <v>57.891716416298557</v>
      </c>
      <c r="AC92">
        <v>127.60253937930537</v>
      </c>
      <c r="AD92">
        <v>43.525994548437488</v>
      </c>
      <c r="AE92">
        <v>0</v>
      </c>
      <c r="AF92">
        <v>74.565320259907182</v>
      </c>
      <c r="AG92">
        <v>25.434679740092825</v>
      </c>
      <c r="AH92">
        <v>0</v>
      </c>
    </row>
    <row r="93" spans="4:34" hidden="1" x14ac:dyDescent="0.3">
      <c r="D93">
        <v>9</v>
      </c>
      <c r="E93">
        <v>89.4</v>
      </c>
      <c r="F93">
        <v>12190.909090909092</v>
      </c>
      <c r="G93">
        <v>3</v>
      </c>
      <c r="H93" t="s">
        <v>480</v>
      </c>
      <c r="I93" t="s">
        <v>481</v>
      </c>
      <c r="L93" t="s">
        <v>482</v>
      </c>
      <c r="M93" t="s">
        <v>483</v>
      </c>
      <c r="N93" t="s">
        <v>484</v>
      </c>
      <c r="O93" t="s">
        <v>485</v>
      </c>
      <c r="P93" t="s">
        <v>486</v>
      </c>
      <c r="Q93" t="s">
        <v>110</v>
      </c>
      <c r="R93" t="s">
        <v>487</v>
      </c>
      <c r="S93" t="s">
        <v>488</v>
      </c>
      <c r="T93" t="s">
        <v>489</v>
      </c>
      <c r="U93" t="s">
        <v>490</v>
      </c>
      <c r="V93" t="s">
        <v>491</v>
      </c>
      <c r="W93" t="s">
        <v>492</v>
      </c>
      <c r="X93" t="s">
        <v>493</v>
      </c>
      <c r="Y93" t="s">
        <v>494</v>
      </c>
      <c r="Z93" t="s">
        <v>495</v>
      </c>
      <c r="AA93">
        <v>85.768000000000001</v>
      </c>
      <c r="AB93">
        <v>57.266175611121184</v>
      </c>
      <c r="AC93">
        <v>127.88105400577064</v>
      </c>
      <c r="AD93">
        <v>44.32938615103771</v>
      </c>
      <c r="AE93">
        <v>0</v>
      </c>
      <c r="AF93">
        <v>74.258595407645998</v>
      </c>
      <c r="AG93">
        <v>25.741404592354005</v>
      </c>
      <c r="AH93">
        <v>0</v>
      </c>
    </row>
    <row r="94" spans="4:34" hidden="1" x14ac:dyDescent="0.3">
      <c r="D94">
        <v>9.5</v>
      </c>
      <c r="E94">
        <v>89.4</v>
      </c>
      <c r="F94">
        <v>12190.909090909092</v>
      </c>
      <c r="G94">
        <v>3</v>
      </c>
      <c r="H94" t="s">
        <v>496</v>
      </c>
      <c r="I94" t="s">
        <v>189</v>
      </c>
      <c r="L94" t="s">
        <v>497</v>
      </c>
      <c r="M94" t="s">
        <v>498</v>
      </c>
      <c r="N94" t="s">
        <v>499</v>
      </c>
      <c r="O94" t="s">
        <v>500</v>
      </c>
      <c r="P94" t="s">
        <v>501</v>
      </c>
      <c r="Q94" t="s">
        <v>310</v>
      </c>
      <c r="R94" t="s">
        <v>502</v>
      </c>
      <c r="S94" t="s">
        <v>503</v>
      </c>
      <c r="T94" t="s">
        <v>504</v>
      </c>
      <c r="U94" t="s">
        <v>505</v>
      </c>
      <c r="V94" t="s">
        <v>506</v>
      </c>
      <c r="W94" t="s">
        <v>507</v>
      </c>
      <c r="X94" t="s">
        <v>493</v>
      </c>
      <c r="Y94" t="s">
        <v>494</v>
      </c>
      <c r="Z94" t="s">
        <v>495</v>
      </c>
      <c r="AA94">
        <v>85.768000000000001</v>
      </c>
      <c r="AB94">
        <v>57.677360923009068</v>
      </c>
      <c r="AC94">
        <v>124.21851769372527</v>
      </c>
      <c r="AD94">
        <v>43.956503224865138</v>
      </c>
      <c r="AE94">
        <v>0</v>
      </c>
      <c r="AF94">
        <v>73.862644413676961</v>
      </c>
      <c r="AG94">
        <v>26.137355586323046</v>
      </c>
      <c r="AH94">
        <v>0</v>
      </c>
    </row>
    <row r="95" spans="4:34" hidden="1" x14ac:dyDescent="0.3">
      <c r="D95">
        <v>10</v>
      </c>
      <c r="E95">
        <v>89.3</v>
      </c>
      <c r="F95">
        <v>12177.272727272726</v>
      </c>
      <c r="G95">
        <v>3</v>
      </c>
      <c r="H95" t="s">
        <v>508</v>
      </c>
      <c r="I95" t="s">
        <v>509</v>
      </c>
      <c r="L95" t="s">
        <v>512</v>
      </c>
      <c r="M95" t="s">
        <v>513</v>
      </c>
      <c r="N95" t="s">
        <v>190</v>
      </c>
      <c r="O95" t="s">
        <v>109</v>
      </c>
      <c r="P95" t="s">
        <v>514</v>
      </c>
      <c r="Q95" t="s">
        <v>515</v>
      </c>
      <c r="R95" t="s">
        <v>516</v>
      </c>
      <c r="S95" t="s">
        <v>379</v>
      </c>
      <c r="T95" t="s">
        <v>517</v>
      </c>
      <c r="U95" t="s">
        <v>518</v>
      </c>
      <c r="V95" t="s">
        <v>519</v>
      </c>
      <c r="W95" t="s">
        <v>520</v>
      </c>
      <c r="X95" t="s">
        <v>493</v>
      </c>
      <c r="Y95" t="s">
        <v>494</v>
      </c>
      <c r="Z95" t="s">
        <v>495</v>
      </c>
      <c r="AA95">
        <v>85.768000000000001</v>
      </c>
      <c r="AB95">
        <v>56.988257874345592</v>
      </c>
      <c r="AC95">
        <v>126.76232675665815</v>
      </c>
      <c r="AD95">
        <v>44.752653995173446</v>
      </c>
      <c r="AE95">
        <v>0</v>
      </c>
      <c r="AF95">
        <v>73.907437240174986</v>
      </c>
      <c r="AG95">
        <v>26.092562759825004</v>
      </c>
      <c r="AH95">
        <v>0</v>
      </c>
    </row>
    <row r="96" spans="4:34" hidden="1" x14ac:dyDescent="0.3">
      <c r="D96">
        <v>10.5</v>
      </c>
      <c r="E96">
        <v>89.4</v>
      </c>
      <c r="F96">
        <v>12190.909090909092</v>
      </c>
      <c r="G96">
        <v>3</v>
      </c>
      <c r="H96" t="s">
        <v>521</v>
      </c>
      <c r="I96" t="s">
        <v>522</v>
      </c>
      <c r="L96" t="s">
        <v>525</v>
      </c>
      <c r="M96" t="s">
        <v>526</v>
      </c>
      <c r="N96" t="s">
        <v>527</v>
      </c>
      <c r="O96" t="s">
        <v>528</v>
      </c>
      <c r="P96" t="s">
        <v>529</v>
      </c>
      <c r="Q96" t="s">
        <v>530</v>
      </c>
      <c r="R96" t="s">
        <v>531</v>
      </c>
      <c r="S96" t="s">
        <v>532</v>
      </c>
      <c r="T96" t="s">
        <v>452</v>
      </c>
      <c r="U96" t="s">
        <v>533</v>
      </c>
      <c r="V96" t="s">
        <v>534</v>
      </c>
      <c r="W96" t="s">
        <v>535</v>
      </c>
      <c r="X96" t="s">
        <v>493</v>
      </c>
      <c r="Y96" t="s">
        <v>494</v>
      </c>
      <c r="Z96" t="s">
        <v>495</v>
      </c>
      <c r="AA96">
        <v>85.768000000000001</v>
      </c>
      <c r="AB96">
        <v>56.760898172510096</v>
      </c>
      <c r="AC96">
        <v>127.37396674227688</v>
      </c>
      <c r="AD96">
        <v>45.024113009398157</v>
      </c>
      <c r="AE96">
        <v>0</v>
      </c>
      <c r="AF96">
        <v>73.883634275827433</v>
      </c>
      <c r="AG96">
        <v>26.116365724172574</v>
      </c>
      <c r="AH96">
        <v>0</v>
      </c>
    </row>
    <row r="97" spans="4:34" hidden="1" x14ac:dyDescent="0.3">
      <c r="D97">
        <v>11</v>
      </c>
      <c r="E97">
        <v>89.4</v>
      </c>
      <c r="F97">
        <v>12190.909090909092</v>
      </c>
      <c r="G97">
        <v>3</v>
      </c>
      <c r="H97" t="s">
        <v>536</v>
      </c>
      <c r="I97" t="s">
        <v>537</v>
      </c>
      <c r="L97" t="s">
        <v>540</v>
      </c>
      <c r="M97" t="s">
        <v>541</v>
      </c>
      <c r="N97" t="s">
        <v>542</v>
      </c>
      <c r="O97" t="s">
        <v>380</v>
      </c>
      <c r="P97" t="s">
        <v>543</v>
      </c>
      <c r="Q97" t="s">
        <v>544</v>
      </c>
      <c r="R97" t="s">
        <v>545</v>
      </c>
      <c r="S97" t="s">
        <v>546</v>
      </c>
      <c r="T97" t="s">
        <v>547</v>
      </c>
      <c r="U97" t="s">
        <v>548</v>
      </c>
      <c r="V97" t="s">
        <v>549</v>
      </c>
      <c r="W97" t="s">
        <v>550</v>
      </c>
      <c r="X97" t="s">
        <v>493</v>
      </c>
      <c r="Y97" t="s">
        <v>494</v>
      </c>
      <c r="Z97" t="s">
        <v>495</v>
      </c>
      <c r="AA97">
        <v>85.768000000000001</v>
      </c>
      <c r="AB97">
        <v>56.674939370793574</v>
      </c>
      <c r="AC97">
        <v>127.4029728714348</v>
      </c>
      <c r="AD97">
        <v>45.133279853980056</v>
      </c>
      <c r="AE97">
        <v>0</v>
      </c>
      <c r="AF97">
        <v>73.841277330968808</v>
      </c>
      <c r="AG97">
        <v>26.158722669031203</v>
      </c>
      <c r="AH97">
        <v>0</v>
      </c>
    </row>
    <row r="98" spans="4:34" hidden="1" x14ac:dyDescent="0.3">
      <c r="D98">
        <v>11.5</v>
      </c>
      <c r="E98">
        <v>89.4</v>
      </c>
      <c r="F98">
        <v>12190.909090909092</v>
      </c>
      <c r="G98">
        <v>3</v>
      </c>
      <c r="H98" t="s">
        <v>551</v>
      </c>
      <c r="I98" t="s">
        <v>552</v>
      </c>
      <c r="L98" t="s">
        <v>553</v>
      </c>
      <c r="M98" t="s">
        <v>531</v>
      </c>
      <c r="N98" t="s">
        <v>554</v>
      </c>
      <c r="O98" t="s">
        <v>482</v>
      </c>
      <c r="P98" t="s">
        <v>555</v>
      </c>
      <c r="Q98" t="s">
        <v>556</v>
      </c>
      <c r="R98" t="s">
        <v>557</v>
      </c>
      <c r="S98" t="s">
        <v>558</v>
      </c>
      <c r="T98" t="s">
        <v>465</v>
      </c>
      <c r="U98" t="s">
        <v>559</v>
      </c>
      <c r="V98" t="s">
        <v>560</v>
      </c>
      <c r="W98" t="s">
        <v>561</v>
      </c>
      <c r="X98" t="s">
        <v>493</v>
      </c>
      <c r="Y98" t="s">
        <v>494</v>
      </c>
      <c r="Z98" t="s">
        <v>495</v>
      </c>
      <c r="AA98">
        <v>85.768000000000001</v>
      </c>
      <c r="AB98">
        <v>55.691122410384573</v>
      </c>
      <c r="AC98">
        <v>125.03970644244322</v>
      </c>
      <c r="AD98">
        <v>46.5882136354343</v>
      </c>
      <c r="AE98">
        <v>0</v>
      </c>
      <c r="AF98">
        <v>72.855107948465175</v>
      </c>
      <c r="AG98">
        <v>27.144892051534814</v>
      </c>
      <c r="AH98">
        <v>0</v>
      </c>
    </row>
    <row r="99" spans="4:34" hidden="1" x14ac:dyDescent="0.3">
      <c r="D99">
        <v>12</v>
      </c>
      <c r="E99">
        <v>89.4</v>
      </c>
      <c r="F99">
        <v>12190.909090909092</v>
      </c>
      <c r="G99">
        <v>3</v>
      </c>
      <c r="H99" t="s">
        <v>562</v>
      </c>
      <c r="I99" t="s">
        <v>563</v>
      </c>
      <c r="L99" t="s">
        <v>564</v>
      </c>
      <c r="M99" t="s">
        <v>438</v>
      </c>
      <c r="N99" t="s">
        <v>565</v>
      </c>
      <c r="O99" t="s">
        <v>259</v>
      </c>
      <c r="P99" t="s">
        <v>566</v>
      </c>
      <c r="Q99" t="s">
        <v>567</v>
      </c>
      <c r="R99" t="s">
        <v>568</v>
      </c>
      <c r="S99" t="s">
        <v>569</v>
      </c>
      <c r="T99" t="s">
        <v>570</v>
      </c>
      <c r="U99" t="s">
        <v>571</v>
      </c>
      <c r="V99" t="s">
        <v>572</v>
      </c>
      <c r="W99" t="s">
        <v>573</v>
      </c>
      <c r="X99" t="s">
        <v>425</v>
      </c>
      <c r="Y99" t="s">
        <v>574</v>
      </c>
      <c r="Z99" t="s">
        <v>575</v>
      </c>
      <c r="AA99">
        <v>63.666000000000004</v>
      </c>
      <c r="AB99">
        <v>53.182896597606053</v>
      </c>
      <c r="AC99">
        <v>118.53967719576679</v>
      </c>
      <c r="AD99">
        <v>50.706559761005032</v>
      </c>
      <c r="AE99">
        <v>0</v>
      </c>
      <c r="AF99">
        <v>70.039771239371021</v>
      </c>
      <c r="AG99">
        <v>29.960228760628986</v>
      </c>
      <c r="AH99">
        <v>0</v>
      </c>
    </row>
    <row r="100" spans="4:34" hidden="1" x14ac:dyDescent="0.3">
      <c r="D100">
        <v>12.5</v>
      </c>
      <c r="E100">
        <v>89.4</v>
      </c>
      <c r="F100">
        <v>12190.909090909092</v>
      </c>
      <c r="G100">
        <v>3</v>
      </c>
      <c r="H100" t="s">
        <v>576</v>
      </c>
      <c r="I100" t="s">
        <v>577</v>
      </c>
      <c r="L100" t="s">
        <v>580</v>
      </c>
      <c r="M100" t="s">
        <v>581</v>
      </c>
      <c r="N100" t="s">
        <v>582</v>
      </c>
      <c r="O100" t="s">
        <v>583</v>
      </c>
      <c r="P100" t="s">
        <v>584</v>
      </c>
      <c r="Q100" t="s">
        <v>585</v>
      </c>
      <c r="R100" t="s">
        <v>586</v>
      </c>
      <c r="S100" t="s">
        <v>533</v>
      </c>
      <c r="T100" t="s">
        <v>587</v>
      </c>
      <c r="U100" t="s">
        <v>588</v>
      </c>
      <c r="V100" t="s">
        <v>589</v>
      </c>
      <c r="W100" t="s">
        <v>590</v>
      </c>
      <c r="X100" t="s">
        <v>322</v>
      </c>
      <c r="Y100" t="s">
        <v>591</v>
      </c>
      <c r="Z100" t="s">
        <v>575</v>
      </c>
      <c r="AA100">
        <v>63.403999999999996</v>
      </c>
      <c r="AB100">
        <v>51.540904746423443</v>
      </c>
      <c r="AC100">
        <v>121.95310281710657</v>
      </c>
      <c r="AD100">
        <v>53.01538653518206</v>
      </c>
      <c r="AE100">
        <v>0</v>
      </c>
      <c r="AF100">
        <v>69.700037571657418</v>
      </c>
      <c r="AG100">
        <v>30.299962428342592</v>
      </c>
      <c r="AH100">
        <v>0</v>
      </c>
    </row>
    <row r="101" spans="4:34" hidden="1" x14ac:dyDescent="0.3">
      <c r="D101">
        <v>13</v>
      </c>
      <c r="E101">
        <v>89.4</v>
      </c>
      <c r="F101">
        <v>12190.909090909092</v>
      </c>
      <c r="G101">
        <v>3</v>
      </c>
      <c r="H101" t="s">
        <v>592</v>
      </c>
      <c r="I101" t="s">
        <v>593</v>
      </c>
      <c r="L101" t="s">
        <v>596</v>
      </c>
      <c r="M101" t="s">
        <v>597</v>
      </c>
      <c r="N101" t="s">
        <v>598</v>
      </c>
      <c r="O101" t="s">
        <v>599</v>
      </c>
      <c r="P101" t="s">
        <v>465</v>
      </c>
      <c r="Q101" t="s">
        <v>600</v>
      </c>
      <c r="R101" t="s">
        <v>601</v>
      </c>
      <c r="S101" t="s">
        <v>602</v>
      </c>
      <c r="T101" t="s">
        <v>603</v>
      </c>
      <c r="U101" t="s">
        <v>604</v>
      </c>
      <c r="V101" t="s">
        <v>4</v>
      </c>
      <c r="W101" t="s">
        <v>605</v>
      </c>
      <c r="X101" t="s">
        <v>606</v>
      </c>
      <c r="Y101" t="s">
        <v>591</v>
      </c>
      <c r="Z101" t="s">
        <v>575</v>
      </c>
      <c r="AA101">
        <v>63.403999999999996</v>
      </c>
      <c r="AB101">
        <v>51.504651352778296</v>
      </c>
      <c r="AC101">
        <v>119.58541145142705</v>
      </c>
      <c r="AD101">
        <v>53.299629792437116</v>
      </c>
      <c r="AE101">
        <v>0</v>
      </c>
      <c r="AF101">
        <v>69.170479175665079</v>
      </c>
      <c r="AG101">
        <v>30.829520824334917</v>
      </c>
      <c r="AH101">
        <v>0</v>
      </c>
    </row>
    <row r="102" spans="4:34" hidden="1" x14ac:dyDescent="0.3">
      <c r="D102">
        <v>13.5</v>
      </c>
      <c r="E102">
        <v>89.4</v>
      </c>
      <c r="F102">
        <v>12190.909090909092</v>
      </c>
      <c r="G102">
        <v>3</v>
      </c>
      <c r="H102" t="s">
        <v>607</v>
      </c>
      <c r="I102" t="s">
        <v>608</v>
      </c>
      <c r="L102" t="s">
        <v>610</v>
      </c>
      <c r="M102" t="s">
        <v>611</v>
      </c>
      <c r="N102" t="s">
        <v>612</v>
      </c>
      <c r="O102" t="s">
        <v>477</v>
      </c>
      <c r="P102" t="s">
        <v>613</v>
      </c>
      <c r="Q102" t="s">
        <v>614</v>
      </c>
      <c r="R102" t="s">
        <v>615</v>
      </c>
      <c r="S102" t="s">
        <v>616</v>
      </c>
      <c r="T102" t="s">
        <v>236</v>
      </c>
      <c r="U102" t="s">
        <v>617</v>
      </c>
      <c r="V102" t="s">
        <v>618</v>
      </c>
      <c r="W102" t="s">
        <v>619</v>
      </c>
      <c r="X102" t="s">
        <v>606</v>
      </c>
      <c r="Y102" t="s">
        <v>591</v>
      </c>
      <c r="Z102" t="s">
        <v>575</v>
      </c>
      <c r="AA102">
        <v>63.403999999999996</v>
      </c>
      <c r="AB102">
        <v>51.059036824544421</v>
      </c>
      <c r="AC102">
        <v>120.13361378663789</v>
      </c>
      <c r="AD102">
        <v>53.981594569635774</v>
      </c>
      <c r="AE102">
        <v>0</v>
      </c>
      <c r="AF102">
        <v>68.996622937624778</v>
      </c>
      <c r="AG102">
        <v>31.003377062375222</v>
      </c>
      <c r="AH102">
        <v>0</v>
      </c>
    </row>
    <row r="103" spans="4:34" hidden="1" x14ac:dyDescent="0.3">
      <c r="D103">
        <v>14</v>
      </c>
      <c r="E103">
        <v>89.4</v>
      </c>
      <c r="F103">
        <v>12190.909090909092</v>
      </c>
      <c r="G103">
        <v>3</v>
      </c>
      <c r="H103" t="s">
        <v>620</v>
      </c>
      <c r="I103" t="s">
        <v>621</v>
      </c>
      <c r="L103" t="s">
        <v>622</v>
      </c>
      <c r="M103" t="s">
        <v>623</v>
      </c>
      <c r="N103" t="s">
        <v>624</v>
      </c>
      <c r="O103" t="s">
        <v>625</v>
      </c>
      <c r="P103" t="s">
        <v>626</v>
      </c>
      <c r="Q103" t="s">
        <v>627</v>
      </c>
      <c r="R103" t="s">
        <v>628</v>
      </c>
      <c r="S103" t="s">
        <v>629</v>
      </c>
      <c r="T103" t="s">
        <v>630</v>
      </c>
      <c r="U103" t="s">
        <v>631</v>
      </c>
      <c r="V103" t="s">
        <v>632</v>
      </c>
      <c r="W103" t="s">
        <v>633</v>
      </c>
      <c r="X103" t="s">
        <v>493</v>
      </c>
      <c r="Y103" t="s">
        <v>634</v>
      </c>
      <c r="Z103" t="s">
        <v>575</v>
      </c>
      <c r="AA103">
        <v>63.142000000000003</v>
      </c>
      <c r="AB103">
        <v>50.942066122968697</v>
      </c>
      <c r="AC103">
        <v>119.62005060123151</v>
      </c>
      <c r="AD103">
        <v>54.223965691342755</v>
      </c>
      <c r="AE103">
        <v>0</v>
      </c>
      <c r="AF103">
        <v>68.808839758921891</v>
      </c>
      <c r="AG103">
        <v>31.191160241078098</v>
      </c>
      <c r="AH103">
        <v>0</v>
      </c>
    </row>
    <row r="104" spans="4:34" hidden="1" x14ac:dyDescent="0.3">
      <c r="D104">
        <v>14.5</v>
      </c>
      <c r="E104">
        <v>89.4</v>
      </c>
      <c r="F104">
        <v>12190.909090909092</v>
      </c>
      <c r="G104">
        <v>3</v>
      </c>
      <c r="H104" t="s">
        <v>635</v>
      </c>
      <c r="I104" t="s">
        <v>636</v>
      </c>
      <c r="L104" t="s">
        <v>637</v>
      </c>
      <c r="M104" t="s">
        <v>638</v>
      </c>
      <c r="N104" t="s">
        <v>639</v>
      </c>
      <c r="O104" t="s">
        <v>640</v>
      </c>
      <c r="P104" t="s">
        <v>641</v>
      </c>
      <c r="Q104" t="s">
        <v>642</v>
      </c>
      <c r="R104" t="s">
        <v>643</v>
      </c>
      <c r="S104" t="s">
        <v>644</v>
      </c>
      <c r="T104" t="s">
        <v>645</v>
      </c>
      <c r="U104" t="s">
        <v>646</v>
      </c>
      <c r="V104" t="s">
        <v>647</v>
      </c>
      <c r="W104" t="s">
        <v>648</v>
      </c>
      <c r="X104" t="s">
        <v>440</v>
      </c>
      <c r="Y104" t="s">
        <v>634</v>
      </c>
      <c r="Z104" t="s">
        <v>575</v>
      </c>
      <c r="AA104">
        <v>63.142000000000003</v>
      </c>
      <c r="AB104">
        <v>50.806765714065158</v>
      </c>
      <c r="AC104">
        <v>119.52627268947325</v>
      </c>
      <c r="AD104">
        <v>54.452487225724752</v>
      </c>
      <c r="AE104">
        <v>0</v>
      </c>
      <c r="AF104">
        <v>68.701646538769225</v>
      </c>
      <c r="AG104">
        <v>31.298353461230775</v>
      </c>
      <c r="AH104">
        <v>0</v>
      </c>
    </row>
    <row r="105" spans="4:34" hidden="1" x14ac:dyDescent="0.3">
      <c r="D105">
        <v>15</v>
      </c>
      <c r="E105">
        <v>89.4</v>
      </c>
      <c r="F105">
        <v>12190.909090909092</v>
      </c>
      <c r="G105">
        <v>3</v>
      </c>
      <c r="H105" t="s">
        <v>649</v>
      </c>
      <c r="I105" t="s">
        <v>650</v>
      </c>
      <c r="L105" t="s">
        <v>651</v>
      </c>
      <c r="M105" t="s">
        <v>652</v>
      </c>
      <c r="N105" t="s">
        <v>653</v>
      </c>
      <c r="O105" t="s">
        <v>654</v>
      </c>
      <c r="P105" t="s">
        <v>655</v>
      </c>
      <c r="Q105" t="s">
        <v>656</v>
      </c>
      <c r="R105" t="s">
        <v>657</v>
      </c>
      <c r="S105" t="s">
        <v>658</v>
      </c>
      <c r="T105" t="s">
        <v>659</v>
      </c>
      <c r="U105" t="s">
        <v>660</v>
      </c>
      <c r="V105" t="s">
        <v>661</v>
      </c>
      <c r="W105" t="s">
        <v>662</v>
      </c>
      <c r="X105" t="s">
        <v>663</v>
      </c>
      <c r="Y105" t="s">
        <v>664</v>
      </c>
      <c r="Z105" t="s">
        <v>665</v>
      </c>
      <c r="AA105">
        <v>44.420999999999999</v>
      </c>
      <c r="AB105">
        <v>48.949651633328614</v>
      </c>
      <c r="AC105">
        <v>116.78443547419629</v>
      </c>
      <c r="AD105">
        <v>57.580569030320795</v>
      </c>
      <c r="AE105">
        <v>0</v>
      </c>
      <c r="AF105">
        <v>66.976992204402393</v>
      </c>
      <c r="AG105">
        <v>33.023007795597607</v>
      </c>
      <c r="AH105">
        <v>0</v>
      </c>
    </row>
    <row r="106" spans="4:34" hidden="1" x14ac:dyDescent="0.3">
      <c r="D106">
        <v>15.5</v>
      </c>
      <c r="E106">
        <v>89.4</v>
      </c>
      <c r="F106">
        <v>12190.909090909092</v>
      </c>
      <c r="G106">
        <v>3</v>
      </c>
      <c r="H106" t="s">
        <v>666</v>
      </c>
      <c r="I106" t="s">
        <v>667</v>
      </c>
      <c r="L106" t="s">
        <v>668</v>
      </c>
      <c r="M106" t="s">
        <v>669</v>
      </c>
      <c r="N106" t="s">
        <v>670</v>
      </c>
      <c r="O106" t="s">
        <v>671</v>
      </c>
      <c r="P106" t="s">
        <v>672</v>
      </c>
      <c r="Q106" t="s">
        <v>673</v>
      </c>
      <c r="R106" t="s">
        <v>674</v>
      </c>
      <c r="S106" t="s">
        <v>675</v>
      </c>
      <c r="T106" t="s">
        <v>676</v>
      </c>
      <c r="U106" t="s">
        <v>677</v>
      </c>
      <c r="V106" t="s">
        <v>678</v>
      </c>
      <c r="W106" t="s">
        <v>679</v>
      </c>
      <c r="X106" t="s">
        <v>663</v>
      </c>
      <c r="Y106" t="s">
        <v>680</v>
      </c>
      <c r="Z106" t="s">
        <v>665</v>
      </c>
      <c r="AA106">
        <v>44.2</v>
      </c>
      <c r="AB106">
        <v>43.727022657383444</v>
      </c>
      <c r="AC106">
        <v>115.77526376023677</v>
      </c>
      <c r="AD106">
        <v>63.348045604020029</v>
      </c>
      <c r="AE106">
        <v>0</v>
      </c>
      <c r="AF106">
        <v>64.634393017383132</v>
      </c>
      <c r="AG106">
        <v>35.365606982616875</v>
      </c>
      <c r="AH106">
        <v>0</v>
      </c>
    </row>
    <row r="107" spans="4:34" hidden="1" x14ac:dyDescent="0.3">
      <c r="D107">
        <v>16</v>
      </c>
      <c r="E107">
        <v>89.4</v>
      </c>
      <c r="F107">
        <v>12190.909090909092</v>
      </c>
      <c r="G107">
        <v>3</v>
      </c>
      <c r="H107" t="s">
        <v>681</v>
      </c>
      <c r="I107" t="s">
        <v>682</v>
      </c>
      <c r="L107" t="s">
        <v>3</v>
      </c>
      <c r="M107" t="s">
        <v>683</v>
      </c>
      <c r="N107" t="s">
        <v>684</v>
      </c>
      <c r="O107" t="s">
        <v>685</v>
      </c>
      <c r="P107" t="s">
        <v>686</v>
      </c>
      <c r="Q107" t="s">
        <v>687</v>
      </c>
      <c r="R107" t="s">
        <v>688</v>
      </c>
      <c r="S107" t="s">
        <v>689</v>
      </c>
      <c r="T107" t="s">
        <v>690</v>
      </c>
      <c r="U107" t="s">
        <v>691</v>
      </c>
      <c r="V107" t="s">
        <v>692</v>
      </c>
      <c r="W107" t="s">
        <v>693</v>
      </c>
      <c r="X107" t="s">
        <v>694</v>
      </c>
      <c r="Y107" t="s">
        <v>695</v>
      </c>
      <c r="Z107" t="s">
        <v>665</v>
      </c>
      <c r="AA107">
        <v>43.978999999999999</v>
      </c>
      <c r="AB107">
        <v>40.291089246435213</v>
      </c>
      <c r="AC107">
        <v>124.5275859972956</v>
      </c>
      <c r="AD107">
        <v>66.693541824400299</v>
      </c>
      <c r="AE107">
        <v>0</v>
      </c>
      <c r="AF107">
        <v>65.122294495308751</v>
      </c>
      <c r="AG107">
        <v>34.877705504691235</v>
      </c>
      <c r="AH107">
        <v>0</v>
      </c>
    </row>
    <row r="108" spans="4:34" hidden="1" x14ac:dyDescent="0.3">
      <c r="D108">
        <v>16.5</v>
      </c>
      <c r="E108">
        <v>89.4</v>
      </c>
      <c r="F108">
        <v>12190.909090909092</v>
      </c>
      <c r="G108">
        <v>3</v>
      </c>
      <c r="H108" t="s">
        <v>696</v>
      </c>
      <c r="I108" t="s">
        <v>590</v>
      </c>
      <c r="L108" t="s">
        <v>697</v>
      </c>
      <c r="M108" t="s">
        <v>5</v>
      </c>
      <c r="N108" t="s">
        <v>698</v>
      </c>
      <c r="O108" t="s">
        <v>699</v>
      </c>
      <c r="P108" t="s">
        <v>700</v>
      </c>
      <c r="Q108" t="s">
        <v>701</v>
      </c>
      <c r="R108" t="s">
        <v>675</v>
      </c>
      <c r="S108" t="s">
        <v>702</v>
      </c>
      <c r="T108" t="s">
        <v>703</v>
      </c>
      <c r="U108" t="s">
        <v>704</v>
      </c>
      <c r="V108" t="s">
        <v>705</v>
      </c>
      <c r="W108" t="s">
        <v>706</v>
      </c>
      <c r="X108" t="s">
        <v>694</v>
      </c>
      <c r="Y108" t="s">
        <v>695</v>
      </c>
      <c r="Z108" t="s">
        <v>665</v>
      </c>
      <c r="AA108">
        <v>43.978999999999999</v>
      </c>
      <c r="AB108">
        <v>38.839189875514563</v>
      </c>
      <c r="AC108">
        <v>126.75279440327458</v>
      </c>
      <c r="AD108">
        <v>67.850066644213427</v>
      </c>
      <c r="AE108">
        <v>0</v>
      </c>
      <c r="AF108">
        <v>65.134085758556097</v>
      </c>
      <c r="AG108">
        <v>34.86591424144391</v>
      </c>
      <c r="AH108">
        <v>0</v>
      </c>
    </row>
    <row r="109" spans="4:34" hidden="1" x14ac:dyDescent="0.3"/>
    <row r="115" spans="5:5" x14ac:dyDescent="0.3">
      <c r="E115" s="46"/>
    </row>
    <row r="116" spans="5:5" x14ac:dyDescent="0.3">
      <c r="E116" s="46"/>
    </row>
    <row r="117" spans="5:5" x14ac:dyDescent="0.3">
      <c r="E117" s="46"/>
    </row>
  </sheetData>
  <mergeCells count="7">
    <mergeCell ref="AH14:AJ14"/>
    <mergeCell ref="D14:D15"/>
    <mergeCell ref="E14:E15"/>
    <mergeCell ref="F14:U14"/>
    <mergeCell ref="W14:Y14"/>
    <mergeCell ref="Z14:AA14"/>
    <mergeCell ref="AB14:AB15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2BD1-7EED-437F-B1AA-2336E7231B92}">
  <dimension ref="D1:BN98"/>
  <sheetViews>
    <sheetView tabSelected="1" topLeftCell="O1" zoomScale="85" zoomScaleNormal="85" workbookViewId="0">
      <selection activeCell="BF62" sqref="BF62"/>
    </sheetView>
  </sheetViews>
  <sheetFormatPr defaultRowHeight="16.5" x14ac:dyDescent="0.3"/>
  <cols>
    <col min="2" max="2" width="10.75" bestFit="1" customWidth="1"/>
    <col min="4" max="4" width="27.375" bestFit="1" customWidth="1"/>
    <col min="5" max="5" width="21.625" bestFit="1" customWidth="1"/>
    <col min="6" max="6" width="9.5" customWidth="1"/>
    <col min="7" max="11" width="6.625" bestFit="1" customWidth="1"/>
    <col min="12" max="12" width="6.75" bestFit="1" customWidth="1"/>
    <col min="13" max="13" width="14.75" customWidth="1"/>
    <col min="14" max="14" width="6.625" bestFit="1" customWidth="1"/>
    <col min="15" max="15" width="11" bestFit="1" customWidth="1"/>
    <col min="22" max="22" width="25.5" bestFit="1" customWidth="1"/>
    <col min="23" max="24" width="12.125" bestFit="1" customWidth="1"/>
    <col min="25" max="25" width="11" bestFit="1" customWidth="1"/>
    <col min="26" max="26" width="15.25" customWidth="1"/>
    <col min="27" max="27" width="18.125" customWidth="1"/>
    <col min="28" max="28" width="18.5" bestFit="1" customWidth="1"/>
    <col min="29" max="29" width="11.25" bestFit="1" customWidth="1"/>
    <col min="30" max="30" width="5.5" bestFit="1" customWidth="1"/>
    <col min="31" max="31" width="17.125" bestFit="1" customWidth="1"/>
    <col min="32" max="32" width="16.5" bestFit="1" customWidth="1"/>
    <col min="33" max="33" width="17.375" bestFit="1" customWidth="1"/>
    <col min="34" max="34" width="11.75" customWidth="1"/>
    <col min="37" max="39" width="10.25" customWidth="1"/>
    <col min="42" max="42" width="9" style="45"/>
  </cols>
  <sheetData>
    <row r="1" spans="4:66" x14ac:dyDescent="0.3">
      <c r="D1" s="34" t="s">
        <v>10</v>
      </c>
      <c r="E1" s="34" t="s">
        <v>9</v>
      </c>
      <c r="V1" s="24"/>
      <c r="W1" s="24"/>
      <c r="X1" s="24"/>
      <c r="Y1" s="24"/>
      <c r="Z1" s="24"/>
      <c r="AA1" s="24"/>
      <c r="AB1" s="25"/>
      <c r="AC1" s="24"/>
      <c r="AD1" s="24"/>
    </row>
    <row r="2" spans="4:66" x14ac:dyDescent="0.3">
      <c r="D2" s="34" t="s">
        <v>52</v>
      </c>
      <c r="E2" s="34">
        <f>26.764-26.262</f>
        <v>0.50199999999999889</v>
      </c>
      <c r="V2" s="24"/>
      <c r="W2" s="25"/>
      <c r="X2" s="25"/>
      <c r="Y2" s="25"/>
      <c r="Z2" s="25"/>
      <c r="AA2" s="25"/>
      <c r="AB2" s="24"/>
      <c r="AC2" s="26"/>
      <c r="AD2" s="25"/>
    </row>
    <row r="3" spans="4:66" x14ac:dyDescent="0.3">
      <c r="D3" s="34" t="s">
        <v>54</v>
      </c>
      <c r="E3" s="35">
        <f>E2*(36.59)/(36.59+5)</f>
        <v>0.44164895407549792</v>
      </c>
      <c r="O3" s="6"/>
      <c r="V3" s="24"/>
      <c r="W3" s="24"/>
      <c r="X3" s="24"/>
      <c r="Y3" s="24"/>
      <c r="Z3" s="24"/>
      <c r="AA3" s="24"/>
      <c r="AB3" s="24"/>
      <c r="AC3" s="24"/>
      <c r="AD3" s="24"/>
    </row>
    <row r="4" spans="4:66" ht="33.75" customHeight="1" x14ac:dyDescent="0.3">
      <c r="D4" s="36" t="s">
        <v>55</v>
      </c>
      <c r="E4" s="35">
        <f>E2-E3</f>
        <v>6.0351045924500968E-2</v>
      </c>
      <c r="L4" s="30"/>
      <c r="M4" s="30"/>
      <c r="N4" s="30"/>
      <c r="O4" s="30"/>
      <c r="P4" s="30"/>
      <c r="V4" s="27"/>
      <c r="W4" s="28"/>
      <c r="X4" s="28"/>
      <c r="Y4" s="28"/>
      <c r="Z4" s="28"/>
      <c r="AA4" s="28"/>
      <c r="AG4" s="24"/>
      <c r="AH4" s="24"/>
      <c r="AI4" s="24"/>
    </row>
    <row r="5" spans="4:66" x14ac:dyDescent="0.3">
      <c r="D5" s="33" t="s">
        <v>53</v>
      </c>
      <c r="E5" s="33"/>
      <c r="L5" s="30"/>
      <c r="M5" s="30"/>
      <c r="N5" s="30"/>
      <c r="O5" s="30"/>
      <c r="P5" s="30"/>
      <c r="V5" s="24"/>
      <c r="W5" s="24"/>
      <c r="X5" s="24"/>
      <c r="Y5" s="24"/>
      <c r="Z5" s="24"/>
      <c r="AA5" s="24"/>
      <c r="AG5" s="24"/>
      <c r="AH5" s="24"/>
      <c r="AI5" s="24"/>
    </row>
    <row r="6" spans="4:66" x14ac:dyDescent="0.3">
      <c r="D6" s="34" t="s">
        <v>33</v>
      </c>
      <c r="E6" s="34"/>
      <c r="L6" s="30"/>
      <c r="M6" s="30"/>
      <c r="N6" s="30"/>
      <c r="O6" s="30"/>
      <c r="P6" s="30"/>
      <c r="V6" s="24"/>
      <c r="W6" s="24"/>
      <c r="X6" s="24"/>
      <c r="Y6" s="24"/>
      <c r="Z6" s="24"/>
      <c r="AA6" s="24"/>
      <c r="AG6" s="24"/>
      <c r="AH6" s="24"/>
      <c r="AI6" s="24"/>
    </row>
    <row r="7" spans="4:66" x14ac:dyDescent="0.3">
      <c r="D7" s="34" t="s">
        <v>31</v>
      </c>
      <c r="E7" s="34">
        <v>72</v>
      </c>
      <c r="L7" s="30"/>
      <c r="M7" s="30"/>
      <c r="N7" s="30"/>
      <c r="O7" s="30"/>
      <c r="P7" s="30"/>
      <c r="V7" s="24"/>
      <c r="W7" s="24"/>
      <c r="X7" s="25"/>
      <c r="Y7" s="24"/>
      <c r="Z7" s="24"/>
      <c r="AA7" s="25"/>
      <c r="AG7" s="24"/>
      <c r="AH7" s="24"/>
      <c r="AI7" s="24"/>
    </row>
    <row r="8" spans="4:66" x14ac:dyDescent="0.3">
      <c r="D8" s="34" t="s">
        <v>12</v>
      </c>
      <c r="E8" s="34">
        <v>24</v>
      </c>
      <c r="L8" s="30"/>
      <c r="M8" s="30"/>
      <c r="N8" s="30"/>
      <c r="O8" s="30"/>
      <c r="P8" s="30"/>
      <c r="V8" s="24"/>
      <c r="W8" s="24"/>
      <c r="X8" s="24"/>
      <c r="Y8" s="24"/>
      <c r="Z8" s="24"/>
      <c r="AA8" s="24"/>
      <c r="AG8" s="24"/>
      <c r="AH8" s="24"/>
      <c r="AI8" s="24"/>
    </row>
    <row r="9" spans="4:66" x14ac:dyDescent="0.3">
      <c r="D9" s="34" t="s">
        <v>32</v>
      </c>
      <c r="E9" s="34">
        <v>4</v>
      </c>
      <c r="F9" s="4"/>
      <c r="J9" s="6"/>
      <c r="K9" s="3"/>
      <c r="L9" s="30"/>
      <c r="M9" s="30"/>
      <c r="N9" s="30"/>
      <c r="O9" s="30"/>
      <c r="P9" s="30"/>
    </row>
    <row r="10" spans="4:66" x14ac:dyDescent="0.3">
      <c r="D10" s="34"/>
      <c r="E10" s="34">
        <f>SUM(E7:E9)</f>
        <v>100</v>
      </c>
      <c r="F10" s="4"/>
      <c r="J10" s="6"/>
      <c r="K10" s="4"/>
      <c r="L10" s="30"/>
      <c r="M10" s="30"/>
      <c r="N10" s="30"/>
      <c r="O10" s="30"/>
      <c r="P10" s="30"/>
    </row>
    <row r="11" spans="4:66" x14ac:dyDescent="0.3">
      <c r="F11" s="4"/>
      <c r="G11" s="4"/>
    </row>
    <row r="12" spans="4:66" x14ac:dyDescent="0.3">
      <c r="E12" s="4"/>
      <c r="F12" s="4"/>
      <c r="G12" s="4"/>
      <c r="V12" s="29"/>
    </row>
    <row r="13" spans="4:66" x14ac:dyDescent="0.3">
      <c r="V13" s="29"/>
    </row>
    <row r="14" spans="4:66" x14ac:dyDescent="0.3">
      <c r="D14" s="48" t="s">
        <v>35</v>
      </c>
      <c r="E14" s="48" t="s">
        <v>34</v>
      </c>
      <c r="F14" s="49" t="s">
        <v>15</v>
      </c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1" t="s">
        <v>36</v>
      </c>
      <c r="W14" s="49" t="s">
        <v>6</v>
      </c>
      <c r="X14" s="49"/>
      <c r="Y14" s="49"/>
      <c r="Z14" s="49" t="s">
        <v>47</v>
      </c>
      <c r="AA14" s="49"/>
      <c r="AB14" s="50" t="s">
        <v>41</v>
      </c>
      <c r="AC14" s="20" t="s">
        <v>39</v>
      </c>
      <c r="AD14" s="20"/>
      <c r="AE14" s="14" t="s">
        <v>43</v>
      </c>
      <c r="AF14" s="5"/>
      <c r="AG14" s="7"/>
      <c r="AH14" s="47" t="s">
        <v>48</v>
      </c>
      <c r="AI14" s="47"/>
      <c r="AJ14" s="47"/>
      <c r="AL14" t="s">
        <v>914</v>
      </c>
      <c r="AP14" s="45" t="s">
        <v>916</v>
      </c>
      <c r="AQ14" s="45"/>
      <c r="AW14" t="s">
        <v>918</v>
      </c>
      <c r="BA14" s="45" t="s">
        <v>919</v>
      </c>
      <c r="BB14" s="45"/>
      <c r="BC14" s="45"/>
    </row>
    <row r="15" spans="4:66" ht="18" x14ac:dyDescent="0.3">
      <c r="D15" s="48"/>
      <c r="E15" s="48"/>
      <c r="F15" s="17" t="s">
        <v>14</v>
      </c>
      <c r="G15" s="17" t="s">
        <v>16</v>
      </c>
      <c r="H15" s="17" t="s">
        <v>17</v>
      </c>
      <c r="I15" s="17" t="s">
        <v>18</v>
      </c>
      <c r="J15" s="17" t="s">
        <v>19</v>
      </c>
      <c r="K15" s="17" t="s">
        <v>20</v>
      </c>
      <c r="L15" s="17" t="s">
        <v>21</v>
      </c>
      <c r="M15" s="17" t="s">
        <v>22</v>
      </c>
      <c r="N15" s="17" t="s">
        <v>23</v>
      </c>
      <c r="O15" s="17" t="s">
        <v>24</v>
      </c>
      <c r="P15" s="17" t="s">
        <v>25</v>
      </c>
      <c r="Q15" s="17" t="s">
        <v>26</v>
      </c>
      <c r="R15" s="17" t="s">
        <v>27</v>
      </c>
      <c r="S15" s="17" t="s">
        <v>28</v>
      </c>
      <c r="T15" s="17" t="s">
        <v>29</v>
      </c>
      <c r="U15" s="17" t="s">
        <v>30</v>
      </c>
      <c r="V15" s="31" t="s">
        <v>0</v>
      </c>
      <c r="W15" s="1" t="s">
        <v>1</v>
      </c>
      <c r="X15" s="1" t="s">
        <v>2</v>
      </c>
      <c r="Y15" s="1" t="s">
        <v>7</v>
      </c>
      <c r="Z15" s="1" t="s">
        <v>37</v>
      </c>
      <c r="AA15" s="1" t="s">
        <v>38</v>
      </c>
      <c r="AB15" s="50"/>
      <c r="AC15" s="5" t="s">
        <v>8</v>
      </c>
      <c r="AD15" s="5" t="s">
        <v>40</v>
      </c>
      <c r="AE15" s="5" t="s">
        <v>42</v>
      </c>
      <c r="AF15" s="5" t="s">
        <v>44</v>
      </c>
      <c r="AG15" s="5" t="s">
        <v>45</v>
      </c>
      <c r="AH15" s="1" t="s">
        <v>37</v>
      </c>
      <c r="AI15" s="5" t="s">
        <v>11</v>
      </c>
      <c r="AJ15" s="1" t="s">
        <v>46</v>
      </c>
      <c r="AL15" t="s">
        <v>12</v>
      </c>
      <c r="AM15" t="s">
        <v>31</v>
      </c>
      <c r="AN15" t="s">
        <v>915</v>
      </c>
      <c r="AP15" t="s">
        <v>12</v>
      </c>
      <c r="AQ15" s="45" t="s">
        <v>31</v>
      </c>
      <c r="AR15" t="s">
        <v>32</v>
      </c>
      <c r="AS15" t="s">
        <v>11</v>
      </c>
      <c r="AT15" t="s">
        <v>87</v>
      </c>
      <c r="AU15" t="s">
        <v>917</v>
      </c>
      <c r="AW15" s="45" t="s">
        <v>12</v>
      </c>
      <c r="AX15" s="45" t="s">
        <v>31</v>
      </c>
      <c r="AY15" s="45" t="s">
        <v>915</v>
      </c>
      <c r="AZ15" t="s">
        <v>920</v>
      </c>
      <c r="BA15" s="45" t="s">
        <v>12</v>
      </c>
      <c r="BB15" s="45" t="s">
        <v>31</v>
      </c>
      <c r="BC15" s="45" t="s">
        <v>32</v>
      </c>
      <c r="BD15" s="45" t="s">
        <v>11</v>
      </c>
      <c r="BE15" s="45" t="s">
        <v>87</v>
      </c>
      <c r="BF15" s="45" t="s">
        <v>917</v>
      </c>
      <c r="BG15" t="s">
        <v>920</v>
      </c>
    </row>
    <row r="16" spans="4:66" x14ac:dyDescent="0.3">
      <c r="D16" s="8">
        <v>89.4</v>
      </c>
      <c r="E16" s="9">
        <f t="shared" ref="E16:E53" si="0">D16/$E$2*60</f>
        <v>10685.25896414345</v>
      </c>
      <c r="F16" s="11">
        <v>563.5</v>
      </c>
      <c r="G16" s="11">
        <v>621.9</v>
      </c>
      <c r="H16" s="11">
        <v>679.5</v>
      </c>
      <c r="I16" s="11">
        <v>709.5</v>
      </c>
      <c r="J16" s="11">
        <v>750.5</v>
      </c>
      <c r="K16" s="11">
        <v>750.1</v>
      </c>
      <c r="L16" s="11">
        <v>778.3</v>
      </c>
      <c r="M16" s="11">
        <v>774.9</v>
      </c>
      <c r="N16" s="11">
        <v>775.2</v>
      </c>
      <c r="O16" s="11">
        <v>746.5</v>
      </c>
      <c r="P16" s="11">
        <v>743.4</v>
      </c>
      <c r="Q16" s="11">
        <v>715.2</v>
      </c>
      <c r="R16" s="11">
        <v>686.5</v>
      </c>
      <c r="S16" s="11">
        <v>644.9</v>
      </c>
      <c r="T16" s="11">
        <v>589.4</v>
      </c>
      <c r="U16" s="11">
        <v>564.1</v>
      </c>
      <c r="V16" s="32">
        <v>0.123</v>
      </c>
      <c r="W16" s="18">
        <v>3.98</v>
      </c>
      <c r="X16" s="19">
        <v>38</v>
      </c>
      <c r="Y16" s="18">
        <v>151.19999999999999</v>
      </c>
      <c r="Z16" s="15">
        <f t="shared" ref="Z16:Z53" si="1">(D16*$E$8/100)/(83.14*(273+25))</f>
        <v>8.6600914120760176E-4</v>
      </c>
      <c r="AA16" s="15">
        <f t="shared" ref="AA16:AA53" si="2">(D16*$E$7/100)/(83.14*(273+25))</f>
        <v>2.5980274236228045E-3</v>
      </c>
      <c r="AB16" s="2">
        <v>69.8</v>
      </c>
      <c r="AC16" s="16">
        <v>76.5</v>
      </c>
      <c r="AD16" s="16">
        <v>23.5</v>
      </c>
      <c r="AE16" s="21">
        <f>AVERAGE(AB16:AB18)</f>
        <v>69.833333333333329</v>
      </c>
      <c r="AF16" s="21">
        <f>AVERAGE(AC16:AC18)</f>
        <v>76.333333333333329</v>
      </c>
      <c r="AG16" s="21">
        <f>AVERAGE(AD16:AD18)</f>
        <v>23.666666666666668</v>
      </c>
      <c r="AH16" s="23">
        <f>Z16*(AE16/100)</f>
        <v>6.0476305027664181E-4</v>
      </c>
      <c r="AI16" s="23">
        <f>Z16*(AE16/100)*(AF16/100)</f>
        <v>4.6163579504450322E-4</v>
      </c>
      <c r="AJ16" s="23">
        <f>Z16*(AE16/100)*(AG16/100)</f>
        <v>1.4312725523213857E-4</v>
      </c>
      <c r="AL16" s="45">
        <f>(D16*$E$8/100)/(83.14*(273+25))</f>
        <v>8.6600914120760176E-4</v>
      </c>
      <c r="AM16" s="45">
        <f>(D16*$E$7/100)/(83.14*(273+25))</f>
        <v>2.5980274236228045E-3</v>
      </c>
      <c r="AN16" s="45">
        <f>(D16*$E$9/100)/(83.14*(273+25))</f>
        <v>1.443348568679336E-4</v>
      </c>
      <c r="AP16">
        <v>2.6153476064469573E-4</v>
      </c>
      <c r="AQ16" s="45">
        <v>1.5673986047630495E-3</v>
      </c>
      <c r="AR16">
        <v>1.443348568679336E-4</v>
      </c>
      <c r="AS16">
        <v>4.6242290113062312E-4</v>
      </c>
      <c r="AT16">
        <v>1.4205147943228294E-4</v>
      </c>
      <c r="AU16">
        <v>7.4652585999518905E-4</v>
      </c>
      <c r="AW16">
        <f>AL16/SUM(AL16:AN16)</f>
        <v>0.24000000000000005</v>
      </c>
      <c r="AX16" s="45">
        <f>AM16/SUM(AL16:AN16)</f>
        <v>0.72</v>
      </c>
      <c r="AY16" s="45">
        <f>AN16/SUM(AL16:AN16)</f>
        <v>0.04</v>
      </c>
      <c r="AZ16">
        <f>SUM(AW16:AY16)</f>
        <v>1</v>
      </c>
      <c r="BA16" s="45">
        <f>AP16/SUM($AP16:$AU16)</f>
        <v>7.8674380113617631E-2</v>
      </c>
      <c r="BB16" s="45">
        <f t="shared" ref="BB16:BF16" si="3">AQ16/SUM($AP16:$AU16)</f>
        <v>0.47150181228952853</v>
      </c>
      <c r="BC16" s="45">
        <f t="shared" si="3"/>
        <v>4.34185320715329E-2</v>
      </c>
      <c r="BD16" s="45">
        <f t="shared" si="3"/>
        <v>0.13910516142141857</v>
      </c>
      <c r="BE16" s="45">
        <f t="shared" si="3"/>
        <v>4.2731650894161269E-2</v>
      </c>
      <c r="BF16" s="45">
        <f t="shared" si="3"/>
        <v>0.22456846320974114</v>
      </c>
      <c r="BG16">
        <f>SUM(BA16:BF16)</f>
        <v>1.0000000000000002</v>
      </c>
      <c r="BM16" s="45"/>
      <c r="BN16" s="45"/>
    </row>
    <row r="17" spans="4:66" x14ac:dyDescent="0.3">
      <c r="D17" s="8">
        <v>89.4</v>
      </c>
      <c r="E17" s="9">
        <f t="shared" si="0"/>
        <v>10685.25896414345</v>
      </c>
      <c r="F17" s="11">
        <v>551.29999999999995</v>
      </c>
      <c r="G17" s="11">
        <v>607.9</v>
      </c>
      <c r="H17" s="11">
        <v>664</v>
      </c>
      <c r="I17" s="11">
        <v>692.9</v>
      </c>
      <c r="J17" s="11">
        <v>733.9</v>
      </c>
      <c r="K17" s="11">
        <v>732.9</v>
      </c>
      <c r="L17" s="11">
        <v>761.3</v>
      </c>
      <c r="M17" s="11">
        <v>757.8</v>
      </c>
      <c r="N17" s="11">
        <v>757.5</v>
      </c>
      <c r="O17" s="11">
        <v>728.9</v>
      </c>
      <c r="P17" s="11">
        <v>726.2</v>
      </c>
      <c r="Q17" s="11">
        <v>698.2</v>
      </c>
      <c r="R17" s="11">
        <v>670</v>
      </c>
      <c r="S17" s="11">
        <v>629.20000000000005</v>
      </c>
      <c r="T17" s="11">
        <v>574.9</v>
      </c>
      <c r="U17" s="11">
        <v>550.9</v>
      </c>
      <c r="V17" s="32">
        <v>0.123</v>
      </c>
      <c r="W17" s="18">
        <v>3.99</v>
      </c>
      <c r="X17" s="19">
        <v>38</v>
      </c>
      <c r="Y17" s="18">
        <v>151.6</v>
      </c>
      <c r="Z17" s="15">
        <f t="shared" si="1"/>
        <v>8.6600914120760176E-4</v>
      </c>
      <c r="AA17" s="15">
        <f t="shared" si="2"/>
        <v>2.5980274236228045E-3</v>
      </c>
      <c r="AB17" s="2">
        <v>69.900000000000006</v>
      </c>
      <c r="AC17" s="16">
        <v>76.3</v>
      </c>
      <c r="AD17" s="16">
        <v>23.7</v>
      </c>
      <c r="AE17" s="22"/>
      <c r="AF17" s="22"/>
      <c r="AG17" s="22"/>
      <c r="AH17" s="23"/>
      <c r="AI17" s="23"/>
      <c r="AJ17" s="23"/>
      <c r="AL17" s="45">
        <f t="shared" ref="AL17:AL53" si="4">(D17*$E$8/100)/(83.14*(273+25))</f>
        <v>8.6600914120760176E-4</v>
      </c>
      <c r="AM17" s="45">
        <f t="shared" ref="AM17:AM53" si="5">(D17*$E$7/100)/(83.14*(273+25))</f>
        <v>2.5980274236228045E-3</v>
      </c>
      <c r="AN17" s="45">
        <f t="shared" ref="AN17:AN53" si="6">(D17*$E$9/100)/(83.14*(273+25))</f>
        <v>1.443348568679336E-4</v>
      </c>
      <c r="AP17" s="45">
        <v>2.6066875150348811E-4</v>
      </c>
      <c r="AQ17" s="45">
        <v>1.562290016839066E-3</v>
      </c>
      <c r="AR17" s="45">
        <v>1.443348568679336E-4</v>
      </c>
      <c r="AS17" s="45">
        <v>4.6187471734423878E-4</v>
      </c>
      <c r="AT17" s="45">
        <v>1.4346567235987495E-4</v>
      </c>
      <c r="AU17" s="45">
        <v>7.4880606206398858E-4</v>
      </c>
      <c r="AV17" s="45"/>
      <c r="AW17" s="45">
        <f t="shared" ref="AW17:AW53" si="7">AL17/SUM(AL17:AN17)</f>
        <v>0.24000000000000005</v>
      </c>
      <c r="AX17" s="45">
        <f t="shared" ref="AX17:AX53" si="8">AM17/SUM(AL17:AN17)</f>
        <v>0.72</v>
      </c>
      <c r="AY17" s="45">
        <f t="shared" ref="AY17:AY53" si="9">AN17/SUM(AL17:AN17)</f>
        <v>0.04</v>
      </c>
      <c r="AZ17" s="45">
        <f t="shared" ref="AZ17:AZ53" si="10">SUM(AW17:AY17)</f>
        <v>1</v>
      </c>
      <c r="BA17" s="45">
        <f t="shared" ref="BA17:BA53" si="11">AP17/SUM($AP17:$AU17)</f>
        <v>7.8480642571342213E-2</v>
      </c>
      <c r="BB17" s="45">
        <f t="shared" ref="BB17:BB53" si="12">AQ17/SUM($AP17:$AU17)</f>
        <v>0.47036525742780588</v>
      </c>
      <c r="BC17" s="45">
        <f t="shared" ref="BC17:BC53" si="13">AR17/SUM($AP17:$AU17)</f>
        <v>4.3455505299746511E-2</v>
      </c>
      <c r="BD17" s="45">
        <f t="shared" ref="BD17:BD53" si="14">AS17/SUM($AP17:$AU17)</f>
        <v>0.13905857298030549</v>
      </c>
      <c r="BE17" s="45">
        <f t="shared" ref="BE17:BE53" si="15">AT17/SUM($AP17:$AU17)</f>
        <v>4.3193816246831454E-2</v>
      </c>
      <c r="BF17" s="45">
        <f t="shared" ref="BF17:BF53" si="16">AU17/SUM($AP17:$AU17)</f>
        <v>0.22544620547396838</v>
      </c>
      <c r="BG17" s="45">
        <f t="shared" ref="BG17:BG53" si="17">SUM(BA17:BF17)</f>
        <v>1</v>
      </c>
      <c r="BH17" s="45"/>
      <c r="BI17" s="45"/>
      <c r="BJ17" s="45"/>
      <c r="BL17" s="45"/>
      <c r="BM17" s="45"/>
      <c r="BN17" s="45"/>
    </row>
    <row r="18" spans="4:66" ht="16.5" customHeight="1" x14ac:dyDescent="0.3">
      <c r="D18" s="8">
        <v>89.6</v>
      </c>
      <c r="E18" s="9">
        <f t="shared" si="0"/>
        <v>10709.163346613568</v>
      </c>
      <c r="F18" s="11">
        <v>547</v>
      </c>
      <c r="G18" s="11">
        <v>602.70000000000005</v>
      </c>
      <c r="H18" s="11">
        <v>658</v>
      </c>
      <c r="I18" s="11">
        <v>686.2</v>
      </c>
      <c r="J18" s="11">
        <v>727</v>
      </c>
      <c r="K18" s="11">
        <v>725.7</v>
      </c>
      <c r="L18" s="11">
        <v>754.1</v>
      </c>
      <c r="M18" s="11">
        <v>750.3</v>
      </c>
      <c r="N18" s="11">
        <v>749.9</v>
      </c>
      <c r="O18" s="11">
        <v>721.4</v>
      </c>
      <c r="P18" s="11">
        <v>719</v>
      </c>
      <c r="Q18" s="11">
        <v>691.2</v>
      </c>
      <c r="R18" s="11">
        <v>663.4</v>
      </c>
      <c r="S18" s="11">
        <v>623.29999999999995</v>
      </c>
      <c r="T18" s="11">
        <v>569.70000000000005</v>
      </c>
      <c r="U18" s="11">
        <v>546.29999999999995</v>
      </c>
      <c r="V18" s="32">
        <v>0.14299999999999999</v>
      </c>
      <c r="W18" s="18">
        <v>4.01</v>
      </c>
      <c r="X18" s="19">
        <v>38</v>
      </c>
      <c r="Y18" s="18">
        <v>152.4</v>
      </c>
      <c r="Z18" s="15">
        <f t="shared" si="1"/>
        <v>8.6794652183670132E-4</v>
      </c>
      <c r="AA18" s="15">
        <f t="shared" si="2"/>
        <v>2.6038395655101042E-3</v>
      </c>
      <c r="AB18" s="2">
        <v>69.8</v>
      </c>
      <c r="AC18" s="16">
        <v>76.2</v>
      </c>
      <c r="AD18" s="16">
        <v>23.8</v>
      </c>
      <c r="AE18" s="22"/>
      <c r="AF18" s="22"/>
      <c r="AG18" s="22"/>
      <c r="AH18" s="23"/>
      <c r="AI18" s="23"/>
      <c r="AJ18" s="23"/>
      <c r="AL18" s="45">
        <f t="shared" si="4"/>
        <v>8.6794652183670132E-4</v>
      </c>
      <c r="AM18" s="45">
        <f t="shared" si="5"/>
        <v>2.6038395655101042E-3</v>
      </c>
      <c r="AN18" s="45">
        <f t="shared" si="6"/>
        <v>1.4465775363945021E-4</v>
      </c>
      <c r="AP18" s="45">
        <v>2.6211984959468383E-4</v>
      </c>
      <c r="AQ18" s="45">
        <v>1.5654526492872862E-3</v>
      </c>
      <c r="AR18" s="45">
        <v>1.4465775363945021E-4</v>
      </c>
      <c r="AS18" s="45">
        <v>4.6163992424841735E-4</v>
      </c>
      <c r="AT18" s="45">
        <v>1.4418674799360014E-4</v>
      </c>
      <c r="AU18" s="45">
        <v>7.5001342023561768E-4</v>
      </c>
      <c r="AV18" s="45"/>
      <c r="AW18" s="45">
        <f t="shared" si="7"/>
        <v>0.24</v>
      </c>
      <c r="AX18" s="45">
        <f t="shared" si="8"/>
        <v>0.72000000000000008</v>
      </c>
      <c r="AY18" s="45">
        <f t="shared" si="9"/>
        <v>0.04</v>
      </c>
      <c r="AZ18" s="45">
        <f t="shared" si="10"/>
        <v>1</v>
      </c>
      <c r="BA18" s="45">
        <f t="shared" si="11"/>
        <v>7.8760309255049191E-2</v>
      </c>
      <c r="BB18" s="45">
        <f t="shared" si="12"/>
        <v>0.47037847371213865</v>
      </c>
      <c r="BC18" s="45">
        <f t="shared" si="13"/>
        <v>4.3465954335016099E-2</v>
      </c>
      <c r="BD18" s="45">
        <f t="shared" si="14"/>
        <v>0.13871098756734615</v>
      </c>
      <c r="BE18" s="45">
        <f t="shared" si="15"/>
        <v>4.3324429187701283E-2</v>
      </c>
      <c r="BF18" s="45">
        <f t="shared" si="16"/>
        <v>0.22535984594274872</v>
      </c>
      <c r="BG18" s="45">
        <f t="shared" si="17"/>
        <v>1</v>
      </c>
      <c r="BH18" s="45"/>
      <c r="BI18" s="45"/>
      <c r="BJ18" s="45"/>
      <c r="BL18" s="45"/>
      <c r="BM18" s="45"/>
      <c r="BN18" s="45"/>
    </row>
    <row r="19" spans="4:66" x14ac:dyDescent="0.3">
      <c r="D19" s="8">
        <v>89.6</v>
      </c>
      <c r="E19" s="9">
        <f t="shared" si="0"/>
        <v>10709.163346613568</v>
      </c>
      <c r="F19" s="11">
        <v>477.8</v>
      </c>
      <c r="G19" s="11">
        <v>525.1</v>
      </c>
      <c r="H19" s="11">
        <v>573.9</v>
      </c>
      <c r="I19" s="11">
        <v>599.5</v>
      </c>
      <c r="J19" s="11">
        <v>638.20000000000005</v>
      </c>
      <c r="K19" s="11">
        <v>638.5</v>
      </c>
      <c r="L19" s="11">
        <v>664.7</v>
      </c>
      <c r="M19" s="11">
        <v>662.2</v>
      </c>
      <c r="N19" s="11">
        <v>659.7</v>
      </c>
      <c r="O19" s="11">
        <v>634.6</v>
      </c>
      <c r="P19" s="11">
        <v>631.9</v>
      </c>
      <c r="Q19" s="11">
        <v>605.4</v>
      </c>
      <c r="R19" s="11">
        <v>579.20000000000005</v>
      </c>
      <c r="S19" s="11">
        <v>541.9</v>
      </c>
      <c r="T19" s="11">
        <v>491.5</v>
      </c>
      <c r="U19" s="11">
        <v>468.5</v>
      </c>
      <c r="V19" s="32">
        <v>0.12</v>
      </c>
      <c r="W19" s="18">
        <v>3.6</v>
      </c>
      <c r="X19" s="19">
        <v>34.1</v>
      </c>
      <c r="Y19" s="18">
        <v>122.8</v>
      </c>
      <c r="Z19" s="15">
        <f t="shared" si="1"/>
        <v>8.6794652183670132E-4</v>
      </c>
      <c r="AA19" s="15">
        <f t="shared" si="2"/>
        <v>2.6038395655101042E-3</v>
      </c>
      <c r="AB19" s="2">
        <v>66.2</v>
      </c>
      <c r="AC19" s="16">
        <v>73.599999999999994</v>
      </c>
      <c r="AD19" s="16">
        <v>26.4</v>
      </c>
      <c r="AE19" s="21">
        <f>AVERAGE(AB19:AB22)</f>
        <v>64.560735716403585</v>
      </c>
      <c r="AF19" s="21">
        <f>AVERAGE(AC19:AC22)</f>
        <v>69.846597371962133</v>
      </c>
      <c r="AG19" s="21">
        <f>AVERAGE(AD19:AD22)</f>
        <v>29.447605086424815</v>
      </c>
      <c r="AH19" s="23">
        <f>Z19*(AE19/100)</f>
        <v>5.6035266012270982E-4</v>
      </c>
      <c r="AI19" s="23">
        <f>Z19*(AE19/100)*(AF19/100)</f>
        <v>3.9138726637898857E-4</v>
      </c>
      <c r="AJ19" s="23">
        <f>Z19*(AE19/100)*(AG19/100)</f>
        <v>1.6501043844421187E-4</v>
      </c>
      <c r="AK19" s="45"/>
      <c r="AL19" s="45">
        <f t="shared" si="4"/>
        <v>8.6794652183670132E-4</v>
      </c>
      <c r="AM19" s="45">
        <f t="shared" si="5"/>
        <v>2.6038395655101042E-3</v>
      </c>
      <c r="AN19" s="45">
        <f t="shared" si="6"/>
        <v>1.4465775363945021E-4</v>
      </c>
      <c r="AP19" s="45">
        <v>2.9336592438080499E-4</v>
      </c>
      <c r="AQ19" s="45">
        <v>1.574191134869138E-3</v>
      </c>
      <c r="AR19" s="45">
        <v>1.4465775363945021E-4</v>
      </c>
      <c r="AS19" s="45">
        <v>4.2289131972753964E-4</v>
      </c>
      <c r="AT19" s="45">
        <v>1.5168927772835661E-4</v>
      </c>
      <c r="AU19" s="45">
        <v>7.2626987518425307E-4</v>
      </c>
      <c r="AV19" s="45"/>
      <c r="AW19" s="45">
        <f t="shared" si="7"/>
        <v>0.24</v>
      </c>
      <c r="AX19" s="45">
        <f t="shared" si="8"/>
        <v>0.72000000000000008</v>
      </c>
      <c r="AY19" s="45">
        <f t="shared" si="9"/>
        <v>0.04</v>
      </c>
      <c r="AZ19" s="45">
        <f t="shared" si="10"/>
        <v>1</v>
      </c>
      <c r="BA19" s="45">
        <f t="shared" si="11"/>
        <v>8.8548186980237836E-2</v>
      </c>
      <c r="BB19" s="45">
        <f t="shared" si="12"/>
        <v>0.47514642761334164</v>
      </c>
      <c r="BC19" s="45">
        <f t="shared" si="13"/>
        <v>4.3662814092819448E-2</v>
      </c>
      <c r="BD19" s="45">
        <f t="shared" si="14"/>
        <v>0.12764352141643565</v>
      </c>
      <c r="BE19" s="45">
        <f t="shared" si="15"/>
        <v>4.5785176160243218E-2</v>
      </c>
      <c r="BF19" s="45">
        <f t="shared" si="16"/>
        <v>0.21921387373692214</v>
      </c>
      <c r="BG19" s="45">
        <f t="shared" si="17"/>
        <v>1</v>
      </c>
      <c r="BH19" s="45"/>
      <c r="BI19" s="45"/>
      <c r="BJ19" s="45"/>
      <c r="BL19" s="45"/>
      <c r="BM19" s="45"/>
      <c r="BN19" s="45"/>
    </row>
    <row r="20" spans="4:66" x14ac:dyDescent="0.3">
      <c r="D20" s="8">
        <v>89.6</v>
      </c>
      <c r="E20" s="9">
        <f t="shared" si="0"/>
        <v>10709.163346613568</v>
      </c>
      <c r="F20" s="11">
        <v>474</v>
      </c>
      <c r="G20" s="11">
        <v>520.4</v>
      </c>
      <c r="H20" s="11">
        <v>568.29999999999995</v>
      </c>
      <c r="I20" s="11">
        <v>593</v>
      </c>
      <c r="J20" s="11">
        <v>631.5</v>
      </c>
      <c r="K20" s="11">
        <v>631.29999999999995</v>
      </c>
      <c r="L20" s="11">
        <v>657.5</v>
      </c>
      <c r="M20" s="11">
        <v>654.9</v>
      </c>
      <c r="N20" s="11">
        <v>652.29999999999995</v>
      </c>
      <c r="O20" s="11">
        <v>627.4</v>
      </c>
      <c r="P20" s="11">
        <v>625.1</v>
      </c>
      <c r="Q20" s="11">
        <v>598.9</v>
      </c>
      <c r="R20" s="11">
        <v>573.29999999999995</v>
      </c>
      <c r="S20" s="11">
        <v>536.5</v>
      </c>
      <c r="T20" s="11">
        <v>487</v>
      </c>
      <c r="U20" s="11">
        <v>464.7</v>
      </c>
      <c r="V20" s="32">
        <v>0.12</v>
      </c>
      <c r="W20" s="18">
        <v>3.62</v>
      </c>
      <c r="X20" s="19">
        <v>34.1</v>
      </c>
      <c r="Y20" s="18">
        <v>123.4</v>
      </c>
      <c r="Z20" s="15">
        <f t="shared" si="1"/>
        <v>8.6794652183670132E-4</v>
      </c>
      <c r="AA20" s="15">
        <f t="shared" si="2"/>
        <v>2.6038395655101042E-3</v>
      </c>
      <c r="AB20" s="2">
        <v>66.2</v>
      </c>
      <c r="AC20" s="16">
        <v>73.5</v>
      </c>
      <c r="AD20" s="16">
        <v>26.5</v>
      </c>
      <c r="AE20" s="22"/>
      <c r="AF20" s="22"/>
      <c r="AG20" s="22"/>
      <c r="AH20" s="23"/>
      <c r="AI20" s="23"/>
      <c r="AJ20" s="23"/>
      <c r="AL20" s="45">
        <f t="shared" si="4"/>
        <v>8.6794652183670132E-4</v>
      </c>
      <c r="AM20" s="45">
        <f t="shared" si="5"/>
        <v>2.6038395655101042E-3</v>
      </c>
      <c r="AN20" s="45">
        <f t="shared" si="6"/>
        <v>1.4465775363945021E-4</v>
      </c>
      <c r="AP20" s="45">
        <v>2.9336592438080499E-4</v>
      </c>
      <c r="AQ20" s="45">
        <v>1.5724673930767703E-3</v>
      </c>
      <c r="AR20" s="45">
        <v>1.4465775363945021E-4</v>
      </c>
      <c r="AS20" s="45">
        <v>4.2231673913008374E-4</v>
      </c>
      <c r="AT20" s="45">
        <v>1.522638583258125E-4</v>
      </c>
      <c r="AU20" s="45">
        <v>7.2684445578170896E-4</v>
      </c>
      <c r="AV20" s="45"/>
      <c r="AW20" s="45">
        <f t="shared" si="7"/>
        <v>0.24</v>
      </c>
      <c r="AX20" s="45">
        <f t="shared" si="8"/>
        <v>0.72000000000000008</v>
      </c>
      <c r="AY20" s="45">
        <f t="shared" si="9"/>
        <v>0.04</v>
      </c>
      <c r="AZ20" s="45">
        <f t="shared" si="10"/>
        <v>1</v>
      </c>
      <c r="BA20" s="45">
        <f t="shared" si="11"/>
        <v>8.8578911230652813E-2</v>
      </c>
      <c r="BB20" s="45">
        <f t="shared" si="12"/>
        <v>0.47479082622984042</v>
      </c>
      <c r="BC20" s="45">
        <f t="shared" si="13"/>
        <v>4.3677964117678908E-2</v>
      </c>
      <c r="BD20" s="45">
        <f t="shared" si="14"/>
        <v>0.12751432200443416</v>
      </c>
      <c r="BE20" s="45">
        <f t="shared" si="15"/>
        <v>4.5974551470986467E-2</v>
      </c>
      <c r="BF20" s="45">
        <f t="shared" si="16"/>
        <v>0.21946342494640717</v>
      </c>
      <c r="BG20" s="45">
        <f t="shared" si="17"/>
        <v>0.99999999999999989</v>
      </c>
      <c r="BH20" s="45"/>
      <c r="BI20" s="45"/>
      <c r="BJ20" s="45"/>
      <c r="BL20" s="45"/>
      <c r="BM20" s="45"/>
      <c r="BN20" s="45"/>
    </row>
    <row r="21" spans="4:66" x14ac:dyDescent="0.3">
      <c r="D21" s="8">
        <v>89.6</v>
      </c>
      <c r="E21" s="9">
        <f t="shared" si="0"/>
        <v>10709.163346613568</v>
      </c>
      <c r="F21" s="11">
        <v>472</v>
      </c>
      <c r="G21" s="11">
        <v>517.79999999999995</v>
      </c>
      <c r="H21" s="11">
        <v>565.20000000000005</v>
      </c>
      <c r="I21" s="11">
        <v>589.5</v>
      </c>
      <c r="J21" s="11">
        <v>627.70000000000005</v>
      </c>
      <c r="K21" s="11">
        <v>627.20000000000005</v>
      </c>
      <c r="L21" s="11">
        <v>653.4</v>
      </c>
      <c r="M21" s="11">
        <v>650.6</v>
      </c>
      <c r="N21" s="11">
        <v>648.1</v>
      </c>
      <c r="O21" s="11">
        <v>623.29999999999995</v>
      </c>
      <c r="P21" s="11">
        <v>621.4</v>
      </c>
      <c r="Q21" s="11">
        <v>595.4</v>
      </c>
      <c r="R21" s="11">
        <v>570.20000000000005</v>
      </c>
      <c r="S21" s="11">
        <v>533.9</v>
      </c>
      <c r="T21" s="11">
        <v>485</v>
      </c>
      <c r="U21" s="11">
        <v>463.1</v>
      </c>
      <c r="V21" s="32">
        <v>0.11899999999999999</v>
      </c>
      <c r="W21" s="18">
        <v>3.62</v>
      </c>
      <c r="X21" s="19">
        <v>34.1</v>
      </c>
      <c r="Y21" s="18">
        <v>123.4</v>
      </c>
      <c r="Z21" s="15">
        <f t="shared" si="1"/>
        <v>8.6794652183670132E-4</v>
      </c>
      <c r="AA21" s="15">
        <f t="shared" si="2"/>
        <v>2.6038395655101042E-3</v>
      </c>
      <c r="AB21" s="2">
        <v>66.3</v>
      </c>
      <c r="AC21" s="16">
        <v>73.5</v>
      </c>
      <c r="AD21" s="16">
        <v>26.5</v>
      </c>
      <c r="AE21" s="22"/>
      <c r="AF21" s="22"/>
      <c r="AG21" s="22"/>
      <c r="AH21" s="23"/>
      <c r="AI21" s="23"/>
      <c r="AJ21" s="23"/>
      <c r="AL21" s="45">
        <f t="shared" si="4"/>
        <v>8.6794652183670132E-4</v>
      </c>
      <c r="AM21" s="45">
        <f t="shared" si="5"/>
        <v>2.6038395655101042E-3</v>
      </c>
      <c r="AN21" s="45">
        <f t="shared" si="6"/>
        <v>1.4465775363945021E-4</v>
      </c>
      <c r="AP21" s="45">
        <v>2.924979778589684E-4</v>
      </c>
      <c r="AQ21" s="45">
        <v>1.5709094290700736E-3</v>
      </c>
      <c r="AR21" s="45">
        <v>1.4465775363945021E-4</v>
      </c>
      <c r="AS21" s="45">
        <v>4.2295467982363376E-4</v>
      </c>
      <c r="AT21" s="45">
        <v>1.5249386415409924E-4</v>
      </c>
      <c r="AU21" s="45">
        <v>7.2794240813183202E-4</v>
      </c>
      <c r="AV21" s="45"/>
      <c r="AW21" s="45">
        <f t="shared" si="7"/>
        <v>0.24</v>
      </c>
      <c r="AX21" s="45">
        <f t="shared" si="8"/>
        <v>0.72000000000000008</v>
      </c>
      <c r="AY21" s="45">
        <f t="shared" si="9"/>
        <v>0.04</v>
      </c>
      <c r="AZ21" s="45">
        <f t="shared" si="10"/>
        <v>1</v>
      </c>
      <c r="BA21" s="45">
        <f t="shared" si="11"/>
        <v>8.8329111999741416E-2</v>
      </c>
      <c r="BB21" s="45">
        <f t="shared" si="12"/>
        <v>0.4743863048813412</v>
      </c>
      <c r="BC21" s="45">
        <f t="shared" si="13"/>
        <v>4.3684031651701975E-2</v>
      </c>
      <c r="BD21" s="45">
        <f t="shared" si="14"/>
        <v>0.12772468226419578</v>
      </c>
      <c r="BE21" s="45">
        <f t="shared" si="15"/>
        <v>4.6050395646274667E-2</v>
      </c>
      <c r="BF21" s="45">
        <f t="shared" si="16"/>
        <v>0.21982547355674506</v>
      </c>
      <c r="BG21" s="45">
        <f t="shared" si="17"/>
        <v>1</v>
      </c>
      <c r="BH21" s="45"/>
      <c r="BI21" s="45"/>
      <c r="BJ21" s="45"/>
      <c r="BL21" s="45"/>
      <c r="BM21" s="45"/>
      <c r="BN21" s="45"/>
    </row>
    <row r="22" spans="4:66" hidden="1" x14ac:dyDescent="0.3">
      <c r="D22" s="8">
        <v>89.6</v>
      </c>
      <c r="E22" s="9">
        <f t="shared" si="0"/>
        <v>10709.163346613568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32"/>
      <c r="W22" s="18"/>
      <c r="X22" s="19"/>
      <c r="Y22" s="18"/>
      <c r="Z22" s="15">
        <f t="shared" si="1"/>
        <v>8.6794652183670132E-4</v>
      </c>
      <c r="AA22" s="15">
        <f t="shared" si="2"/>
        <v>2.6038395655101042E-3</v>
      </c>
      <c r="AB22" s="2">
        <v>59.542942865614343</v>
      </c>
      <c r="AC22" s="16">
        <v>58.786389487848567</v>
      </c>
      <c r="AD22" s="16">
        <v>38.390420345699248</v>
      </c>
      <c r="AE22" s="22"/>
      <c r="AF22" s="22"/>
      <c r="AG22" s="22"/>
      <c r="AH22" s="23"/>
      <c r="AI22" s="23"/>
      <c r="AJ22" s="23"/>
      <c r="AL22" s="45">
        <f t="shared" si="4"/>
        <v>8.6794652183670132E-4</v>
      </c>
      <c r="AM22" s="45">
        <f t="shared" si="5"/>
        <v>2.6038395655101042E-3</v>
      </c>
      <c r="AN22" s="45">
        <f t="shared" si="6"/>
        <v>1.4465775363945021E-4</v>
      </c>
      <c r="AP22" s="45">
        <v>3.5114562023538733E-4</v>
      </c>
      <c r="AQ22" s="45">
        <v>1.4772422762493217E-3</v>
      </c>
      <c r="AR22" s="45">
        <v>1.4465775363945021E-4</v>
      </c>
      <c r="AS22" s="45">
        <v>3.0380859089206144E-4</v>
      </c>
      <c r="AT22" s="45">
        <v>1.9840203847510798E-4</v>
      </c>
      <c r="AU22" s="45">
        <v>7.2979321231056654E-4</v>
      </c>
      <c r="AV22" s="45"/>
      <c r="AW22" s="45">
        <f t="shared" si="7"/>
        <v>0.24</v>
      </c>
      <c r="AX22" s="45">
        <f t="shared" si="8"/>
        <v>0.72000000000000008</v>
      </c>
      <c r="AY22" s="45">
        <f t="shared" si="9"/>
        <v>0.04</v>
      </c>
      <c r="AZ22" s="45">
        <f t="shared" si="10"/>
        <v>1</v>
      </c>
      <c r="BA22" s="45">
        <f t="shared" si="11"/>
        <v>0.10956012415208335</v>
      </c>
      <c r="BB22" s="45">
        <f t="shared" si="12"/>
        <v>0.46091090949700392</v>
      </c>
      <c r="BC22" s="45">
        <f t="shared" si="13"/>
        <v>4.5134327569501233E-2</v>
      </c>
      <c r="BD22" s="45">
        <f t="shared" si="14"/>
        <v>9.4790608278956301E-2</v>
      </c>
      <c r="BE22" s="45">
        <f t="shared" si="15"/>
        <v>6.1902956251563321E-2</v>
      </c>
      <c r="BF22" s="45">
        <f t="shared" si="16"/>
        <v>0.22770107425089184</v>
      </c>
      <c r="BG22" s="45">
        <f t="shared" si="17"/>
        <v>0.99999999999999989</v>
      </c>
      <c r="BH22" s="45"/>
      <c r="BI22" s="45"/>
      <c r="BJ22" s="45"/>
      <c r="BL22" s="45"/>
      <c r="BM22" s="45"/>
      <c r="BN22" s="45"/>
    </row>
    <row r="23" spans="4:66" hidden="1" x14ac:dyDescent="0.3">
      <c r="D23" s="8">
        <v>89.6</v>
      </c>
      <c r="E23" s="9">
        <f t="shared" si="0"/>
        <v>10709.163346613568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32"/>
      <c r="W23" s="18"/>
      <c r="X23" s="19"/>
      <c r="Y23" s="18"/>
      <c r="Z23" s="15">
        <f t="shared" si="1"/>
        <v>8.6794652183670132E-4</v>
      </c>
      <c r="AA23" s="15">
        <f t="shared" si="2"/>
        <v>2.6038395655101042E-3</v>
      </c>
      <c r="AB23" s="2">
        <v>56.638557431460391</v>
      </c>
      <c r="AC23" s="16">
        <v>65.267120407842199</v>
      </c>
      <c r="AD23" s="16">
        <v>43.672584357197373</v>
      </c>
      <c r="AE23" s="22"/>
      <c r="AF23" s="22"/>
      <c r="AG23" s="22"/>
      <c r="AH23" s="23"/>
      <c r="AI23" s="23"/>
      <c r="AJ23" s="23"/>
      <c r="AL23" s="45">
        <f t="shared" si="4"/>
        <v>8.6794652183670132E-4</v>
      </c>
      <c r="AM23" s="45">
        <f t="shared" si="5"/>
        <v>2.6038395655101042E-3</v>
      </c>
      <c r="AN23" s="45">
        <f t="shared" si="6"/>
        <v>1.4465775363945021E-4</v>
      </c>
      <c r="AP23" s="45">
        <v>3.7635413259185831E-4</v>
      </c>
      <c r="AQ23" s="45">
        <v>1.5121207818516061E-3</v>
      </c>
      <c r="AR23" s="45">
        <v>1.4465775363945021E-4</v>
      </c>
      <c r="AS23" s="45">
        <v>3.2084819660421998E-4</v>
      </c>
      <c r="AT23" s="45">
        <v>2.1469110088651611E-4</v>
      </c>
      <c r="AU23" s="45">
        <v>6.6233658188546594E-4</v>
      </c>
      <c r="AV23" s="45"/>
      <c r="AW23" s="45">
        <f t="shared" si="7"/>
        <v>0.24</v>
      </c>
      <c r="AX23" s="45">
        <f t="shared" si="8"/>
        <v>0.72000000000000008</v>
      </c>
      <c r="AY23" s="45">
        <f t="shared" si="9"/>
        <v>0.04</v>
      </c>
      <c r="AZ23" s="45">
        <f t="shared" si="10"/>
        <v>1</v>
      </c>
      <c r="BA23" s="45">
        <f t="shared" si="11"/>
        <v>0.1164819365420204</v>
      </c>
      <c r="BB23" s="45">
        <f t="shared" si="12"/>
        <v>0.46800271792556736</v>
      </c>
      <c r="BC23" s="45">
        <f t="shared" si="13"/>
        <v>4.4771702554983916E-2</v>
      </c>
      <c r="BD23" s="45">
        <f t="shared" si="14"/>
        <v>9.9302800314947107E-2</v>
      </c>
      <c r="BE23" s="45">
        <f t="shared" si="15"/>
        <v>6.6447085401662095E-2</v>
      </c>
      <c r="BF23" s="45">
        <f t="shared" si="16"/>
        <v>0.20499375726081911</v>
      </c>
      <c r="BG23" s="45">
        <f t="shared" si="17"/>
        <v>1</v>
      </c>
      <c r="BH23" s="45"/>
      <c r="BI23" s="45"/>
      <c r="BJ23" s="45"/>
      <c r="BL23" s="45"/>
      <c r="BM23" s="45"/>
      <c r="BN23" s="45"/>
    </row>
    <row r="24" spans="4:66" x14ac:dyDescent="0.3">
      <c r="D24" s="8">
        <v>89.6</v>
      </c>
      <c r="E24" s="9">
        <f t="shared" si="0"/>
        <v>10709.163346613568</v>
      </c>
      <c r="F24" s="11">
        <v>414.9</v>
      </c>
      <c r="G24" s="11">
        <v>454.1</v>
      </c>
      <c r="H24" s="11">
        <v>494.5</v>
      </c>
      <c r="I24" s="11">
        <v>514.9</v>
      </c>
      <c r="J24" s="11">
        <v>548.9</v>
      </c>
      <c r="K24" s="11">
        <v>549.70000000000005</v>
      </c>
      <c r="L24" s="11">
        <v>573.6</v>
      </c>
      <c r="M24" s="11">
        <v>572.29999999999995</v>
      </c>
      <c r="N24" s="11">
        <v>569</v>
      </c>
      <c r="O24" s="11">
        <v>547.9</v>
      </c>
      <c r="P24" s="11">
        <v>545.29999999999995</v>
      </c>
      <c r="Q24" s="11">
        <v>520.5</v>
      </c>
      <c r="R24" s="11">
        <v>495.4</v>
      </c>
      <c r="S24" s="11">
        <v>459.5</v>
      </c>
      <c r="T24" s="11">
        <v>411.4</v>
      </c>
      <c r="U24" s="11">
        <v>388.3</v>
      </c>
      <c r="V24" s="32">
        <v>0.115</v>
      </c>
      <c r="W24" s="18">
        <v>3.16</v>
      </c>
      <c r="X24" s="19">
        <v>30.2</v>
      </c>
      <c r="Y24" s="18">
        <v>95.4</v>
      </c>
      <c r="Z24" s="15">
        <f t="shared" si="1"/>
        <v>8.6794652183670132E-4</v>
      </c>
      <c r="AA24" s="15">
        <f t="shared" si="2"/>
        <v>2.6038395655101042E-3</v>
      </c>
      <c r="AB24" s="2">
        <v>62.6</v>
      </c>
      <c r="AC24" s="16">
        <v>70</v>
      </c>
      <c r="AD24" s="16">
        <v>30</v>
      </c>
      <c r="AE24" s="21">
        <f>AVERAGE(AB24:AB27)</f>
        <v>62.4</v>
      </c>
      <c r="AF24" s="21">
        <f>AVERAGE(AC24:AC27)</f>
        <v>69.633333333333326</v>
      </c>
      <c r="AG24" s="21">
        <f>AVERAGE(AD24:AD27)</f>
        <v>30.366666666666664</v>
      </c>
      <c r="AH24" s="23">
        <f>Z24*(AE24/100)</f>
        <v>5.415986296261016E-4</v>
      </c>
      <c r="AI24" s="23">
        <f>Z24*(AE24/100)*(AF24/100)</f>
        <v>3.7713317909630867E-4</v>
      </c>
      <c r="AJ24" s="23">
        <f>Z24*(AE24/100)*(AG24/100)</f>
        <v>1.6446545052979284E-4</v>
      </c>
      <c r="AK24" s="45"/>
      <c r="AL24" s="45">
        <f t="shared" si="4"/>
        <v>8.6794652183670132E-4</v>
      </c>
      <c r="AM24" s="45">
        <f t="shared" si="5"/>
        <v>2.6038395655101042E-3</v>
      </c>
      <c r="AN24" s="45">
        <f t="shared" si="6"/>
        <v>1.4465775363945021E-4</v>
      </c>
      <c r="AP24" s="45">
        <v>3.2461199916692627E-4</v>
      </c>
      <c r="AQ24" s="45">
        <v>1.5715039724375317E-3</v>
      </c>
      <c r="AR24" s="45">
        <v>1.4465775363945021E-4</v>
      </c>
      <c r="AS24" s="45">
        <v>3.8033416586884255E-4</v>
      </c>
      <c r="AT24" s="45">
        <v>1.6300035680093253E-4</v>
      </c>
      <c r="AU24" s="45">
        <v>7.063348794707075E-4</v>
      </c>
      <c r="AV24" s="45"/>
      <c r="AW24" s="45">
        <f t="shared" si="7"/>
        <v>0.24</v>
      </c>
      <c r="AX24" s="45">
        <f t="shared" si="8"/>
        <v>0.72000000000000008</v>
      </c>
      <c r="AY24" s="45">
        <f t="shared" si="9"/>
        <v>0.04</v>
      </c>
      <c r="AZ24" s="45">
        <f t="shared" si="10"/>
        <v>1</v>
      </c>
      <c r="BA24" s="45">
        <f t="shared" si="11"/>
        <v>9.8652973657369941E-2</v>
      </c>
      <c r="BB24" s="45">
        <f t="shared" si="12"/>
        <v>0.47759645482362045</v>
      </c>
      <c r="BC24" s="45">
        <f t="shared" si="13"/>
        <v>4.3963000738578402E-2</v>
      </c>
      <c r="BD24" s="45">
        <f t="shared" si="14"/>
        <v>0.11558752154187035</v>
      </c>
      <c r="BE24" s="45">
        <f t="shared" si="15"/>
        <v>4.9537509232230152E-2</v>
      </c>
      <c r="BF24" s="45">
        <f t="shared" si="16"/>
        <v>0.21466254000633064</v>
      </c>
      <c r="BG24" s="45">
        <f t="shared" si="17"/>
        <v>0.99999999999999989</v>
      </c>
      <c r="BH24" s="45"/>
      <c r="BI24" s="45"/>
      <c r="BJ24" s="45"/>
      <c r="BL24" s="45"/>
      <c r="BM24" s="45"/>
      <c r="BN24" s="45"/>
    </row>
    <row r="25" spans="4:66" x14ac:dyDescent="0.3">
      <c r="D25" s="8">
        <v>89.6</v>
      </c>
      <c r="E25" s="9">
        <f t="shared" si="0"/>
        <v>10709.163346613568</v>
      </c>
      <c r="F25" s="11">
        <v>409.3</v>
      </c>
      <c r="G25" s="11">
        <v>447.5</v>
      </c>
      <c r="H25" s="11">
        <v>486.6</v>
      </c>
      <c r="I25" s="11">
        <v>505.9</v>
      </c>
      <c r="J25" s="11">
        <v>539.20000000000005</v>
      </c>
      <c r="K25" s="11">
        <v>539.29999999999995</v>
      </c>
      <c r="L25" s="11">
        <v>562.9</v>
      </c>
      <c r="M25" s="11">
        <v>561.29999999999995</v>
      </c>
      <c r="N25" s="11">
        <v>557.9</v>
      </c>
      <c r="O25" s="11">
        <v>537.1</v>
      </c>
      <c r="P25" s="11">
        <v>535</v>
      </c>
      <c r="Q25" s="11">
        <v>510.4</v>
      </c>
      <c r="R25" s="11">
        <v>485.8</v>
      </c>
      <c r="S25" s="11">
        <v>450.6</v>
      </c>
      <c r="T25" s="11">
        <v>403.5</v>
      </c>
      <c r="U25" s="11">
        <v>381.3</v>
      </c>
      <c r="V25" s="32">
        <v>0.13100000000000001</v>
      </c>
      <c r="W25" s="18">
        <v>3.16</v>
      </c>
      <c r="X25" s="19">
        <v>30.2</v>
      </c>
      <c r="Y25" s="18">
        <v>95.4</v>
      </c>
      <c r="Z25" s="15">
        <f t="shared" si="1"/>
        <v>8.6794652183670132E-4</v>
      </c>
      <c r="AA25" s="15">
        <f t="shared" si="2"/>
        <v>2.6038395655101042E-3</v>
      </c>
      <c r="AB25" s="2">
        <v>62.3</v>
      </c>
      <c r="AC25" s="16">
        <v>69.599999999999994</v>
      </c>
      <c r="AD25" s="16">
        <v>30.4</v>
      </c>
      <c r="AE25" s="22"/>
      <c r="AF25" s="22"/>
      <c r="AG25" s="22"/>
      <c r="AH25" s="23"/>
      <c r="AI25" s="23"/>
      <c r="AJ25" s="23"/>
      <c r="AL25" s="45">
        <f t="shared" si="4"/>
        <v>8.6794652183670132E-4</v>
      </c>
      <c r="AM25" s="45">
        <f t="shared" si="5"/>
        <v>2.6038395655101042E-3</v>
      </c>
      <c r="AN25" s="45">
        <f t="shared" si="6"/>
        <v>1.4465775363945021E-4</v>
      </c>
      <c r="AP25" s="45">
        <v>3.2721583873243643E-4</v>
      </c>
      <c r="AQ25" s="45">
        <v>1.5699624994147498E-3</v>
      </c>
      <c r="AR25" s="45">
        <v>1.4465775363945021E-4</v>
      </c>
      <c r="AS25" s="45">
        <v>3.7634855544056836E-4</v>
      </c>
      <c r="AT25" s="45">
        <v>1.6438212766369654E-4</v>
      </c>
      <c r="AU25" s="45">
        <v>7.0511281076796137E-4</v>
      </c>
      <c r="AV25" s="45"/>
      <c r="AW25" s="45">
        <f t="shared" si="7"/>
        <v>0.24</v>
      </c>
      <c r="AX25" s="45">
        <f t="shared" si="8"/>
        <v>0.72000000000000008</v>
      </c>
      <c r="AY25" s="45">
        <f t="shared" si="9"/>
        <v>0.04</v>
      </c>
      <c r="AZ25" s="45">
        <f t="shared" si="10"/>
        <v>1</v>
      </c>
      <c r="BA25" s="45">
        <f t="shared" si="11"/>
        <v>9.9527898083432362E-2</v>
      </c>
      <c r="BB25" s="45">
        <f t="shared" si="12"/>
        <v>0.47752904701025589</v>
      </c>
      <c r="BC25" s="45">
        <f t="shared" si="13"/>
        <v>4.3999954944046127E-2</v>
      </c>
      <c r="BD25" s="45">
        <f t="shared" si="14"/>
        <v>0.11447239478026772</v>
      </c>
      <c r="BE25" s="45">
        <f t="shared" si="15"/>
        <v>4.999943680057671E-2</v>
      </c>
      <c r="BF25" s="45">
        <f t="shared" si="16"/>
        <v>0.21447126838142111</v>
      </c>
      <c r="BG25" s="45">
        <f t="shared" si="17"/>
        <v>1</v>
      </c>
      <c r="BH25" s="45"/>
      <c r="BI25" s="45"/>
      <c r="BJ25" s="45"/>
      <c r="BL25" s="45"/>
      <c r="BM25" s="45"/>
      <c r="BN25" s="45"/>
    </row>
    <row r="26" spans="4:66" x14ac:dyDescent="0.3">
      <c r="D26" s="8">
        <v>89.6</v>
      </c>
      <c r="E26" s="9">
        <f t="shared" si="0"/>
        <v>10709.163346613568</v>
      </c>
      <c r="F26" s="11">
        <v>406.3</v>
      </c>
      <c r="G26" s="11">
        <v>443.8</v>
      </c>
      <c r="H26" s="11">
        <v>482.2</v>
      </c>
      <c r="I26" s="11">
        <v>501</v>
      </c>
      <c r="J26" s="11">
        <v>533.6</v>
      </c>
      <c r="K26" s="11">
        <v>533.29999999999995</v>
      </c>
      <c r="L26" s="11">
        <v>556.70000000000005</v>
      </c>
      <c r="M26" s="11">
        <v>555</v>
      </c>
      <c r="N26" s="11">
        <v>551.5</v>
      </c>
      <c r="O26" s="11">
        <v>531</v>
      </c>
      <c r="P26" s="11">
        <v>529.20000000000005</v>
      </c>
      <c r="Q26" s="11">
        <v>504.9</v>
      </c>
      <c r="R26" s="11">
        <v>480.5</v>
      </c>
      <c r="S26" s="11">
        <v>446</v>
      </c>
      <c r="T26" s="11">
        <v>399.4</v>
      </c>
      <c r="U26" s="11">
        <v>377.9</v>
      </c>
      <c r="V26" s="32">
        <v>0.13200000000000001</v>
      </c>
      <c r="W26" s="18">
        <v>3.16</v>
      </c>
      <c r="X26" s="19">
        <v>30.2</v>
      </c>
      <c r="Y26" s="18">
        <v>95.4</v>
      </c>
      <c r="Z26" s="15">
        <f t="shared" si="1"/>
        <v>8.6794652183670132E-4</v>
      </c>
      <c r="AA26" s="15">
        <f t="shared" si="2"/>
        <v>2.6038395655101042E-3</v>
      </c>
      <c r="AB26" s="2">
        <v>62.3</v>
      </c>
      <c r="AC26" s="16">
        <v>69.3</v>
      </c>
      <c r="AD26" s="16">
        <v>30.7</v>
      </c>
      <c r="AE26" s="22"/>
      <c r="AF26" s="22"/>
      <c r="AG26" s="22"/>
      <c r="AH26" s="23"/>
      <c r="AI26" s="23"/>
      <c r="AJ26" s="23"/>
      <c r="AL26" s="45">
        <f t="shared" si="4"/>
        <v>8.6794652183670132E-4</v>
      </c>
      <c r="AM26" s="45">
        <f t="shared" si="5"/>
        <v>2.6038395655101042E-3</v>
      </c>
      <c r="AN26" s="45">
        <f t="shared" si="6"/>
        <v>1.4465775363945021E-4</v>
      </c>
      <c r="AP26" s="45">
        <v>3.2721583873243643E-4</v>
      </c>
      <c r="AQ26" s="45">
        <v>1.5650959232668114E-3</v>
      </c>
      <c r="AR26" s="45">
        <v>1.4465775363945021E-4</v>
      </c>
      <c r="AS26" s="45">
        <v>3.7472636339125559E-4</v>
      </c>
      <c r="AT26" s="45">
        <v>1.660043197130093E-4</v>
      </c>
      <c r="AU26" s="45">
        <v>7.0673500281727419E-4</v>
      </c>
      <c r="AV26" s="45"/>
      <c r="AW26" s="45">
        <f t="shared" si="7"/>
        <v>0.24</v>
      </c>
      <c r="AX26" s="45">
        <f t="shared" si="8"/>
        <v>0.72000000000000008</v>
      </c>
      <c r="AY26" s="45">
        <f t="shared" si="9"/>
        <v>0.04</v>
      </c>
      <c r="AZ26" s="45">
        <f t="shared" si="10"/>
        <v>1</v>
      </c>
      <c r="BA26" s="45">
        <f t="shared" si="11"/>
        <v>9.9626212317111912E-2</v>
      </c>
      <c r="BB26" s="45">
        <f t="shared" si="12"/>
        <v>0.47651904428600961</v>
      </c>
      <c r="BC26" s="45">
        <f t="shared" si="13"/>
        <v>4.4043418354160875E-2</v>
      </c>
      <c r="BD26" s="45">
        <f t="shared" si="14"/>
        <v>0.11409156838084238</v>
      </c>
      <c r="BE26" s="45">
        <f t="shared" si="15"/>
        <v>5.054272942701097E-2</v>
      </c>
      <c r="BF26" s="45">
        <f t="shared" si="16"/>
        <v>0.21517702723486432</v>
      </c>
      <c r="BG26" s="45">
        <f t="shared" si="17"/>
        <v>1</v>
      </c>
      <c r="BH26" s="45"/>
      <c r="BI26" s="45"/>
      <c r="BJ26" s="45"/>
      <c r="BL26" s="45"/>
      <c r="BM26" s="45"/>
      <c r="BN26" s="45"/>
    </row>
    <row r="27" spans="4:66" hidden="1" x14ac:dyDescent="0.3">
      <c r="D27" s="8">
        <v>89.6</v>
      </c>
      <c r="E27" s="9">
        <f t="shared" si="0"/>
        <v>10709.163346613568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32"/>
      <c r="W27" s="18"/>
      <c r="X27" s="19"/>
      <c r="Y27" s="18"/>
      <c r="Z27" s="15">
        <f t="shared" si="1"/>
        <v>8.6794652183670132E-4</v>
      </c>
      <c r="AA27" s="15">
        <f t="shared" si="2"/>
        <v>2.6038395655101042E-3</v>
      </c>
      <c r="AB27" s="2"/>
      <c r="AC27" s="16"/>
      <c r="AD27" s="16"/>
      <c r="AE27" s="22"/>
      <c r="AF27" s="22"/>
      <c r="AG27" s="22"/>
      <c r="AH27" s="23"/>
      <c r="AI27" s="23"/>
      <c r="AJ27" s="23"/>
      <c r="AL27" s="45">
        <f t="shared" si="4"/>
        <v>8.6794652183670132E-4</v>
      </c>
      <c r="AM27" s="45">
        <f t="shared" si="5"/>
        <v>2.6038395655101042E-3</v>
      </c>
      <c r="AN27" s="45">
        <f t="shared" si="6"/>
        <v>1.4465775363945021E-4</v>
      </c>
      <c r="AP27" s="45">
        <v>8.6794652183670132E-4</v>
      </c>
      <c r="AQ27" s="45">
        <v>2.6038395655101042E-3</v>
      </c>
      <c r="AR27" s="45">
        <v>1.4465775363945021E-4</v>
      </c>
      <c r="AS27" s="45">
        <v>0</v>
      </c>
      <c r="AT27" s="45">
        <v>0</v>
      </c>
      <c r="AU27" s="45">
        <v>0</v>
      </c>
      <c r="AV27" s="45"/>
      <c r="AW27" s="45">
        <f t="shared" si="7"/>
        <v>0.24</v>
      </c>
      <c r="AX27" s="45">
        <f t="shared" si="8"/>
        <v>0.72000000000000008</v>
      </c>
      <c r="AY27" s="45">
        <f t="shared" si="9"/>
        <v>0.04</v>
      </c>
      <c r="AZ27" s="45">
        <f t="shared" si="10"/>
        <v>1</v>
      </c>
      <c r="BA27" s="45">
        <f t="shared" si="11"/>
        <v>0.24</v>
      </c>
      <c r="BB27" s="45">
        <f t="shared" si="12"/>
        <v>0.72000000000000008</v>
      </c>
      <c r="BC27" s="45">
        <f t="shared" si="13"/>
        <v>0.04</v>
      </c>
      <c r="BD27" s="45">
        <f t="shared" si="14"/>
        <v>0</v>
      </c>
      <c r="BE27" s="45">
        <f t="shared" si="15"/>
        <v>0</v>
      </c>
      <c r="BF27" s="45">
        <f t="shared" si="16"/>
        <v>0</v>
      </c>
      <c r="BG27" s="45">
        <f t="shared" si="17"/>
        <v>1</v>
      </c>
      <c r="BH27" s="45"/>
      <c r="BI27" s="45"/>
      <c r="BJ27" s="45"/>
      <c r="BL27" s="45"/>
      <c r="BM27" s="45"/>
      <c r="BN27" s="45"/>
    </row>
    <row r="28" spans="4:66" hidden="1" x14ac:dyDescent="0.3">
      <c r="D28" s="8">
        <v>89.6</v>
      </c>
      <c r="E28" s="9">
        <f t="shared" si="0"/>
        <v>10709.163346613568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32"/>
      <c r="W28" s="18"/>
      <c r="X28" s="19"/>
      <c r="Y28" s="18"/>
      <c r="Z28" s="15">
        <f t="shared" si="1"/>
        <v>8.6794652183670132E-4</v>
      </c>
      <c r="AA28" s="15">
        <f t="shared" si="2"/>
        <v>2.6038395655101042E-3</v>
      </c>
      <c r="AB28" s="2"/>
      <c r="AC28" s="16"/>
      <c r="AD28" s="16"/>
      <c r="AE28" s="22"/>
      <c r="AF28" s="22"/>
      <c r="AG28" s="22"/>
      <c r="AH28" s="23"/>
      <c r="AI28" s="23"/>
      <c r="AJ28" s="23"/>
      <c r="AL28" s="45">
        <f t="shared" si="4"/>
        <v>8.6794652183670132E-4</v>
      </c>
      <c r="AM28" s="45">
        <f t="shared" si="5"/>
        <v>2.6038395655101042E-3</v>
      </c>
      <c r="AN28" s="45">
        <f t="shared" si="6"/>
        <v>1.4465775363945021E-4</v>
      </c>
      <c r="AP28" s="45">
        <v>8.6794652183670132E-4</v>
      </c>
      <c r="AQ28" s="45">
        <v>2.6038395655101042E-3</v>
      </c>
      <c r="AR28" s="45">
        <v>1.4465775363945021E-4</v>
      </c>
      <c r="AS28" s="45">
        <v>0</v>
      </c>
      <c r="AT28" s="45">
        <v>0</v>
      </c>
      <c r="AU28" s="45">
        <v>0</v>
      </c>
      <c r="AV28" s="45"/>
      <c r="AW28" s="45">
        <f t="shared" si="7"/>
        <v>0.24</v>
      </c>
      <c r="AX28" s="45">
        <f t="shared" si="8"/>
        <v>0.72000000000000008</v>
      </c>
      <c r="AY28" s="45">
        <f t="shared" si="9"/>
        <v>0.04</v>
      </c>
      <c r="AZ28" s="45">
        <f t="shared" si="10"/>
        <v>1</v>
      </c>
      <c r="BA28" s="45">
        <f t="shared" si="11"/>
        <v>0.24</v>
      </c>
      <c r="BB28" s="45">
        <f t="shared" si="12"/>
        <v>0.72000000000000008</v>
      </c>
      <c r="BC28" s="45">
        <f t="shared" si="13"/>
        <v>0.04</v>
      </c>
      <c r="BD28" s="45">
        <f t="shared" si="14"/>
        <v>0</v>
      </c>
      <c r="BE28" s="45">
        <f t="shared" si="15"/>
        <v>0</v>
      </c>
      <c r="BF28" s="45">
        <f t="shared" si="16"/>
        <v>0</v>
      </c>
      <c r="BG28" s="45">
        <f t="shared" si="17"/>
        <v>1</v>
      </c>
      <c r="BH28" s="45"/>
      <c r="BI28" s="45"/>
      <c r="BJ28" s="45"/>
      <c r="BL28" s="45"/>
      <c r="BM28" s="45"/>
      <c r="BN28" s="45"/>
    </row>
    <row r="29" spans="4:66" hidden="1" x14ac:dyDescent="0.3">
      <c r="D29" s="8">
        <v>89.6</v>
      </c>
      <c r="E29" s="9">
        <f t="shared" si="0"/>
        <v>10709.163346613568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32"/>
      <c r="W29" s="18"/>
      <c r="X29" s="19"/>
      <c r="Y29" s="18"/>
      <c r="Z29" s="15">
        <f t="shared" si="1"/>
        <v>8.6794652183670132E-4</v>
      </c>
      <c r="AA29" s="15">
        <f t="shared" si="2"/>
        <v>2.6038395655101042E-3</v>
      </c>
      <c r="AB29" s="2"/>
      <c r="AC29" s="16"/>
      <c r="AD29" s="16"/>
      <c r="AE29" s="22"/>
      <c r="AF29" s="22"/>
      <c r="AG29" s="22"/>
      <c r="AH29" s="23"/>
      <c r="AI29" s="23"/>
      <c r="AJ29" s="23"/>
      <c r="AL29" s="45">
        <f t="shared" si="4"/>
        <v>8.6794652183670132E-4</v>
      </c>
      <c r="AM29" s="45">
        <f t="shared" si="5"/>
        <v>2.6038395655101042E-3</v>
      </c>
      <c r="AN29" s="45">
        <f t="shared" si="6"/>
        <v>1.4465775363945021E-4</v>
      </c>
      <c r="AP29" s="45">
        <v>8.6794652183670132E-4</v>
      </c>
      <c r="AQ29" s="45">
        <v>2.6038395655101042E-3</v>
      </c>
      <c r="AR29" s="45">
        <v>1.4465775363945021E-4</v>
      </c>
      <c r="AS29" s="45">
        <v>0</v>
      </c>
      <c r="AT29" s="45">
        <v>0</v>
      </c>
      <c r="AU29" s="45">
        <v>0</v>
      </c>
      <c r="AV29" s="45"/>
      <c r="AW29" s="45">
        <f t="shared" si="7"/>
        <v>0.24</v>
      </c>
      <c r="AX29" s="45">
        <f t="shared" si="8"/>
        <v>0.72000000000000008</v>
      </c>
      <c r="AY29" s="45">
        <f t="shared" si="9"/>
        <v>0.04</v>
      </c>
      <c r="AZ29" s="45">
        <f t="shared" si="10"/>
        <v>1</v>
      </c>
      <c r="BA29" s="45">
        <f t="shared" si="11"/>
        <v>0.24</v>
      </c>
      <c r="BB29" s="45">
        <f t="shared" si="12"/>
        <v>0.72000000000000008</v>
      </c>
      <c r="BC29" s="45">
        <f t="shared" si="13"/>
        <v>0.04</v>
      </c>
      <c r="BD29" s="45">
        <f t="shared" si="14"/>
        <v>0</v>
      </c>
      <c r="BE29" s="45">
        <f t="shared" si="15"/>
        <v>0</v>
      </c>
      <c r="BF29" s="45">
        <f t="shared" si="16"/>
        <v>0</v>
      </c>
      <c r="BG29" s="45">
        <f t="shared" si="17"/>
        <v>1</v>
      </c>
      <c r="BH29" s="45"/>
      <c r="BI29" s="45"/>
      <c r="BJ29" s="45"/>
      <c r="BL29" s="45"/>
      <c r="BM29" s="45"/>
      <c r="BN29" s="45"/>
    </row>
    <row r="30" spans="4:66" hidden="1" x14ac:dyDescent="0.3">
      <c r="D30" s="8">
        <v>89.6</v>
      </c>
      <c r="E30" s="9">
        <f t="shared" si="0"/>
        <v>10709.163346613568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32"/>
      <c r="W30" s="18"/>
      <c r="X30" s="19"/>
      <c r="Y30" s="18"/>
      <c r="Z30" s="15">
        <f t="shared" si="1"/>
        <v>8.6794652183670132E-4</v>
      </c>
      <c r="AA30" s="15">
        <f t="shared" si="2"/>
        <v>2.6038395655101042E-3</v>
      </c>
      <c r="AB30" s="2"/>
      <c r="AC30" s="16"/>
      <c r="AD30" s="16"/>
      <c r="AE30" s="22"/>
      <c r="AF30" s="22"/>
      <c r="AG30" s="22"/>
      <c r="AH30" s="23"/>
      <c r="AI30" s="23"/>
      <c r="AJ30" s="23"/>
      <c r="AL30" s="45">
        <f t="shared" si="4"/>
        <v>8.6794652183670132E-4</v>
      </c>
      <c r="AM30" s="45">
        <f t="shared" si="5"/>
        <v>2.6038395655101042E-3</v>
      </c>
      <c r="AN30" s="45">
        <f t="shared" si="6"/>
        <v>1.4465775363945021E-4</v>
      </c>
      <c r="AP30" s="45">
        <v>8.6794652183670132E-4</v>
      </c>
      <c r="AQ30" s="45">
        <v>2.6038395655101042E-3</v>
      </c>
      <c r="AR30" s="45">
        <v>1.4465775363945021E-4</v>
      </c>
      <c r="AS30" s="45">
        <v>0</v>
      </c>
      <c r="AT30" s="45">
        <v>0</v>
      </c>
      <c r="AU30" s="45">
        <v>0</v>
      </c>
      <c r="AV30" s="45"/>
      <c r="AW30" s="45">
        <f t="shared" si="7"/>
        <v>0.24</v>
      </c>
      <c r="AX30" s="45">
        <f t="shared" si="8"/>
        <v>0.72000000000000008</v>
      </c>
      <c r="AY30" s="45">
        <f t="shared" si="9"/>
        <v>0.04</v>
      </c>
      <c r="AZ30" s="45">
        <f t="shared" si="10"/>
        <v>1</v>
      </c>
      <c r="BA30" s="45">
        <f t="shared" si="11"/>
        <v>0.24</v>
      </c>
      <c r="BB30" s="45">
        <f t="shared" si="12"/>
        <v>0.72000000000000008</v>
      </c>
      <c r="BC30" s="45">
        <f t="shared" si="13"/>
        <v>0.04</v>
      </c>
      <c r="BD30" s="45">
        <f t="shared" si="14"/>
        <v>0</v>
      </c>
      <c r="BE30" s="45">
        <f t="shared" si="15"/>
        <v>0</v>
      </c>
      <c r="BF30" s="45">
        <f t="shared" si="16"/>
        <v>0</v>
      </c>
      <c r="BG30" s="45">
        <f t="shared" si="17"/>
        <v>1</v>
      </c>
      <c r="BH30" s="45"/>
      <c r="BI30" s="45"/>
      <c r="BJ30" s="45"/>
      <c r="BL30" s="45"/>
      <c r="BM30" s="45"/>
      <c r="BN30" s="45"/>
    </row>
    <row r="31" spans="4:66" hidden="1" x14ac:dyDescent="0.3">
      <c r="D31" s="8">
        <v>89.6</v>
      </c>
      <c r="E31" s="9">
        <f t="shared" si="0"/>
        <v>10709.163346613568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32"/>
      <c r="W31" s="18"/>
      <c r="X31" s="19"/>
      <c r="Y31" s="18"/>
      <c r="Z31" s="15">
        <f t="shared" si="1"/>
        <v>8.6794652183670132E-4</v>
      </c>
      <c r="AA31" s="15">
        <f t="shared" si="2"/>
        <v>2.6038395655101042E-3</v>
      </c>
      <c r="AB31" s="2"/>
      <c r="AC31" s="16"/>
      <c r="AD31" s="16"/>
      <c r="AE31" s="22"/>
      <c r="AF31" s="22"/>
      <c r="AG31" s="22"/>
      <c r="AH31" s="23"/>
      <c r="AI31" s="23"/>
      <c r="AJ31" s="23"/>
      <c r="AL31" s="45">
        <f t="shared" si="4"/>
        <v>8.6794652183670132E-4</v>
      </c>
      <c r="AM31" s="45">
        <f t="shared" si="5"/>
        <v>2.6038395655101042E-3</v>
      </c>
      <c r="AN31" s="45">
        <f t="shared" si="6"/>
        <v>1.4465775363945021E-4</v>
      </c>
      <c r="AP31" s="45">
        <v>8.6794652183670132E-4</v>
      </c>
      <c r="AQ31" s="45">
        <v>2.6038395655101042E-3</v>
      </c>
      <c r="AR31" s="45">
        <v>1.4465775363945021E-4</v>
      </c>
      <c r="AS31" s="45">
        <v>0</v>
      </c>
      <c r="AT31" s="45">
        <v>0</v>
      </c>
      <c r="AU31" s="45">
        <v>0</v>
      </c>
      <c r="AV31" s="45"/>
      <c r="AW31" s="45">
        <f t="shared" si="7"/>
        <v>0.24</v>
      </c>
      <c r="AX31" s="45">
        <f t="shared" si="8"/>
        <v>0.72000000000000008</v>
      </c>
      <c r="AY31" s="45">
        <f t="shared" si="9"/>
        <v>0.04</v>
      </c>
      <c r="AZ31" s="45">
        <f t="shared" si="10"/>
        <v>1</v>
      </c>
      <c r="BA31" s="45">
        <f t="shared" si="11"/>
        <v>0.24</v>
      </c>
      <c r="BB31" s="45">
        <f t="shared" si="12"/>
        <v>0.72000000000000008</v>
      </c>
      <c r="BC31" s="45">
        <f t="shared" si="13"/>
        <v>0.04</v>
      </c>
      <c r="BD31" s="45">
        <f t="shared" si="14"/>
        <v>0</v>
      </c>
      <c r="BE31" s="45">
        <f t="shared" si="15"/>
        <v>0</v>
      </c>
      <c r="BF31" s="45">
        <f t="shared" si="16"/>
        <v>0</v>
      </c>
      <c r="BG31" s="45">
        <f t="shared" si="17"/>
        <v>1</v>
      </c>
      <c r="BH31" s="45"/>
      <c r="BI31" s="45"/>
      <c r="BJ31" s="45"/>
      <c r="BL31" s="45"/>
      <c r="BM31" s="45"/>
      <c r="BN31" s="45"/>
    </row>
    <row r="32" spans="4:66" hidden="1" x14ac:dyDescent="0.3">
      <c r="D32" s="8">
        <v>89.6</v>
      </c>
      <c r="E32" s="9">
        <f t="shared" si="0"/>
        <v>10709.163346613568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32"/>
      <c r="W32" s="18"/>
      <c r="X32" s="19"/>
      <c r="Y32" s="18"/>
      <c r="Z32" s="15">
        <f t="shared" si="1"/>
        <v>8.6794652183670132E-4</v>
      </c>
      <c r="AA32" s="15">
        <f t="shared" si="2"/>
        <v>2.6038395655101042E-3</v>
      </c>
      <c r="AB32" s="2"/>
      <c r="AC32" s="16"/>
      <c r="AD32" s="16"/>
      <c r="AE32" s="22"/>
      <c r="AF32" s="22"/>
      <c r="AG32" s="22"/>
      <c r="AH32" s="23"/>
      <c r="AI32" s="23"/>
      <c r="AJ32" s="23"/>
      <c r="AL32" s="45">
        <f t="shared" si="4"/>
        <v>8.6794652183670132E-4</v>
      </c>
      <c r="AM32" s="45">
        <f t="shared" si="5"/>
        <v>2.6038395655101042E-3</v>
      </c>
      <c r="AN32" s="45">
        <f t="shared" si="6"/>
        <v>1.4465775363945021E-4</v>
      </c>
      <c r="AP32" s="45">
        <v>8.6794652183670132E-4</v>
      </c>
      <c r="AQ32" s="45">
        <v>2.6038395655101042E-3</v>
      </c>
      <c r="AR32" s="45">
        <v>1.4465775363945021E-4</v>
      </c>
      <c r="AS32" s="45">
        <v>0</v>
      </c>
      <c r="AT32" s="45">
        <v>0</v>
      </c>
      <c r="AU32" s="45">
        <v>0</v>
      </c>
      <c r="AV32" s="45"/>
      <c r="AW32" s="45">
        <f t="shared" si="7"/>
        <v>0.24</v>
      </c>
      <c r="AX32" s="45">
        <f t="shared" si="8"/>
        <v>0.72000000000000008</v>
      </c>
      <c r="AY32" s="45">
        <f t="shared" si="9"/>
        <v>0.04</v>
      </c>
      <c r="AZ32" s="45">
        <f t="shared" si="10"/>
        <v>1</v>
      </c>
      <c r="BA32" s="45">
        <f t="shared" si="11"/>
        <v>0.24</v>
      </c>
      <c r="BB32" s="45">
        <f t="shared" si="12"/>
        <v>0.72000000000000008</v>
      </c>
      <c r="BC32" s="45">
        <f t="shared" si="13"/>
        <v>0.04</v>
      </c>
      <c r="BD32" s="45">
        <f t="shared" si="14"/>
        <v>0</v>
      </c>
      <c r="BE32" s="45">
        <f t="shared" si="15"/>
        <v>0</v>
      </c>
      <c r="BF32" s="45">
        <f t="shared" si="16"/>
        <v>0</v>
      </c>
      <c r="BG32" s="45">
        <f t="shared" si="17"/>
        <v>1</v>
      </c>
      <c r="BH32" s="45"/>
      <c r="BI32" s="45"/>
      <c r="BJ32" s="45"/>
      <c r="BL32" s="45"/>
      <c r="BM32" s="45"/>
      <c r="BN32" s="45"/>
    </row>
    <row r="33" spans="4:66" hidden="1" x14ac:dyDescent="0.3">
      <c r="D33" s="8">
        <v>89.6</v>
      </c>
      <c r="E33" s="9">
        <f t="shared" si="0"/>
        <v>10709.163346613568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32"/>
      <c r="W33" s="18"/>
      <c r="X33" s="19"/>
      <c r="Y33" s="18"/>
      <c r="Z33" s="15">
        <f t="shared" si="1"/>
        <v>8.6794652183670132E-4</v>
      </c>
      <c r="AA33" s="15">
        <f t="shared" si="2"/>
        <v>2.6038395655101042E-3</v>
      </c>
      <c r="AB33" s="2"/>
      <c r="AC33" s="16"/>
      <c r="AD33" s="16"/>
      <c r="AE33" s="22"/>
      <c r="AF33" s="22"/>
      <c r="AG33" s="22"/>
      <c r="AH33" s="23"/>
      <c r="AI33" s="23"/>
      <c r="AJ33" s="23"/>
      <c r="AL33" s="45">
        <f t="shared" si="4"/>
        <v>8.6794652183670132E-4</v>
      </c>
      <c r="AM33" s="45">
        <f t="shared" si="5"/>
        <v>2.6038395655101042E-3</v>
      </c>
      <c r="AN33" s="45">
        <f t="shared" si="6"/>
        <v>1.4465775363945021E-4</v>
      </c>
      <c r="AP33" s="45">
        <v>8.6794652183670132E-4</v>
      </c>
      <c r="AQ33" s="45">
        <v>2.6038395655101042E-3</v>
      </c>
      <c r="AR33" s="45">
        <v>1.4465775363945021E-4</v>
      </c>
      <c r="AS33" s="45">
        <v>0</v>
      </c>
      <c r="AT33" s="45">
        <v>0</v>
      </c>
      <c r="AU33" s="45">
        <v>0</v>
      </c>
      <c r="AV33" s="45"/>
      <c r="AW33" s="45">
        <f t="shared" si="7"/>
        <v>0.24</v>
      </c>
      <c r="AX33" s="45">
        <f t="shared" si="8"/>
        <v>0.72000000000000008</v>
      </c>
      <c r="AY33" s="45">
        <f t="shared" si="9"/>
        <v>0.04</v>
      </c>
      <c r="AZ33" s="45">
        <f t="shared" si="10"/>
        <v>1</v>
      </c>
      <c r="BA33" s="45">
        <f t="shared" si="11"/>
        <v>0.24</v>
      </c>
      <c r="BB33" s="45">
        <f t="shared" si="12"/>
        <v>0.72000000000000008</v>
      </c>
      <c r="BC33" s="45">
        <f t="shared" si="13"/>
        <v>0.04</v>
      </c>
      <c r="BD33" s="45">
        <f t="shared" si="14"/>
        <v>0</v>
      </c>
      <c r="BE33" s="45">
        <f t="shared" si="15"/>
        <v>0</v>
      </c>
      <c r="BF33" s="45">
        <f t="shared" si="16"/>
        <v>0</v>
      </c>
      <c r="BG33" s="45">
        <f t="shared" si="17"/>
        <v>1</v>
      </c>
      <c r="BH33" s="45"/>
      <c r="BI33" s="45"/>
      <c r="BJ33" s="45"/>
      <c r="BL33" s="45"/>
      <c r="BM33" s="45"/>
      <c r="BN33" s="45"/>
    </row>
    <row r="34" spans="4:66" hidden="1" x14ac:dyDescent="0.3">
      <c r="D34" s="8">
        <v>89.6</v>
      </c>
      <c r="E34" s="9">
        <f t="shared" si="0"/>
        <v>10709.163346613568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32"/>
      <c r="W34" s="18"/>
      <c r="X34" s="19"/>
      <c r="Y34" s="18"/>
      <c r="Z34" s="15">
        <f t="shared" si="1"/>
        <v>8.6794652183670132E-4</v>
      </c>
      <c r="AA34" s="15">
        <f t="shared" si="2"/>
        <v>2.6038395655101042E-3</v>
      </c>
      <c r="AB34" s="2"/>
      <c r="AC34" s="16"/>
      <c r="AD34" s="16"/>
      <c r="AE34" s="22"/>
      <c r="AF34" s="22"/>
      <c r="AG34" s="22"/>
      <c r="AH34" s="23"/>
      <c r="AI34" s="23"/>
      <c r="AJ34" s="23"/>
      <c r="AL34" s="45">
        <f t="shared" si="4"/>
        <v>8.6794652183670132E-4</v>
      </c>
      <c r="AM34" s="45">
        <f t="shared" si="5"/>
        <v>2.6038395655101042E-3</v>
      </c>
      <c r="AN34" s="45">
        <f t="shared" si="6"/>
        <v>1.4465775363945021E-4</v>
      </c>
      <c r="AP34" s="45">
        <v>8.6794652183670132E-4</v>
      </c>
      <c r="AQ34" s="45">
        <v>2.6038395655101042E-3</v>
      </c>
      <c r="AR34" s="45">
        <v>1.4465775363945021E-4</v>
      </c>
      <c r="AS34" s="45">
        <v>0</v>
      </c>
      <c r="AT34" s="45">
        <v>0</v>
      </c>
      <c r="AU34" s="45">
        <v>0</v>
      </c>
      <c r="AV34" s="45"/>
      <c r="AW34" s="45">
        <f t="shared" si="7"/>
        <v>0.24</v>
      </c>
      <c r="AX34" s="45">
        <f t="shared" si="8"/>
        <v>0.72000000000000008</v>
      </c>
      <c r="AY34" s="45">
        <f t="shared" si="9"/>
        <v>0.04</v>
      </c>
      <c r="AZ34" s="45">
        <f t="shared" si="10"/>
        <v>1</v>
      </c>
      <c r="BA34" s="45">
        <f t="shared" si="11"/>
        <v>0.24</v>
      </c>
      <c r="BB34" s="45">
        <f t="shared" si="12"/>
        <v>0.72000000000000008</v>
      </c>
      <c r="BC34" s="45">
        <f t="shared" si="13"/>
        <v>0.04</v>
      </c>
      <c r="BD34" s="45">
        <f t="shared" si="14"/>
        <v>0</v>
      </c>
      <c r="BE34" s="45">
        <f t="shared" si="15"/>
        <v>0</v>
      </c>
      <c r="BF34" s="45">
        <f t="shared" si="16"/>
        <v>0</v>
      </c>
      <c r="BG34" s="45">
        <f t="shared" si="17"/>
        <v>1</v>
      </c>
      <c r="BH34" s="45"/>
      <c r="BI34" s="45"/>
      <c r="BJ34" s="45"/>
      <c r="BL34" s="45"/>
      <c r="BM34" s="45"/>
      <c r="BN34" s="45"/>
    </row>
    <row r="35" spans="4:66" hidden="1" x14ac:dyDescent="0.3">
      <c r="D35" s="8">
        <v>89.6</v>
      </c>
      <c r="E35" s="9">
        <f t="shared" si="0"/>
        <v>10709.163346613568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32"/>
      <c r="W35" s="18"/>
      <c r="X35" s="19"/>
      <c r="Y35" s="18"/>
      <c r="Z35" s="15">
        <f t="shared" si="1"/>
        <v>8.6794652183670132E-4</v>
      </c>
      <c r="AA35" s="15">
        <f t="shared" si="2"/>
        <v>2.6038395655101042E-3</v>
      </c>
      <c r="AB35" s="2"/>
      <c r="AC35" s="16"/>
      <c r="AD35" s="16"/>
      <c r="AE35" s="22"/>
      <c r="AF35" s="22"/>
      <c r="AG35" s="22"/>
      <c r="AH35" s="23"/>
      <c r="AI35" s="23"/>
      <c r="AJ35" s="23"/>
      <c r="AL35" s="45">
        <f t="shared" si="4"/>
        <v>8.6794652183670132E-4</v>
      </c>
      <c r="AM35" s="45">
        <f t="shared" si="5"/>
        <v>2.6038395655101042E-3</v>
      </c>
      <c r="AN35" s="45">
        <f t="shared" si="6"/>
        <v>1.4465775363945021E-4</v>
      </c>
      <c r="AP35" s="45">
        <v>8.6794652183670132E-4</v>
      </c>
      <c r="AQ35" s="45">
        <v>2.6038395655101042E-3</v>
      </c>
      <c r="AR35" s="45">
        <v>1.4465775363945021E-4</v>
      </c>
      <c r="AS35" s="45">
        <v>0</v>
      </c>
      <c r="AT35" s="45">
        <v>0</v>
      </c>
      <c r="AU35" s="45">
        <v>0</v>
      </c>
      <c r="AV35" s="45"/>
      <c r="AW35" s="45">
        <f t="shared" si="7"/>
        <v>0.24</v>
      </c>
      <c r="AX35" s="45">
        <f t="shared" si="8"/>
        <v>0.72000000000000008</v>
      </c>
      <c r="AY35" s="45">
        <f t="shared" si="9"/>
        <v>0.04</v>
      </c>
      <c r="AZ35" s="45">
        <f t="shared" si="10"/>
        <v>1</v>
      </c>
      <c r="BA35" s="45">
        <f t="shared" si="11"/>
        <v>0.24</v>
      </c>
      <c r="BB35" s="45">
        <f t="shared" si="12"/>
        <v>0.72000000000000008</v>
      </c>
      <c r="BC35" s="45">
        <f t="shared" si="13"/>
        <v>0.04</v>
      </c>
      <c r="BD35" s="45">
        <f t="shared" si="14"/>
        <v>0</v>
      </c>
      <c r="BE35" s="45">
        <f t="shared" si="15"/>
        <v>0</v>
      </c>
      <c r="BF35" s="45">
        <f t="shared" si="16"/>
        <v>0</v>
      </c>
      <c r="BG35" s="45">
        <f t="shared" si="17"/>
        <v>1</v>
      </c>
      <c r="BH35" s="45"/>
      <c r="BI35" s="45"/>
      <c r="BJ35" s="45"/>
      <c r="BL35" s="45"/>
      <c r="BM35" s="45"/>
      <c r="BN35" s="45"/>
    </row>
    <row r="36" spans="4:66" hidden="1" x14ac:dyDescent="0.3">
      <c r="D36" s="8">
        <v>89.6</v>
      </c>
      <c r="E36" s="9">
        <f t="shared" si="0"/>
        <v>10709.163346613568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32"/>
      <c r="W36" s="18"/>
      <c r="X36" s="19"/>
      <c r="Y36" s="18"/>
      <c r="Z36" s="15">
        <f t="shared" si="1"/>
        <v>8.6794652183670132E-4</v>
      </c>
      <c r="AA36" s="15">
        <f t="shared" si="2"/>
        <v>2.6038395655101042E-3</v>
      </c>
      <c r="AB36" s="2"/>
      <c r="AC36" s="16"/>
      <c r="AD36" s="16"/>
      <c r="AE36" s="22"/>
      <c r="AF36" s="22"/>
      <c r="AG36" s="22"/>
      <c r="AH36" s="23"/>
      <c r="AI36" s="23"/>
      <c r="AJ36" s="23"/>
      <c r="AL36" s="45">
        <f t="shared" si="4"/>
        <v>8.6794652183670132E-4</v>
      </c>
      <c r="AM36" s="45">
        <f t="shared" si="5"/>
        <v>2.6038395655101042E-3</v>
      </c>
      <c r="AN36" s="45">
        <f t="shared" si="6"/>
        <v>1.4465775363945021E-4</v>
      </c>
      <c r="AP36" s="45">
        <v>8.6794652183670132E-4</v>
      </c>
      <c r="AQ36" s="45">
        <v>2.6038395655101042E-3</v>
      </c>
      <c r="AR36" s="45">
        <v>1.4465775363945021E-4</v>
      </c>
      <c r="AS36" s="45">
        <v>0</v>
      </c>
      <c r="AT36" s="45">
        <v>0</v>
      </c>
      <c r="AU36" s="45">
        <v>0</v>
      </c>
      <c r="AV36" s="45"/>
      <c r="AW36" s="45">
        <f t="shared" si="7"/>
        <v>0.24</v>
      </c>
      <c r="AX36" s="45">
        <f t="shared" si="8"/>
        <v>0.72000000000000008</v>
      </c>
      <c r="AY36" s="45">
        <f t="shared" si="9"/>
        <v>0.04</v>
      </c>
      <c r="AZ36" s="45">
        <f t="shared" si="10"/>
        <v>1</v>
      </c>
      <c r="BA36" s="45">
        <f t="shared" si="11"/>
        <v>0.24</v>
      </c>
      <c r="BB36" s="45">
        <f t="shared" si="12"/>
        <v>0.72000000000000008</v>
      </c>
      <c r="BC36" s="45">
        <f t="shared" si="13"/>
        <v>0.04</v>
      </c>
      <c r="BD36" s="45">
        <f t="shared" si="14"/>
        <v>0</v>
      </c>
      <c r="BE36" s="45">
        <f t="shared" si="15"/>
        <v>0</v>
      </c>
      <c r="BF36" s="45">
        <f t="shared" si="16"/>
        <v>0</v>
      </c>
      <c r="BG36" s="45">
        <f t="shared" si="17"/>
        <v>1</v>
      </c>
      <c r="BH36" s="45"/>
      <c r="BI36" s="45"/>
      <c r="BJ36" s="45"/>
      <c r="BL36" s="45"/>
      <c r="BM36" s="45"/>
      <c r="BN36" s="45"/>
    </row>
    <row r="37" spans="4:66" hidden="1" x14ac:dyDescent="0.3">
      <c r="D37" s="8">
        <v>89.6</v>
      </c>
      <c r="E37" s="9">
        <f t="shared" si="0"/>
        <v>10709.163346613568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32"/>
      <c r="W37" s="18"/>
      <c r="X37" s="19"/>
      <c r="Y37" s="18"/>
      <c r="Z37" s="15">
        <f t="shared" si="1"/>
        <v>8.6794652183670132E-4</v>
      </c>
      <c r="AA37" s="15">
        <f t="shared" si="2"/>
        <v>2.6038395655101042E-3</v>
      </c>
      <c r="AB37" s="2"/>
      <c r="AC37" s="16"/>
      <c r="AD37" s="16"/>
      <c r="AE37" s="22"/>
      <c r="AF37" s="22"/>
      <c r="AG37" s="22"/>
      <c r="AH37" s="23"/>
      <c r="AI37" s="23"/>
      <c r="AJ37" s="23"/>
      <c r="AL37" s="45">
        <f t="shared" si="4"/>
        <v>8.6794652183670132E-4</v>
      </c>
      <c r="AM37" s="45">
        <f t="shared" si="5"/>
        <v>2.6038395655101042E-3</v>
      </c>
      <c r="AN37" s="45">
        <f t="shared" si="6"/>
        <v>1.4465775363945021E-4</v>
      </c>
      <c r="AP37" s="45">
        <v>8.6794652183670132E-4</v>
      </c>
      <c r="AQ37" s="45">
        <v>2.6038395655101042E-3</v>
      </c>
      <c r="AR37" s="45">
        <v>1.4465775363945021E-4</v>
      </c>
      <c r="AS37" s="45">
        <v>0</v>
      </c>
      <c r="AT37" s="45">
        <v>0</v>
      </c>
      <c r="AU37" s="45">
        <v>0</v>
      </c>
      <c r="AV37" s="45"/>
      <c r="AW37" s="45">
        <f t="shared" si="7"/>
        <v>0.24</v>
      </c>
      <c r="AX37" s="45">
        <f t="shared" si="8"/>
        <v>0.72000000000000008</v>
      </c>
      <c r="AY37" s="45">
        <f t="shared" si="9"/>
        <v>0.04</v>
      </c>
      <c r="AZ37" s="45">
        <f t="shared" si="10"/>
        <v>1</v>
      </c>
      <c r="BA37" s="45">
        <f t="shared" si="11"/>
        <v>0.24</v>
      </c>
      <c r="BB37" s="45">
        <f t="shared" si="12"/>
        <v>0.72000000000000008</v>
      </c>
      <c r="BC37" s="45">
        <f t="shared" si="13"/>
        <v>0.04</v>
      </c>
      <c r="BD37" s="45">
        <f t="shared" si="14"/>
        <v>0</v>
      </c>
      <c r="BE37" s="45">
        <f t="shared" si="15"/>
        <v>0</v>
      </c>
      <c r="BF37" s="45">
        <f t="shared" si="16"/>
        <v>0</v>
      </c>
      <c r="BG37" s="45">
        <f t="shared" si="17"/>
        <v>1</v>
      </c>
      <c r="BH37" s="45"/>
      <c r="BI37" s="45"/>
      <c r="BJ37" s="45"/>
      <c r="BL37" s="45"/>
      <c r="BM37" s="45"/>
      <c r="BN37" s="45"/>
    </row>
    <row r="38" spans="4:66" x14ac:dyDescent="0.3">
      <c r="D38" s="8">
        <v>89.6</v>
      </c>
      <c r="E38" s="9">
        <f t="shared" si="0"/>
        <v>10709.163346613568</v>
      </c>
      <c r="F38" s="11">
        <v>343.3</v>
      </c>
      <c r="G38" s="11">
        <v>376.6</v>
      </c>
      <c r="H38" s="11">
        <v>411.5</v>
      </c>
      <c r="I38" s="11">
        <v>429</v>
      </c>
      <c r="J38" s="11">
        <v>455.5</v>
      </c>
      <c r="K38" s="11">
        <v>454.5</v>
      </c>
      <c r="L38" s="11">
        <v>475</v>
      </c>
      <c r="M38" s="11">
        <v>472</v>
      </c>
      <c r="N38" s="11">
        <v>464.9</v>
      </c>
      <c r="O38" s="11">
        <v>446.4</v>
      </c>
      <c r="P38" s="11">
        <v>442.3</v>
      </c>
      <c r="Q38" s="11">
        <v>418.2</v>
      </c>
      <c r="R38" s="11">
        <v>393.5</v>
      </c>
      <c r="S38" s="11">
        <v>360.3</v>
      </c>
      <c r="T38" s="11">
        <v>318</v>
      </c>
      <c r="U38" s="11">
        <v>297.8</v>
      </c>
      <c r="V38" s="32">
        <v>9.5000000000000001E-2</v>
      </c>
      <c r="W38" s="18">
        <v>2.7</v>
      </c>
      <c r="X38" s="19">
        <v>26.2</v>
      </c>
      <c r="Y38" s="18">
        <v>70.7</v>
      </c>
      <c r="Z38" s="15">
        <f t="shared" si="1"/>
        <v>8.6794652183670132E-4</v>
      </c>
      <c r="AA38" s="15">
        <f t="shared" si="2"/>
        <v>2.6038395655101042E-3</v>
      </c>
      <c r="AB38" s="2">
        <v>57.6</v>
      </c>
      <c r="AC38" s="16">
        <v>62.6</v>
      </c>
      <c r="AD38" s="16">
        <v>37.4</v>
      </c>
      <c r="AE38" s="21">
        <f>AVERAGE(AB38:AB41)</f>
        <v>57.066666666666663</v>
      </c>
      <c r="AF38" s="21">
        <f>AVERAGE(AC38:AC41)</f>
        <v>61.400000000000006</v>
      </c>
      <c r="AG38" s="21">
        <f>AVERAGE(AD38:AD41)</f>
        <v>38.599999999999994</v>
      </c>
      <c r="AH38" s="23">
        <f>Z38*(AE38/100)</f>
        <v>4.9530814846147756E-4</v>
      </c>
      <c r="AI38" s="23">
        <f>Z38*(AE38/100)*(AF38/100)</f>
        <v>3.0411920315534725E-4</v>
      </c>
      <c r="AJ38" s="23">
        <f>Z38*(AE38/100)*(AG38/100)</f>
        <v>1.9118894530613032E-4</v>
      </c>
      <c r="AK38" s="45"/>
      <c r="AL38" s="45">
        <f t="shared" si="4"/>
        <v>8.6794652183670132E-4</v>
      </c>
      <c r="AM38" s="45">
        <f t="shared" si="5"/>
        <v>2.6038395655101042E-3</v>
      </c>
      <c r="AN38" s="45">
        <f t="shared" si="6"/>
        <v>1.4465775363945021E-4</v>
      </c>
      <c r="AP38" s="45">
        <v>3.6800932525876136E-4</v>
      </c>
      <c r="AQ38" s="45">
        <v>1.5429728343717157E-3</v>
      </c>
      <c r="AR38" s="45">
        <v>1.4465775363945021E-4</v>
      </c>
      <c r="AS38" s="45">
        <v>3.1296068505779048E-4</v>
      </c>
      <c r="AT38" s="45">
        <v>1.8697651152014955E-4</v>
      </c>
      <c r="AU38" s="45">
        <v>6.8691370809808943E-4</v>
      </c>
      <c r="AV38" s="45"/>
      <c r="AW38" s="45">
        <f t="shared" si="7"/>
        <v>0.24</v>
      </c>
      <c r="AX38" s="45">
        <f t="shared" si="8"/>
        <v>0.72000000000000008</v>
      </c>
      <c r="AY38" s="45">
        <f t="shared" si="9"/>
        <v>0.04</v>
      </c>
      <c r="AZ38" s="45">
        <f t="shared" si="10"/>
        <v>1</v>
      </c>
      <c r="BA38" s="45">
        <f t="shared" si="11"/>
        <v>0.11349587274757088</v>
      </c>
      <c r="BB38" s="45">
        <f t="shared" si="12"/>
        <v>0.4758603558202682</v>
      </c>
      <c r="BC38" s="45">
        <f t="shared" si="13"/>
        <v>4.4613157526560872E-2</v>
      </c>
      <c r="BD38" s="45">
        <f t="shared" si="14"/>
        <v>9.6518603329783306E-2</v>
      </c>
      <c r="BE38" s="45">
        <f t="shared" si="15"/>
        <v>5.7664469082011109E-2</v>
      </c>
      <c r="BF38" s="45">
        <f t="shared" si="16"/>
        <v>0.21184754149380547</v>
      </c>
      <c r="BG38" s="45">
        <f t="shared" si="17"/>
        <v>0.99999999999999989</v>
      </c>
      <c r="BH38" s="45"/>
      <c r="BI38" s="45"/>
      <c r="BJ38" s="45"/>
      <c r="BL38" s="45"/>
      <c r="BM38" s="45"/>
      <c r="BN38" s="45"/>
    </row>
    <row r="39" spans="4:66" x14ac:dyDescent="0.3">
      <c r="D39" s="8">
        <v>89.6</v>
      </c>
      <c r="E39" s="9">
        <f t="shared" si="0"/>
        <v>10709.163346613568</v>
      </c>
      <c r="F39" s="11">
        <v>338.3</v>
      </c>
      <c r="G39" s="11">
        <v>370.7</v>
      </c>
      <c r="H39" s="11">
        <v>405</v>
      </c>
      <c r="I39" s="11">
        <v>422.2</v>
      </c>
      <c r="J39" s="11">
        <v>448.3</v>
      </c>
      <c r="K39" s="11">
        <v>446.7</v>
      </c>
      <c r="L39" s="11">
        <v>467.3</v>
      </c>
      <c r="M39" s="11">
        <v>463.8</v>
      </c>
      <c r="N39" s="11">
        <v>456.1</v>
      </c>
      <c r="O39" s="11">
        <v>437.2</v>
      </c>
      <c r="P39" s="11">
        <v>433.2</v>
      </c>
      <c r="Q39" s="11">
        <v>409.1</v>
      </c>
      <c r="R39" s="11">
        <v>384.8</v>
      </c>
      <c r="S39" s="11">
        <v>352.4</v>
      </c>
      <c r="T39" s="11">
        <v>311.2</v>
      </c>
      <c r="U39" s="11">
        <v>291.89999999999998</v>
      </c>
      <c r="V39" s="32">
        <v>9.2999999999999999E-2</v>
      </c>
      <c r="W39" s="18">
        <v>2.7</v>
      </c>
      <c r="X39" s="19">
        <v>26.2</v>
      </c>
      <c r="Y39" s="18">
        <v>70.7</v>
      </c>
      <c r="Z39" s="15">
        <f t="shared" si="1"/>
        <v>8.6794652183670132E-4</v>
      </c>
      <c r="AA39" s="15">
        <f t="shared" si="2"/>
        <v>2.6038395655101042E-3</v>
      </c>
      <c r="AB39" s="2">
        <v>56.9</v>
      </c>
      <c r="AC39" s="16">
        <v>61.2</v>
      </c>
      <c r="AD39" s="16">
        <v>38.799999999999997</v>
      </c>
      <c r="AE39" s="22"/>
      <c r="AF39" s="22"/>
      <c r="AG39" s="22"/>
      <c r="AH39" s="23"/>
      <c r="AI39" s="23"/>
      <c r="AJ39" s="23"/>
      <c r="AL39" s="45">
        <f t="shared" si="4"/>
        <v>8.6794652183670132E-4</v>
      </c>
      <c r="AM39" s="45">
        <f t="shared" si="5"/>
        <v>2.6038395655101042E-3</v>
      </c>
      <c r="AN39" s="45">
        <f t="shared" si="6"/>
        <v>1.4465775363945021E-4</v>
      </c>
      <c r="AP39" s="45">
        <v>3.7408495091161828E-4</v>
      </c>
      <c r="AQ39" s="45">
        <v>1.5351231260282245E-3</v>
      </c>
      <c r="AR39" s="45">
        <v>1.4465775363945021E-4</v>
      </c>
      <c r="AS39" s="45">
        <v>3.0224328140615088E-4</v>
      </c>
      <c r="AT39" s="45">
        <v>1.9161828951893222E-4</v>
      </c>
      <c r="AU39" s="45">
        <v>6.8547986044401521E-4</v>
      </c>
      <c r="AV39" s="45"/>
      <c r="AW39" s="45">
        <f t="shared" si="7"/>
        <v>0.24</v>
      </c>
      <c r="AX39" s="45">
        <f t="shared" si="8"/>
        <v>0.72000000000000008</v>
      </c>
      <c r="AY39" s="45">
        <f t="shared" si="9"/>
        <v>0.04</v>
      </c>
      <c r="AZ39" s="45">
        <f t="shared" si="10"/>
        <v>1</v>
      </c>
      <c r="BA39" s="45">
        <f t="shared" si="11"/>
        <v>0.11570088788127603</v>
      </c>
      <c r="BB39" s="45">
        <f t="shared" si="12"/>
        <v>0.47479886120976061</v>
      </c>
      <c r="BC39" s="45">
        <f t="shared" si="13"/>
        <v>4.4741255947902556E-2</v>
      </c>
      <c r="BD39" s="45">
        <f t="shared" si="14"/>
        <v>9.3480948457357285E-2</v>
      </c>
      <c r="BE39" s="45">
        <f t="shared" si="15"/>
        <v>5.9265699348782064E-2</v>
      </c>
      <c r="BF39" s="45">
        <f t="shared" si="16"/>
        <v>0.21201234715492137</v>
      </c>
      <c r="BG39" s="45">
        <f t="shared" si="17"/>
        <v>1</v>
      </c>
      <c r="BH39" s="45"/>
      <c r="BI39" s="45"/>
      <c r="BJ39" s="45"/>
      <c r="BL39" s="45"/>
      <c r="BM39" s="45"/>
      <c r="BN39" s="45"/>
    </row>
    <row r="40" spans="4:66" x14ac:dyDescent="0.3">
      <c r="D40" s="8">
        <v>89.6</v>
      </c>
      <c r="E40" s="9">
        <f t="shared" si="0"/>
        <v>10709.163346613568</v>
      </c>
      <c r="F40" s="11">
        <v>335.4</v>
      </c>
      <c r="G40" s="11">
        <v>367.3</v>
      </c>
      <c r="H40" s="11">
        <v>401.1</v>
      </c>
      <c r="I40" s="11">
        <v>418.2</v>
      </c>
      <c r="J40" s="11">
        <v>443.7</v>
      </c>
      <c r="K40" s="11">
        <v>442</v>
      </c>
      <c r="L40" s="11">
        <v>462.5</v>
      </c>
      <c r="M40" s="11">
        <v>458.9</v>
      </c>
      <c r="N40" s="11">
        <v>450.7</v>
      </c>
      <c r="O40" s="11">
        <v>431.7</v>
      </c>
      <c r="P40" s="11">
        <v>427.7</v>
      </c>
      <c r="Q40" s="11">
        <v>403.8</v>
      </c>
      <c r="R40" s="11">
        <v>379.8</v>
      </c>
      <c r="S40" s="11">
        <v>347.9</v>
      </c>
      <c r="T40" s="11">
        <v>307.5</v>
      </c>
      <c r="U40" s="11">
        <v>288.7</v>
      </c>
      <c r="V40" s="32">
        <v>9.1999999999999998E-2</v>
      </c>
      <c r="W40" s="18">
        <v>2.71</v>
      </c>
      <c r="X40" s="19">
        <v>26.2</v>
      </c>
      <c r="Y40" s="18">
        <v>71</v>
      </c>
      <c r="Z40" s="15">
        <f t="shared" si="1"/>
        <v>8.6794652183670132E-4</v>
      </c>
      <c r="AA40" s="15">
        <f t="shared" si="2"/>
        <v>2.6038395655101042E-3</v>
      </c>
      <c r="AB40" s="2">
        <v>56.7</v>
      </c>
      <c r="AC40" s="16">
        <v>60.4</v>
      </c>
      <c r="AD40" s="16">
        <v>39.6</v>
      </c>
      <c r="AE40" s="22"/>
      <c r="AF40" s="22"/>
      <c r="AG40" s="22"/>
      <c r="AH40" s="23"/>
      <c r="AI40" s="23"/>
      <c r="AJ40" s="23"/>
      <c r="AL40" s="45">
        <f t="shared" si="4"/>
        <v>8.6794652183670132E-4</v>
      </c>
      <c r="AM40" s="45">
        <f t="shared" si="5"/>
        <v>2.6038395655101042E-3</v>
      </c>
      <c r="AN40" s="45">
        <f t="shared" si="6"/>
        <v>1.4465775363945021E-4</v>
      </c>
      <c r="AP40" s="45">
        <v>3.7582084395529168E-4</v>
      </c>
      <c r="AQ40" s="45">
        <v>1.5270685823055798E-3</v>
      </c>
      <c r="AR40" s="45">
        <v>1.4465775363945021E-4</v>
      </c>
      <c r="AS40" s="45">
        <v>2.9724390944037141E-4</v>
      </c>
      <c r="AT40" s="45">
        <v>1.9488176844103825E-4</v>
      </c>
      <c r="AU40" s="45">
        <v>6.8700744632244786E-4</v>
      </c>
      <c r="AV40" s="45"/>
      <c r="AW40" s="45">
        <f t="shared" si="7"/>
        <v>0.24</v>
      </c>
      <c r="AX40" s="45">
        <f t="shared" si="8"/>
        <v>0.72000000000000008</v>
      </c>
      <c r="AY40" s="45">
        <f t="shared" si="9"/>
        <v>0.04</v>
      </c>
      <c r="AZ40" s="45">
        <f t="shared" si="10"/>
        <v>1</v>
      </c>
      <c r="BA40" s="45">
        <f t="shared" si="11"/>
        <v>0.11647290978200288</v>
      </c>
      <c r="BB40" s="45">
        <f t="shared" si="12"/>
        <v>0.47326305626349885</v>
      </c>
      <c r="BC40" s="45">
        <f t="shared" si="13"/>
        <v>4.4831758961509954E-2</v>
      </c>
      <c r="BD40" s="45">
        <f t="shared" si="14"/>
        <v>9.2120656968182349E-2</v>
      </c>
      <c r="BE40" s="45">
        <f t="shared" si="15"/>
        <v>6.0396987018874533E-2</v>
      </c>
      <c r="BF40" s="45">
        <f t="shared" si="16"/>
        <v>0.21291463100593139</v>
      </c>
      <c r="BG40" s="45">
        <f t="shared" si="17"/>
        <v>1</v>
      </c>
      <c r="BH40" s="45"/>
      <c r="BI40" s="45"/>
      <c r="BJ40" s="45"/>
      <c r="BL40" s="45"/>
      <c r="BM40" s="45"/>
      <c r="BN40" s="45"/>
    </row>
    <row r="41" spans="4:66" hidden="1" x14ac:dyDescent="0.3">
      <c r="D41" s="8">
        <v>89.6</v>
      </c>
      <c r="E41" s="9">
        <f t="shared" si="0"/>
        <v>10709.163346613568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32"/>
      <c r="W41" s="18"/>
      <c r="X41" s="19"/>
      <c r="Y41" s="18"/>
      <c r="Z41" s="15">
        <f t="shared" si="1"/>
        <v>8.6794652183670132E-4</v>
      </c>
      <c r="AA41" s="15">
        <f t="shared" si="2"/>
        <v>2.6038395655101042E-3</v>
      </c>
      <c r="AB41" s="2"/>
      <c r="AC41" s="16"/>
      <c r="AD41" s="16"/>
      <c r="AE41" s="22"/>
      <c r="AF41" s="22"/>
      <c r="AG41" s="22"/>
      <c r="AH41" s="23"/>
      <c r="AI41" s="23"/>
      <c r="AJ41" s="23"/>
      <c r="AL41" s="45">
        <f t="shared" si="4"/>
        <v>8.6794652183670132E-4</v>
      </c>
      <c r="AM41" s="45">
        <f t="shared" si="5"/>
        <v>2.6038395655101042E-3</v>
      </c>
      <c r="AN41" s="45">
        <f t="shared" si="6"/>
        <v>1.4465775363945021E-4</v>
      </c>
      <c r="AP41" s="45">
        <v>8.6794652183670132E-4</v>
      </c>
      <c r="AQ41" s="45">
        <v>2.6038395655101042E-3</v>
      </c>
      <c r="AR41" s="45">
        <v>1.4465775363945021E-4</v>
      </c>
      <c r="AS41" s="45">
        <v>0</v>
      </c>
      <c r="AT41" s="45">
        <v>0</v>
      </c>
      <c r="AU41" s="45">
        <v>0</v>
      </c>
      <c r="AV41" s="45"/>
      <c r="AW41" s="45">
        <f t="shared" si="7"/>
        <v>0.24</v>
      </c>
      <c r="AX41" s="45">
        <f t="shared" si="8"/>
        <v>0.72000000000000008</v>
      </c>
      <c r="AY41" s="45">
        <f t="shared" si="9"/>
        <v>0.04</v>
      </c>
      <c r="AZ41" s="45">
        <f t="shared" si="10"/>
        <v>1</v>
      </c>
      <c r="BA41" s="45">
        <f t="shared" si="11"/>
        <v>0.24</v>
      </c>
      <c r="BB41" s="45">
        <f t="shared" si="12"/>
        <v>0.72000000000000008</v>
      </c>
      <c r="BC41" s="45">
        <f t="shared" si="13"/>
        <v>0.04</v>
      </c>
      <c r="BD41" s="45">
        <f t="shared" si="14"/>
        <v>0</v>
      </c>
      <c r="BE41" s="45">
        <f t="shared" si="15"/>
        <v>0</v>
      </c>
      <c r="BF41" s="45">
        <f t="shared" si="16"/>
        <v>0</v>
      </c>
      <c r="BG41" s="45">
        <f t="shared" si="17"/>
        <v>1</v>
      </c>
      <c r="BH41" s="45"/>
      <c r="BI41" s="45"/>
      <c r="BJ41" s="45"/>
      <c r="BL41" s="45"/>
      <c r="BM41" s="45"/>
      <c r="BN41" s="45"/>
    </row>
    <row r="42" spans="4:66" hidden="1" x14ac:dyDescent="0.3">
      <c r="D42" s="8">
        <v>89.6</v>
      </c>
      <c r="E42" s="9">
        <f t="shared" si="0"/>
        <v>10709.163346613568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32"/>
      <c r="W42" s="18"/>
      <c r="X42" s="19"/>
      <c r="Y42" s="18"/>
      <c r="Z42" s="15">
        <f t="shared" si="1"/>
        <v>8.6794652183670132E-4</v>
      </c>
      <c r="AA42" s="15">
        <f t="shared" si="2"/>
        <v>2.6038395655101042E-3</v>
      </c>
      <c r="AB42" s="2"/>
      <c r="AC42" s="16"/>
      <c r="AD42" s="16"/>
      <c r="AE42" s="22"/>
      <c r="AF42" s="22"/>
      <c r="AG42" s="22"/>
      <c r="AH42" s="23"/>
      <c r="AI42" s="23"/>
      <c r="AJ42" s="23"/>
      <c r="AL42" s="45">
        <f t="shared" si="4"/>
        <v>8.6794652183670132E-4</v>
      </c>
      <c r="AM42" s="45">
        <f t="shared" si="5"/>
        <v>2.6038395655101042E-3</v>
      </c>
      <c r="AN42" s="45">
        <f t="shared" si="6"/>
        <v>1.4465775363945021E-4</v>
      </c>
      <c r="AP42" s="45">
        <v>8.6794652183670132E-4</v>
      </c>
      <c r="AQ42" s="45">
        <v>2.6038395655101042E-3</v>
      </c>
      <c r="AR42" s="45">
        <v>1.4465775363945021E-4</v>
      </c>
      <c r="AS42" s="45">
        <v>0</v>
      </c>
      <c r="AT42" s="45">
        <v>0</v>
      </c>
      <c r="AU42" s="45">
        <v>0</v>
      </c>
      <c r="AV42" s="45"/>
      <c r="AW42" s="45">
        <f t="shared" si="7"/>
        <v>0.24</v>
      </c>
      <c r="AX42" s="45">
        <f t="shared" si="8"/>
        <v>0.72000000000000008</v>
      </c>
      <c r="AY42" s="45">
        <f t="shared" si="9"/>
        <v>0.04</v>
      </c>
      <c r="AZ42" s="45">
        <f t="shared" si="10"/>
        <v>1</v>
      </c>
      <c r="BA42" s="45">
        <f t="shared" si="11"/>
        <v>0.24</v>
      </c>
      <c r="BB42" s="45">
        <f t="shared" si="12"/>
        <v>0.72000000000000008</v>
      </c>
      <c r="BC42" s="45">
        <f t="shared" si="13"/>
        <v>0.04</v>
      </c>
      <c r="BD42" s="45">
        <f t="shared" si="14"/>
        <v>0</v>
      </c>
      <c r="BE42" s="45">
        <f t="shared" si="15"/>
        <v>0</v>
      </c>
      <c r="BF42" s="45">
        <f t="shared" si="16"/>
        <v>0</v>
      </c>
      <c r="BG42" s="45">
        <f t="shared" si="17"/>
        <v>1</v>
      </c>
      <c r="BH42" s="45"/>
      <c r="BI42" s="45"/>
      <c r="BJ42" s="45"/>
      <c r="BL42" s="45"/>
      <c r="BM42" s="45"/>
      <c r="BN42" s="45"/>
    </row>
    <row r="43" spans="4:66" x14ac:dyDescent="0.3">
      <c r="D43" s="12">
        <v>600</v>
      </c>
      <c r="E43" s="13">
        <f t="shared" si="0"/>
        <v>71713.147410358724</v>
      </c>
      <c r="F43" s="10" t="s">
        <v>111</v>
      </c>
      <c r="G43" s="10" t="s">
        <v>112</v>
      </c>
      <c r="H43" s="10" t="s">
        <v>113</v>
      </c>
      <c r="I43" s="10" t="s">
        <v>103</v>
      </c>
      <c r="J43" s="10" t="s">
        <v>114</v>
      </c>
      <c r="K43" s="10" t="s">
        <v>115</v>
      </c>
      <c r="L43" s="10" t="s">
        <v>116</v>
      </c>
      <c r="M43" s="10" t="s">
        <v>117</v>
      </c>
      <c r="N43" s="10" t="s">
        <v>118</v>
      </c>
      <c r="O43" s="10" t="s">
        <v>119</v>
      </c>
      <c r="P43" s="10" t="s">
        <v>120</v>
      </c>
      <c r="Q43" s="10" t="s">
        <v>121</v>
      </c>
      <c r="R43" s="10" t="s">
        <v>122</v>
      </c>
      <c r="S43" s="10" t="s">
        <v>123</v>
      </c>
      <c r="T43" s="10" t="s">
        <v>124</v>
      </c>
      <c r="U43" s="10" t="s">
        <v>125</v>
      </c>
      <c r="V43" s="32" t="s">
        <v>126</v>
      </c>
      <c r="W43" s="18" t="s">
        <v>127</v>
      </c>
      <c r="X43" s="19" t="s">
        <v>92</v>
      </c>
      <c r="Y43" s="18">
        <v>151.24</v>
      </c>
      <c r="Z43" s="15">
        <f t="shared" si="1"/>
        <v>5.8121418872993397E-3</v>
      </c>
      <c r="AA43" s="15">
        <f t="shared" si="2"/>
        <v>1.7436425661898017E-2</v>
      </c>
      <c r="AB43" s="2">
        <v>72.630254278552471</v>
      </c>
      <c r="AC43" s="16">
        <v>77.97800778423327</v>
      </c>
      <c r="AD43" s="16">
        <v>22.021992215766726</v>
      </c>
      <c r="AE43" s="21">
        <f>AVERAGE(AB43:AB44)</f>
        <v>72.52807645410924</v>
      </c>
      <c r="AF43" s="21">
        <f>AVERAGE(AC43:AC44)</f>
        <v>77.955848955622869</v>
      </c>
      <c r="AG43" s="21">
        <f>AVERAGE(AD43:AD44)</f>
        <v>22.044151044377131</v>
      </c>
      <c r="AH43" s="23">
        <f>Z43*(AE43/100)</f>
        <v>4.215434711641773E-3</v>
      </c>
      <c r="AI43" s="23">
        <f>Z43*(AE43/100)*(AF43/100)</f>
        <v>3.2861779166303566E-3</v>
      </c>
      <c r="AJ43" s="23">
        <f>Z43*(AE43/100)*(AG43/100)</f>
        <v>9.2925679501141601E-4</v>
      </c>
      <c r="AK43" s="45"/>
      <c r="AL43" s="45">
        <f t="shared" si="4"/>
        <v>5.8121418872993397E-3</v>
      </c>
      <c r="AM43" s="45">
        <f t="shared" si="5"/>
        <v>1.7436425661898017E-2</v>
      </c>
      <c r="AN43" s="45">
        <f t="shared" si="6"/>
        <v>9.6869031454988996E-4</v>
      </c>
      <c r="AP43" s="45">
        <v>1.5907684555235707E-3</v>
      </c>
      <c r="AQ43" s="45">
        <v>1.0426160644489934E-2</v>
      </c>
      <c r="AR43" s="45">
        <v>9.6869031454988996E-4</v>
      </c>
      <c r="AS43" s="45">
        <v>3.2917429032316647E-3</v>
      </c>
      <c r="AT43" s="45">
        <v>9.2963052854410462E-4</v>
      </c>
      <c r="AU43" s="45">
        <v>5.1510039603198735E-3</v>
      </c>
      <c r="AV43" s="45"/>
      <c r="AW43" s="45">
        <f t="shared" si="7"/>
        <v>0.24</v>
      </c>
      <c r="AX43" s="45">
        <f t="shared" si="8"/>
        <v>0.71999999999999986</v>
      </c>
      <c r="AY43" s="45">
        <f t="shared" si="9"/>
        <v>0.04</v>
      </c>
      <c r="AZ43" s="45">
        <f t="shared" si="10"/>
        <v>0.99999999999999989</v>
      </c>
      <c r="BA43" s="45">
        <f t="shared" si="11"/>
        <v>7.1149865047381217E-2</v>
      </c>
      <c r="BB43" s="45">
        <f t="shared" si="12"/>
        <v>0.46632803173961623</v>
      </c>
      <c r="BC43" s="45">
        <f t="shared" si="13"/>
        <v>4.3326346404226085E-2</v>
      </c>
      <c r="BD43" s="45">
        <f t="shared" si="14"/>
        <v>0.14722888332514933</v>
      </c>
      <c r="BE43" s="45">
        <f t="shared" si="15"/>
        <v>4.157933005282595E-2</v>
      </c>
      <c r="BF43" s="45">
        <f t="shared" si="16"/>
        <v>0.2303875434308012</v>
      </c>
      <c r="BG43" s="45">
        <f t="shared" si="17"/>
        <v>1</v>
      </c>
      <c r="BH43" s="45"/>
      <c r="BI43" s="45"/>
      <c r="BJ43" s="45"/>
      <c r="BL43" s="45"/>
      <c r="BM43" s="45"/>
      <c r="BN43" s="45"/>
    </row>
    <row r="44" spans="4:66" x14ac:dyDescent="0.3">
      <c r="D44" s="12">
        <v>600</v>
      </c>
      <c r="E44" s="13">
        <f t="shared" si="0"/>
        <v>71713.147410358724</v>
      </c>
      <c r="F44" s="10" t="s">
        <v>128</v>
      </c>
      <c r="G44" s="10" t="s">
        <v>129</v>
      </c>
      <c r="H44" s="10" t="s">
        <v>130</v>
      </c>
      <c r="I44" s="10" t="s">
        <v>131</v>
      </c>
      <c r="J44" s="10" t="s">
        <v>132</v>
      </c>
      <c r="K44" s="10" t="s">
        <v>133</v>
      </c>
      <c r="L44" s="10" t="s">
        <v>134</v>
      </c>
      <c r="M44" s="10" t="s">
        <v>135</v>
      </c>
      <c r="N44" s="10" t="s">
        <v>59</v>
      </c>
      <c r="O44" s="10" t="s">
        <v>136</v>
      </c>
      <c r="P44" s="10" t="s">
        <v>137</v>
      </c>
      <c r="Q44" s="10" t="s">
        <v>138</v>
      </c>
      <c r="R44" s="10" t="s">
        <v>139</v>
      </c>
      <c r="S44" s="10" t="s">
        <v>140</v>
      </c>
      <c r="T44" s="10" t="s">
        <v>141</v>
      </c>
      <c r="U44" s="10" t="s">
        <v>142</v>
      </c>
      <c r="V44" s="32" t="s">
        <v>143</v>
      </c>
      <c r="W44" s="18" t="s">
        <v>144</v>
      </c>
      <c r="X44" s="19" t="s">
        <v>92</v>
      </c>
      <c r="Y44" s="18">
        <v>152.38</v>
      </c>
      <c r="Z44" s="15">
        <f t="shared" si="1"/>
        <v>5.8121418872993397E-3</v>
      </c>
      <c r="AA44" s="15">
        <f t="shared" si="2"/>
        <v>1.7436425661898017E-2</v>
      </c>
      <c r="AB44" s="2">
        <v>72.425898629666008</v>
      </c>
      <c r="AC44" s="16">
        <v>77.933690127012468</v>
      </c>
      <c r="AD44" s="16">
        <v>22.066309872987535</v>
      </c>
      <c r="AE44" s="22"/>
      <c r="AF44" s="22"/>
      <c r="AG44" s="22"/>
      <c r="AH44" s="23"/>
      <c r="AI44" s="23"/>
      <c r="AJ44" s="23"/>
      <c r="AL44" s="45">
        <f t="shared" si="4"/>
        <v>5.8121418872993397E-3</v>
      </c>
      <c r="AM44" s="45">
        <f t="shared" si="5"/>
        <v>1.7436425661898017E-2</v>
      </c>
      <c r="AN44" s="45">
        <f t="shared" si="6"/>
        <v>9.6869031454988996E-4</v>
      </c>
      <c r="AP44" s="45">
        <v>1.6026458957915631E-3</v>
      </c>
      <c r="AQ44" s="45">
        <v>1.0440288381658955E-2</v>
      </c>
      <c r="AR44" s="45">
        <v>9.6869031454988996E-4</v>
      </c>
      <c r="AS44" s="45">
        <v>3.2806155619306814E-3</v>
      </c>
      <c r="AT44" s="45">
        <v>9.2888042957709502E-4</v>
      </c>
      <c r="AU44" s="45">
        <v>5.1383764210848719E-3</v>
      </c>
      <c r="AV44" s="45"/>
      <c r="AW44" s="45">
        <f t="shared" si="7"/>
        <v>0.24</v>
      </c>
      <c r="AX44" s="45">
        <f t="shared" si="8"/>
        <v>0.71999999999999986</v>
      </c>
      <c r="AY44" s="45">
        <f t="shared" si="9"/>
        <v>0.04</v>
      </c>
      <c r="AZ44" s="45">
        <f t="shared" si="10"/>
        <v>0.99999999999999989</v>
      </c>
      <c r="BA44" s="45">
        <f t="shared" si="11"/>
        <v>7.1676294661832049E-2</v>
      </c>
      <c r="BB44" s="45">
        <f t="shared" si="12"/>
        <v>0.46692858875646109</v>
      </c>
      <c r="BC44" s="45">
        <f t="shared" si="13"/>
        <v>4.3323439447269449E-2</v>
      </c>
      <c r="BD44" s="45">
        <f t="shared" si="14"/>
        <v>0.14672134893091654</v>
      </c>
      <c r="BE44" s="45">
        <f t="shared" si="15"/>
        <v>4.1542993090868084E-2</v>
      </c>
      <c r="BF44" s="45">
        <f t="shared" si="16"/>
        <v>0.22980733511265275</v>
      </c>
      <c r="BG44" s="45">
        <f t="shared" si="17"/>
        <v>1</v>
      </c>
      <c r="BH44" s="45"/>
      <c r="BI44" s="45"/>
      <c r="BJ44" s="45"/>
      <c r="BL44" s="45"/>
      <c r="BM44" s="45"/>
      <c r="BN44" s="45"/>
    </row>
    <row r="45" spans="4:66" x14ac:dyDescent="0.3">
      <c r="D45" s="12">
        <v>1000</v>
      </c>
      <c r="E45" s="13">
        <f t="shared" si="0"/>
        <v>119521.91235059788</v>
      </c>
      <c r="F45" s="10" t="s">
        <v>145</v>
      </c>
      <c r="G45" s="10" t="s">
        <v>146</v>
      </c>
      <c r="H45" s="10" t="s">
        <v>147</v>
      </c>
      <c r="I45" s="10" t="s">
        <v>148</v>
      </c>
      <c r="J45" s="10" t="s">
        <v>149</v>
      </c>
      <c r="K45" s="10" t="s">
        <v>150</v>
      </c>
      <c r="L45" s="10" t="s">
        <v>93</v>
      </c>
      <c r="M45" s="10" t="s">
        <v>151</v>
      </c>
      <c r="N45" s="10" t="s">
        <v>152</v>
      </c>
      <c r="O45" s="10" t="s">
        <v>153</v>
      </c>
      <c r="P45" s="10" t="s">
        <v>154</v>
      </c>
      <c r="Q45" s="10" t="s">
        <v>155</v>
      </c>
      <c r="R45" s="10" t="s">
        <v>156</v>
      </c>
      <c r="S45" s="10" t="s">
        <v>88</v>
      </c>
      <c r="T45" s="10" t="s">
        <v>124</v>
      </c>
      <c r="U45" s="10" t="s">
        <v>142</v>
      </c>
      <c r="V45" s="32" t="s">
        <v>157</v>
      </c>
      <c r="W45" s="18" t="s">
        <v>96</v>
      </c>
      <c r="X45" s="19" t="s">
        <v>92</v>
      </c>
      <c r="Y45" s="18">
        <v>149.72</v>
      </c>
      <c r="Z45" s="15">
        <f t="shared" si="1"/>
        <v>9.6869031454988996E-3</v>
      </c>
      <c r="AA45" s="15">
        <f t="shared" si="2"/>
        <v>2.9060709436496697E-2</v>
      </c>
      <c r="AB45" s="2">
        <v>72.611954933549683</v>
      </c>
      <c r="AC45" s="16">
        <v>77.814928423175814</v>
      </c>
      <c r="AD45" s="16">
        <v>22.185071576824186</v>
      </c>
      <c r="AE45" s="21">
        <f>AVERAGE(AB45:AB47)</f>
        <v>72.439240130462522</v>
      </c>
      <c r="AF45" s="21">
        <f>AVERAGE(AC45:AC47)</f>
        <v>77.792192080399857</v>
      </c>
      <c r="AG45" s="21">
        <f>AVERAGE(AD45:AD47)</f>
        <v>22.207807919600128</v>
      </c>
      <c r="AH45" s="23">
        <f>Z45*(AE45/100)</f>
        <v>7.017119030773275E-3</v>
      </c>
      <c r="AI45" s="23">
        <f>Z45*(AE45/100)*(AF45/100)</f>
        <v>5.4587707149294385E-3</v>
      </c>
      <c r="AJ45" s="23">
        <f>Z45*(AE45/100)*(AG45/100)</f>
        <v>1.5583483158438352E-3</v>
      </c>
      <c r="AK45" s="45"/>
      <c r="AL45" s="45">
        <f t="shared" si="4"/>
        <v>9.6869031454988996E-3</v>
      </c>
      <c r="AM45" s="45">
        <f t="shared" si="5"/>
        <v>2.9060709436496697E-2</v>
      </c>
      <c r="AN45" s="45">
        <f t="shared" si="6"/>
        <v>1.6144838575831498E-3</v>
      </c>
      <c r="AP45" s="45">
        <v>2.6530533990326323E-3</v>
      </c>
      <c r="AQ45" s="45">
        <v>1.7345465887451006E-2</v>
      </c>
      <c r="AR45" s="45">
        <v>1.6144838575831498E-3</v>
      </c>
      <c r="AS45" s="45">
        <v>5.4733851456064599E-3</v>
      </c>
      <c r="AT45" s="45">
        <v>1.5604646008598078E-3</v>
      </c>
      <c r="AU45" s="45">
        <v>8.5943143473260746E-3</v>
      </c>
      <c r="AV45" s="45"/>
      <c r="AW45" s="45">
        <f t="shared" si="7"/>
        <v>0.24</v>
      </c>
      <c r="AX45" s="45">
        <f t="shared" si="8"/>
        <v>0.72</v>
      </c>
      <c r="AY45" s="45">
        <f t="shared" si="9"/>
        <v>3.9999999999999994E-2</v>
      </c>
      <c r="AZ45" s="45">
        <f t="shared" si="10"/>
        <v>1</v>
      </c>
      <c r="BA45" s="45">
        <f t="shared" si="11"/>
        <v>7.1239802503707664E-2</v>
      </c>
      <c r="BB45" s="45">
        <f t="shared" si="12"/>
        <v>0.46576053260268702</v>
      </c>
      <c r="BC45" s="45">
        <f t="shared" si="13"/>
        <v>4.3352128231412573E-2</v>
      </c>
      <c r="BD45" s="45">
        <f t="shared" si="14"/>
        <v>0.14697136399211067</v>
      </c>
      <c r="BE45" s="45">
        <f t="shared" si="15"/>
        <v>4.190160289265718E-2</v>
      </c>
      <c r="BF45" s="45">
        <f t="shared" si="16"/>
        <v>0.230774569777425</v>
      </c>
      <c r="BG45" s="45">
        <f t="shared" si="17"/>
        <v>1</v>
      </c>
      <c r="BH45" s="45"/>
      <c r="BI45" s="45"/>
      <c r="BJ45" s="45"/>
      <c r="BL45" s="45"/>
      <c r="BM45" s="45"/>
      <c r="BN45" s="45"/>
    </row>
    <row r="46" spans="4:66" x14ac:dyDescent="0.3">
      <c r="D46" s="12">
        <v>1000</v>
      </c>
      <c r="E46" s="13">
        <f t="shared" si="0"/>
        <v>119521.91235059788</v>
      </c>
      <c r="F46" s="10" t="s">
        <v>158</v>
      </c>
      <c r="G46" s="10" t="s">
        <v>159</v>
      </c>
      <c r="H46" s="10" t="s">
        <v>160</v>
      </c>
      <c r="I46" s="10" t="s">
        <v>161</v>
      </c>
      <c r="J46" s="10" t="s">
        <v>89</v>
      </c>
      <c r="K46" s="10" t="s">
        <v>162</v>
      </c>
      <c r="L46" s="10" t="s">
        <v>163</v>
      </c>
      <c r="M46" s="10" t="s">
        <v>164</v>
      </c>
      <c r="N46" s="10" t="s">
        <v>164</v>
      </c>
      <c r="O46" s="10" t="s">
        <v>165</v>
      </c>
      <c r="P46" s="10" t="s">
        <v>166</v>
      </c>
      <c r="Q46" s="10" t="s">
        <v>167</v>
      </c>
      <c r="R46" s="10" t="s">
        <v>168</v>
      </c>
      <c r="S46" s="10" t="s">
        <v>169</v>
      </c>
      <c r="T46" s="10" t="s">
        <v>170</v>
      </c>
      <c r="U46" s="10" t="s">
        <v>171</v>
      </c>
      <c r="V46" s="32" t="s">
        <v>126</v>
      </c>
      <c r="W46" s="18" t="s">
        <v>91</v>
      </c>
      <c r="X46" s="19" t="s">
        <v>92</v>
      </c>
      <c r="Y46" s="18">
        <v>148.58000000000001</v>
      </c>
      <c r="Z46" s="15">
        <f t="shared" si="1"/>
        <v>9.6869031454988996E-3</v>
      </c>
      <c r="AA46" s="15">
        <f t="shared" si="2"/>
        <v>2.9060709436496697E-2</v>
      </c>
      <c r="AB46" s="2">
        <v>72.293453869208264</v>
      </c>
      <c r="AC46" s="16">
        <v>77.823240824185632</v>
      </c>
      <c r="AD46" s="16">
        <v>22.176759175814357</v>
      </c>
      <c r="AE46" s="21"/>
      <c r="AF46" s="21"/>
      <c r="AG46" s="21"/>
      <c r="AH46" s="23"/>
      <c r="AI46" s="23"/>
      <c r="AJ46" s="23"/>
      <c r="AL46" s="45">
        <f t="shared" si="4"/>
        <v>9.6869031454988996E-3</v>
      </c>
      <c r="AM46" s="45">
        <f t="shared" si="5"/>
        <v>2.9060709436496697E-2</v>
      </c>
      <c r="AN46" s="45">
        <f t="shared" si="6"/>
        <v>1.6144838575831498E-3</v>
      </c>
      <c r="AP46" s="45">
        <v>2.6839062886527681E-3</v>
      </c>
      <c r="AQ46" s="45">
        <v>1.7398599335552718E-2</v>
      </c>
      <c r="AR46" s="45">
        <v>1.6144838575831498E-3</v>
      </c>
      <c r="AS46" s="45">
        <v>5.4499591088135145E-3</v>
      </c>
      <c r="AT46" s="45">
        <v>1.5530377480326152E-3</v>
      </c>
      <c r="AU46" s="45">
        <v>8.5560346048787483E-3</v>
      </c>
      <c r="AV46" s="45"/>
      <c r="AW46" s="45">
        <f t="shared" si="7"/>
        <v>0.24</v>
      </c>
      <c r="AX46" s="45">
        <f t="shared" si="8"/>
        <v>0.72</v>
      </c>
      <c r="AY46" s="45">
        <f t="shared" si="9"/>
        <v>3.9999999999999994E-2</v>
      </c>
      <c r="AZ46" s="45">
        <f t="shared" si="10"/>
        <v>1</v>
      </c>
      <c r="BA46" s="45">
        <f t="shared" si="11"/>
        <v>7.2039531347752567E-2</v>
      </c>
      <c r="BB46" s="45">
        <f t="shared" si="12"/>
        <v>0.46700100802315853</v>
      </c>
      <c r="BC46" s="45">
        <f t="shared" si="13"/>
        <v>4.3334844051944856E-2</v>
      </c>
      <c r="BD46" s="45">
        <f t="shared" si="14"/>
        <v>0.14628398231460579</v>
      </c>
      <c r="BE46" s="45">
        <f t="shared" si="15"/>
        <v>4.168555064931076E-2</v>
      </c>
      <c r="BF46" s="45">
        <f t="shared" si="16"/>
        <v>0.2296550836132274</v>
      </c>
      <c r="BG46" s="45">
        <f t="shared" si="17"/>
        <v>1</v>
      </c>
      <c r="BH46" s="45"/>
      <c r="BI46" s="45"/>
      <c r="BJ46" s="45"/>
      <c r="BL46" s="45"/>
      <c r="BM46" s="45"/>
      <c r="BN46" s="45"/>
    </row>
    <row r="47" spans="4:66" x14ac:dyDescent="0.3">
      <c r="D47" s="12">
        <v>1000</v>
      </c>
      <c r="E47" s="13">
        <f t="shared" si="0"/>
        <v>119521.91235059788</v>
      </c>
      <c r="F47" s="10" t="s">
        <v>172</v>
      </c>
      <c r="G47" s="10" t="s">
        <v>173</v>
      </c>
      <c r="H47" s="10" t="s">
        <v>174</v>
      </c>
      <c r="I47" s="10" t="s">
        <v>175</v>
      </c>
      <c r="J47" s="10" t="s">
        <v>176</v>
      </c>
      <c r="K47" s="10" t="s">
        <v>177</v>
      </c>
      <c r="L47" s="10" t="s">
        <v>178</v>
      </c>
      <c r="M47" s="10" t="s">
        <v>179</v>
      </c>
      <c r="N47" s="10" t="s">
        <v>180</v>
      </c>
      <c r="O47" s="10" t="s">
        <v>181</v>
      </c>
      <c r="P47" s="10" t="s">
        <v>119</v>
      </c>
      <c r="Q47" s="10" t="s">
        <v>182</v>
      </c>
      <c r="R47" s="10" t="s">
        <v>183</v>
      </c>
      <c r="S47" s="10" t="s">
        <v>184</v>
      </c>
      <c r="T47" s="10" t="s">
        <v>185</v>
      </c>
      <c r="U47" s="10" t="s">
        <v>186</v>
      </c>
      <c r="V47" s="32" t="s">
        <v>187</v>
      </c>
      <c r="W47" s="18" t="s">
        <v>188</v>
      </c>
      <c r="X47" s="19" t="s">
        <v>92</v>
      </c>
      <c r="Y47" s="18">
        <v>145.91999999999999</v>
      </c>
      <c r="Z47" s="15">
        <f t="shared" si="1"/>
        <v>9.6869031454988996E-3</v>
      </c>
      <c r="AA47" s="15">
        <f t="shared" si="2"/>
        <v>2.9060709436496697E-2</v>
      </c>
      <c r="AB47" s="2">
        <v>72.41231158862962</v>
      </c>
      <c r="AC47" s="16">
        <v>77.738406993838154</v>
      </c>
      <c r="AD47" s="16">
        <v>22.261593006161849</v>
      </c>
      <c r="AE47" s="22"/>
      <c r="AF47" s="22"/>
      <c r="AG47" s="22"/>
      <c r="AH47" s="23"/>
      <c r="AI47" s="23"/>
      <c r="AJ47" s="23"/>
      <c r="AL47" s="45">
        <f t="shared" si="4"/>
        <v>9.6869031454988996E-3</v>
      </c>
      <c r="AM47" s="45">
        <f t="shared" si="5"/>
        <v>2.9060709436496697E-2</v>
      </c>
      <c r="AN47" s="45">
        <f t="shared" si="6"/>
        <v>1.6144838575831498E-3</v>
      </c>
      <c r="AP47" s="45">
        <v>2.6723926564914732E-3</v>
      </c>
      <c r="AQ47" s="45">
        <v>1.7361573618177171E-2</v>
      </c>
      <c r="AR47" s="45">
        <v>1.6144838575831498E-3</v>
      </c>
      <c r="AS47" s="45">
        <v>5.452968712570061E-3</v>
      </c>
      <c r="AT47" s="45">
        <v>1.5615417764373667E-3</v>
      </c>
      <c r="AU47" s="45">
        <v>8.5760522654447918E-3</v>
      </c>
      <c r="AV47" s="45"/>
      <c r="AW47" s="45">
        <f t="shared" si="7"/>
        <v>0.24</v>
      </c>
      <c r="AX47" s="45">
        <f t="shared" si="8"/>
        <v>0.72</v>
      </c>
      <c r="AY47" s="45">
        <f t="shared" si="9"/>
        <v>3.9999999999999994E-2</v>
      </c>
      <c r="AZ47" s="45">
        <f t="shared" si="10"/>
        <v>1</v>
      </c>
      <c r="BA47" s="45">
        <f t="shared" si="11"/>
        <v>7.1763251744130854E-2</v>
      </c>
      <c r="BB47" s="45">
        <f t="shared" si="12"/>
        <v>0.46622002766287146</v>
      </c>
      <c r="BC47" s="45">
        <f t="shared" si="13"/>
        <v>4.3354636238480765E-2</v>
      </c>
      <c r="BD47" s="45">
        <f t="shared" si="14"/>
        <v>0.14643161270574426</v>
      </c>
      <c r="BE47" s="45">
        <f t="shared" si="15"/>
        <v>4.1932952981009512E-2</v>
      </c>
      <c r="BF47" s="45">
        <f t="shared" si="16"/>
        <v>0.23029751866776321</v>
      </c>
      <c r="BG47" s="45">
        <f t="shared" si="17"/>
        <v>1</v>
      </c>
      <c r="BH47" s="45"/>
      <c r="BI47" s="45"/>
      <c r="BJ47" s="45"/>
      <c r="BL47" s="45"/>
      <c r="BM47" s="45"/>
      <c r="BN47" s="45"/>
    </row>
    <row r="48" spans="4:66" x14ac:dyDescent="0.3">
      <c r="D48" s="12">
        <v>2000</v>
      </c>
      <c r="E48" s="13">
        <f t="shared" si="0"/>
        <v>239043.82470119576</v>
      </c>
      <c r="F48" s="10" t="s">
        <v>191</v>
      </c>
      <c r="G48" s="10" t="s">
        <v>192</v>
      </c>
      <c r="H48" s="10" t="s">
        <v>193</v>
      </c>
      <c r="I48" s="10" t="s">
        <v>194</v>
      </c>
      <c r="J48" s="10" t="s">
        <v>195</v>
      </c>
      <c r="K48" s="10" t="s">
        <v>196</v>
      </c>
      <c r="L48" s="10" t="s">
        <v>197</v>
      </c>
      <c r="M48" s="10" t="s">
        <v>198</v>
      </c>
      <c r="N48" s="10" t="s">
        <v>199</v>
      </c>
      <c r="O48" s="10" t="s">
        <v>200</v>
      </c>
      <c r="P48" s="10" t="s">
        <v>199</v>
      </c>
      <c r="Q48" s="10" t="s">
        <v>201</v>
      </c>
      <c r="R48" s="10" t="s">
        <v>202</v>
      </c>
      <c r="S48" s="10" t="s">
        <v>203</v>
      </c>
      <c r="T48" s="10" t="s">
        <v>161</v>
      </c>
      <c r="U48" s="10" t="s">
        <v>204</v>
      </c>
      <c r="V48" s="32" t="s">
        <v>205</v>
      </c>
      <c r="W48" s="18" t="s">
        <v>188</v>
      </c>
      <c r="X48" s="19" t="s">
        <v>92</v>
      </c>
      <c r="Y48" s="18">
        <v>145.91999999999999</v>
      </c>
      <c r="Z48" s="15">
        <f t="shared" si="1"/>
        <v>1.9373806290997799E-2</v>
      </c>
      <c r="AA48" s="15">
        <f t="shared" si="2"/>
        <v>5.8121418872993394E-2</v>
      </c>
      <c r="AB48" s="2">
        <v>67.431474253765018</v>
      </c>
      <c r="AC48" s="16">
        <v>74.746173740925741</v>
      </c>
      <c r="AD48" s="16">
        <v>25.253826259074259</v>
      </c>
      <c r="AE48" s="21">
        <f>AVERAGE(AB48:AB50)</f>
        <v>67.540496176108377</v>
      </c>
      <c r="AF48" s="21">
        <f>AVERAGE(AC48:AC50)</f>
        <v>74.616278949963529</v>
      </c>
      <c r="AG48" s="21">
        <f>AVERAGE(AD48:AD50)</f>
        <v>25.383721050036474</v>
      </c>
      <c r="AH48" s="23">
        <f>Z48*(AE48/100)</f>
        <v>1.3085164897138013E-2</v>
      </c>
      <c r="AI48" s="23">
        <f>Z48*(AE48/100)*(AF48/100)</f>
        <v>9.7636631407112089E-3</v>
      </c>
      <c r="AJ48" s="23">
        <f>Z48*(AE48/100)*(AG48/100)</f>
        <v>3.321501756426805E-3</v>
      </c>
      <c r="AK48" s="45"/>
      <c r="AL48" s="45">
        <f t="shared" si="4"/>
        <v>1.9373806290997799E-2</v>
      </c>
      <c r="AM48" s="45">
        <f t="shared" si="5"/>
        <v>5.8121418872993394E-2</v>
      </c>
      <c r="AN48" s="45">
        <f t="shared" si="6"/>
        <v>3.2289677151662996E-3</v>
      </c>
      <c r="AP48" s="45">
        <v>6.3097630899093104E-3</v>
      </c>
      <c r="AQ48" s="45">
        <v>3.5159863354665033E-2</v>
      </c>
      <c r="AR48" s="45">
        <v>3.2289677151662996E-3</v>
      </c>
      <c r="AS48" s="45">
        <v>9.7648724286751986E-3</v>
      </c>
      <c r="AT48" s="45">
        <v>3.2991707724132902E-3</v>
      </c>
      <c r="AU48" s="45">
        <v>1.6363213973501781E-2</v>
      </c>
      <c r="AV48" s="45"/>
      <c r="AW48" s="45">
        <f t="shared" si="7"/>
        <v>0.24</v>
      </c>
      <c r="AX48" s="45">
        <f t="shared" si="8"/>
        <v>0.72</v>
      </c>
      <c r="AY48" s="45">
        <f t="shared" si="9"/>
        <v>3.9999999999999994E-2</v>
      </c>
      <c r="AZ48" s="45">
        <f t="shared" si="10"/>
        <v>1</v>
      </c>
      <c r="BA48" s="45">
        <f t="shared" si="11"/>
        <v>8.5122301819513593E-2</v>
      </c>
      <c r="BB48" s="45">
        <f t="shared" si="12"/>
        <v>0.47432660430546669</v>
      </c>
      <c r="BC48" s="45">
        <f t="shared" si="13"/>
        <v>4.3560615588786142E-2</v>
      </c>
      <c r="BD48" s="45">
        <f t="shared" si="14"/>
        <v>0.13173369685337644</v>
      </c>
      <c r="BE48" s="45">
        <f t="shared" si="15"/>
        <v>4.4507694859826863E-2</v>
      </c>
      <c r="BF48" s="45">
        <f t="shared" si="16"/>
        <v>0.22074908657303019</v>
      </c>
      <c r="BG48" s="45">
        <f t="shared" si="17"/>
        <v>0.99999999999999989</v>
      </c>
      <c r="BH48" s="45"/>
      <c r="BI48" s="45"/>
      <c r="BJ48" s="45"/>
      <c r="BL48" s="45"/>
      <c r="BM48" s="45"/>
      <c r="BN48" s="45"/>
    </row>
    <row r="49" spans="4:66" x14ac:dyDescent="0.3">
      <c r="D49" s="12">
        <v>2000</v>
      </c>
      <c r="E49" s="13">
        <f t="shared" si="0"/>
        <v>239043.82470119576</v>
      </c>
      <c r="F49" s="10" t="s">
        <v>206</v>
      </c>
      <c r="G49" s="10" t="s">
        <v>207</v>
      </c>
      <c r="H49" s="10" t="s">
        <v>208</v>
      </c>
      <c r="I49" s="10" t="s">
        <v>209</v>
      </c>
      <c r="J49" s="10" t="s">
        <v>210</v>
      </c>
      <c r="K49" s="10" t="s">
        <v>211</v>
      </c>
      <c r="L49" s="10" t="s">
        <v>212</v>
      </c>
      <c r="M49" s="10" t="s">
        <v>167</v>
      </c>
      <c r="N49" s="10" t="s">
        <v>213</v>
      </c>
      <c r="O49" s="10" t="s">
        <v>214</v>
      </c>
      <c r="P49" s="10" t="s">
        <v>215</v>
      </c>
      <c r="Q49" s="10" t="s">
        <v>216</v>
      </c>
      <c r="R49" s="10" t="s">
        <v>217</v>
      </c>
      <c r="S49" s="10" t="s">
        <v>218</v>
      </c>
      <c r="T49" s="10" t="s">
        <v>219</v>
      </c>
      <c r="U49" s="10" t="s">
        <v>105</v>
      </c>
      <c r="V49" s="32" t="s">
        <v>220</v>
      </c>
      <c r="W49" s="18" t="s">
        <v>188</v>
      </c>
      <c r="X49" s="19" t="s">
        <v>92</v>
      </c>
      <c r="Y49" s="18">
        <v>145.91999999999999</v>
      </c>
      <c r="Z49" s="15">
        <f t="shared" si="1"/>
        <v>1.9373806290997799E-2</v>
      </c>
      <c r="AA49" s="15">
        <f t="shared" si="2"/>
        <v>5.8121418872993394E-2</v>
      </c>
      <c r="AB49" s="2">
        <v>67.748462804680614</v>
      </c>
      <c r="AC49" s="16">
        <v>74.565139163101264</v>
      </c>
      <c r="AD49" s="16">
        <v>25.434860836898721</v>
      </c>
      <c r="AE49" s="21"/>
      <c r="AF49" s="21"/>
      <c r="AG49" s="21"/>
      <c r="AH49" s="23"/>
      <c r="AI49" s="23"/>
      <c r="AJ49" s="23"/>
      <c r="AL49" s="45">
        <f t="shared" si="4"/>
        <v>1.9373806290997799E-2</v>
      </c>
      <c r="AM49" s="45">
        <f t="shared" si="5"/>
        <v>5.8121418872993394E-2</v>
      </c>
      <c r="AN49" s="45">
        <f t="shared" si="6"/>
        <v>3.2289677151662996E-3</v>
      </c>
      <c r="AP49" s="45">
        <v>6.2483503420902821E-3</v>
      </c>
      <c r="AQ49" s="45">
        <v>3.4980638559646657E-2</v>
      </c>
      <c r="AR49" s="45">
        <v>3.2289677151662996E-3</v>
      </c>
      <c r="AS49" s="45">
        <v>9.7870144940944426E-3</v>
      </c>
      <c r="AT49" s="45">
        <v>3.3384414548130715E-3</v>
      </c>
      <c r="AU49" s="45">
        <v>1.646389740372059E-2</v>
      </c>
      <c r="AV49" s="45"/>
      <c r="AW49" s="45">
        <f t="shared" si="7"/>
        <v>0.24</v>
      </c>
      <c r="AX49" s="45">
        <f t="shared" si="8"/>
        <v>0.72</v>
      </c>
      <c r="AY49" s="45">
        <f t="shared" si="9"/>
        <v>3.9999999999999994E-2</v>
      </c>
      <c r="AZ49" s="45">
        <f t="shared" si="10"/>
        <v>1</v>
      </c>
      <c r="BA49" s="45">
        <f t="shared" si="11"/>
        <v>8.4383218575547508E-2</v>
      </c>
      <c r="BB49" s="45">
        <f t="shared" si="12"/>
        <v>0.4724093093191411</v>
      </c>
      <c r="BC49" s="45">
        <f t="shared" si="13"/>
        <v>4.3606819970839462E-2</v>
      </c>
      <c r="BD49" s="45">
        <f t="shared" si="14"/>
        <v>0.13217245161399596</v>
      </c>
      <c r="BE49" s="45">
        <f t="shared" si="15"/>
        <v>4.5085249635493284E-2</v>
      </c>
      <c r="BF49" s="45">
        <f t="shared" si="16"/>
        <v>0.22234295088498257</v>
      </c>
      <c r="BG49" s="45">
        <f t="shared" si="17"/>
        <v>0.99999999999999989</v>
      </c>
      <c r="BH49" s="45"/>
      <c r="BI49" s="45"/>
      <c r="BJ49" s="45"/>
      <c r="BL49" s="45"/>
      <c r="BM49" s="45"/>
      <c r="BN49" s="45"/>
    </row>
    <row r="50" spans="4:66" x14ac:dyDescent="0.3">
      <c r="D50" s="12">
        <v>2000</v>
      </c>
      <c r="E50" s="13">
        <f t="shared" si="0"/>
        <v>239043.82470119576</v>
      </c>
      <c r="F50" s="10" t="s">
        <v>221</v>
      </c>
      <c r="G50" s="10" t="s">
        <v>222</v>
      </c>
      <c r="H50" s="10" t="s">
        <v>223</v>
      </c>
      <c r="I50" s="10" t="s">
        <v>224</v>
      </c>
      <c r="J50" s="10" t="s">
        <v>225</v>
      </c>
      <c r="K50" s="10" t="s">
        <v>226</v>
      </c>
      <c r="L50" s="10" t="s">
        <v>227</v>
      </c>
      <c r="M50" s="10" t="s">
        <v>228</v>
      </c>
      <c r="N50" s="10" t="s">
        <v>201</v>
      </c>
      <c r="O50" s="10" t="s">
        <v>150</v>
      </c>
      <c r="P50" s="10" t="s">
        <v>229</v>
      </c>
      <c r="Q50" s="10" t="s">
        <v>133</v>
      </c>
      <c r="R50" s="10" t="s">
        <v>230</v>
      </c>
      <c r="S50" s="10" t="s">
        <v>231</v>
      </c>
      <c r="T50" s="10" t="s">
        <v>90</v>
      </c>
      <c r="U50" s="10" t="s">
        <v>232</v>
      </c>
      <c r="V50" s="32" t="s">
        <v>98</v>
      </c>
      <c r="W50" s="18" t="s">
        <v>233</v>
      </c>
      <c r="X50" s="19" t="s">
        <v>92</v>
      </c>
      <c r="Y50" s="18">
        <v>145.16</v>
      </c>
      <c r="Z50" s="15">
        <f t="shared" si="1"/>
        <v>1.9373806290997799E-2</v>
      </c>
      <c r="AA50" s="15">
        <f t="shared" si="2"/>
        <v>5.8121418872993394E-2</v>
      </c>
      <c r="AB50" s="2">
        <v>67.441551469879499</v>
      </c>
      <c r="AC50" s="16">
        <v>74.537523945863555</v>
      </c>
      <c r="AD50" s="16">
        <v>25.462476054136445</v>
      </c>
      <c r="AE50" s="22"/>
      <c r="AF50" s="22"/>
      <c r="AG50" s="22"/>
      <c r="AH50" s="23"/>
      <c r="AI50" s="23"/>
      <c r="AJ50" s="23"/>
      <c r="AL50" s="45">
        <f t="shared" si="4"/>
        <v>1.9373806290997799E-2</v>
      </c>
      <c r="AM50" s="45">
        <f t="shared" si="5"/>
        <v>5.8121418872993394E-2</v>
      </c>
      <c r="AN50" s="45">
        <f t="shared" si="6"/>
        <v>3.2289677151662996E-3</v>
      </c>
      <c r="AP50" s="45">
        <v>6.3078107495797668E-3</v>
      </c>
      <c r="AQ50" s="45">
        <v>3.5074645373671054E-2</v>
      </c>
      <c r="AR50" s="45">
        <v>3.2289677151662996E-3</v>
      </c>
      <c r="AS50" s="45">
        <v>9.7390695554499321E-3</v>
      </c>
      <c r="AT50" s="45">
        <v>3.3269259859681028E-3</v>
      </c>
      <c r="AU50" s="45">
        <v>1.6392921527386133E-2</v>
      </c>
      <c r="AV50" s="45"/>
      <c r="AW50" s="45">
        <f t="shared" si="7"/>
        <v>0.24</v>
      </c>
      <c r="AX50" s="45">
        <f t="shared" si="8"/>
        <v>0.72</v>
      </c>
      <c r="AY50" s="45">
        <f t="shared" si="9"/>
        <v>3.9999999999999994E-2</v>
      </c>
      <c r="AZ50" s="45">
        <f t="shared" si="10"/>
        <v>1</v>
      </c>
      <c r="BA50" s="45">
        <f t="shared" si="11"/>
        <v>8.5159736978675155E-2</v>
      </c>
      <c r="BB50" s="45">
        <f t="shared" si="12"/>
        <v>0.47353157747180757</v>
      </c>
      <c r="BC50" s="45">
        <f t="shared" si="13"/>
        <v>4.3593261157132066E-2</v>
      </c>
      <c r="BD50" s="45">
        <f t="shared" si="14"/>
        <v>0.13148406549996652</v>
      </c>
      <c r="BE50" s="45">
        <f t="shared" si="15"/>
        <v>4.491576446415077E-2</v>
      </c>
      <c r="BF50" s="45">
        <f t="shared" si="16"/>
        <v>0.22131559442826798</v>
      </c>
      <c r="BG50" s="45">
        <f t="shared" si="17"/>
        <v>1</v>
      </c>
      <c r="BH50" s="45"/>
      <c r="BI50" s="45"/>
      <c r="BJ50" s="45"/>
      <c r="BL50" s="45"/>
      <c r="BM50" s="45"/>
      <c r="BN50" s="45"/>
    </row>
    <row r="51" spans="4:66" x14ac:dyDescent="0.3">
      <c r="D51" s="12">
        <v>3000</v>
      </c>
      <c r="E51" s="13">
        <f t="shared" si="0"/>
        <v>358565.73705179361</v>
      </c>
      <c r="F51" s="10" t="s">
        <v>237</v>
      </c>
      <c r="G51" s="10" t="s">
        <v>238</v>
      </c>
      <c r="H51" s="10" t="s">
        <v>239</v>
      </c>
      <c r="I51" s="10" t="s">
        <v>240</v>
      </c>
      <c r="J51" s="10" t="s">
        <v>241</v>
      </c>
      <c r="K51" s="10" t="s">
        <v>242</v>
      </c>
      <c r="L51" s="10" t="s">
        <v>243</v>
      </c>
      <c r="M51" s="10" t="s">
        <v>244</v>
      </c>
      <c r="N51" s="10" t="s">
        <v>245</v>
      </c>
      <c r="O51" s="10" t="s">
        <v>246</v>
      </c>
      <c r="P51" s="10" t="s">
        <v>247</v>
      </c>
      <c r="Q51" s="10" t="s">
        <v>248</v>
      </c>
      <c r="R51" s="10" t="s">
        <v>249</v>
      </c>
      <c r="S51" s="10" t="s">
        <v>250</v>
      </c>
      <c r="T51" s="10" t="s">
        <v>251</v>
      </c>
      <c r="U51" s="10" t="s">
        <v>252</v>
      </c>
      <c r="V51" s="32" t="s">
        <v>98</v>
      </c>
      <c r="W51" s="18" t="s">
        <v>235</v>
      </c>
      <c r="X51" s="19" t="s">
        <v>92</v>
      </c>
      <c r="Y51" s="18">
        <v>142.88</v>
      </c>
      <c r="Z51" s="15">
        <f t="shared" si="1"/>
        <v>2.9060709436496697E-2</v>
      </c>
      <c r="AA51" s="15">
        <f t="shared" si="2"/>
        <v>8.7182128309490098E-2</v>
      </c>
      <c r="AB51" s="2">
        <v>48.226652413974378</v>
      </c>
      <c r="AC51" s="16">
        <v>64.870489684975269</v>
      </c>
      <c r="AD51" s="16">
        <v>35.129510315024731</v>
      </c>
      <c r="AE51" s="21">
        <f>AVERAGE(AB51:AB53)</f>
        <v>48.109139330165398</v>
      </c>
      <c r="AF51" s="21">
        <f>AVERAGE(AC51:AC53)</f>
        <v>64.820440394319121</v>
      </c>
      <c r="AG51" s="21">
        <f>AVERAGE(AD51:AD53)</f>
        <v>35.179559605680872</v>
      </c>
      <c r="AH51" s="23">
        <f>Z51*(AE51/100)</f>
        <v>1.398085719313872E-2</v>
      </c>
      <c r="AI51" s="23">
        <f>Z51*(AE51/100)*(AF51/100)</f>
        <v>9.0624532034933609E-3</v>
      </c>
      <c r="AJ51" s="23">
        <f>Z51*(AE51/100)*(AG51/100)</f>
        <v>4.9184039896453579E-3</v>
      </c>
      <c r="AK51" s="45"/>
      <c r="AL51" s="45">
        <f t="shared" si="4"/>
        <v>2.9060709436496697E-2</v>
      </c>
      <c r="AM51" s="45">
        <f t="shared" si="5"/>
        <v>8.7182128309490098E-2</v>
      </c>
      <c r="AN51" s="45">
        <f t="shared" si="6"/>
        <v>4.8434515727494498E-3</v>
      </c>
      <c r="AP51" s="45">
        <v>1.5045702107522383E-2</v>
      </c>
      <c r="AQ51" s="45">
        <v>5.8396910644665276E-2</v>
      </c>
      <c r="AR51" s="45">
        <v>4.8434515727494498E-3</v>
      </c>
      <c r="AS51" s="45">
        <v>9.0916038836908117E-3</v>
      </c>
      <c r="AT51" s="45">
        <v>4.9234034452835043E-3</v>
      </c>
      <c r="AU51" s="45">
        <v>1.8938410774257813E-2</v>
      </c>
      <c r="AV51" s="45"/>
      <c r="AW51" s="45">
        <f t="shared" si="7"/>
        <v>0.24000000000000002</v>
      </c>
      <c r="AX51" s="45">
        <f t="shared" si="8"/>
        <v>0.72000000000000008</v>
      </c>
      <c r="AY51" s="45">
        <f t="shared" si="9"/>
        <v>0.04</v>
      </c>
      <c r="AZ51" s="45">
        <f t="shared" si="10"/>
        <v>1</v>
      </c>
      <c r="BA51" s="45">
        <f t="shared" si="11"/>
        <v>0.13525505314390382</v>
      </c>
      <c r="BB51" s="45">
        <f t="shared" si="12"/>
        <v>0.52496568097908913</v>
      </c>
      <c r="BC51" s="45">
        <f t="shared" si="13"/>
        <v>4.3540759692737838E-2</v>
      </c>
      <c r="BD51" s="45">
        <f t="shared" si="14"/>
        <v>8.1730008853300284E-2</v>
      </c>
      <c r="BE51" s="45">
        <f t="shared" si="15"/>
        <v>4.425949615922295E-2</v>
      </c>
      <c r="BF51" s="45">
        <f t="shared" si="16"/>
        <v>0.17024900117174613</v>
      </c>
      <c r="BG51" s="45">
        <f t="shared" si="17"/>
        <v>1.0000000000000002</v>
      </c>
      <c r="BH51" s="45"/>
      <c r="BI51" s="45"/>
      <c r="BJ51" s="45"/>
      <c r="BL51" s="45"/>
      <c r="BM51" s="45"/>
      <c r="BN51" s="45"/>
    </row>
    <row r="52" spans="4:66" x14ac:dyDescent="0.3">
      <c r="D52" s="12">
        <v>3000</v>
      </c>
      <c r="E52" s="13">
        <f t="shared" si="0"/>
        <v>358565.73705179361</v>
      </c>
      <c r="F52" s="10" t="s">
        <v>253</v>
      </c>
      <c r="G52" s="10" t="s">
        <v>254</v>
      </c>
      <c r="H52" s="10" t="s">
        <v>255</v>
      </c>
      <c r="I52" s="10" t="s">
        <v>256</v>
      </c>
      <c r="J52" s="10" t="s">
        <v>257</v>
      </c>
      <c r="K52" s="10" t="s">
        <v>258</v>
      </c>
      <c r="L52" s="10" t="s">
        <v>259</v>
      </c>
      <c r="M52" s="10" t="s">
        <v>102</v>
      </c>
      <c r="N52" s="10" t="s">
        <v>260</v>
      </c>
      <c r="O52" s="10" t="s">
        <v>261</v>
      </c>
      <c r="P52" s="10" t="s">
        <v>262</v>
      </c>
      <c r="Q52" s="10" t="s">
        <v>263</v>
      </c>
      <c r="R52" s="10" t="s">
        <v>264</v>
      </c>
      <c r="S52" s="10" t="s">
        <v>265</v>
      </c>
      <c r="T52" s="10" t="s">
        <v>266</v>
      </c>
      <c r="U52" s="10" t="s">
        <v>106</v>
      </c>
      <c r="V52" s="32" t="s">
        <v>267</v>
      </c>
      <c r="W52" s="18" t="s">
        <v>268</v>
      </c>
      <c r="X52" s="19" t="s">
        <v>92</v>
      </c>
      <c r="Y52" s="18">
        <v>141.74</v>
      </c>
      <c r="Z52" s="15">
        <f t="shared" si="1"/>
        <v>2.9060709436496697E-2</v>
      </c>
      <c r="AA52" s="15">
        <f t="shared" si="2"/>
        <v>8.7182128309490098E-2</v>
      </c>
      <c r="AB52" s="2">
        <v>47.939923947209643</v>
      </c>
      <c r="AC52" s="16">
        <v>64.873272312891643</v>
      </c>
      <c r="AD52" s="16">
        <v>35.12672768710835</v>
      </c>
      <c r="AE52" s="21"/>
      <c r="AF52" s="21"/>
      <c r="AG52" s="21"/>
      <c r="AH52" s="23"/>
      <c r="AI52" s="23"/>
      <c r="AJ52" s="23"/>
      <c r="AL52" s="45">
        <f t="shared" si="4"/>
        <v>2.9060709436496697E-2</v>
      </c>
      <c r="AM52" s="45">
        <f t="shared" si="5"/>
        <v>8.7182128309490098E-2</v>
      </c>
      <c r="AN52" s="45">
        <f t="shared" si="6"/>
        <v>4.8434515727494498E-3</v>
      </c>
      <c r="AP52" s="45">
        <v>1.5129027434120606E-2</v>
      </c>
      <c r="AQ52" s="45">
        <v>5.8569214309488402E-2</v>
      </c>
      <c r="AR52" s="45">
        <v>4.8434515727494498E-3</v>
      </c>
      <c r="AS52" s="45">
        <v>9.0379380031675588E-3</v>
      </c>
      <c r="AT52" s="45">
        <v>4.8937439992085344E-3</v>
      </c>
      <c r="AU52" s="45">
        <v>1.8825426001584628E-2</v>
      </c>
      <c r="AV52" s="45"/>
      <c r="AW52" s="45">
        <f t="shared" si="7"/>
        <v>0.24000000000000002</v>
      </c>
      <c r="AX52" s="45">
        <f t="shared" si="8"/>
        <v>0.72000000000000008</v>
      </c>
      <c r="AY52" s="45">
        <f t="shared" si="9"/>
        <v>0.04</v>
      </c>
      <c r="AZ52" s="45">
        <f t="shared" si="10"/>
        <v>1</v>
      </c>
      <c r="BA52" s="45">
        <f t="shared" si="11"/>
        <v>0.1359316295831354</v>
      </c>
      <c r="BB52" s="45">
        <f t="shared" si="12"/>
        <v>0.52623400804583298</v>
      </c>
      <c r="BC52" s="45">
        <f t="shared" si="13"/>
        <v>4.3517553785776569E-2</v>
      </c>
      <c r="BD52" s="45">
        <f t="shared" si="14"/>
        <v>8.1204270809316942E-2</v>
      </c>
      <c r="BE52" s="45">
        <f t="shared" si="15"/>
        <v>4.3969422322207102E-2</v>
      </c>
      <c r="BF52" s="45">
        <f t="shared" si="16"/>
        <v>0.16914311545373115</v>
      </c>
      <c r="BG52" s="45">
        <f t="shared" si="17"/>
        <v>1.0000000000000002</v>
      </c>
      <c r="BH52" s="45"/>
      <c r="BI52" s="45"/>
      <c r="BJ52" s="45"/>
      <c r="BL52" s="45"/>
      <c r="BM52" s="45"/>
      <c r="BN52" s="45"/>
    </row>
    <row r="53" spans="4:66" x14ac:dyDescent="0.3">
      <c r="D53" s="12">
        <v>3000</v>
      </c>
      <c r="E53" s="13">
        <f t="shared" si="0"/>
        <v>358565.73705179361</v>
      </c>
      <c r="F53" s="10" t="s">
        <v>269</v>
      </c>
      <c r="G53" s="10" t="s">
        <v>270</v>
      </c>
      <c r="H53" s="10" t="s">
        <v>271</v>
      </c>
      <c r="I53" s="10" t="s">
        <v>3</v>
      </c>
      <c r="J53" s="10" t="s">
        <v>272</v>
      </c>
      <c r="K53" s="10" t="s">
        <v>273</v>
      </c>
      <c r="L53" s="10" t="s">
        <v>274</v>
      </c>
      <c r="M53" s="10" t="s">
        <v>275</v>
      </c>
      <c r="N53" s="10" t="s">
        <v>276</v>
      </c>
      <c r="O53" s="10" t="s">
        <v>277</v>
      </c>
      <c r="P53" s="10" t="s">
        <v>278</v>
      </c>
      <c r="Q53" s="10" t="s">
        <v>279</v>
      </c>
      <c r="R53" s="10" t="s">
        <v>148</v>
      </c>
      <c r="S53" s="10" t="s">
        <v>280</v>
      </c>
      <c r="T53" s="10" t="s">
        <v>281</v>
      </c>
      <c r="U53" s="10" t="s">
        <v>282</v>
      </c>
      <c r="V53" s="32" t="s">
        <v>283</v>
      </c>
      <c r="W53" s="18" t="s">
        <v>268</v>
      </c>
      <c r="X53" s="19" t="s">
        <v>92</v>
      </c>
      <c r="Y53" s="18">
        <v>141.74</v>
      </c>
      <c r="Z53" s="15">
        <f t="shared" si="1"/>
        <v>2.9060709436496697E-2</v>
      </c>
      <c r="AA53" s="15">
        <f t="shared" si="2"/>
        <v>8.7182128309490098E-2</v>
      </c>
      <c r="AB53" s="2">
        <v>48.160841629312188</v>
      </c>
      <c r="AC53" s="16">
        <v>64.717559185090451</v>
      </c>
      <c r="AD53" s="16">
        <v>35.282440814909549</v>
      </c>
      <c r="AE53" s="22"/>
      <c r="AF53" s="22"/>
      <c r="AG53" s="22"/>
      <c r="AH53" s="23"/>
      <c r="AI53" s="23"/>
      <c r="AJ53" s="23"/>
      <c r="AL53" s="45">
        <f t="shared" si="4"/>
        <v>2.9060709436496697E-2</v>
      </c>
      <c r="AM53" s="45">
        <f t="shared" si="5"/>
        <v>8.7182128309490098E-2</v>
      </c>
      <c r="AN53" s="45">
        <f t="shared" si="6"/>
        <v>4.8434515727494498E-3</v>
      </c>
      <c r="AP53" s="45">
        <v>1.506482718843094E-2</v>
      </c>
      <c r="AQ53" s="45">
        <v>5.837197944932964E-2</v>
      </c>
      <c r="AR53" s="45">
        <v>4.8434515727494498E-3</v>
      </c>
      <c r="AS53" s="45">
        <v>9.0577933773675241E-3</v>
      </c>
      <c r="AT53" s="45">
        <v>4.9380888706982325E-3</v>
      </c>
      <c r="AU53" s="45">
        <v>1.8933971118763993E-2</v>
      </c>
      <c r="AV53" s="45"/>
      <c r="AW53" s="45">
        <f t="shared" si="7"/>
        <v>0.24000000000000002</v>
      </c>
      <c r="AX53" s="45">
        <f t="shared" si="8"/>
        <v>0.72000000000000008</v>
      </c>
      <c r="AY53" s="45">
        <f t="shared" si="9"/>
        <v>0.04</v>
      </c>
      <c r="AZ53" s="45">
        <f t="shared" si="10"/>
        <v>1</v>
      </c>
      <c r="BA53" s="45">
        <f t="shared" si="11"/>
        <v>0.13546274682005227</v>
      </c>
      <c r="BB53" s="45">
        <f t="shared" si="12"/>
        <v>0.52488014463267152</v>
      </c>
      <c r="BC53" s="45">
        <f t="shared" si="13"/>
        <v>4.3552258909309048E-2</v>
      </c>
      <c r="BD53" s="45">
        <f t="shared" si="14"/>
        <v>8.1447570269438926E-2</v>
      </c>
      <c r="BE53" s="45">
        <f t="shared" si="15"/>
        <v>4.4403236366363112E-2</v>
      </c>
      <c r="BF53" s="45">
        <f t="shared" si="16"/>
        <v>0.17025404300216518</v>
      </c>
      <c r="BG53" s="45">
        <f t="shared" si="17"/>
        <v>1</v>
      </c>
      <c r="BH53" s="45"/>
      <c r="BI53" s="45"/>
      <c r="BJ53" s="45"/>
      <c r="BL53" s="45"/>
      <c r="BM53" s="45"/>
      <c r="BN53" s="45"/>
    </row>
    <row r="54" spans="4:66" x14ac:dyDescent="0.3">
      <c r="V54" s="33"/>
    </row>
    <row r="55" spans="4:66" x14ac:dyDescent="0.3">
      <c r="AC55" t="s">
        <v>13</v>
      </c>
    </row>
    <row r="56" spans="4:66" x14ac:dyDescent="0.3">
      <c r="AC56" t="s">
        <v>49</v>
      </c>
    </row>
    <row r="57" spans="4:66" x14ac:dyDescent="0.3">
      <c r="AC57" t="s">
        <v>50</v>
      </c>
    </row>
    <row r="58" spans="4:66" x14ac:dyDescent="0.3">
      <c r="AC58" t="s">
        <v>51</v>
      </c>
    </row>
    <row r="61" spans="4:66" x14ac:dyDescent="0.3">
      <c r="N61" s="45"/>
    </row>
    <row r="81" spans="5:5" x14ac:dyDescent="0.3">
      <c r="E81" s="45"/>
    </row>
    <row r="82" spans="5:5" x14ac:dyDescent="0.3">
      <c r="E82" s="45"/>
    </row>
    <row r="83" spans="5:5" x14ac:dyDescent="0.3">
      <c r="E83" s="45"/>
    </row>
    <row r="84" spans="5:5" x14ac:dyDescent="0.3">
      <c r="E84" s="45"/>
    </row>
    <row r="85" spans="5:5" x14ac:dyDescent="0.3">
      <c r="E85" s="45"/>
    </row>
    <row r="86" spans="5:5" x14ac:dyDescent="0.3">
      <c r="E86" s="45"/>
    </row>
    <row r="87" spans="5:5" x14ac:dyDescent="0.3">
      <c r="E87" s="45"/>
    </row>
    <row r="88" spans="5:5" x14ac:dyDescent="0.3">
      <c r="E88" s="45"/>
    </row>
    <row r="89" spans="5:5" x14ac:dyDescent="0.3">
      <c r="E89" s="45"/>
    </row>
    <row r="90" spans="5:5" x14ac:dyDescent="0.3">
      <c r="E90" s="45"/>
    </row>
    <row r="91" spans="5:5" x14ac:dyDescent="0.3">
      <c r="E91" s="45"/>
    </row>
    <row r="92" spans="5:5" x14ac:dyDescent="0.3">
      <c r="E92" s="45"/>
    </row>
    <row r="93" spans="5:5" x14ac:dyDescent="0.3">
      <c r="E93" s="45"/>
    </row>
    <row r="94" spans="5:5" x14ac:dyDescent="0.3">
      <c r="E94" s="45"/>
    </row>
    <row r="95" spans="5:5" x14ac:dyDescent="0.3">
      <c r="E95" s="45"/>
    </row>
    <row r="96" spans="5:5" x14ac:dyDescent="0.3">
      <c r="E96" s="45"/>
    </row>
    <row r="97" spans="5:5" x14ac:dyDescent="0.3">
      <c r="E97" s="45"/>
    </row>
    <row r="98" spans="5:5" x14ac:dyDescent="0.3">
      <c r="E98" s="45"/>
    </row>
  </sheetData>
  <mergeCells count="7">
    <mergeCell ref="Z14:AA14"/>
    <mergeCell ref="AB14:AB15"/>
    <mergeCell ref="AH14:AJ14"/>
    <mergeCell ref="D14:D15"/>
    <mergeCell ref="W14:Y14"/>
    <mergeCell ref="E14:E15"/>
    <mergeCell ref="F14:U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Ni</vt:lpstr>
      <vt:lpstr>NiCe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이진주</dc:creator>
  <cp:lastModifiedBy>SJBAEK</cp:lastModifiedBy>
  <dcterms:created xsi:type="dcterms:W3CDTF">2025-03-10T00:22:45Z</dcterms:created>
  <dcterms:modified xsi:type="dcterms:W3CDTF">2025-08-10T05:23:45Z</dcterms:modified>
</cp:coreProperties>
</file>