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jbaek\repos_python\Project\CO2 Electrification\"/>
    </mc:Choice>
  </mc:AlternateContent>
  <xr:revisionPtr revIDLastSave="0" documentId="13_ncr:1_{6E9E26BE-729E-42EB-8D22-59114038821E}" xr6:coauthVersionLast="36" xr6:coauthVersionMax="36" xr10:uidLastSave="{00000000-0000-0000-0000-000000000000}"/>
  <bookViews>
    <workbookView xWindow="0" yWindow="0" windowWidth="57570" windowHeight="12105" activeTab="1" xr2:uid="{BA7A7B88-A97C-4BE4-B0F5-63C93CE1ABE1}"/>
  </bookViews>
  <sheets>
    <sheet name="Sheet4" sheetId="4" r:id="rId1"/>
    <sheet name="Sheet1" sheetId="1" r:id="rId2"/>
    <sheet name="RWGS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" i="1"/>
  <c r="K8" i="1"/>
  <c r="K9" i="1"/>
  <c r="K10" i="1"/>
  <c r="K11" i="1"/>
  <c r="K12" i="1"/>
  <c r="K13" i="1"/>
  <c r="K14" i="1"/>
  <c r="K7" i="1"/>
  <c r="J28" i="1"/>
  <c r="J29" i="1"/>
  <c r="J30" i="1"/>
  <c r="J31" i="1"/>
  <c r="J32" i="1"/>
  <c r="J33" i="1"/>
  <c r="J34" i="1"/>
  <c r="J27" i="1"/>
  <c r="H34" i="1"/>
  <c r="E34" i="1"/>
  <c r="G34" i="1" s="1"/>
  <c r="H33" i="1"/>
  <c r="E33" i="1"/>
  <c r="F33" i="1" s="1"/>
  <c r="H32" i="1"/>
  <c r="E32" i="1"/>
  <c r="G32" i="1" s="1"/>
  <c r="H31" i="1"/>
  <c r="E31" i="1"/>
  <c r="F31" i="1" s="1"/>
  <c r="H30" i="1"/>
  <c r="E30" i="1"/>
  <c r="G30" i="1" s="1"/>
  <c r="H29" i="1"/>
  <c r="E29" i="1"/>
  <c r="F29" i="1" s="1"/>
  <c r="H28" i="1"/>
  <c r="E28" i="1"/>
  <c r="G28" i="1" s="1"/>
  <c r="H27" i="1"/>
  <c r="E27" i="1"/>
  <c r="F27" i="1" s="1"/>
  <c r="J18" i="1"/>
  <c r="J19" i="1"/>
  <c r="J20" i="1"/>
  <c r="J21" i="1"/>
  <c r="J22" i="1"/>
  <c r="J23" i="1"/>
  <c r="J24" i="1"/>
  <c r="J17" i="1"/>
  <c r="H24" i="1"/>
  <c r="E24" i="1"/>
  <c r="G24" i="1" s="1"/>
  <c r="H23" i="1"/>
  <c r="E23" i="1"/>
  <c r="G23" i="1" s="1"/>
  <c r="H22" i="1"/>
  <c r="E22" i="1"/>
  <c r="G22" i="1" s="1"/>
  <c r="H21" i="1"/>
  <c r="E21" i="1"/>
  <c r="F21" i="1" s="1"/>
  <c r="H20" i="1"/>
  <c r="F20" i="1"/>
  <c r="E20" i="1"/>
  <c r="G20" i="1" s="1"/>
  <c r="H19" i="1"/>
  <c r="E19" i="1"/>
  <c r="F19" i="1" s="1"/>
  <c r="H18" i="1"/>
  <c r="G18" i="1"/>
  <c r="F18" i="1"/>
  <c r="E18" i="1"/>
  <c r="H17" i="1"/>
  <c r="E17" i="1"/>
  <c r="F17" i="1" s="1"/>
  <c r="J8" i="1"/>
  <c r="J9" i="1"/>
  <c r="J10" i="1"/>
  <c r="J11" i="1"/>
  <c r="J12" i="1"/>
  <c r="J13" i="1"/>
  <c r="J14" i="1"/>
  <c r="J7" i="1"/>
  <c r="G27" i="1" l="1"/>
  <c r="G31" i="1"/>
  <c r="F32" i="1"/>
  <c r="G33" i="1"/>
  <c r="F28" i="1"/>
  <c r="F34" i="1"/>
  <c r="G29" i="1"/>
  <c r="F30" i="1"/>
  <c r="G19" i="1"/>
  <c r="G21" i="1"/>
  <c r="F22" i="1"/>
  <c r="F23" i="1"/>
  <c r="G17" i="1"/>
  <c r="F24" i="1"/>
  <c r="H8" i="1" l="1"/>
  <c r="H9" i="1"/>
  <c r="H10" i="1"/>
  <c r="H11" i="1"/>
  <c r="H12" i="1"/>
  <c r="H13" i="1"/>
  <c r="H14" i="1"/>
  <c r="H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<sst xmlns="http://schemas.openxmlformats.org/spreadsheetml/2006/main" count="70" uniqueCount="42">
  <si>
    <t>RWGS</t>
    <phoneticPr fontId="1" type="noConversion"/>
  </si>
  <si>
    <t>MTN</t>
    <phoneticPr fontId="1" type="noConversion"/>
  </si>
  <si>
    <t>DRM</t>
    <phoneticPr fontId="1" type="noConversion"/>
  </si>
  <si>
    <t>T [degC]</t>
    <phoneticPr fontId="1" type="noConversion"/>
  </si>
  <si>
    <t>T [K]</t>
    <phoneticPr fontId="1" type="noConversion"/>
  </si>
  <si>
    <t>1/T[K]</t>
    <phoneticPr fontId="1" type="noConversion"/>
  </si>
  <si>
    <t>lnT[K]</t>
    <phoneticPr fontId="1" type="noConversion"/>
  </si>
  <si>
    <t>KEQ</t>
    <phoneticPr fontId="1" type="noConversion"/>
  </si>
  <si>
    <t>RWGS</t>
    <phoneticPr fontId="1" type="noConversion"/>
  </si>
  <si>
    <t>LN(K)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</si>
  <si>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</si>
  <si>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</si>
  <si>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</si>
  <si>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</si>
  <si>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</si>
  <si>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</si>
  <si>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</si>
  <si>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</si>
  <si>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</si>
  <si>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</si>
  <si>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</si>
  <si>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</si>
  <si>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</si>
  <si>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</si>
  <si>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</si>
  <si>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</si>
  <si>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</si>
  <si>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</si>
  <si>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</si>
  <si>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</si>
  <si>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</si>
  <si>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</si>
  <si>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</si>
  <si>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</si>
  <si>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</si>
  <si>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X 2</t>
  </si>
  <si>
    <t>X 3</t>
  </si>
  <si>
    <t>LN(K_cal)</t>
    <phoneticPr fontId="1" type="noConversion"/>
  </si>
  <si>
    <t>MTN</t>
    <phoneticPr fontId="1" type="noConversion"/>
  </si>
  <si>
    <t>eff</t>
    <phoneticPr fontId="1" type="noConversion"/>
  </si>
  <si>
    <t>T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</si>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</sst>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AB16-1CBE-47E3-AF26-84C0F11EF6CC}">
  <dimension ref="A1:I20"/>
  <sheetViews>
    <sheetView workbookViewId="0">
      <selection activeCell="B17" sqref="B17:B20"/>
    </sheetView>
  </sheetViews>
  <sheetFormatPr defaultRowHeight="16.5" x14ac:dyDescent="0.3"/>
  <sheetData>
    <row r="1" spans="1:9" x14ac:dyDescent="0.3">
      <c r="A1" t="s">
        <v>10</v>
      </c>
    </row>
    <row r="2" spans="1:9" ht="17.25" thickBot="1" x14ac:dyDescent="0.35"/>
    <row r="3" spans="1:9" x14ac:dyDescent="0.3">
      <c r="A3" s="5" t="s">
        <v>11</v>
      </c>
      <c r="B3" s="5"/>
    </row>
    <row r="4" spans="1:9" x14ac:dyDescent="0.3">
      <c r="A4" s="2" t="s">
        <v>12</v>
      </c>
      <c r="B4" s="2">
        <v>0.99999999787422666</v>
      </c>
    </row>
    <row r="5" spans="1:9" x14ac:dyDescent="0.3">
      <c r="A5" s="2" t="s">
        <v>13</v>
      </c>
      <c r="B5" s="2">
        <v>0.99999999574845333</v>
      </c>
    </row>
    <row r="6" spans="1:9" x14ac:dyDescent="0.3">
      <c r="A6" s="2" t="s">
        <v>14</v>
      </c>
      <c r="B6" s="2">
        <v>0.99999999255979333</v>
      </c>
    </row>
    <row r="7" spans="1:9" x14ac:dyDescent="0.3">
      <c r="A7" s="2" t="s">
        <v>15</v>
      </c>
      <c r="B7" s="2">
        <v>8.9033804608270131E-4</v>
      </c>
    </row>
    <row r="8" spans="1:9" ht="17.25" thickBot="1" x14ac:dyDescent="0.35">
      <c r="A8" s="3" t="s">
        <v>16</v>
      </c>
      <c r="B8" s="3">
        <v>8</v>
      </c>
    </row>
    <row r="10" spans="1:9" ht="17.2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s="2" t="s">
        <v>18</v>
      </c>
      <c r="B12" s="2">
        <v>3</v>
      </c>
      <c r="C12" s="2">
        <v>745.80089772451049</v>
      </c>
      <c r="D12" s="2">
        <v>248.60029924150351</v>
      </c>
      <c r="E12" s="2">
        <v>313611357.83553201</v>
      </c>
      <c r="F12" s="2">
        <v>3.3891842172688374E-17</v>
      </c>
    </row>
    <row r="13" spans="1:9" x14ac:dyDescent="0.3">
      <c r="A13" s="2" t="s">
        <v>19</v>
      </c>
      <c r="B13" s="2">
        <v>4</v>
      </c>
      <c r="C13" s="2">
        <v>3.1708073452094497E-6</v>
      </c>
      <c r="D13" s="2">
        <v>7.9270183630236243E-7</v>
      </c>
      <c r="E13" s="2"/>
      <c r="F13" s="2"/>
    </row>
    <row r="14" spans="1:9" ht="17.25" thickBot="1" x14ac:dyDescent="0.35">
      <c r="A14" s="3" t="s">
        <v>20</v>
      </c>
      <c r="B14" s="3">
        <v>7</v>
      </c>
      <c r="C14" s="3">
        <v>745.8009008953178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s="2" t="s">
        <v>21</v>
      </c>
      <c r="B17" s="2">
        <v>-2.4300631206040038</v>
      </c>
      <c r="C17" s="2">
        <v>1.0169448647306314</v>
      </c>
      <c r="D17" s="2">
        <v>-2.3895721438621744</v>
      </c>
      <c r="E17" s="2">
        <v>7.5202715054058455E-2</v>
      </c>
      <c r="F17" s="2">
        <v>-5.2535547125413977</v>
      </c>
      <c r="G17" s="2">
        <v>0.39342847133338976</v>
      </c>
      <c r="H17" s="2">
        <v>-5.2535547125413977</v>
      </c>
      <c r="I17" s="2">
        <v>0.39342847133338976</v>
      </c>
    </row>
    <row r="18" spans="1:9" x14ac:dyDescent="0.3">
      <c r="A18" s="2" t="s">
        <v>34</v>
      </c>
      <c r="B18" s="2">
        <v>-2.6469619537680053E-3</v>
      </c>
      <c r="C18" s="2">
        <v>8.6494980096281981E-5</v>
      </c>
      <c r="D18" s="2">
        <v>-30.602492200374364</v>
      </c>
      <c r="E18" s="2">
        <v>6.7926432124859983E-6</v>
      </c>
      <c r="F18" s="2">
        <v>-2.887110517880508E-3</v>
      </c>
      <c r="G18" s="2">
        <v>-2.4068133896555026E-3</v>
      </c>
      <c r="H18" s="2">
        <v>-2.887110517880508E-3</v>
      </c>
      <c r="I18" s="2">
        <v>-2.4068133896555026E-3</v>
      </c>
    </row>
    <row r="19" spans="1:9" x14ac:dyDescent="0.3">
      <c r="A19" s="2" t="s">
        <v>35</v>
      </c>
      <c r="B19" s="2">
        <v>-28616.497378653145</v>
      </c>
      <c r="C19" s="2">
        <v>63.270536492125466</v>
      </c>
      <c r="D19" s="2">
        <v>-452.28788888513219</v>
      </c>
      <c r="E19" s="2">
        <v>1.4337626498108733E-10</v>
      </c>
      <c r="F19" s="2">
        <v>-28792.164549999943</v>
      </c>
      <c r="G19" s="2">
        <v>-28440.830207306346</v>
      </c>
      <c r="H19" s="2">
        <v>-28792.164549999943</v>
      </c>
      <c r="I19" s="2">
        <v>-28440.830207306346</v>
      </c>
    </row>
    <row r="20" spans="1:9" ht="17.25" thickBot="1" x14ac:dyDescent="0.35">
      <c r="A20" s="3" t="s">
        <v>36</v>
      </c>
      <c r="B20" s="3">
        <v>5.2959029268298039</v>
      </c>
      <c r="C20" s="3">
        <v>0.15061272424125602</v>
      </c>
      <c r="D20" s="3">
        <v>35.162387198751325</v>
      </c>
      <c r="E20" s="3">
        <v>3.9039094663932141E-6</v>
      </c>
      <c r="F20" s="3">
        <v>4.8777349658296636</v>
      </c>
      <c r="G20" s="3">
        <v>5.7140708878299442</v>
      </c>
      <c r="H20" s="3">
        <v>4.8777349658296636</v>
      </c>
      <c r="I20" s="3">
        <v>5.7140708878299442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13A7-FBAA-4516-B441-4DFFA8844219}">
  <dimension ref="A1:P77"/>
  <sheetViews>
    <sheetView tabSelected="1" topLeftCell="A25" workbookViewId="0">
      <selection activeCell="E51" sqref="E51"/>
    </sheetView>
  </sheetViews>
  <sheetFormatPr defaultRowHeight="16.5" x14ac:dyDescent="0.3"/>
  <cols>
    <col min="16" max="16" width="13.125" bestFit="1" customWidth="1"/>
  </cols>
  <sheetData>
    <row r="1" spans="1:16" x14ac:dyDescent="0.3">
      <c r="B1">
        <v>300</v>
      </c>
      <c r="C1">
        <v>400</v>
      </c>
      <c r="D1">
        <v>500</v>
      </c>
      <c r="E1">
        <v>600</v>
      </c>
      <c r="F1">
        <v>700</v>
      </c>
      <c r="G1">
        <v>800</v>
      </c>
      <c r="H1">
        <v>900</v>
      </c>
      <c r="I1">
        <v>1000</v>
      </c>
    </row>
    <row r="2" spans="1:16" x14ac:dyDescent="0.3">
      <c r="A2" t="s">
        <v>0</v>
      </c>
      <c r="B2">
        <v>2.4217655000000001E-2</v>
      </c>
      <c r="C2">
        <v>8.0751882499999997E-2</v>
      </c>
      <c r="D2">
        <v>0.19269736400000001</v>
      </c>
      <c r="E2">
        <v>0.37004415299999999</v>
      </c>
      <c r="F2">
        <v>0.61259332200000005</v>
      </c>
      <c r="G2">
        <v>0.91260488200000001</v>
      </c>
      <c r="H2">
        <v>1.25835696</v>
      </c>
      <c r="I2">
        <v>1.6370337100000001</v>
      </c>
    </row>
    <row r="3" spans="1:16" x14ac:dyDescent="0.3">
      <c r="A3" t="s">
        <v>1</v>
      </c>
      <c r="B3">
        <v>361811.58899999998</v>
      </c>
      <c r="C3">
        <v>1345.7034100000001</v>
      </c>
      <c r="D3">
        <v>19.602038</v>
      </c>
      <c r="E3">
        <v>0.71293316500000004</v>
      </c>
      <c r="F3">
        <v>4.9437124800000003E-2</v>
      </c>
      <c r="G3">
        <v>5.5028648299999998E-3</v>
      </c>
      <c r="H3">
        <v>8.7620165900000003E-4</v>
      </c>
      <c r="I3">
        <v>1.8417717900000001E-4</v>
      </c>
    </row>
    <row r="4" spans="1:16" x14ac:dyDescent="0.3">
      <c r="A4" t="s">
        <v>2</v>
      </c>
      <c r="B4" s="1">
        <v>1.6209951E-9</v>
      </c>
      <c r="C4" s="1">
        <v>4.8456936899999998E-6</v>
      </c>
      <c r="D4">
        <v>1.8943068099999999E-3</v>
      </c>
      <c r="E4">
        <v>0.19206944200000001</v>
      </c>
      <c r="F4">
        <v>7.5908657699999997</v>
      </c>
      <c r="G4">
        <v>151.348015</v>
      </c>
      <c r="H4">
        <v>1807.1892800000001</v>
      </c>
      <c r="I4">
        <v>14550.5506</v>
      </c>
    </row>
    <row r="6" spans="1:16" x14ac:dyDescent="0.3">
      <c r="A6" t="s">
        <v>8</v>
      </c>
      <c r="B6" t="s">
        <v>3</v>
      </c>
      <c r="C6" t="s">
        <v>7</v>
      </c>
      <c r="E6" t="s">
        <v>4</v>
      </c>
      <c r="F6" t="s">
        <v>5</v>
      </c>
      <c r="G6" t="s">
        <v>6</v>
      </c>
      <c r="H6" t="s">
        <v>9</v>
      </c>
      <c r="J6" t="s">
        <v>37</v>
      </c>
    </row>
    <row r="7" spans="1:16" x14ac:dyDescent="0.3">
      <c r="B7">
        <v>300</v>
      </c>
      <c r="C7">
        <v>2.4217655000000001E-2</v>
      </c>
      <c r="E7">
        <f>B7+273.15</f>
        <v>573.15</v>
      </c>
      <c r="F7">
        <f>1/E7</f>
        <v>1.7447439588240427E-3</v>
      </c>
      <c r="G7">
        <f>LN(E7)</f>
        <v>6.3511474625610189</v>
      </c>
      <c r="H7">
        <f>LN(C7)</f>
        <v>-3.7206733663538767</v>
      </c>
      <c r="J7">
        <f>$L$7+$L$8*E7+$L$9*F7+$L$10*G7</f>
        <v>-3.7207282576046214</v>
      </c>
      <c r="K7">
        <f>EXP(J7)</f>
        <v>2.421632569911077E-2</v>
      </c>
      <c r="L7" s="2">
        <v>13.649813313302525</v>
      </c>
      <c r="O7">
        <v>300</v>
      </c>
      <c r="P7">
        <f>EXP($L$27+(O7+273.15)*$L$28+$L$29/(O7+273.15)+$L$30*LN(O7+273.15))</f>
        <v>1.6204371915062394E-9</v>
      </c>
    </row>
    <row r="8" spans="1:16" x14ac:dyDescent="0.3">
      <c r="B8">
        <v>400</v>
      </c>
      <c r="C8">
        <v>8.0751882499999997E-2</v>
      </c>
      <c r="E8">
        <f>B8+273.15</f>
        <v>673.15</v>
      </c>
      <c r="F8">
        <f t="shared" ref="F8:F14" si="0">1/E8</f>
        <v>1.4855529971031717E-3</v>
      </c>
      <c r="G8">
        <f t="shared" ref="G8:G14" si="1">LN(E8)</f>
        <v>6.5119681874252437</v>
      </c>
      <c r="H8">
        <f t="shared" ref="H8:H14" si="2">LN(C8)</f>
        <v>-2.5163740044576093</v>
      </c>
      <c r="J8">
        <f t="shared" ref="J8:J14" si="3">$L$7+$L$8*E8+$L$9*F8+$L$10*G8</f>
        <v>-2.5162152864310556</v>
      </c>
      <c r="K8">
        <f t="shared" ref="K8:K14" si="4">EXP(J8)</f>
        <v>8.0764700296611674E-2</v>
      </c>
      <c r="L8" s="2">
        <v>2.8053691354865067E-5</v>
      </c>
      <c r="O8">
        <v>310</v>
      </c>
      <c r="P8">
        <f t="shared" ref="P8:P71" si="5">EXP($L$27+(O8+273.15)*$L$28+$L$29/(O8+273.15)+$L$30*LN(O8+273.15))</f>
        <v>4.0715145458910919E-9</v>
      </c>
    </row>
    <row r="9" spans="1:16" x14ac:dyDescent="0.3">
      <c r="B9">
        <v>500</v>
      </c>
      <c r="C9">
        <v>0.19269736400000001</v>
      </c>
      <c r="E9">
        <f>B9+273.15</f>
        <v>773.15</v>
      </c>
      <c r="F9">
        <f t="shared" si="0"/>
        <v>1.2934100756644895E-3</v>
      </c>
      <c r="G9">
        <f t="shared" si="1"/>
        <v>6.650473078921439</v>
      </c>
      <c r="H9">
        <f t="shared" si="2"/>
        <v>-1.6466343829496184</v>
      </c>
      <c r="J9">
        <f t="shared" si="3"/>
        <v>-1.6466829073602751</v>
      </c>
      <c r="K9">
        <f t="shared" si="4"/>
        <v>0.19268801370083752</v>
      </c>
      <c r="L9" s="2">
        <v>-5412.4020531510205</v>
      </c>
      <c r="O9">
        <v>320</v>
      </c>
      <c r="P9">
        <f t="shared" si="5"/>
        <v>9.9235176727286114E-9</v>
      </c>
    </row>
    <row r="10" spans="1:16" x14ac:dyDescent="0.3">
      <c r="B10">
        <v>600</v>
      </c>
      <c r="C10">
        <v>0.37004415299999999</v>
      </c>
      <c r="E10">
        <f>B10+273.15</f>
        <v>873.15</v>
      </c>
      <c r="F10">
        <f t="shared" si="0"/>
        <v>1.1452785890167783E-3</v>
      </c>
      <c r="G10">
        <f t="shared" si="1"/>
        <v>6.7721073623858539</v>
      </c>
      <c r="H10">
        <f t="shared" si="2"/>
        <v>-0.99413294803098284</v>
      </c>
      <c r="J10">
        <f t="shared" si="3"/>
        <v>-0.99425807968244317</v>
      </c>
      <c r="K10">
        <f t="shared" si="4"/>
        <v>0.36999785166096377</v>
      </c>
      <c r="L10" s="2">
        <v>-1.250697579605881</v>
      </c>
      <c r="O10">
        <v>330</v>
      </c>
      <c r="P10">
        <f t="shared" si="5"/>
        <v>2.3496728713223312E-8</v>
      </c>
    </row>
    <row r="11" spans="1:16" x14ac:dyDescent="0.3">
      <c r="B11">
        <v>700</v>
      </c>
      <c r="C11">
        <v>0.61259332200000005</v>
      </c>
      <c r="E11">
        <f>B11+273.15</f>
        <v>973.15</v>
      </c>
      <c r="F11">
        <f t="shared" si="0"/>
        <v>1.0275908133381287E-3</v>
      </c>
      <c r="G11">
        <f t="shared" si="1"/>
        <v>6.8805382326885844</v>
      </c>
      <c r="H11">
        <f t="shared" si="2"/>
        <v>-0.49005398572025438</v>
      </c>
      <c r="J11">
        <f t="shared" si="3"/>
        <v>-0.49009337887524218</v>
      </c>
      <c r="K11">
        <f t="shared" si="4"/>
        <v>0.61256919049163328</v>
      </c>
      <c r="L11" s="6"/>
      <c r="O11">
        <v>340</v>
      </c>
      <c r="P11">
        <f t="shared" si="5"/>
        <v>5.4123476902681576E-8</v>
      </c>
    </row>
    <row r="12" spans="1:16" x14ac:dyDescent="0.3">
      <c r="B12">
        <v>800</v>
      </c>
      <c r="C12">
        <v>0.91260488200000001</v>
      </c>
      <c r="E12">
        <f>B12+273.15</f>
        <v>1073.1500000000001</v>
      </c>
      <c r="F12">
        <f t="shared" si="0"/>
        <v>9.3183618319899353E-4</v>
      </c>
      <c r="G12">
        <f t="shared" si="1"/>
        <v>6.9783535278276743</v>
      </c>
      <c r="H12">
        <f t="shared" si="2"/>
        <v>-9.1452260952409506E-2</v>
      </c>
      <c r="J12">
        <f t="shared" si="3"/>
        <v>-9.1362805854878104E-2</v>
      </c>
      <c r="K12">
        <f t="shared" si="4"/>
        <v>0.91268652281026585</v>
      </c>
      <c r="L12" s="6"/>
      <c r="O12">
        <v>350</v>
      </c>
      <c r="P12">
        <f t="shared" si="5"/>
        <v>1.2144131835097485E-7</v>
      </c>
    </row>
    <row r="13" spans="1:16" x14ac:dyDescent="0.3">
      <c r="B13">
        <v>900</v>
      </c>
      <c r="C13">
        <v>1.25835696</v>
      </c>
      <c r="E13">
        <f>B13+273.15</f>
        <v>1173.1500000000001</v>
      </c>
      <c r="F13">
        <f t="shared" si="0"/>
        <v>8.5240591569705484E-4</v>
      </c>
      <c r="G13">
        <f t="shared" si="1"/>
        <v>7.06744771771573</v>
      </c>
      <c r="H13">
        <f t="shared" si="2"/>
        <v>0.22980687001554884</v>
      </c>
      <c r="J13">
        <f t="shared" si="3"/>
        <v>0.22992121854049863</v>
      </c>
      <c r="K13">
        <f t="shared" si="4"/>
        <v>1.2585008594894267</v>
      </c>
      <c r="L13" s="6"/>
      <c r="O13">
        <v>360</v>
      </c>
      <c r="P13">
        <f t="shared" si="5"/>
        <v>2.6575429230522309E-7</v>
      </c>
    </row>
    <row r="14" spans="1:16" x14ac:dyDescent="0.3">
      <c r="B14">
        <v>1000</v>
      </c>
      <c r="C14">
        <v>1.6370337100000001</v>
      </c>
      <c r="E14">
        <f>B14+273.15</f>
        <v>1273.1500000000001</v>
      </c>
      <c r="F14">
        <f t="shared" si="0"/>
        <v>7.8545340297686832E-4</v>
      </c>
      <c r="G14">
        <f t="shared" si="1"/>
        <v>7.1492494235089401</v>
      </c>
      <c r="H14">
        <f t="shared" si="2"/>
        <v>0.49288589072431699</v>
      </c>
      <c r="J14">
        <f t="shared" si="3"/>
        <v>0.49279130954314354</v>
      </c>
      <c r="K14">
        <f t="shared" si="4"/>
        <v>1.6368788847399809</v>
      </c>
      <c r="L14" s="6"/>
      <c r="O14">
        <v>370</v>
      </c>
      <c r="P14">
        <f t="shared" si="5"/>
        <v>5.6783866485208312E-7</v>
      </c>
    </row>
    <row r="15" spans="1:16" x14ac:dyDescent="0.3">
      <c r="L15" s="6"/>
      <c r="O15">
        <v>380</v>
      </c>
      <c r="P15">
        <f t="shared" si="5"/>
        <v>1.1859547304693586E-6</v>
      </c>
    </row>
    <row r="16" spans="1:16" x14ac:dyDescent="0.3">
      <c r="A16" t="s">
        <v>38</v>
      </c>
      <c r="B16" t="s">
        <v>3</v>
      </c>
      <c r="C16" t="s">
        <v>7</v>
      </c>
      <c r="E16" t="s">
        <v>4</v>
      </c>
      <c r="F16" t="s">
        <v>5</v>
      </c>
      <c r="G16" t="s">
        <v>6</v>
      </c>
      <c r="H16" t="s">
        <v>9</v>
      </c>
      <c r="J16" t="s">
        <v>37</v>
      </c>
      <c r="L16" s="6"/>
      <c r="O16">
        <v>390</v>
      </c>
      <c r="P16">
        <f t="shared" si="5"/>
        <v>2.4235356600561324E-6</v>
      </c>
    </row>
    <row r="17" spans="1:16" x14ac:dyDescent="0.3">
      <c r="B17">
        <v>300</v>
      </c>
      <c r="C17">
        <v>361811.58899999998</v>
      </c>
      <c r="E17">
        <f>B17+273.15</f>
        <v>573.15</v>
      </c>
      <c r="F17">
        <f>1/E17</f>
        <v>1.7447439588240427E-3</v>
      </c>
      <c r="G17">
        <f>LN(E17)</f>
        <v>6.3511474625610189</v>
      </c>
      <c r="H17">
        <f>LN(C17)</f>
        <v>12.798878882939455</v>
      </c>
      <c r="J17">
        <f>$L$17+$L$18*E17+$L$19*F17+$L$20*G17</f>
        <v>12.799113336395152</v>
      </c>
      <c r="L17" s="2">
        <v>29.729688754817019</v>
      </c>
      <c r="O17">
        <v>400</v>
      </c>
      <c r="P17">
        <f t="shared" si="5"/>
        <v>4.8504570321176736E-6</v>
      </c>
    </row>
    <row r="18" spans="1:16" x14ac:dyDescent="0.3">
      <c r="B18">
        <v>400</v>
      </c>
      <c r="C18">
        <v>1345.7034100000001</v>
      </c>
      <c r="E18">
        <f>B18+273.15</f>
        <v>673.15</v>
      </c>
      <c r="F18">
        <f t="shared" ref="F18:F24" si="6">1/E18</f>
        <v>1.4855529971031717E-3</v>
      </c>
      <c r="G18">
        <f t="shared" ref="G18:G24" si="7">LN(E18)</f>
        <v>6.5119681874252437</v>
      </c>
      <c r="H18">
        <f t="shared" ref="H18:H24" si="8">LN(C18)</f>
        <v>7.2046721367414612</v>
      </c>
      <c r="J18">
        <f t="shared" ref="J18:J24" si="9">$L$17+$L$18*E18+$L$19*F18+$L$20*G18</f>
        <v>7.2040070500541944</v>
      </c>
      <c r="L18" s="2">
        <v>2.7030692463891129E-3</v>
      </c>
      <c r="O18">
        <v>410</v>
      </c>
      <c r="P18">
        <f t="shared" si="5"/>
        <v>9.5160704675452325E-6</v>
      </c>
    </row>
    <row r="19" spans="1:16" x14ac:dyDescent="0.3">
      <c r="B19">
        <v>500</v>
      </c>
      <c r="C19">
        <v>19.602038</v>
      </c>
      <c r="E19">
        <f>B19+273.15</f>
        <v>773.15</v>
      </c>
      <c r="F19">
        <f t="shared" si="6"/>
        <v>1.2934100756644895E-3</v>
      </c>
      <c r="G19">
        <f t="shared" si="7"/>
        <v>6.650473078921439</v>
      </c>
      <c r="H19">
        <f t="shared" si="8"/>
        <v>2.9756335404228054</v>
      </c>
      <c r="J19">
        <f t="shared" si="9"/>
        <v>2.9758021362447238</v>
      </c>
      <c r="L19" s="2">
        <v>17791.693329385605</v>
      </c>
      <c r="O19">
        <v>420</v>
      </c>
      <c r="P19">
        <f t="shared" si="5"/>
        <v>1.8316474946804272E-5</v>
      </c>
    </row>
    <row r="20" spans="1:16" ht="17.25" thickBot="1" x14ac:dyDescent="0.35">
      <c r="B20">
        <v>600</v>
      </c>
      <c r="C20">
        <v>0.71293316500000004</v>
      </c>
      <c r="E20">
        <f>B20+273.15</f>
        <v>873.15</v>
      </c>
      <c r="F20">
        <f t="shared" si="6"/>
        <v>1.1452785890167783E-3</v>
      </c>
      <c r="G20">
        <f t="shared" si="7"/>
        <v>6.7721073623858539</v>
      </c>
      <c r="H20">
        <f t="shared" si="8"/>
        <v>-0.33836760068940669</v>
      </c>
      <c r="J20">
        <f t="shared" si="9"/>
        <v>-0.33781966956671283</v>
      </c>
      <c r="L20" s="3">
        <v>-7.7972979375157374</v>
      </c>
      <c r="O20">
        <v>430</v>
      </c>
      <c r="P20">
        <f t="shared" si="5"/>
        <v>3.4616425435117313E-5</v>
      </c>
    </row>
    <row r="21" spans="1:16" x14ac:dyDescent="0.3">
      <c r="B21">
        <v>700</v>
      </c>
      <c r="C21">
        <v>4.9437124800000003E-2</v>
      </c>
      <c r="E21">
        <f>B21+273.15</f>
        <v>973.15</v>
      </c>
      <c r="F21">
        <f t="shared" si="6"/>
        <v>1.0275908133381287E-3</v>
      </c>
      <c r="G21">
        <f t="shared" si="7"/>
        <v>6.8805382326885844</v>
      </c>
      <c r="H21">
        <f t="shared" si="8"/>
        <v>-3.0070536228635949</v>
      </c>
      <c r="J21">
        <f t="shared" si="9"/>
        <v>-3.0068453597943829</v>
      </c>
      <c r="O21">
        <v>440</v>
      </c>
      <c r="P21">
        <f t="shared" si="5"/>
        <v>6.4284486328012105E-5</v>
      </c>
    </row>
    <row r="22" spans="1:16" x14ac:dyDescent="0.3">
      <c r="B22">
        <v>800</v>
      </c>
      <c r="C22">
        <v>5.5028648299999998E-3</v>
      </c>
      <c r="E22">
        <f>B22+273.15</f>
        <v>1073.1500000000001</v>
      </c>
      <c r="F22">
        <f t="shared" si="6"/>
        <v>9.3183618319899353E-4</v>
      </c>
      <c r="G22">
        <f t="shared" si="7"/>
        <v>6.9783535278276743</v>
      </c>
      <c r="H22">
        <f t="shared" si="8"/>
        <v>-5.2024864441718446</v>
      </c>
      <c r="J22">
        <f t="shared" si="9"/>
        <v>-5.2028704485052231</v>
      </c>
      <c r="O22">
        <v>450</v>
      </c>
      <c r="P22">
        <f t="shared" si="5"/>
        <v>1.1738791639982963E-4</v>
      </c>
    </row>
    <row r="23" spans="1:16" x14ac:dyDescent="0.3">
      <c r="B23">
        <v>900</v>
      </c>
      <c r="C23">
        <v>8.7620165900000003E-4</v>
      </c>
      <c r="E23">
        <f>B23+273.15</f>
        <v>1173.1500000000001</v>
      </c>
      <c r="F23">
        <f t="shared" si="6"/>
        <v>8.5240591569705484E-4</v>
      </c>
      <c r="G23">
        <f t="shared" si="7"/>
        <v>7.06744771771573</v>
      </c>
      <c r="H23">
        <f t="shared" si="8"/>
        <v>-7.0399142891829358</v>
      </c>
      <c r="J23">
        <f t="shared" si="9"/>
        <v>-7.0404564273906374</v>
      </c>
      <c r="O23">
        <v>460</v>
      </c>
      <c r="P23">
        <f t="shared" si="5"/>
        <v>2.1092437519877949E-4</v>
      </c>
    </row>
    <row r="24" spans="1:16" x14ac:dyDescent="0.3">
      <c r="B24">
        <v>1000</v>
      </c>
      <c r="C24">
        <v>1.8417717900000001E-4</v>
      </c>
      <c r="E24">
        <f>B24+273.15</f>
        <v>1273.1500000000001</v>
      </c>
      <c r="F24">
        <f t="shared" si="6"/>
        <v>7.8545340297686832E-4</v>
      </c>
      <c r="G24">
        <f t="shared" si="7"/>
        <v>7.1492494235089401</v>
      </c>
      <c r="H24">
        <f t="shared" si="8"/>
        <v>-8.5996123343265225</v>
      </c>
      <c r="J24">
        <f t="shared" si="9"/>
        <v>-8.5991803485677423</v>
      </c>
      <c r="O24">
        <v>470</v>
      </c>
      <c r="P24">
        <f t="shared" si="5"/>
        <v>3.7315873413709579E-4</v>
      </c>
    </row>
    <row r="25" spans="1:16" x14ac:dyDescent="0.3">
      <c r="O25">
        <v>480</v>
      </c>
      <c r="P25">
        <f t="shared" si="5"/>
        <v>6.5040915045789377E-4</v>
      </c>
    </row>
    <row r="26" spans="1:16" x14ac:dyDescent="0.3">
      <c r="A26" t="s">
        <v>2</v>
      </c>
      <c r="B26" t="s">
        <v>3</v>
      </c>
      <c r="C26" t="s">
        <v>7</v>
      </c>
      <c r="E26" t="s">
        <v>4</v>
      </c>
      <c r="F26" t="s">
        <v>5</v>
      </c>
      <c r="G26" t="s">
        <v>6</v>
      </c>
      <c r="H26" t="s">
        <v>9</v>
      </c>
      <c r="J26" t="s">
        <v>37</v>
      </c>
      <c r="O26">
        <v>490</v>
      </c>
      <c r="P26">
        <f t="shared" si="5"/>
        <v>1.1175191418960817E-3</v>
      </c>
    </row>
    <row r="27" spans="1:16" x14ac:dyDescent="0.3">
      <c r="B27">
        <v>300</v>
      </c>
      <c r="C27" s="1">
        <v>1.6209951E-9</v>
      </c>
      <c r="E27">
        <f>B27+273.15</f>
        <v>573.15</v>
      </c>
      <c r="F27">
        <f>1/E27</f>
        <v>1.7447439588240427E-3</v>
      </c>
      <c r="G27">
        <f>LN(E27)</f>
        <v>6.3511474625610189</v>
      </c>
      <c r="H27">
        <f>LN(C27)</f>
        <v>-20.240225617022858</v>
      </c>
      <c r="J27">
        <f>$L$27+$L$28*E27+$L$29*F27+$L$30*G27</f>
        <v>-20.240569852810687</v>
      </c>
      <c r="L27" s="2">
        <v>-2.4300631206040038</v>
      </c>
      <c r="O27">
        <v>500</v>
      </c>
      <c r="P27">
        <f t="shared" si="5"/>
        <v>1.893803664395913E-3</v>
      </c>
    </row>
    <row r="28" spans="1:16" x14ac:dyDescent="0.3">
      <c r="B28">
        <v>400</v>
      </c>
      <c r="C28" s="1">
        <v>4.8456936899999998E-6</v>
      </c>
      <c r="E28">
        <f>B28+273.15</f>
        <v>673.15</v>
      </c>
      <c r="F28">
        <f t="shared" ref="F28:F34" si="10">1/E28</f>
        <v>1.4855529971031717E-3</v>
      </c>
      <c r="G28">
        <f t="shared" ref="G28:G34" si="11">LN(E28)</f>
        <v>6.5119681874252437</v>
      </c>
      <c r="H28">
        <f t="shared" ref="H28:H34" si="12">LN(C28)</f>
        <v>-12.23742014639973</v>
      </c>
      <c r="J28">
        <f t="shared" ref="J28:J34" si="13">$L$27+$L$28*E28+$L$29*F28+$L$30*G28</f>
        <v>-12.236437624028248</v>
      </c>
      <c r="L28" s="2">
        <v>-2.6469619537680053E-3</v>
      </c>
      <c r="O28">
        <v>510</v>
      </c>
      <c r="P28">
        <f t="shared" si="5"/>
        <v>3.1670214472049548E-3</v>
      </c>
    </row>
    <row r="29" spans="1:16" x14ac:dyDescent="0.3">
      <c r="B29">
        <v>500</v>
      </c>
      <c r="C29">
        <v>1.8943068099999999E-3</v>
      </c>
      <c r="E29">
        <f>B29+273.15</f>
        <v>773.15</v>
      </c>
      <c r="F29">
        <f t="shared" si="10"/>
        <v>1.2934100756644895E-3</v>
      </c>
      <c r="G29">
        <f t="shared" si="11"/>
        <v>6.650473078921439</v>
      </c>
      <c r="H29">
        <f t="shared" si="12"/>
        <v>-6.2689023068409906</v>
      </c>
      <c r="J29">
        <f t="shared" si="13"/>
        <v>-6.2691679514732925</v>
      </c>
      <c r="L29" s="2">
        <v>-28616.497378653145</v>
      </c>
      <c r="O29">
        <v>520</v>
      </c>
      <c r="P29">
        <f t="shared" si="5"/>
        <v>5.2289724190358756E-3</v>
      </c>
    </row>
    <row r="30" spans="1:16" ht="17.25" thickBot="1" x14ac:dyDescent="0.35">
      <c r="B30">
        <v>600</v>
      </c>
      <c r="C30">
        <v>0.19206944200000001</v>
      </c>
      <c r="E30">
        <f>B30+273.15</f>
        <v>873.15</v>
      </c>
      <c r="F30">
        <f t="shared" si="10"/>
        <v>1.1452785890167783E-3</v>
      </c>
      <c r="G30">
        <f t="shared" si="11"/>
        <v>6.7721073623858539</v>
      </c>
      <c r="H30">
        <f t="shared" si="12"/>
        <v>-1.6498982952604124</v>
      </c>
      <c r="J30">
        <f t="shared" si="13"/>
        <v>-1.650696489697836</v>
      </c>
      <c r="L30" s="3">
        <v>5.2959029268298039</v>
      </c>
      <c r="O30">
        <v>530</v>
      </c>
      <c r="P30">
        <f t="shared" si="5"/>
        <v>8.5277354072108413E-3</v>
      </c>
    </row>
    <row r="31" spans="1:16" x14ac:dyDescent="0.3">
      <c r="B31">
        <v>700</v>
      </c>
      <c r="C31">
        <v>7.5908657699999997</v>
      </c>
      <c r="E31">
        <f>B31+273.15</f>
        <v>973.15</v>
      </c>
      <c r="F31">
        <f t="shared" si="10"/>
        <v>1.0275908133381287E-3</v>
      </c>
      <c r="G31">
        <f t="shared" si="11"/>
        <v>6.8805382326885844</v>
      </c>
      <c r="H31">
        <f t="shared" si="12"/>
        <v>2.0269456520960469</v>
      </c>
      <c r="J31">
        <f t="shared" si="13"/>
        <v>2.0266586025278954</v>
      </c>
      <c r="O31">
        <v>540</v>
      </c>
      <c r="P31">
        <f t="shared" si="5"/>
        <v>1.3743456348671816E-2</v>
      </c>
    </row>
    <row r="32" spans="1:16" x14ac:dyDescent="0.3">
      <c r="B32">
        <v>800</v>
      </c>
      <c r="C32">
        <v>151.348015</v>
      </c>
      <c r="E32">
        <f>B32+273.15</f>
        <v>1073.1500000000001</v>
      </c>
      <c r="F32">
        <f t="shared" si="10"/>
        <v>9.3183618319899353E-4</v>
      </c>
      <c r="G32">
        <f t="shared" si="11"/>
        <v>6.9783535278276743</v>
      </c>
      <c r="H32">
        <f t="shared" si="12"/>
        <v>5.0195819200860488</v>
      </c>
      <c r="J32">
        <f t="shared" si="13"/>
        <v>5.02014483733738</v>
      </c>
      <c r="O32">
        <v>550</v>
      </c>
      <c r="P32">
        <f t="shared" si="5"/>
        <v>2.1897105153694797E-2</v>
      </c>
    </row>
    <row r="33" spans="2:16" x14ac:dyDescent="0.3">
      <c r="B33">
        <v>900</v>
      </c>
      <c r="C33">
        <v>1807.1892800000001</v>
      </c>
      <c r="E33">
        <f>B33+273.15</f>
        <v>1173.1500000000001</v>
      </c>
      <c r="F33">
        <f t="shared" si="10"/>
        <v>8.5240591569705484E-4</v>
      </c>
      <c r="G33">
        <f t="shared" si="11"/>
        <v>7.06744771771573</v>
      </c>
      <c r="H33">
        <f t="shared" si="12"/>
        <v>7.4995280333079579</v>
      </c>
      <c r="J33">
        <f t="shared" si="13"/>
        <v>7.5002988647072115</v>
      </c>
      <c r="O33">
        <v>560</v>
      </c>
      <c r="P33">
        <f t="shared" si="5"/>
        <v>3.4504903390718433E-2</v>
      </c>
    </row>
    <row r="34" spans="2:16" x14ac:dyDescent="0.3">
      <c r="B34">
        <v>1000</v>
      </c>
      <c r="C34">
        <v>14550.5506</v>
      </c>
      <c r="E34">
        <f>B34+273.15</f>
        <v>1273.1500000000001</v>
      </c>
      <c r="F34">
        <f t="shared" si="10"/>
        <v>7.8545340297686832E-4</v>
      </c>
      <c r="G34">
        <f t="shared" si="11"/>
        <v>7.1492494235089401</v>
      </c>
      <c r="H34">
        <f t="shared" si="12"/>
        <v>9.5853841138080504</v>
      </c>
      <c r="J34">
        <f t="shared" si="13"/>
        <v>9.5847629672118018</v>
      </c>
      <c r="O34">
        <v>570</v>
      </c>
      <c r="P34">
        <f t="shared" si="5"/>
        <v>5.3795381666735996E-2</v>
      </c>
    </row>
    <row r="35" spans="2:16" x14ac:dyDescent="0.3">
      <c r="O35">
        <v>580</v>
      </c>
      <c r="P35">
        <f t="shared" si="5"/>
        <v>8.3011489003955719E-2</v>
      </c>
    </row>
    <row r="36" spans="2:16" x14ac:dyDescent="0.3">
      <c r="O36">
        <v>590</v>
      </c>
      <c r="P36">
        <f t="shared" si="5"/>
        <v>0.12682712238517915</v>
      </c>
    </row>
    <row r="37" spans="2:16" x14ac:dyDescent="0.3">
      <c r="O37">
        <v>600</v>
      </c>
      <c r="P37">
        <f t="shared" si="5"/>
        <v>0.19191619440861904</v>
      </c>
    </row>
    <row r="38" spans="2:16" x14ac:dyDescent="0.3">
      <c r="O38">
        <v>610</v>
      </c>
      <c r="P38">
        <f t="shared" si="5"/>
        <v>0.28772328157691274</v>
      </c>
    </row>
    <row r="39" spans="2:16" x14ac:dyDescent="0.3">
      <c r="O39">
        <v>620</v>
      </c>
      <c r="P39">
        <f t="shared" si="5"/>
        <v>0.42749841881315126</v>
      </c>
    </row>
    <row r="40" spans="2:16" x14ac:dyDescent="0.3">
      <c r="O40">
        <v>630</v>
      </c>
      <c r="P40">
        <f t="shared" si="5"/>
        <v>0.62967520641311225</v>
      </c>
    </row>
    <row r="41" spans="2:16" x14ac:dyDescent="0.3">
      <c r="O41">
        <v>640</v>
      </c>
      <c r="P41">
        <f t="shared" si="5"/>
        <v>0.91969161010135292</v>
      </c>
    </row>
    <row r="42" spans="2:16" x14ac:dyDescent="0.3">
      <c r="O42">
        <v>650</v>
      </c>
      <c r="P42">
        <f t="shared" si="5"/>
        <v>1.3323772575261241</v>
      </c>
    </row>
    <row r="43" spans="2:16" x14ac:dyDescent="0.3">
      <c r="O43">
        <v>660</v>
      </c>
      <c r="P43">
        <f t="shared" si="5"/>
        <v>1.9150603175165291</v>
      </c>
    </row>
    <row r="44" spans="2:16" x14ac:dyDescent="0.3">
      <c r="O44">
        <v>670</v>
      </c>
      <c r="P44">
        <f t="shared" si="5"/>
        <v>2.731581899940374</v>
      </c>
    </row>
    <row r="45" spans="2:16" x14ac:dyDescent="0.3">
      <c r="O45">
        <v>680</v>
      </c>
      <c r="P45">
        <f t="shared" si="5"/>
        <v>3.867447095201809</v>
      </c>
    </row>
    <row r="46" spans="2:16" x14ac:dyDescent="0.3">
      <c r="O46">
        <v>690</v>
      </c>
      <c r="P46">
        <f t="shared" si="5"/>
        <v>5.4363900926872271</v>
      </c>
    </row>
    <row r="47" spans="2:16" x14ac:dyDescent="0.3">
      <c r="O47">
        <v>700</v>
      </c>
      <c r="P47">
        <f t="shared" si="5"/>
        <v>7.58868712796286</v>
      </c>
    </row>
    <row r="48" spans="2:16" x14ac:dyDescent="0.3">
      <c r="O48">
        <v>710</v>
      </c>
      <c r="P48">
        <f t="shared" si="5"/>
        <v>10.521616194001416</v>
      </c>
    </row>
    <row r="49" spans="15:16" x14ac:dyDescent="0.3">
      <c r="O49">
        <v>720</v>
      </c>
      <c r="P49">
        <f t="shared" si="5"/>
        <v>14.492537420499831</v>
      </c>
    </row>
    <row r="50" spans="15:16" x14ac:dyDescent="0.3">
      <c r="O50">
        <v>730</v>
      </c>
      <c r="P50">
        <f t="shared" si="5"/>
        <v>19.835153697634727</v>
      </c>
    </row>
    <row r="51" spans="15:16" x14ac:dyDescent="0.3">
      <c r="O51">
        <v>740</v>
      </c>
      <c r="P51">
        <f t="shared" si="5"/>
        <v>26.979608414927934</v>
      </c>
    </row>
    <row r="52" spans="15:16" x14ac:dyDescent="0.3">
      <c r="O52">
        <v>750</v>
      </c>
      <c r="P52">
        <f t="shared" si="5"/>
        <v>36.477187004099768</v>
      </c>
    </row>
    <row r="53" spans="15:16" x14ac:dyDescent="0.3">
      <c r="O53">
        <v>760</v>
      </c>
      <c r="P53">
        <f t="shared" si="5"/>
        <v>49.030512185462385</v>
      </c>
    </row>
    <row r="54" spans="15:16" x14ac:dyDescent="0.3">
      <c r="O54">
        <v>770</v>
      </c>
      <c r="P54">
        <f t="shared" si="5"/>
        <v>65.530260238073978</v>
      </c>
    </row>
    <row r="55" spans="15:16" x14ac:dyDescent="0.3">
      <c r="O55">
        <v>780</v>
      </c>
      <c r="P55">
        <f t="shared" si="5"/>
        <v>87.099577992194341</v>
      </c>
    </row>
    <row r="56" spans="15:16" x14ac:dyDescent="0.3">
      <c r="O56">
        <v>790</v>
      </c>
      <c r="P56">
        <f t="shared" si="5"/>
        <v>115.14754823667045</v>
      </c>
    </row>
    <row r="57" spans="15:16" x14ac:dyDescent="0.3">
      <c r="O57">
        <v>800</v>
      </c>
      <c r="P57">
        <f t="shared" si="5"/>
        <v>151.43323539236235</v>
      </c>
    </row>
    <row r="58" spans="15:16" x14ac:dyDescent="0.3">
      <c r="O58">
        <v>810</v>
      </c>
      <c r="P58">
        <f t="shared" si="5"/>
        <v>198.14204404435705</v>
      </c>
    </row>
    <row r="59" spans="15:16" x14ac:dyDescent="0.3">
      <c r="O59">
        <v>820</v>
      </c>
      <c r="P59">
        <f t="shared" si="5"/>
        <v>257.97634051976837</v>
      </c>
    </row>
    <row r="60" spans="15:16" x14ac:dyDescent="0.3">
      <c r="O60">
        <v>830</v>
      </c>
      <c r="P60">
        <f t="shared" si="5"/>
        <v>334.26252224416919</v>
      </c>
    </row>
    <row r="61" spans="15:16" x14ac:dyDescent="0.3">
      <c r="O61">
        <v>840</v>
      </c>
      <c r="P61">
        <f t="shared" si="5"/>
        <v>431.0769710208894</v>
      </c>
    </row>
    <row r="62" spans="15:16" x14ac:dyDescent="0.3">
      <c r="O62">
        <v>850</v>
      </c>
      <c r="P62">
        <f t="shared" si="5"/>
        <v>553.39359436115808</v>
      </c>
    </row>
    <row r="63" spans="15:16" x14ac:dyDescent="0.3">
      <c r="O63">
        <v>860</v>
      </c>
      <c r="P63">
        <f t="shared" si="5"/>
        <v>707.25594303737068</v>
      </c>
    </row>
    <row r="64" spans="15:16" x14ac:dyDescent="0.3">
      <c r="O64">
        <v>870</v>
      </c>
      <c r="P64">
        <f t="shared" si="5"/>
        <v>899.97719239083335</v>
      </c>
    </row>
    <row r="65" spans="15:16" x14ac:dyDescent="0.3">
      <c r="O65">
        <v>880</v>
      </c>
      <c r="P65">
        <f t="shared" si="5"/>
        <v>1140.3715886094012</v>
      </c>
    </row>
    <row r="66" spans="15:16" x14ac:dyDescent="0.3">
      <c r="O66">
        <v>890</v>
      </c>
      <c r="P66">
        <f t="shared" si="5"/>
        <v>1439.0212879562589</v>
      </c>
    </row>
    <row r="67" spans="15:16" x14ac:dyDescent="0.3">
      <c r="O67">
        <v>900</v>
      </c>
      <c r="P67">
        <f t="shared" si="5"/>
        <v>1808.5828552782007</v>
      </c>
    </row>
    <row r="68" spans="15:16" x14ac:dyDescent="0.3">
      <c r="O68">
        <v>910</v>
      </c>
      <c r="P68">
        <f t="shared" si="5"/>
        <v>2264.1380362875148</v>
      </c>
    </row>
    <row r="69" spans="15:16" x14ac:dyDescent="0.3">
      <c r="O69">
        <v>920</v>
      </c>
      <c r="P69">
        <f t="shared" si="5"/>
        <v>2823.593774075347</v>
      </c>
    </row>
    <row r="70" spans="15:16" x14ac:dyDescent="0.3">
      <c r="O70">
        <v>930</v>
      </c>
      <c r="P70">
        <f t="shared" si="5"/>
        <v>3508.1368017989234</v>
      </c>
    </row>
    <row r="71" spans="15:16" x14ac:dyDescent="0.3">
      <c r="O71">
        <v>940</v>
      </c>
      <c r="P71">
        <f t="shared" si="5"/>
        <v>4342.7485079655435</v>
      </c>
    </row>
    <row r="72" spans="15:16" x14ac:dyDescent="0.3">
      <c r="O72">
        <v>950</v>
      </c>
      <c r="P72">
        <f t="shared" ref="P72:P77" si="14">EXP($L$27+(O72+273.15)*$L$28+$L$29/(O72+273.15)+$L$30*LN(O72+273.15))</f>
        <v>5356.7861354524048</v>
      </c>
    </row>
    <row r="73" spans="15:16" x14ac:dyDescent="0.3">
      <c r="O73">
        <v>960</v>
      </c>
      <c r="P73">
        <f t="shared" si="14"/>
        <v>6584.6367373707244</v>
      </c>
    </row>
    <row r="74" spans="15:16" x14ac:dyDescent="0.3">
      <c r="O74">
        <v>970</v>
      </c>
      <c r="P74">
        <f t="shared" si="14"/>
        <v>8066.4506689172722</v>
      </c>
    </row>
    <row r="75" spans="15:16" x14ac:dyDescent="0.3">
      <c r="O75">
        <v>980</v>
      </c>
      <c r="P75">
        <f t="shared" si="14"/>
        <v>9848.9617410926476</v>
      </c>
    </row>
    <row r="76" spans="15:16" x14ac:dyDescent="0.3">
      <c r="O76">
        <v>990</v>
      </c>
      <c r="P76">
        <f t="shared" si="14"/>
        <v>11986.401496068564</v>
      </c>
    </row>
    <row r="77" spans="15:16" x14ac:dyDescent="0.3">
      <c r="O77">
        <v>1000</v>
      </c>
      <c r="P77">
        <f t="shared" si="14"/>
        <v>14541.515381409414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2EE1-417C-481D-88F2-87A480302216}">
  <sheetPr codeName="Sheet1"/>
  <dimension ref="A2:CX20"/>
  <sheetViews>
    <sheetView zoomScale="85" zoomScaleNormal="85" workbookViewId="0">
      <selection activeCell="H22" sqref="H22"/>
    </sheetView>
  </sheetViews>
  <sheetFormatPr defaultRowHeight="16.5" x14ac:dyDescent="0.3"/>
  <sheetData>
    <row r="2" spans="1:102" x14ac:dyDescent="0.3">
      <c r="A2" s="8" t="s">
        <v>0</v>
      </c>
      <c r="E2" t="s">
        <v>1</v>
      </c>
      <c r="I2" t="s">
        <v>2</v>
      </c>
      <c r="N2" t="s">
        <v>40</v>
      </c>
      <c r="O2">
        <v>400</v>
      </c>
      <c r="P2" t="s">
        <v>41</v>
      </c>
      <c r="Q2">
        <v>3</v>
      </c>
      <c r="R2" t="s">
        <v>39</v>
      </c>
      <c r="S2">
        <v>6.4243499999999995E-2</v>
      </c>
    </row>
    <row r="4" spans="1:102" x14ac:dyDescent="0.3">
      <c r="A4" t="s">
        <v>40</v>
      </c>
      <c r="B4" t="s">
        <v>41</v>
      </c>
      <c r="C4" s="1" t="s">
        <v>39</v>
      </c>
      <c r="D4" s="1"/>
      <c r="E4" t="s">
        <v>40</v>
      </c>
      <c r="F4" t="s">
        <v>41</v>
      </c>
      <c r="G4" s="1" t="s">
        <v>39</v>
      </c>
      <c r="H4" s="1"/>
      <c r="I4" t="s">
        <v>40</v>
      </c>
      <c r="J4" t="s">
        <v>41</v>
      </c>
      <c r="K4" s="1" t="s">
        <v>39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x14ac:dyDescent="0.3">
      <c r="A5">
        <v>300</v>
      </c>
      <c r="B5">
        <v>3</v>
      </c>
      <c r="C5" s="7">
        <v>0.76554</v>
      </c>
      <c r="E5">
        <v>300</v>
      </c>
      <c r="F5">
        <v>3</v>
      </c>
      <c r="G5" s="7">
        <v>0.60938099999999995</v>
      </c>
      <c r="I5">
        <v>300</v>
      </c>
      <c r="J5">
        <v>3</v>
      </c>
      <c r="K5" s="7">
        <v>0.42322500000000002</v>
      </c>
    </row>
    <row r="6" spans="1:102" x14ac:dyDescent="0.3">
      <c r="A6">
        <v>500</v>
      </c>
      <c r="B6">
        <v>3</v>
      </c>
      <c r="C6" s="7">
        <v>6.5885799999999994E-2</v>
      </c>
      <c r="E6">
        <v>500</v>
      </c>
      <c r="F6">
        <v>3</v>
      </c>
      <c r="G6" s="7">
        <v>5.4639699999999999E-2</v>
      </c>
      <c r="I6">
        <v>500</v>
      </c>
      <c r="J6">
        <v>3</v>
      </c>
      <c r="K6" s="7">
        <v>0.33957999999999999</v>
      </c>
    </row>
    <row r="7" spans="1:102" x14ac:dyDescent="0.3">
      <c r="A7">
        <v>700</v>
      </c>
      <c r="B7">
        <v>3</v>
      </c>
      <c r="C7" s="7">
        <v>1.8797299999999999E-2</v>
      </c>
      <c r="E7">
        <v>700</v>
      </c>
      <c r="F7">
        <v>3</v>
      </c>
      <c r="G7" s="7">
        <v>1.6696099999999998E-2</v>
      </c>
      <c r="I7">
        <v>700</v>
      </c>
      <c r="J7">
        <v>3</v>
      </c>
      <c r="K7" s="7">
        <v>0.29610500000000001</v>
      </c>
      <c r="CX7" s="1"/>
    </row>
    <row r="8" spans="1:102" x14ac:dyDescent="0.3">
      <c r="A8">
        <v>900</v>
      </c>
      <c r="B8">
        <v>3</v>
      </c>
      <c r="C8" s="7">
        <v>9.1335400000000008E-3</v>
      </c>
      <c r="E8">
        <v>900</v>
      </c>
      <c r="F8">
        <v>3</v>
      </c>
      <c r="G8" s="7">
        <v>7.2373899999999998E-3</v>
      </c>
      <c r="I8">
        <v>900</v>
      </c>
      <c r="J8">
        <v>3</v>
      </c>
      <c r="K8" s="7">
        <v>0.26239000000000001</v>
      </c>
      <c r="CX8" s="1"/>
    </row>
    <row r="9" spans="1:102" x14ac:dyDescent="0.3">
      <c r="A9">
        <v>300</v>
      </c>
      <c r="B9">
        <v>2.5</v>
      </c>
      <c r="C9" s="7">
        <v>0.84341299999999997</v>
      </c>
      <c r="D9" s="1"/>
      <c r="E9">
        <v>300</v>
      </c>
      <c r="F9">
        <v>2.5</v>
      </c>
      <c r="G9" s="7">
        <v>0.67633699999999997</v>
      </c>
      <c r="H9" s="1"/>
      <c r="I9">
        <v>300</v>
      </c>
      <c r="J9">
        <v>2.5</v>
      </c>
      <c r="K9" s="7">
        <v>0.55063099999999998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x14ac:dyDescent="0.3">
      <c r="A10">
        <v>500</v>
      </c>
      <c r="B10">
        <v>2.5</v>
      </c>
      <c r="C10" s="7">
        <v>7.9967300000000005E-2</v>
      </c>
      <c r="E10">
        <v>500</v>
      </c>
      <c r="F10">
        <v>2.5</v>
      </c>
      <c r="G10" s="7">
        <v>6.6027299999999997E-2</v>
      </c>
      <c r="I10">
        <v>500</v>
      </c>
      <c r="J10">
        <v>2.5</v>
      </c>
      <c r="K10" s="7">
        <v>0.43729099999999999</v>
      </c>
    </row>
    <row r="11" spans="1:102" x14ac:dyDescent="0.3">
      <c r="A11">
        <v>700</v>
      </c>
      <c r="B11">
        <v>2.5</v>
      </c>
      <c r="C11" s="7">
        <v>2.2434099999999998E-2</v>
      </c>
      <c r="E11">
        <v>700</v>
      </c>
      <c r="F11">
        <v>2.5</v>
      </c>
      <c r="G11" s="7">
        <v>1.9868400000000001E-2</v>
      </c>
      <c r="I11">
        <v>700</v>
      </c>
      <c r="J11">
        <v>2.5</v>
      </c>
      <c r="K11" s="7">
        <v>0.37995600000000002</v>
      </c>
    </row>
    <row r="12" spans="1:102" x14ac:dyDescent="0.3">
      <c r="A12">
        <v>900</v>
      </c>
      <c r="B12">
        <v>2.5</v>
      </c>
      <c r="C12" s="7">
        <v>1.0513E-2</v>
      </c>
      <c r="E12">
        <v>900</v>
      </c>
      <c r="F12">
        <v>2.5</v>
      </c>
      <c r="G12" s="7">
        <v>8.1195099999999999E-3</v>
      </c>
      <c r="I12">
        <v>900</v>
      </c>
      <c r="J12">
        <v>2.5</v>
      </c>
      <c r="K12" s="7">
        <v>0.33398800000000001</v>
      </c>
    </row>
    <row r="13" spans="1:102" x14ac:dyDescent="0.3">
      <c r="A13">
        <v>300</v>
      </c>
      <c r="B13">
        <v>2</v>
      </c>
      <c r="C13" s="7">
        <v>0.90793500000000005</v>
      </c>
      <c r="E13">
        <v>300</v>
      </c>
      <c r="F13">
        <v>2</v>
      </c>
      <c r="G13" s="7">
        <v>0.75219199999999997</v>
      </c>
      <c r="I13">
        <v>300</v>
      </c>
      <c r="J13">
        <v>2</v>
      </c>
      <c r="K13" s="7">
        <v>0.73920699999999995</v>
      </c>
    </row>
    <row r="14" spans="1:102" x14ac:dyDescent="0.3">
      <c r="A14">
        <v>500</v>
      </c>
      <c r="B14">
        <v>2</v>
      </c>
      <c r="C14" s="7">
        <v>0.101838</v>
      </c>
      <c r="E14">
        <v>500</v>
      </c>
      <c r="F14">
        <v>2</v>
      </c>
      <c r="G14" s="7">
        <v>8.3548600000000001E-2</v>
      </c>
      <c r="I14">
        <v>500</v>
      </c>
      <c r="J14">
        <v>2</v>
      </c>
      <c r="K14" s="7">
        <v>0.60484499999999997</v>
      </c>
    </row>
    <row r="15" spans="1:102" x14ac:dyDescent="0.3">
      <c r="A15">
        <v>700</v>
      </c>
      <c r="B15">
        <v>2</v>
      </c>
      <c r="C15" s="7">
        <v>2.7978099999999999E-2</v>
      </c>
      <c r="E15">
        <v>700</v>
      </c>
      <c r="F15">
        <v>2</v>
      </c>
      <c r="G15" s="7">
        <v>2.4695499999999999E-2</v>
      </c>
      <c r="I15">
        <v>700</v>
      </c>
      <c r="J15">
        <v>2</v>
      </c>
      <c r="K15" s="7">
        <v>0.52163400000000004</v>
      </c>
    </row>
    <row r="16" spans="1:102" x14ac:dyDescent="0.3">
      <c r="A16">
        <v>900</v>
      </c>
      <c r="B16">
        <v>2</v>
      </c>
      <c r="C16" s="7">
        <v>1.26935E-2</v>
      </c>
      <c r="E16">
        <v>900</v>
      </c>
      <c r="F16">
        <v>2</v>
      </c>
      <c r="G16" s="7">
        <v>9.6066399999999996E-3</v>
      </c>
      <c r="I16">
        <v>900</v>
      </c>
      <c r="J16">
        <v>2</v>
      </c>
      <c r="K16" s="7">
        <v>0.43929600000000002</v>
      </c>
    </row>
    <row r="17" spans="1:11" x14ac:dyDescent="0.3">
      <c r="A17">
        <v>300</v>
      </c>
      <c r="B17">
        <v>1.5</v>
      </c>
      <c r="C17" s="7">
        <v>0.95404500000000003</v>
      </c>
      <c r="E17">
        <v>300</v>
      </c>
      <c r="F17">
        <v>1.5</v>
      </c>
      <c r="G17" s="7">
        <v>0.83418499999999995</v>
      </c>
      <c r="I17">
        <v>300</v>
      </c>
      <c r="J17">
        <v>1.5</v>
      </c>
      <c r="K17" s="7">
        <v>0.92430500000000004</v>
      </c>
    </row>
    <row r="18" spans="1:11" x14ac:dyDescent="0.3">
      <c r="A18">
        <v>500</v>
      </c>
      <c r="B18">
        <v>1.5</v>
      </c>
      <c r="C18" s="7">
        <v>0.14069999999999999</v>
      </c>
      <c r="E18">
        <v>500</v>
      </c>
      <c r="F18">
        <v>1.5</v>
      </c>
      <c r="G18" s="7">
        <v>0.114033</v>
      </c>
      <c r="I18">
        <v>500</v>
      </c>
      <c r="J18">
        <v>1.5</v>
      </c>
      <c r="K18" s="7">
        <v>0.84956299999999996</v>
      </c>
    </row>
    <row r="19" spans="1:11" x14ac:dyDescent="0.3">
      <c r="A19">
        <v>700</v>
      </c>
      <c r="B19">
        <v>1.5</v>
      </c>
      <c r="C19" s="7">
        <v>3.7398300000000002E-2</v>
      </c>
      <c r="E19">
        <v>700</v>
      </c>
      <c r="F19">
        <v>1.5</v>
      </c>
      <c r="G19" s="7">
        <v>3.2874899999999999E-2</v>
      </c>
      <c r="I19">
        <v>700</v>
      </c>
      <c r="J19">
        <v>1.5</v>
      </c>
      <c r="K19" s="7">
        <v>0.73765000000000003</v>
      </c>
    </row>
    <row r="20" spans="1:11" x14ac:dyDescent="0.3">
      <c r="A20">
        <v>900</v>
      </c>
      <c r="B20">
        <v>1.5</v>
      </c>
      <c r="C20" s="7">
        <v>1.64932E-2</v>
      </c>
      <c r="E20">
        <v>900</v>
      </c>
      <c r="F20">
        <v>1.5</v>
      </c>
      <c r="G20" s="7">
        <v>1.23482E-2</v>
      </c>
      <c r="I20">
        <v>900</v>
      </c>
      <c r="J20">
        <v>1.5</v>
      </c>
      <c r="K20" s="7">
        <v>0.58176399999999995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Sheet1</vt:lpstr>
      <vt:lpstr>RWGS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2025-08-22T08:09:08Z</dcterms:created>
  <dcterms:modified xsi:type="dcterms:W3CDTF">2025-08-25T02:11:25Z</dcterms:modified>
</cp:coreProperties>
</file>