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nell-my.sharepoint.com/personal/b_baxtiyarov_korzinka_uz/Documents/Desktop/не понятно/"/>
    </mc:Choice>
  </mc:AlternateContent>
  <xr:revisionPtr revIDLastSave="0" documentId="8_{3B114DA5-E808-4B60-AD45-1BC76F679805}" xr6:coauthVersionLast="47" xr6:coauthVersionMax="47" xr10:uidLastSave="{00000000-0000-0000-0000-000000000000}"/>
  <bookViews>
    <workbookView xWindow="-120" yWindow="-120" windowWidth="29040" windowHeight="15720" xr2:uid="{EBF95BA3-DE1C-4045-971F-2827F36703B4}"/>
  </bookViews>
  <sheets>
    <sheet name="Лист1" sheetId="1" r:id="rId1"/>
    <sheet name="Lay out" sheetId="3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7" i="1" l="1"/>
  <c r="U497" i="1"/>
  <c r="W497" i="1" s="1"/>
  <c r="R497" i="1"/>
  <c r="R493" i="1"/>
  <c r="R492" i="1"/>
  <c r="R491" i="1"/>
  <c r="R490" i="1"/>
  <c r="R489" i="1"/>
  <c r="R488" i="1"/>
  <c r="AS487" i="1"/>
  <c r="V487" i="1"/>
  <c r="U487" i="1"/>
  <c r="W487" i="1" s="1"/>
  <c r="R487" i="1"/>
  <c r="AS486" i="1"/>
  <c r="T486" i="1"/>
  <c r="R486" i="1"/>
  <c r="AS485" i="1"/>
  <c r="T485" i="1"/>
  <c r="R485" i="1"/>
  <c r="AS484" i="1"/>
  <c r="T484" i="1"/>
  <c r="V484" i="1" s="1"/>
  <c r="R484" i="1"/>
  <c r="V483" i="1"/>
  <c r="U483" i="1"/>
  <c r="W483" i="1" s="1"/>
  <c r="R483" i="1"/>
  <c r="V482" i="1"/>
  <c r="U482" i="1"/>
  <c r="W482" i="1" s="1"/>
  <c r="R482" i="1"/>
  <c r="V481" i="1"/>
  <c r="U481" i="1"/>
  <c r="W481" i="1" s="1"/>
  <c r="R481" i="1"/>
  <c r="V480" i="1"/>
  <c r="U480" i="1"/>
  <c r="W480" i="1" s="1"/>
  <c r="R480" i="1"/>
  <c r="V479" i="1"/>
  <c r="U479" i="1"/>
  <c r="W479" i="1" s="1"/>
  <c r="R479" i="1"/>
  <c r="V478" i="1"/>
  <c r="U478" i="1"/>
  <c r="W478" i="1" s="1"/>
  <c r="R478" i="1"/>
  <c r="V477" i="1"/>
  <c r="U477" i="1"/>
  <c r="W477" i="1" s="1"/>
  <c r="R477" i="1"/>
  <c r="V476" i="1"/>
  <c r="U476" i="1"/>
  <c r="W476" i="1" s="1"/>
  <c r="R476" i="1"/>
  <c r="V475" i="1"/>
  <c r="U475" i="1"/>
  <c r="W475" i="1" s="1"/>
  <c r="R475" i="1"/>
  <c r="V474" i="1"/>
  <c r="U474" i="1"/>
  <c r="W474" i="1" s="1"/>
  <c r="R474" i="1"/>
  <c r="V473" i="1"/>
  <c r="U473" i="1"/>
  <c r="W473" i="1" s="1"/>
  <c r="R473" i="1"/>
  <c r="V472" i="1"/>
  <c r="U472" i="1"/>
  <c r="W472" i="1" s="1"/>
  <c r="R472" i="1"/>
  <c r="V471" i="1"/>
  <c r="U471" i="1"/>
  <c r="W471" i="1" s="1"/>
  <c r="R471" i="1"/>
  <c r="V470" i="1"/>
  <c r="U470" i="1"/>
  <c r="W470" i="1" s="1"/>
  <c r="R470" i="1"/>
  <c r="V469" i="1"/>
  <c r="U469" i="1"/>
  <c r="W469" i="1" s="1"/>
  <c r="R469" i="1"/>
  <c r="V468" i="1"/>
  <c r="U468" i="1"/>
  <c r="W468" i="1" s="1"/>
  <c r="R468" i="1"/>
  <c r="V467" i="1"/>
  <c r="U467" i="1"/>
  <c r="W467" i="1" s="1"/>
  <c r="R467" i="1"/>
  <c r="V466" i="1"/>
  <c r="U466" i="1"/>
  <c r="W466" i="1" s="1"/>
  <c r="R466" i="1"/>
  <c r="T465" i="1"/>
  <c r="R465" i="1"/>
  <c r="V464" i="1"/>
  <c r="U464" i="1"/>
  <c r="W464" i="1" s="1"/>
  <c r="R464" i="1"/>
  <c r="V463" i="1"/>
  <c r="U463" i="1"/>
  <c r="W463" i="1" s="1"/>
  <c r="R463" i="1"/>
  <c r="V462" i="1"/>
  <c r="U462" i="1"/>
  <c r="W462" i="1" s="1"/>
  <c r="R462" i="1"/>
  <c r="V461" i="1"/>
  <c r="U461" i="1"/>
  <c r="W461" i="1" s="1"/>
  <c r="R461" i="1"/>
  <c r="V460" i="1"/>
  <c r="U460" i="1"/>
  <c r="W460" i="1" s="1"/>
  <c r="R460" i="1"/>
  <c r="V459" i="1"/>
  <c r="U459" i="1"/>
  <c r="W459" i="1" s="1"/>
  <c r="R459" i="1"/>
  <c r="V458" i="1"/>
  <c r="U458" i="1"/>
  <c r="W458" i="1" s="1"/>
  <c r="R458" i="1"/>
  <c r="V457" i="1"/>
  <c r="U457" i="1"/>
  <c r="W457" i="1" s="1"/>
  <c r="R457" i="1"/>
  <c r="V456" i="1"/>
  <c r="U456" i="1"/>
  <c r="W456" i="1" s="1"/>
  <c r="R456" i="1"/>
  <c r="V455" i="1"/>
  <c r="U455" i="1"/>
  <c r="W455" i="1" s="1"/>
  <c r="R455" i="1"/>
  <c r="V454" i="1"/>
  <c r="U454" i="1"/>
  <c r="W454" i="1" s="1"/>
  <c r="R454" i="1"/>
  <c r="V453" i="1"/>
  <c r="U453" i="1"/>
  <c r="W453" i="1" s="1"/>
  <c r="R453" i="1"/>
  <c r="V452" i="1"/>
  <c r="U452" i="1"/>
  <c r="W452" i="1" s="1"/>
  <c r="R452" i="1"/>
  <c r="V451" i="1"/>
  <c r="U451" i="1"/>
  <c r="W451" i="1" s="1"/>
  <c r="R451" i="1"/>
  <c r="V450" i="1"/>
  <c r="U450" i="1"/>
  <c r="W450" i="1" s="1"/>
  <c r="R450" i="1"/>
  <c r="V449" i="1"/>
  <c r="U449" i="1"/>
  <c r="W449" i="1" s="1"/>
  <c r="R449" i="1"/>
  <c r="V448" i="1"/>
  <c r="U448" i="1"/>
  <c r="W448" i="1" s="1"/>
  <c r="R448" i="1"/>
  <c r="V447" i="1"/>
  <c r="U447" i="1"/>
  <c r="W447" i="1" s="1"/>
  <c r="R447" i="1"/>
  <c r="V446" i="1"/>
  <c r="U446" i="1"/>
  <c r="W446" i="1" s="1"/>
  <c r="R446" i="1"/>
  <c r="V445" i="1"/>
  <c r="U445" i="1"/>
  <c r="W445" i="1" s="1"/>
  <c r="R445" i="1"/>
  <c r="V444" i="1"/>
  <c r="U444" i="1"/>
  <c r="W444" i="1" s="1"/>
  <c r="R444" i="1"/>
  <c r="V443" i="1"/>
  <c r="U443" i="1"/>
  <c r="W443" i="1" s="1"/>
  <c r="R443" i="1"/>
  <c r="V442" i="1"/>
  <c r="U442" i="1"/>
  <c r="W442" i="1" s="1"/>
  <c r="R442" i="1"/>
  <c r="V441" i="1"/>
  <c r="U441" i="1"/>
  <c r="W441" i="1" s="1"/>
  <c r="R441" i="1"/>
  <c r="V440" i="1"/>
  <c r="U440" i="1"/>
  <c r="W440" i="1" s="1"/>
  <c r="R440" i="1"/>
  <c r="V439" i="1"/>
  <c r="U439" i="1"/>
  <c r="W439" i="1" s="1"/>
  <c r="R439" i="1"/>
  <c r="T438" i="1"/>
  <c r="V438" i="1" s="1"/>
  <c r="R438" i="1"/>
  <c r="T437" i="1"/>
  <c r="V437" i="1" s="1"/>
  <c r="R437" i="1"/>
  <c r="T436" i="1"/>
  <c r="V436" i="1" s="1"/>
  <c r="R436" i="1"/>
  <c r="T435" i="1"/>
  <c r="V435" i="1" s="1"/>
  <c r="R435" i="1"/>
  <c r="V434" i="1"/>
  <c r="U434" i="1"/>
  <c r="W434" i="1" s="1"/>
  <c r="R434" i="1"/>
  <c r="T433" i="1"/>
  <c r="V433" i="1" s="1"/>
  <c r="R433" i="1"/>
  <c r="V432" i="1"/>
  <c r="U432" i="1"/>
  <c r="W432" i="1" s="1"/>
  <c r="R432" i="1"/>
  <c r="T431" i="1"/>
  <c r="V431" i="1" s="1"/>
  <c r="Q431" i="1"/>
  <c r="T430" i="1"/>
  <c r="V430" i="1" s="1"/>
  <c r="Q430" i="1"/>
  <c r="T429" i="1"/>
  <c r="V429" i="1" s="1"/>
  <c r="Q429" i="1"/>
  <c r="R429" i="1" s="1"/>
  <c r="T428" i="1"/>
  <c r="V428" i="1" s="1"/>
  <c r="Q428" i="1"/>
  <c r="T427" i="1"/>
  <c r="Q427" i="1"/>
  <c r="T426" i="1"/>
  <c r="Q426" i="1"/>
  <c r="R426" i="1" s="1"/>
  <c r="T425" i="1"/>
  <c r="V425" i="1" s="1"/>
  <c r="Q425" i="1"/>
  <c r="T424" i="1"/>
  <c r="Q424" i="1"/>
  <c r="T423" i="1"/>
  <c r="V423" i="1" s="1"/>
  <c r="Q423" i="1"/>
  <c r="T422" i="1"/>
  <c r="Q422" i="1"/>
  <c r="T421" i="1"/>
  <c r="V421" i="1" s="1"/>
  <c r="Q421" i="1"/>
  <c r="U421" i="1" s="1"/>
  <c r="W421" i="1" s="1"/>
  <c r="V420" i="1"/>
  <c r="U420" i="1"/>
  <c r="W420" i="1" s="1"/>
  <c r="R420" i="1"/>
  <c r="V419" i="1"/>
  <c r="U419" i="1"/>
  <c r="W419" i="1" s="1"/>
  <c r="R419" i="1"/>
  <c r="V418" i="1"/>
  <c r="U418" i="1"/>
  <c r="W418" i="1" s="1"/>
  <c r="R418" i="1"/>
  <c r="V417" i="1"/>
  <c r="U417" i="1"/>
  <c r="W417" i="1" s="1"/>
  <c r="R417" i="1"/>
  <c r="V416" i="1"/>
  <c r="U416" i="1"/>
  <c r="W416" i="1" s="1"/>
  <c r="R416" i="1"/>
  <c r="V415" i="1"/>
  <c r="U415" i="1"/>
  <c r="W415" i="1" s="1"/>
  <c r="R415" i="1"/>
  <c r="V414" i="1"/>
  <c r="U414" i="1"/>
  <c r="W414" i="1" s="1"/>
  <c r="R414" i="1"/>
  <c r="V413" i="1"/>
  <c r="U413" i="1"/>
  <c r="W413" i="1" s="1"/>
  <c r="R413" i="1"/>
  <c r="V412" i="1"/>
  <c r="U412" i="1"/>
  <c r="W412" i="1" s="1"/>
  <c r="R412" i="1"/>
  <c r="V411" i="1"/>
  <c r="U411" i="1"/>
  <c r="W411" i="1" s="1"/>
  <c r="R411" i="1"/>
  <c r="V410" i="1"/>
  <c r="U410" i="1"/>
  <c r="W410" i="1" s="1"/>
  <c r="R410" i="1"/>
  <c r="V409" i="1"/>
  <c r="U409" i="1"/>
  <c r="W409" i="1" s="1"/>
  <c r="R409" i="1"/>
  <c r="V408" i="1"/>
  <c r="U408" i="1"/>
  <c r="W408" i="1" s="1"/>
  <c r="R408" i="1"/>
  <c r="V407" i="1"/>
  <c r="U407" i="1"/>
  <c r="W407" i="1" s="1"/>
  <c r="R407" i="1"/>
  <c r="V406" i="1"/>
  <c r="U406" i="1"/>
  <c r="W406" i="1" s="1"/>
  <c r="R406" i="1"/>
  <c r="V405" i="1"/>
  <c r="U405" i="1"/>
  <c r="W405" i="1" s="1"/>
  <c r="R405" i="1"/>
  <c r="V404" i="1"/>
  <c r="U404" i="1"/>
  <c r="W404" i="1" s="1"/>
  <c r="R404" i="1"/>
  <c r="V403" i="1"/>
  <c r="U403" i="1"/>
  <c r="W403" i="1" s="1"/>
  <c r="R403" i="1"/>
  <c r="V402" i="1"/>
  <c r="U402" i="1"/>
  <c r="W402" i="1" s="1"/>
  <c r="R402" i="1"/>
  <c r="V401" i="1"/>
  <c r="U401" i="1"/>
  <c r="W401" i="1" s="1"/>
  <c r="R401" i="1"/>
  <c r="T400" i="1"/>
  <c r="V400" i="1" s="1"/>
  <c r="R400" i="1"/>
  <c r="T399" i="1"/>
  <c r="R399" i="1"/>
  <c r="T398" i="1"/>
  <c r="R398" i="1"/>
  <c r="T397" i="1"/>
  <c r="V397" i="1" s="1"/>
  <c r="R397" i="1"/>
  <c r="T396" i="1"/>
  <c r="V396" i="1" s="1"/>
  <c r="R396" i="1"/>
  <c r="T395" i="1"/>
  <c r="U395" i="1" s="1"/>
  <c r="W395" i="1" s="1"/>
  <c r="R395" i="1"/>
  <c r="T394" i="1"/>
  <c r="R394" i="1"/>
  <c r="T393" i="1"/>
  <c r="V393" i="1" s="1"/>
  <c r="R393" i="1"/>
  <c r="T392" i="1"/>
  <c r="U392" i="1" s="1"/>
  <c r="W392" i="1" s="1"/>
  <c r="R392" i="1"/>
  <c r="T391" i="1"/>
  <c r="V391" i="1" s="1"/>
  <c r="R391" i="1"/>
  <c r="T390" i="1"/>
  <c r="V390" i="1" s="1"/>
  <c r="R390" i="1"/>
  <c r="T389" i="1"/>
  <c r="R389" i="1"/>
  <c r="T388" i="1"/>
  <c r="V388" i="1" s="1"/>
  <c r="R388" i="1"/>
  <c r="T387" i="1"/>
  <c r="V387" i="1" s="1"/>
  <c r="R387" i="1"/>
  <c r="T386" i="1"/>
  <c r="R386" i="1"/>
  <c r="T385" i="1"/>
  <c r="U385" i="1" s="1"/>
  <c r="W385" i="1" s="1"/>
  <c r="R385" i="1"/>
  <c r="T384" i="1"/>
  <c r="R384" i="1"/>
  <c r="T383" i="1"/>
  <c r="V383" i="1" s="1"/>
  <c r="R383" i="1"/>
  <c r="T382" i="1"/>
  <c r="U382" i="1" s="1"/>
  <c r="W382" i="1" s="1"/>
  <c r="R382" i="1"/>
  <c r="T381" i="1"/>
  <c r="V381" i="1" s="1"/>
  <c r="R381" i="1"/>
  <c r="T380" i="1"/>
  <c r="V380" i="1" s="1"/>
  <c r="R380" i="1"/>
  <c r="T379" i="1"/>
  <c r="R379" i="1"/>
  <c r="T378" i="1"/>
  <c r="V378" i="1" s="1"/>
  <c r="R378" i="1"/>
  <c r="V377" i="1"/>
  <c r="U377" i="1"/>
  <c r="W377" i="1" s="1"/>
  <c r="R377" i="1"/>
  <c r="V376" i="1"/>
  <c r="U376" i="1"/>
  <c r="W376" i="1" s="1"/>
  <c r="R376" i="1"/>
  <c r="V375" i="1"/>
  <c r="U375" i="1"/>
  <c r="W375" i="1" s="1"/>
  <c r="R375" i="1"/>
  <c r="V374" i="1"/>
  <c r="U374" i="1"/>
  <c r="W374" i="1" s="1"/>
  <c r="R374" i="1"/>
  <c r="V373" i="1"/>
  <c r="U373" i="1"/>
  <c r="W373" i="1" s="1"/>
  <c r="R373" i="1"/>
  <c r="V372" i="1"/>
  <c r="U372" i="1"/>
  <c r="W372" i="1" s="1"/>
  <c r="R372" i="1"/>
  <c r="V371" i="1"/>
  <c r="U371" i="1"/>
  <c r="W371" i="1" s="1"/>
  <c r="R371" i="1"/>
  <c r="V370" i="1"/>
  <c r="U370" i="1"/>
  <c r="W370" i="1" s="1"/>
  <c r="R370" i="1"/>
  <c r="V369" i="1"/>
  <c r="U369" i="1"/>
  <c r="W369" i="1" s="1"/>
  <c r="R369" i="1"/>
  <c r="T368" i="1"/>
  <c r="U368" i="1" s="1"/>
  <c r="W368" i="1" s="1"/>
  <c r="R368" i="1"/>
  <c r="T367" i="1"/>
  <c r="R367" i="1"/>
  <c r="T366" i="1"/>
  <c r="V366" i="1" s="1"/>
  <c r="R366" i="1"/>
  <c r="T365" i="1"/>
  <c r="R365" i="1"/>
  <c r="T364" i="1"/>
  <c r="V364" i="1" s="1"/>
  <c r="R364" i="1"/>
  <c r="T363" i="1"/>
  <c r="R363" i="1"/>
  <c r="T362" i="1"/>
  <c r="R362" i="1"/>
  <c r="T361" i="1"/>
  <c r="R361" i="1"/>
  <c r="T360" i="1"/>
  <c r="R360" i="1"/>
  <c r="T359" i="1"/>
  <c r="R359" i="1"/>
  <c r="T358" i="1"/>
  <c r="V358" i="1" s="1"/>
  <c r="R358" i="1"/>
  <c r="T357" i="1"/>
  <c r="R357" i="1"/>
  <c r="T356" i="1"/>
  <c r="R356" i="1"/>
  <c r="T355" i="1"/>
  <c r="R355" i="1"/>
  <c r="T354" i="1"/>
  <c r="U354" i="1" s="1"/>
  <c r="W354" i="1" s="1"/>
  <c r="R354" i="1"/>
  <c r="T353" i="1"/>
  <c r="R353" i="1"/>
  <c r="T352" i="1"/>
  <c r="V352" i="1" s="1"/>
  <c r="R352" i="1"/>
  <c r="T351" i="1"/>
  <c r="R351" i="1"/>
  <c r="T350" i="1"/>
  <c r="R350" i="1"/>
  <c r="T349" i="1"/>
  <c r="U349" i="1" s="1"/>
  <c r="W349" i="1" s="1"/>
  <c r="R349" i="1"/>
  <c r="T348" i="1"/>
  <c r="R348" i="1"/>
  <c r="T347" i="1"/>
  <c r="R347" i="1"/>
  <c r="T346" i="1"/>
  <c r="R346" i="1"/>
  <c r="T345" i="1"/>
  <c r="R345" i="1"/>
  <c r="T344" i="1"/>
  <c r="R344" i="1"/>
  <c r="T343" i="1"/>
  <c r="R343" i="1"/>
  <c r="T342" i="1"/>
  <c r="R342" i="1"/>
  <c r="T341" i="1"/>
  <c r="U341" i="1" s="1"/>
  <c r="W341" i="1" s="1"/>
  <c r="R341" i="1"/>
  <c r="T340" i="1"/>
  <c r="U340" i="1" s="1"/>
  <c r="W340" i="1" s="1"/>
  <c r="R340" i="1"/>
  <c r="T339" i="1"/>
  <c r="R339" i="1"/>
  <c r="V338" i="1"/>
  <c r="U338" i="1"/>
  <c r="W338" i="1" s="1"/>
  <c r="R338" i="1"/>
  <c r="T337" i="1"/>
  <c r="U337" i="1" s="1"/>
  <c r="W337" i="1" s="1"/>
  <c r="R337" i="1"/>
  <c r="T336" i="1"/>
  <c r="U336" i="1" s="1"/>
  <c r="W336" i="1" s="1"/>
  <c r="R336" i="1"/>
  <c r="T335" i="1"/>
  <c r="R335" i="1"/>
  <c r="T334" i="1"/>
  <c r="R334" i="1"/>
  <c r="T333" i="1"/>
  <c r="R333" i="1"/>
  <c r="T332" i="1"/>
  <c r="V332" i="1" s="1"/>
  <c r="R332" i="1"/>
  <c r="T331" i="1"/>
  <c r="U331" i="1" s="1"/>
  <c r="W331" i="1" s="1"/>
  <c r="R331" i="1"/>
  <c r="V330" i="1"/>
  <c r="U330" i="1"/>
  <c r="W330" i="1" s="1"/>
  <c r="R330" i="1"/>
  <c r="T329" i="1"/>
  <c r="R329" i="1"/>
  <c r="V328" i="1"/>
  <c r="U328" i="1"/>
  <c r="W328" i="1" s="1"/>
  <c r="R328" i="1"/>
  <c r="V327" i="1"/>
  <c r="U327" i="1"/>
  <c r="W327" i="1" s="1"/>
  <c r="R327" i="1"/>
  <c r="V326" i="1"/>
  <c r="U326" i="1"/>
  <c r="W326" i="1" s="1"/>
  <c r="R326" i="1"/>
  <c r="T325" i="1"/>
  <c r="R325" i="1"/>
  <c r="T324" i="1"/>
  <c r="V324" i="1" s="1"/>
  <c r="R324" i="1"/>
  <c r="T323" i="1"/>
  <c r="R323" i="1"/>
  <c r="T322" i="1"/>
  <c r="R322" i="1"/>
  <c r="T321" i="1"/>
  <c r="R321" i="1"/>
  <c r="T320" i="1"/>
  <c r="R320" i="1"/>
  <c r="T319" i="1"/>
  <c r="R319" i="1"/>
  <c r="T318" i="1"/>
  <c r="R318" i="1"/>
  <c r="V317" i="1"/>
  <c r="U317" i="1"/>
  <c r="W317" i="1" s="1"/>
  <c r="R317" i="1"/>
  <c r="V316" i="1"/>
  <c r="U316" i="1"/>
  <c r="W316" i="1" s="1"/>
  <c r="R316" i="1"/>
  <c r="T315" i="1"/>
  <c r="R315" i="1"/>
  <c r="T314" i="1"/>
  <c r="R314" i="1"/>
  <c r="T313" i="1"/>
  <c r="R313" i="1"/>
  <c r="T312" i="1"/>
  <c r="R312" i="1"/>
  <c r="T311" i="1"/>
  <c r="U311" i="1" s="1"/>
  <c r="W311" i="1" s="1"/>
  <c r="R311" i="1"/>
  <c r="T310" i="1"/>
  <c r="R310" i="1"/>
  <c r="T309" i="1"/>
  <c r="R309" i="1"/>
  <c r="T308" i="1"/>
  <c r="R308" i="1"/>
  <c r="T307" i="1"/>
  <c r="R307" i="1"/>
  <c r="T306" i="1"/>
  <c r="R306" i="1"/>
  <c r="W305" i="1"/>
  <c r="V305" i="1"/>
  <c r="U305" i="1"/>
  <c r="R305" i="1"/>
  <c r="V304" i="1"/>
  <c r="U304" i="1"/>
  <c r="W304" i="1" s="1"/>
  <c r="R304" i="1"/>
  <c r="W303" i="1"/>
  <c r="V303" i="1"/>
  <c r="U303" i="1"/>
  <c r="R303" i="1"/>
  <c r="V302" i="1"/>
  <c r="U302" i="1"/>
  <c r="W302" i="1" s="1"/>
  <c r="R302" i="1"/>
  <c r="V301" i="1"/>
  <c r="U301" i="1"/>
  <c r="W301" i="1" s="1"/>
  <c r="R301" i="1"/>
  <c r="V300" i="1"/>
  <c r="U300" i="1"/>
  <c r="W300" i="1" s="1"/>
  <c r="R300" i="1"/>
  <c r="V299" i="1"/>
  <c r="U299" i="1"/>
  <c r="W299" i="1" s="1"/>
  <c r="R299" i="1"/>
  <c r="V298" i="1"/>
  <c r="U298" i="1"/>
  <c r="W298" i="1" s="1"/>
  <c r="R298" i="1"/>
  <c r="V297" i="1"/>
  <c r="U297" i="1"/>
  <c r="W297" i="1" s="1"/>
  <c r="R297" i="1"/>
  <c r="V296" i="1"/>
  <c r="U296" i="1"/>
  <c r="W296" i="1" s="1"/>
  <c r="R296" i="1"/>
  <c r="V295" i="1"/>
  <c r="U295" i="1"/>
  <c r="W295" i="1" s="1"/>
  <c r="R295" i="1"/>
  <c r="V294" i="1"/>
  <c r="U294" i="1"/>
  <c r="W294" i="1" s="1"/>
  <c r="R294" i="1"/>
  <c r="W293" i="1"/>
  <c r="V293" i="1"/>
  <c r="U293" i="1"/>
  <c r="R293" i="1"/>
  <c r="V292" i="1"/>
  <c r="U292" i="1"/>
  <c r="W292" i="1" s="1"/>
  <c r="R292" i="1"/>
  <c r="V291" i="1"/>
  <c r="U291" i="1"/>
  <c r="W291" i="1" s="1"/>
  <c r="R291" i="1"/>
  <c r="V290" i="1"/>
  <c r="U290" i="1"/>
  <c r="W290" i="1" s="1"/>
  <c r="R290" i="1"/>
  <c r="V289" i="1"/>
  <c r="U289" i="1"/>
  <c r="W289" i="1" s="1"/>
  <c r="R289" i="1"/>
  <c r="V288" i="1"/>
  <c r="U288" i="1"/>
  <c r="W288" i="1" s="1"/>
  <c r="R288" i="1"/>
  <c r="V287" i="1"/>
  <c r="U287" i="1"/>
  <c r="W287" i="1" s="1"/>
  <c r="R287" i="1"/>
  <c r="V286" i="1"/>
  <c r="U286" i="1"/>
  <c r="W286" i="1" s="1"/>
  <c r="R286" i="1"/>
  <c r="V285" i="1"/>
  <c r="U285" i="1"/>
  <c r="W285" i="1" s="1"/>
  <c r="R285" i="1"/>
  <c r="V284" i="1"/>
  <c r="U284" i="1"/>
  <c r="W284" i="1" s="1"/>
  <c r="R284" i="1"/>
  <c r="V283" i="1"/>
  <c r="U283" i="1"/>
  <c r="W283" i="1" s="1"/>
  <c r="R283" i="1"/>
  <c r="V282" i="1"/>
  <c r="U282" i="1"/>
  <c r="W282" i="1" s="1"/>
  <c r="R282" i="1"/>
  <c r="V281" i="1"/>
  <c r="U281" i="1"/>
  <c r="W281" i="1" s="1"/>
  <c r="R281" i="1"/>
  <c r="V280" i="1"/>
  <c r="U280" i="1"/>
  <c r="W280" i="1" s="1"/>
  <c r="R280" i="1"/>
  <c r="V279" i="1"/>
  <c r="U279" i="1"/>
  <c r="W279" i="1" s="1"/>
  <c r="R279" i="1"/>
  <c r="V278" i="1"/>
  <c r="U278" i="1"/>
  <c r="W278" i="1" s="1"/>
  <c r="R278" i="1"/>
  <c r="V277" i="1"/>
  <c r="U277" i="1"/>
  <c r="W277" i="1" s="1"/>
  <c r="R277" i="1"/>
  <c r="V276" i="1"/>
  <c r="U276" i="1"/>
  <c r="W276" i="1" s="1"/>
  <c r="R276" i="1"/>
  <c r="V275" i="1"/>
  <c r="U275" i="1"/>
  <c r="W275" i="1" s="1"/>
  <c r="R275" i="1"/>
  <c r="V274" i="1"/>
  <c r="U274" i="1"/>
  <c r="W274" i="1" s="1"/>
  <c r="R274" i="1"/>
  <c r="V273" i="1"/>
  <c r="U273" i="1"/>
  <c r="W273" i="1" s="1"/>
  <c r="R273" i="1"/>
  <c r="V272" i="1"/>
  <c r="U272" i="1"/>
  <c r="W272" i="1" s="1"/>
  <c r="R272" i="1"/>
  <c r="V271" i="1"/>
  <c r="U271" i="1"/>
  <c r="W271" i="1" s="1"/>
  <c r="R271" i="1"/>
  <c r="V270" i="1"/>
  <c r="U270" i="1"/>
  <c r="W270" i="1" s="1"/>
  <c r="R270" i="1"/>
  <c r="V269" i="1"/>
  <c r="U269" i="1"/>
  <c r="W269" i="1" s="1"/>
  <c r="R269" i="1"/>
  <c r="V268" i="1"/>
  <c r="U268" i="1"/>
  <c r="W268" i="1" s="1"/>
  <c r="R268" i="1"/>
  <c r="V267" i="1"/>
  <c r="U267" i="1"/>
  <c r="W267" i="1" s="1"/>
  <c r="R267" i="1"/>
  <c r="V266" i="1"/>
  <c r="U266" i="1"/>
  <c r="W266" i="1" s="1"/>
  <c r="R266" i="1"/>
  <c r="V265" i="1"/>
  <c r="U265" i="1"/>
  <c r="W265" i="1" s="1"/>
  <c r="R265" i="1"/>
  <c r="V264" i="1"/>
  <c r="U264" i="1"/>
  <c r="W264" i="1" s="1"/>
  <c r="R264" i="1"/>
  <c r="V263" i="1"/>
  <c r="U263" i="1"/>
  <c r="W263" i="1" s="1"/>
  <c r="R263" i="1"/>
  <c r="V262" i="1"/>
  <c r="U262" i="1"/>
  <c r="W262" i="1" s="1"/>
  <c r="R262" i="1"/>
  <c r="W261" i="1"/>
  <c r="V261" i="1"/>
  <c r="U261" i="1"/>
  <c r="R261" i="1"/>
  <c r="V260" i="1"/>
  <c r="U260" i="1"/>
  <c r="W260" i="1" s="1"/>
  <c r="R260" i="1"/>
  <c r="V259" i="1"/>
  <c r="U259" i="1"/>
  <c r="W259" i="1" s="1"/>
  <c r="R259" i="1"/>
  <c r="V258" i="1"/>
  <c r="U258" i="1"/>
  <c r="W258" i="1" s="1"/>
  <c r="R258" i="1"/>
  <c r="V257" i="1"/>
  <c r="U257" i="1"/>
  <c r="W257" i="1" s="1"/>
  <c r="R257" i="1"/>
  <c r="V256" i="1"/>
  <c r="U256" i="1"/>
  <c r="W256" i="1" s="1"/>
  <c r="R256" i="1"/>
  <c r="V255" i="1"/>
  <c r="U255" i="1"/>
  <c r="W255" i="1" s="1"/>
  <c r="R255" i="1"/>
  <c r="V254" i="1"/>
  <c r="U254" i="1"/>
  <c r="W254" i="1" s="1"/>
  <c r="R254" i="1"/>
  <c r="W253" i="1"/>
  <c r="V253" i="1"/>
  <c r="U253" i="1"/>
  <c r="R253" i="1"/>
  <c r="V252" i="1"/>
  <c r="U252" i="1"/>
  <c r="W252" i="1" s="1"/>
  <c r="R252" i="1"/>
  <c r="V251" i="1"/>
  <c r="U251" i="1"/>
  <c r="W251" i="1" s="1"/>
  <c r="R251" i="1"/>
  <c r="V250" i="1"/>
  <c r="U250" i="1"/>
  <c r="W250" i="1" s="1"/>
  <c r="R250" i="1"/>
  <c r="W249" i="1"/>
  <c r="V249" i="1"/>
  <c r="U249" i="1"/>
  <c r="R249" i="1"/>
  <c r="V248" i="1"/>
  <c r="U248" i="1"/>
  <c r="W248" i="1" s="1"/>
  <c r="R248" i="1"/>
  <c r="V247" i="1"/>
  <c r="U247" i="1"/>
  <c r="W247" i="1" s="1"/>
  <c r="R247" i="1"/>
  <c r="V246" i="1"/>
  <c r="U246" i="1"/>
  <c r="W246" i="1" s="1"/>
  <c r="R246" i="1"/>
  <c r="V245" i="1"/>
  <c r="U245" i="1"/>
  <c r="W245" i="1" s="1"/>
  <c r="R245" i="1"/>
  <c r="V244" i="1"/>
  <c r="U244" i="1"/>
  <c r="W244" i="1" s="1"/>
  <c r="R244" i="1"/>
  <c r="V243" i="1"/>
  <c r="U243" i="1"/>
  <c r="W243" i="1" s="1"/>
  <c r="R243" i="1"/>
  <c r="V242" i="1"/>
  <c r="U242" i="1"/>
  <c r="W242" i="1" s="1"/>
  <c r="R242" i="1"/>
  <c r="W241" i="1"/>
  <c r="V241" i="1"/>
  <c r="U241" i="1"/>
  <c r="R241" i="1"/>
  <c r="V240" i="1"/>
  <c r="U240" i="1"/>
  <c r="W240" i="1" s="1"/>
  <c r="R240" i="1"/>
  <c r="V239" i="1"/>
  <c r="U239" i="1"/>
  <c r="W239" i="1" s="1"/>
  <c r="R239" i="1"/>
  <c r="V238" i="1"/>
  <c r="U238" i="1"/>
  <c r="W238" i="1" s="1"/>
  <c r="R238" i="1"/>
  <c r="V237" i="1"/>
  <c r="U237" i="1"/>
  <c r="W237" i="1" s="1"/>
  <c r="R237" i="1"/>
  <c r="V236" i="1"/>
  <c r="U236" i="1"/>
  <c r="W236" i="1" s="1"/>
  <c r="R236" i="1"/>
  <c r="V235" i="1"/>
  <c r="U235" i="1"/>
  <c r="W235" i="1" s="1"/>
  <c r="R235" i="1"/>
  <c r="V234" i="1"/>
  <c r="U234" i="1"/>
  <c r="W234" i="1" s="1"/>
  <c r="R234" i="1"/>
  <c r="V233" i="1"/>
  <c r="U233" i="1"/>
  <c r="W233" i="1" s="1"/>
  <c r="R233" i="1"/>
  <c r="V232" i="1"/>
  <c r="U232" i="1"/>
  <c r="W232" i="1" s="1"/>
  <c r="R232" i="1"/>
  <c r="V231" i="1"/>
  <c r="U231" i="1"/>
  <c r="W231" i="1" s="1"/>
  <c r="R231" i="1"/>
  <c r="V230" i="1"/>
  <c r="U230" i="1"/>
  <c r="W230" i="1" s="1"/>
  <c r="R230" i="1"/>
  <c r="V229" i="1"/>
  <c r="U229" i="1"/>
  <c r="W229" i="1" s="1"/>
  <c r="R229" i="1"/>
  <c r="V228" i="1"/>
  <c r="U228" i="1"/>
  <c r="W228" i="1" s="1"/>
  <c r="R228" i="1"/>
  <c r="V227" i="1"/>
  <c r="U227" i="1"/>
  <c r="W227" i="1" s="1"/>
  <c r="R227" i="1"/>
  <c r="V226" i="1"/>
  <c r="U226" i="1"/>
  <c r="W226" i="1" s="1"/>
  <c r="R226" i="1"/>
  <c r="V225" i="1"/>
  <c r="U225" i="1"/>
  <c r="W225" i="1" s="1"/>
  <c r="R225" i="1"/>
  <c r="V224" i="1"/>
  <c r="U224" i="1"/>
  <c r="W224" i="1" s="1"/>
  <c r="R224" i="1"/>
  <c r="V223" i="1"/>
  <c r="U223" i="1"/>
  <c r="W223" i="1" s="1"/>
  <c r="R223" i="1"/>
  <c r="V222" i="1"/>
  <c r="U222" i="1"/>
  <c r="W222" i="1" s="1"/>
  <c r="R222" i="1"/>
  <c r="V221" i="1"/>
  <c r="U221" i="1"/>
  <c r="W221" i="1" s="1"/>
  <c r="R221" i="1"/>
  <c r="V220" i="1"/>
  <c r="U220" i="1"/>
  <c r="W220" i="1" s="1"/>
  <c r="R220" i="1"/>
  <c r="V219" i="1"/>
  <c r="U219" i="1"/>
  <c r="W219" i="1" s="1"/>
  <c r="R219" i="1"/>
  <c r="V218" i="1"/>
  <c r="U218" i="1"/>
  <c r="W218" i="1" s="1"/>
  <c r="R218" i="1"/>
  <c r="V217" i="1"/>
  <c r="U217" i="1"/>
  <c r="W217" i="1" s="1"/>
  <c r="R217" i="1"/>
  <c r="V216" i="1"/>
  <c r="U216" i="1"/>
  <c r="W216" i="1" s="1"/>
  <c r="R216" i="1"/>
  <c r="V215" i="1"/>
  <c r="U215" i="1"/>
  <c r="W215" i="1" s="1"/>
  <c r="R215" i="1"/>
  <c r="V214" i="1"/>
  <c r="U214" i="1"/>
  <c r="W214" i="1" s="1"/>
  <c r="R214" i="1"/>
  <c r="V213" i="1"/>
  <c r="U213" i="1"/>
  <c r="W213" i="1" s="1"/>
  <c r="R213" i="1"/>
  <c r="V212" i="1"/>
  <c r="U212" i="1"/>
  <c r="W212" i="1" s="1"/>
  <c r="R212" i="1"/>
  <c r="V211" i="1"/>
  <c r="U211" i="1"/>
  <c r="W211" i="1" s="1"/>
  <c r="R211" i="1"/>
  <c r="V210" i="1"/>
  <c r="U210" i="1"/>
  <c r="W210" i="1" s="1"/>
  <c r="R210" i="1"/>
  <c r="V209" i="1"/>
  <c r="U209" i="1"/>
  <c r="W209" i="1" s="1"/>
  <c r="R209" i="1"/>
  <c r="V208" i="1"/>
  <c r="U208" i="1"/>
  <c r="W208" i="1" s="1"/>
  <c r="R208" i="1"/>
  <c r="V207" i="1"/>
  <c r="U207" i="1"/>
  <c r="W207" i="1" s="1"/>
  <c r="R207" i="1"/>
  <c r="V206" i="1"/>
  <c r="U206" i="1"/>
  <c r="W206" i="1" s="1"/>
  <c r="R206" i="1"/>
  <c r="W205" i="1"/>
  <c r="V205" i="1"/>
  <c r="U205" i="1"/>
  <c r="R205" i="1"/>
  <c r="V204" i="1"/>
  <c r="U204" i="1"/>
  <c r="W204" i="1" s="1"/>
  <c r="R204" i="1"/>
  <c r="V203" i="1"/>
  <c r="U203" i="1"/>
  <c r="W203" i="1" s="1"/>
  <c r="R203" i="1"/>
  <c r="V202" i="1"/>
  <c r="U202" i="1"/>
  <c r="W202" i="1" s="1"/>
  <c r="R202" i="1"/>
  <c r="V201" i="1"/>
  <c r="U201" i="1"/>
  <c r="W201" i="1" s="1"/>
  <c r="R201" i="1"/>
  <c r="V200" i="1"/>
  <c r="U200" i="1"/>
  <c r="W200" i="1" s="1"/>
  <c r="R200" i="1"/>
  <c r="V199" i="1"/>
  <c r="U199" i="1"/>
  <c r="W199" i="1" s="1"/>
  <c r="R199" i="1"/>
  <c r="V198" i="1"/>
  <c r="U198" i="1"/>
  <c r="P198" i="1"/>
  <c r="V197" i="1"/>
  <c r="U197" i="1"/>
  <c r="P197" i="1"/>
  <c r="W197" i="1" s="1"/>
  <c r="V196" i="1"/>
  <c r="U196" i="1"/>
  <c r="P196" i="1"/>
  <c r="R196" i="1" s="1"/>
  <c r="V195" i="1"/>
  <c r="U195" i="1"/>
  <c r="P195" i="1"/>
  <c r="V194" i="1"/>
  <c r="U194" i="1"/>
  <c r="P194" i="1"/>
  <c r="V193" i="1"/>
  <c r="U193" i="1"/>
  <c r="W193" i="1" s="1"/>
  <c r="R193" i="1"/>
  <c r="V192" i="1"/>
  <c r="U192" i="1"/>
  <c r="W192" i="1" s="1"/>
  <c r="R192" i="1"/>
  <c r="V191" i="1"/>
  <c r="U191" i="1"/>
  <c r="W191" i="1" s="1"/>
  <c r="R191" i="1"/>
  <c r="V190" i="1"/>
  <c r="U190" i="1"/>
  <c r="W190" i="1" s="1"/>
  <c r="R190" i="1"/>
  <c r="V189" i="1"/>
  <c r="U189" i="1"/>
  <c r="W189" i="1" s="1"/>
  <c r="R189" i="1"/>
  <c r="V188" i="1"/>
  <c r="U188" i="1"/>
  <c r="W188" i="1" s="1"/>
  <c r="R188" i="1"/>
  <c r="V187" i="1"/>
  <c r="U187" i="1"/>
  <c r="W187" i="1" s="1"/>
  <c r="R187" i="1"/>
  <c r="V186" i="1"/>
  <c r="U186" i="1"/>
  <c r="W186" i="1" s="1"/>
  <c r="R186" i="1"/>
  <c r="V185" i="1"/>
  <c r="U185" i="1"/>
  <c r="W185" i="1" s="1"/>
  <c r="R185" i="1"/>
  <c r="V184" i="1"/>
  <c r="U184" i="1"/>
  <c r="W184" i="1" s="1"/>
  <c r="R184" i="1"/>
  <c r="V183" i="1"/>
  <c r="U183" i="1"/>
  <c r="W183" i="1" s="1"/>
  <c r="R183" i="1"/>
  <c r="AS182" i="1"/>
  <c r="W182" i="1"/>
  <c r="V182" i="1"/>
  <c r="U182" i="1"/>
  <c r="R182" i="1"/>
  <c r="AS181" i="1"/>
  <c r="V181" i="1"/>
  <c r="U181" i="1"/>
  <c r="W181" i="1" s="1"/>
  <c r="R181" i="1"/>
  <c r="AS180" i="1"/>
  <c r="V180" i="1"/>
  <c r="U180" i="1"/>
  <c r="W180" i="1" s="1"/>
  <c r="R180" i="1"/>
  <c r="V179" i="1"/>
  <c r="U179" i="1"/>
  <c r="W179" i="1" s="1"/>
  <c r="R179" i="1"/>
  <c r="AS178" i="1"/>
  <c r="V178" i="1"/>
  <c r="U178" i="1"/>
  <c r="W178" i="1" s="1"/>
  <c r="R178" i="1"/>
  <c r="V177" i="1"/>
  <c r="U177" i="1"/>
  <c r="W177" i="1" s="1"/>
  <c r="R177" i="1"/>
  <c r="V176" i="1"/>
  <c r="U176" i="1"/>
  <c r="W176" i="1" s="1"/>
  <c r="R176" i="1"/>
  <c r="V175" i="1"/>
  <c r="U175" i="1"/>
  <c r="W175" i="1" s="1"/>
  <c r="R175" i="1"/>
  <c r="V174" i="1"/>
  <c r="U174" i="1"/>
  <c r="W174" i="1" s="1"/>
  <c r="R174" i="1"/>
  <c r="V173" i="1"/>
  <c r="U173" i="1"/>
  <c r="W173" i="1" s="1"/>
  <c r="R173" i="1"/>
  <c r="V172" i="1"/>
  <c r="U172" i="1"/>
  <c r="W172" i="1" s="1"/>
  <c r="R172" i="1"/>
  <c r="V171" i="1"/>
  <c r="U171" i="1"/>
  <c r="W171" i="1" s="1"/>
  <c r="R171" i="1"/>
  <c r="W170" i="1"/>
  <c r="V170" i="1"/>
  <c r="U170" i="1"/>
  <c r="R170" i="1"/>
  <c r="V169" i="1"/>
  <c r="U169" i="1"/>
  <c r="W169" i="1" s="1"/>
  <c r="R169" i="1"/>
  <c r="V168" i="1"/>
  <c r="U168" i="1"/>
  <c r="W168" i="1" s="1"/>
  <c r="R168" i="1"/>
  <c r="V167" i="1"/>
  <c r="U167" i="1"/>
  <c r="W167" i="1" s="1"/>
  <c r="R167" i="1"/>
  <c r="V166" i="1"/>
  <c r="U166" i="1"/>
  <c r="W166" i="1" s="1"/>
  <c r="R166" i="1"/>
  <c r="V165" i="1"/>
  <c r="U165" i="1"/>
  <c r="W165" i="1" s="1"/>
  <c r="R165" i="1"/>
  <c r="V164" i="1"/>
  <c r="U164" i="1"/>
  <c r="W164" i="1" s="1"/>
  <c r="R164" i="1"/>
  <c r="V163" i="1"/>
  <c r="U163" i="1"/>
  <c r="W163" i="1" s="1"/>
  <c r="R163" i="1"/>
  <c r="V162" i="1"/>
  <c r="U162" i="1"/>
  <c r="W162" i="1" s="1"/>
  <c r="R162" i="1"/>
  <c r="V161" i="1"/>
  <c r="U161" i="1"/>
  <c r="W161" i="1" s="1"/>
  <c r="R161" i="1"/>
  <c r="V160" i="1"/>
  <c r="U160" i="1"/>
  <c r="W160" i="1" s="1"/>
  <c r="R160" i="1"/>
  <c r="V159" i="1"/>
  <c r="U159" i="1"/>
  <c r="W159" i="1" s="1"/>
  <c r="R159" i="1"/>
  <c r="V158" i="1"/>
  <c r="U158" i="1"/>
  <c r="W158" i="1" s="1"/>
  <c r="R158" i="1"/>
  <c r="V157" i="1"/>
  <c r="U157" i="1"/>
  <c r="W157" i="1" s="1"/>
  <c r="R157" i="1"/>
  <c r="V156" i="1"/>
  <c r="U156" i="1"/>
  <c r="W156" i="1" s="1"/>
  <c r="R156" i="1"/>
  <c r="V155" i="1"/>
  <c r="U155" i="1"/>
  <c r="W155" i="1" s="1"/>
  <c r="R155" i="1"/>
  <c r="V154" i="1"/>
  <c r="U154" i="1"/>
  <c r="W154" i="1" s="1"/>
  <c r="R154" i="1"/>
  <c r="V153" i="1"/>
  <c r="U153" i="1"/>
  <c r="W153" i="1" s="1"/>
  <c r="R153" i="1"/>
  <c r="V152" i="1"/>
  <c r="U152" i="1"/>
  <c r="W152" i="1" s="1"/>
  <c r="R152" i="1"/>
  <c r="V151" i="1"/>
  <c r="U151" i="1"/>
  <c r="W151" i="1" s="1"/>
  <c r="R151" i="1"/>
  <c r="V150" i="1"/>
  <c r="U150" i="1"/>
  <c r="W150" i="1" s="1"/>
  <c r="R150" i="1"/>
  <c r="V149" i="1"/>
  <c r="U149" i="1"/>
  <c r="W149" i="1" s="1"/>
  <c r="R149" i="1"/>
  <c r="V148" i="1"/>
  <c r="U148" i="1"/>
  <c r="W148" i="1" s="1"/>
  <c r="R148" i="1"/>
  <c r="V147" i="1"/>
  <c r="U147" i="1"/>
  <c r="W147" i="1" s="1"/>
  <c r="R147" i="1"/>
  <c r="T146" i="1"/>
  <c r="R146" i="1"/>
  <c r="V145" i="1"/>
  <c r="U145" i="1"/>
  <c r="W145" i="1" s="1"/>
  <c r="R145" i="1"/>
  <c r="V144" i="1"/>
  <c r="U144" i="1"/>
  <c r="W144" i="1" s="1"/>
  <c r="R144" i="1"/>
  <c r="V143" i="1"/>
  <c r="U143" i="1"/>
  <c r="W143" i="1" s="1"/>
  <c r="R143" i="1"/>
  <c r="V142" i="1"/>
  <c r="U142" i="1"/>
  <c r="W142" i="1" s="1"/>
  <c r="R142" i="1"/>
  <c r="V141" i="1"/>
  <c r="U141" i="1"/>
  <c r="W141" i="1" s="1"/>
  <c r="R141" i="1"/>
  <c r="V140" i="1"/>
  <c r="U140" i="1"/>
  <c r="W140" i="1" s="1"/>
  <c r="R140" i="1"/>
  <c r="V139" i="1"/>
  <c r="U139" i="1"/>
  <c r="W139" i="1" s="1"/>
  <c r="R139" i="1"/>
  <c r="V138" i="1"/>
  <c r="U138" i="1"/>
  <c r="W138" i="1" s="1"/>
  <c r="R138" i="1"/>
  <c r="V137" i="1"/>
  <c r="U137" i="1"/>
  <c r="W137" i="1" s="1"/>
  <c r="R137" i="1"/>
  <c r="V136" i="1"/>
  <c r="U136" i="1"/>
  <c r="W136" i="1" s="1"/>
  <c r="R136" i="1"/>
  <c r="V135" i="1"/>
  <c r="U135" i="1"/>
  <c r="W135" i="1" s="1"/>
  <c r="R135" i="1"/>
  <c r="V134" i="1"/>
  <c r="U134" i="1"/>
  <c r="W134" i="1" s="1"/>
  <c r="R134" i="1"/>
  <c r="V133" i="1"/>
  <c r="U133" i="1"/>
  <c r="W133" i="1" s="1"/>
  <c r="R133" i="1"/>
  <c r="V132" i="1"/>
  <c r="U132" i="1"/>
  <c r="W132" i="1" s="1"/>
  <c r="R132" i="1"/>
  <c r="V131" i="1"/>
  <c r="U131" i="1"/>
  <c r="W131" i="1" s="1"/>
  <c r="R131" i="1"/>
  <c r="V130" i="1"/>
  <c r="U130" i="1"/>
  <c r="W130" i="1" s="1"/>
  <c r="R130" i="1"/>
  <c r="V129" i="1"/>
  <c r="U129" i="1"/>
  <c r="W129" i="1" s="1"/>
  <c r="R129" i="1"/>
  <c r="V128" i="1"/>
  <c r="U128" i="1"/>
  <c r="W128" i="1" s="1"/>
  <c r="R128" i="1"/>
  <c r="V127" i="1"/>
  <c r="U127" i="1"/>
  <c r="W127" i="1" s="1"/>
  <c r="R127" i="1"/>
  <c r="V126" i="1"/>
  <c r="U126" i="1"/>
  <c r="W126" i="1" s="1"/>
  <c r="R126" i="1"/>
  <c r="V125" i="1"/>
  <c r="U125" i="1"/>
  <c r="W125" i="1" s="1"/>
  <c r="R125" i="1"/>
  <c r="W124" i="1"/>
  <c r="V124" i="1"/>
  <c r="U124" i="1"/>
  <c r="R124" i="1"/>
  <c r="V123" i="1"/>
  <c r="U123" i="1"/>
  <c r="W123" i="1" s="1"/>
  <c r="R123" i="1"/>
  <c r="V122" i="1"/>
  <c r="U122" i="1"/>
  <c r="W122" i="1" s="1"/>
  <c r="R122" i="1"/>
  <c r="V121" i="1"/>
  <c r="U121" i="1"/>
  <c r="W121" i="1" s="1"/>
  <c r="R121" i="1"/>
  <c r="V120" i="1"/>
  <c r="U120" i="1"/>
  <c r="W120" i="1" s="1"/>
  <c r="R120" i="1"/>
  <c r="V119" i="1"/>
  <c r="U119" i="1"/>
  <c r="W119" i="1" s="1"/>
  <c r="R119" i="1"/>
  <c r="V118" i="1"/>
  <c r="U118" i="1"/>
  <c r="W118" i="1" s="1"/>
  <c r="R118" i="1"/>
  <c r="V117" i="1"/>
  <c r="U117" i="1"/>
  <c r="W117" i="1" s="1"/>
  <c r="R117" i="1"/>
  <c r="V116" i="1"/>
  <c r="U116" i="1"/>
  <c r="W116" i="1" s="1"/>
  <c r="R116" i="1"/>
  <c r="V115" i="1"/>
  <c r="U115" i="1"/>
  <c r="W115" i="1" s="1"/>
  <c r="R115" i="1"/>
  <c r="V114" i="1"/>
  <c r="U114" i="1"/>
  <c r="W114" i="1" s="1"/>
  <c r="R114" i="1"/>
  <c r="V113" i="1"/>
  <c r="U113" i="1"/>
  <c r="W113" i="1" s="1"/>
  <c r="R113" i="1"/>
  <c r="V112" i="1"/>
  <c r="U112" i="1"/>
  <c r="W112" i="1" s="1"/>
  <c r="R112" i="1"/>
  <c r="V111" i="1"/>
  <c r="U111" i="1"/>
  <c r="W111" i="1" s="1"/>
  <c r="R111" i="1"/>
  <c r="V110" i="1"/>
  <c r="U110" i="1"/>
  <c r="W110" i="1" s="1"/>
  <c r="R110" i="1"/>
  <c r="T109" i="1"/>
  <c r="V109" i="1" s="1"/>
  <c r="R109" i="1"/>
  <c r="V108" i="1"/>
  <c r="U108" i="1"/>
  <c r="W108" i="1" s="1"/>
  <c r="R108" i="1"/>
  <c r="T107" i="1"/>
  <c r="U107" i="1" s="1"/>
  <c r="W107" i="1" s="1"/>
  <c r="R107" i="1"/>
  <c r="T106" i="1"/>
  <c r="V106" i="1" s="1"/>
  <c r="R106" i="1"/>
  <c r="V105" i="1"/>
  <c r="U105" i="1"/>
  <c r="W105" i="1" s="1"/>
  <c r="R105" i="1"/>
  <c r="T104" i="1"/>
  <c r="V104" i="1" s="1"/>
  <c r="R104" i="1"/>
  <c r="T103" i="1"/>
  <c r="R103" i="1"/>
  <c r="T102" i="1"/>
  <c r="V102" i="1" s="1"/>
  <c r="R102" i="1"/>
  <c r="T101" i="1"/>
  <c r="U101" i="1" s="1"/>
  <c r="W101" i="1" s="1"/>
  <c r="R101" i="1"/>
  <c r="T100" i="1"/>
  <c r="R100" i="1"/>
  <c r="T99" i="1"/>
  <c r="V99" i="1" s="1"/>
  <c r="R99" i="1"/>
  <c r="T98" i="1"/>
  <c r="V98" i="1" s="1"/>
  <c r="R98" i="1"/>
  <c r="T97" i="1"/>
  <c r="V97" i="1" s="1"/>
  <c r="R97" i="1"/>
  <c r="V96" i="1"/>
  <c r="U96" i="1"/>
  <c r="W96" i="1" s="1"/>
  <c r="R96" i="1"/>
  <c r="V95" i="1"/>
  <c r="U95" i="1"/>
  <c r="W95" i="1" s="1"/>
  <c r="R95" i="1"/>
  <c r="T94" i="1"/>
  <c r="U94" i="1" s="1"/>
  <c r="W94" i="1" s="1"/>
  <c r="R94" i="1"/>
  <c r="T93" i="1"/>
  <c r="V93" i="1" s="1"/>
  <c r="R93" i="1"/>
  <c r="T92" i="1"/>
  <c r="R92" i="1"/>
  <c r="V91" i="1"/>
  <c r="U91" i="1"/>
  <c r="W91" i="1" s="1"/>
  <c r="R91" i="1"/>
  <c r="T90" i="1"/>
  <c r="V90" i="1" s="1"/>
  <c r="R90" i="1"/>
  <c r="T89" i="1"/>
  <c r="R89" i="1"/>
  <c r="T88" i="1"/>
  <c r="V88" i="1" s="1"/>
  <c r="R88" i="1"/>
  <c r="T87" i="1"/>
  <c r="U87" i="1" s="1"/>
  <c r="W87" i="1" s="1"/>
  <c r="R87" i="1"/>
  <c r="T86" i="1"/>
  <c r="V86" i="1" s="1"/>
  <c r="R86" i="1"/>
  <c r="T85" i="1"/>
  <c r="V85" i="1" s="1"/>
  <c r="R85" i="1"/>
  <c r="T84" i="1"/>
  <c r="R84" i="1"/>
  <c r="V83" i="1"/>
  <c r="U83" i="1"/>
  <c r="W83" i="1" s="1"/>
  <c r="R83" i="1"/>
  <c r="T82" i="1"/>
  <c r="V82" i="1" s="1"/>
  <c r="R82" i="1"/>
  <c r="T81" i="1"/>
  <c r="V81" i="1" s="1"/>
  <c r="P81" i="1"/>
  <c r="R81" i="1" s="1"/>
  <c r="T80" i="1"/>
  <c r="V80" i="1" s="1"/>
  <c r="R80" i="1"/>
  <c r="T79" i="1"/>
  <c r="U79" i="1" s="1"/>
  <c r="P79" i="1"/>
  <c r="AS79" i="1" s="1"/>
  <c r="T78" i="1"/>
  <c r="P78" i="1"/>
  <c r="T77" i="1"/>
  <c r="U77" i="1" s="1"/>
  <c r="P77" i="1"/>
  <c r="R77" i="1" s="1"/>
  <c r="T76" i="1"/>
  <c r="P76" i="1"/>
  <c r="T75" i="1"/>
  <c r="V75" i="1" s="1"/>
  <c r="P75" i="1"/>
  <c r="V74" i="1"/>
  <c r="U74" i="1"/>
  <c r="W74" i="1" s="1"/>
  <c r="R74" i="1"/>
  <c r="T73" i="1"/>
  <c r="U73" i="1" s="1"/>
  <c r="W73" i="1" s="1"/>
  <c r="R73" i="1"/>
  <c r="V72" i="1"/>
  <c r="U72" i="1"/>
  <c r="W72" i="1" s="1"/>
  <c r="R72" i="1"/>
  <c r="V71" i="1"/>
  <c r="U71" i="1"/>
  <c r="W71" i="1" s="1"/>
  <c r="R71" i="1"/>
  <c r="V70" i="1"/>
  <c r="U70" i="1"/>
  <c r="W70" i="1" s="1"/>
  <c r="R70" i="1"/>
  <c r="V69" i="1"/>
  <c r="U69" i="1"/>
  <c r="W69" i="1" s="1"/>
  <c r="R69" i="1"/>
  <c r="V68" i="1"/>
  <c r="U68" i="1"/>
  <c r="W68" i="1" s="1"/>
  <c r="R68" i="1"/>
  <c r="V67" i="1"/>
  <c r="U67" i="1"/>
  <c r="W67" i="1" s="1"/>
  <c r="R67" i="1"/>
  <c r="V66" i="1"/>
  <c r="U66" i="1"/>
  <c r="W66" i="1" s="1"/>
  <c r="R66" i="1"/>
  <c r="W65" i="1"/>
  <c r="V65" i="1"/>
  <c r="U65" i="1"/>
  <c r="R65" i="1"/>
  <c r="V64" i="1"/>
  <c r="U64" i="1"/>
  <c r="W64" i="1" s="1"/>
  <c r="R64" i="1"/>
  <c r="V63" i="1"/>
  <c r="U63" i="1"/>
  <c r="W63" i="1" s="1"/>
  <c r="R63" i="1"/>
  <c r="V62" i="1"/>
  <c r="U62" i="1"/>
  <c r="W62" i="1" s="1"/>
  <c r="R62" i="1"/>
  <c r="V61" i="1"/>
  <c r="U61" i="1"/>
  <c r="W61" i="1" s="1"/>
  <c r="R61" i="1"/>
  <c r="V60" i="1"/>
  <c r="U60" i="1"/>
  <c r="W60" i="1" s="1"/>
  <c r="R60" i="1"/>
  <c r="V59" i="1"/>
  <c r="U59" i="1"/>
  <c r="W59" i="1" s="1"/>
  <c r="R59" i="1"/>
  <c r="V58" i="1"/>
  <c r="U58" i="1"/>
  <c r="W58" i="1" s="1"/>
  <c r="R58" i="1"/>
  <c r="V57" i="1"/>
  <c r="U57" i="1"/>
  <c r="W57" i="1" s="1"/>
  <c r="R57" i="1"/>
  <c r="V56" i="1"/>
  <c r="U56" i="1"/>
  <c r="W56" i="1" s="1"/>
  <c r="R56" i="1"/>
  <c r="V55" i="1"/>
  <c r="U55" i="1"/>
  <c r="W55" i="1" s="1"/>
  <c r="R55" i="1"/>
  <c r="V54" i="1"/>
  <c r="U54" i="1"/>
  <c r="W54" i="1" s="1"/>
  <c r="R54" i="1"/>
  <c r="V53" i="1"/>
  <c r="U53" i="1"/>
  <c r="W53" i="1" s="1"/>
  <c r="R53" i="1"/>
  <c r="V52" i="1"/>
  <c r="U52" i="1"/>
  <c r="W52" i="1" s="1"/>
  <c r="R52" i="1"/>
  <c r="V51" i="1"/>
  <c r="U51" i="1"/>
  <c r="P51" i="1"/>
  <c r="V50" i="1"/>
  <c r="U50" i="1"/>
  <c r="P50" i="1"/>
  <c r="R50" i="1" s="1"/>
  <c r="V49" i="1"/>
  <c r="U49" i="1"/>
  <c r="W49" i="1" s="1"/>
  <c r="R49" i="1"/>
  <c r="V48" i="1"/>
  <c r="U48" i="1"/>
  <c r="P48" i="1"/>
  <c r="R48" i="1" s="1"/>
  <c r="V47" i="1"/>
  <c r="U47" i="1"/>
  <c r="W47" i="1" s="1"/>
  <c r="R47" i="1"/>
  <c r="V46" i="1"/>
  <c r="U46" i="1"/>
  <c r="W46" i="1" s="1"/>
  <c r="R46" i="1"/>
  <c r="V45" i="1"/>
  <c r="U45" i="1"/>
  <c r="W45" i="1" s="1"/>
  <c r="R45" i="1"/>
  <c r="V44" i="1"/>
  <c r="U44" i="1"/>
  <c r="P44" i="1"/>
  <c r="AS44" i="1" s="1"/>
  <c r="V43" i="1"/>
  <c r="U43" i="1"/>
  <c r="W43" i="1" s="1"/>
  <c r="R43" i="1"/>
  <c r="V42" i="1"/>
  <c r="U42" i="1"/>
  <c r="W42" i="1" s="1"/>
  <c r="R42" i="1"/>
  <c r="V41" i="1"/>
  <c r="U41" i="1"/>
  <c r="W41" i="1" s="1"/>
  <c r="R41" i="1"/>
  <c r="V40" i="1"/>
  <c r="U40" i="1"/>
  <c r="W40" i="1" s="1"/>
  <c r="R40" i="1"/>
  <c r="V39" i="1"/>
  <c r="U39" i="1"/>
  <c r="W39" i="1" s="1"/>
  <c r="R39" i="1"/>
  <c r="V38" i="1"/>
  <c r="U38" i="1"/>
  <c r="W38" i="1" s="1"/>
  <c r="R38" i="1"/>
  <c r="V37" i="1"/>
  <c r="U37" i="1"/>
  <c r="W37" i="1" s="1"/>
  <c r="R37" i="1"/>
  <c r="V36" i="1"/>
  <c r="U36" i="1"/>
  <c r="W36" i="1" s="1"/>
  <c r="R36" i="1"/>
  <c r="V35" i="1"/>
  <c r="U35" i="1"/>
  <c r="W35" i="1" s="1"/>
  <c r="R35" i="1"/>
  <c r="V34" i="1"/>
  <c r="U34" i="1"/>
  <c r="W34" i="1" s="1"/>
  <c r="R34" i="1"/>
  <c r="V33" i="1"/>
  <c r="U33" i="1"/>
  <c r="W33" i="1" s="1"/>
  <c r="R33" i="1"/>
  <c r="V32" i="1"/>
  <c r="U32" i="1"/>
  <c r="W32" i="1" s="1"/>
  <c r="R32" i="1"/>
  <c r="V31" i="1"/>
  <c r="U31" i="1"/>
  <c r="W31" i="1" s="1"/>
  <c r="R31" i="1"/>
  <c r="V30" i="1"/>
  <c r="U30" i="1"/>
  <c r="W30" i="1" s="1"/>
  <c r="R30" i="1"/>
  <c r="V29" i="1"/>
  <c r="U29" i="1"/>
  <c r="W29" i="1" s="1"/>
  <c r="R29" i="1"/>
  <c r="V28" i="1"/>
  <c r="U28" i="1"/>
  <c r="W28" i="1" s="1"/>
  <c r="R28" i="1"/>
  <c r="W27" i="1"/>
  <c r="V27" i="1"/>
  <c r="U27" i="1"/>
  <c r="R27" i="1"/>
  <c r="V26" i="1"/>
  <c r="U26" i="1"/>
  <c r="W26" i="1" s="1"/>
  <c r="R26" i="1"/>
  <c r="V25" i="1"/>
  <c r="U25" i="1"/>
  <c r="W25" i="1" s="1"/>
  <c r="R25" i="1"/>
  <c r="V24" i="1"/>
  <c r="U24" i="1"/>
  <c r="W24" i="1" s="1"/>
  <c r="R24" i="1"/>
  <c r="V23" i="1"/>
  <c r="U23" i="1"/>
  <c r="W23" i="1" s="1"/>
  <c r="R23" i="1"/>
  <c r="V22" i="1"/>
  <c r="U22" i="1"/>
  <c r="W22" i="1" s="1"/>
  <c r="R22" i="1"/>
  <c r="V21" i="1"/>
  <c r="U21" i="1"/>
  <c r="W21" i="1" s="1"/>
  <c r="R21" i="1"/>
  <c r="W20" i="1"/>
  <c r="V20" i="1"/>
  <c r="U20" i="1"/>
  <c r="R20" i="1"/>
  <c r="V19" i="1"/>
  <c r="U19" i="1"/>
  <c r="W19" i="1" s="1"/>
  <c r="R19" i="1"/>
  <c r="V18" i="1"/>
  <c r="U18" i="1"/>
  <c r="W18" i="1" s="1"/>
  <c r="R18" i="1"/>
  <c r="V17" i="1"/>
  <c r="U17" i="1"/>
  <c r="W17" i="1" s="1"/>
  <c r="R17" i="1"/>
  <c r="V16" i="1"/>
  <c r="U16" i="1"/>
  <c r="W16" i="1" s="1"/>
  <c r="R16" i="1"/>
  <c r="V15" i="1"/>
  <c r="U15" i="1"/>
  <c r="W15" i="1" s="1"/>
  <c r="R15" i="1"/>
  <c r="V14" i="1"/>
  <c r="U14" i="1"/>
  <c r="W14" i="1" s="1"/>
  <c r="R14" i="1"/>
  <c r="V13" i="1"/>
  <c r="U13" i="1"/>
  <c r="W13" i="1" s="1"/>
  <c r="R13" i="1"/>
  <c r="V12" i="1"/>
  <c r="U12" i="1"/>
  <c r="W12" i="1" s="1"/>
  <c r="R12" i="1"/>
  <c r="V11" i="1"/>
  <c r="U11" i="1"/>
  <c r="W11" i="1" s="1"/>
  <c r="R11" i="1"/>
  <c r="V10" i="1"/>
  <c r="U10" i="1"/>
  <c r="W10" i="1" s="1"/>
  <c r="R10" i="1"/>
  <c r="V9" i="1"/>
  <c r="U9" i="1"/>
  <c r="W9" i="1" s="1"/>
  <c r="R9" i="1"/>
  <c r="V8" i="1"/>
  <c r="U8" i="1"/>
  <c r="W8" i="1" s="1"/>
  <c r="R8" i="1"/>
  <c r="V7" i="1"/>
  <c r="U7" i="1"/>
  <c r="W7" i="1" s="1"/>
  <c r="R7" i="1"/>
  <c r="V6" i="1"/>
  <c r="U6" i="1"/>
  <c r="W6" i="1" s="1"/>
  <c r="R6" i="1"/>
  <c r="V5" i="1"/>
  <c r="U5" i="1"/>
  <c r="W5" i="1" s="1"/>
  <c r="R5" i="1"/>
  <c r="V4" i="1"/>
  <c r="U4" i="1"/>
  <c r="W4" i="1" s="1"/>
  <c r="R4" i="1"/>
  <c r="V3" i="1"/>
  <c r="U3" i="1"/>
  <c r="W3" i="1" s="1"/>
  <c r="R3" i="1"/>
  <c r="V2" i="1"/>
  <c r="U2" i="1"/>
  <c r="W2" i="1" s="1"/>
  <c r="R2" i="1"/>
  <c r="U380" i="1" l="1"/>
  <c r="W380" i="1" s="1"/>
  <c r="V101" i="1"/>
  <c r="V337" i="1"/>
  <c r="V368" i="1"/>
  <c r="U388" i="1"/>
  <c r="W388" i="1" s="1"/>
  <c r="V73" i="1"/>
  <c r="U82" i="1"/>
  <c r="W82" i="1" s="1"/>
  <c r="U85" i="1"/>
  <c r="W85" i="1" s="1"/>
  <c r="V340" i="1"/>
  <c r="U484" i="1"/>
  <c r="W484" i="1" s="1"/>
  <c r="U438" i="1"/>
  <c r="W438" i="1" s="1"/>
  <c r="R197" i="1"/>
  <c r="U324" i="1"/>
  <c r="W324" i="1" s="1"/>
  <c r="AS197" i="1"/>
  <c r="V311" i="1"/>
  <c r="U387" i="1"/>
  <c r="W387" i="1" s="1"/>
  <c r="U426" i="1"/>
  <c r="W426" i="1" s="1"/>
  <c r="U81" i="1"/>
  <c r="W81" i="1" s="1"/>
  <c r="U86" i="1"/>
  <c r="W86" i="1" s="1"/>
  <c r="W196" i="1"/>
  <c r="W194" i="1"/>
  <c r="V389" i="1"/>
  <c r="U389" i="1"/>
  <c r="W389" i="1" s="1"/>
  <c r="U348" i="1"/>
  <c r="W348" i="1" s="1"/>
  <c r="V348" i="1"/>
  <c r="U367" i="1"/>
  <c r="W367" i="1" s="1"/>
  <c r="V367" i="1"/>
  <c r="U97" i="1"/>
  <c r="W97" i="1" s="1"/>
  <c r="U98" i="1"/>
  <c r="W98" i="1" s="1"/>
  <c r="U313" i="1"/>
  <c r="W313" i="1" s="1"/>
  <c r="V313" i="1"/>
  <c r="U332" i="1"/>
  <c r="W332" i="1" s="1"/>
  <c r="V356" i="1"/>
  <c r="U356" i="1"/>
  <c r="W356" i="1" s="1"/>
  <c r="U433" i="1"/>
  <c r="W433" i="1" s="1"/>
  <c r="V320" i="1"/>
  <c r="U320" i="1"/>
  <c r="W320" i="1" s="1"/>
  <c r="U424" i="1"/>
  <c r="W424" i="1" s="1"/>
  <c r="V424" i="1"/>
  <c r="V92" i="1"/>
  <c r="U92" i="1"/>
  <c r="W92" i="1" s="1"/>
  <c r="V363" i="1"/>
  <c r="U363" i="1"/>
  <c r="W363" i="1" s="1"/>
  <c r="R44" i="1"/>
  <c r="U308" i="1"/>
  <c r="W308" i="1" s="1"/>
  <c r="V308" i="1"/>
  <c r="AS76" i="1"/>
  <c r="R76" i="1"/>
  <c r="V100" i="1"/>
  <c r="U100" i="1"/>
  <c r="W100" i="1" s="1"/>
  <c r="V103" i="1"/>
  <c r="U103" i="1"/>
  <c r="W103" i="1" s="1"/>
  <c r="U84" i="1"/>
  <c r="W84" i="1" s="1"/>
  <c r="V84" i="1"/>
  <c r="R194" i="1"/>
  <c r="AS51" i="1"/>
  <c r="R51" i="1"/>
  <c r="U99" i="1"/>
  <c r="W99" i="1" s="1"/>
  <c r="U102" i="1"/>
  <c r="W102" i="1" s="1"/>
  <c r="W51" i="1"/>
  <c r="AS194" i="1"/>
  <c r="U309" i="1"/>
  <c r="W309" i="1" s="1"/>
  <c r="V309" i="1"/>
  <c r="U423" i="1"/>
  <c r="W423" i="1" s="1"/>
  <c r="R423" i="1"/>
  <c r="U357" i="1"/>
  <c r="W357" i="1" s="1"/>
  <c r="W198" i="1"/>
  <c r="V335" i="1"/>
  <c r="U335" i="1"/>
  <c r="W335" i="1" s="1"/>
  <c r="V360" i="1"/>
  <c r="U360" i="1"/>
  <c r="W360" i="1" s="1"/>
  <c r="U425" i="1"/>
  <c r="W425" i="1" s="1"/>
  <c r="U429" i="1"/>
  <c r="W429" i="1" s="1"/>
  <c r="U104" i="1"/>
  <c r="W104" i="1" s="1"/>
  <c r="V384" i="1"/>
  <c r="U384" i="1"/>
  <c r="W384" i="1" s="1"/>
  <c r="V465" i="1"/>
  <c r="U465" i="1"/>
  <c r="W465" i="1" s="1"/>
  <c r="V349" i="1"/>
  <c r="V357" i="1"/>
  <c r="AS75" i="1"/>
  <c r="R75" i="1"/>
  <c r="U396" i="1"/>
  <c r="W396" i="1" s="1"/>
  <c r="U400" i="1"/>
  <c r="W400" i="1" s="1"/>
  <c r="V329" i="1"/>
  <c r="U329" i="1"/>
  <c r="W329" i="1" s="1"/>
  <c r="U352" i="1"/>
  <c r="W352" i="1" s="1"/>
  <c r="U390" i="1"/>
  <c r="W390" i="1" s="1"/>
  <c r="V392" i="1"/>
  <c r="R421" i="1"/>
  <c r="U435" i="1"/>
  <c r="W435" i="1" s="1"/>
  <c r="U437" i="1"/>
  <c r="W437" i="1" s="1"/>
  <c r="W44" i="1"/>
  <c r="R78" i="1"/>
  <c r="AS78" i="1"/>
  <c r="R79" i="1"/>
  <c r="V341" i="1"/>
  <c r="U364" i="1"/>
  <c r="W364" i="1" s="1"/>
  <c r="U365" i="1"/>
  <c r="W365" i="1" s="1"/>
  <c r="V365" i="1"/>
  <c r="U391" i="1"/>
  <c r="W391" i="1" s="1"/>
  <c r="V395" i="1"/>
  <c r="R424" i="1"/>
  <c r="R425" i="1"/>
  <c r="U436" i="1"/>
  <c r="W436" i="1" s="1"/>
  <c r="V426" i="1"/>
  <c r="W48" i="1"/>
  <c r="V344" i="1"/>
  <c r="U344" i="1"/>
  <c r="W344" i="1" s="1"/>
  <c r="W79" i="1"/>
  <c r="AS196" i="1"/>
  <c r="W77" i="1"/>
  <c r="V339" i="1"/>
  <c r="U80" i="1"/>
  <c r="W80" i="1" s="1"/>
  <c r="U339" i="1"/>
  <c r="W339" i="1" s="1"/>
  <c r="U90" i="1"/>
  <c r="W90" i="1" s="1"/>
  <c r="U93" i="1"/>
  <c r="W93" i="1" s="1"/>
  <c r="V107" i="1"/>
  <c r="V146" i="1"/>
  <c r="U146" i="1"/>
  <c r="W146" i="1" s="1"/>
  <c r="V321" i="1"/>
  <c r="U321" i="1"/>
  <c r="W321" i="1" s="1"/>
  <c r="AS50" i="1"/>
  <c r="U78" i="1"/>
  <c r="W78" i="1" s="1"/>
  <c r="V78" i="1"/>
  <c r="V79" i="1"/>
  <c r="U106" i="1"/>
  <c r="W106" i="1" s="1"/>
  <c r="U314" i="1"/>
  <c r="W314" i="1" s="1"/>
  <c r="V314" i="1"/>
  <c r="AS48" i="1"/>
  <c r="U315" i="1"/>
  <c r="W315" i="1" s="1"/>
  <c r="V315" i="1"/>
  <c r="V87" i="1"/>
  <c r="U75" i="1"/>
  <c r="W75" i="1" s="1"/>
  <c r="U76" i="1"/>
  <c r="W76" i="1" s="1"/>
  <c r="V77" i="1"/>
  <c r="U89" i="1"/>
  <c r="W89" i="1" s="1"/>
  <c r="U109" i="1"/>
  <c r="W109" i="1" s="1"/>
  <c r="V76" i="1"/>
  <c r="V89" i="1"/>
  <c r="AS195" i="1"/>
  <c r="R195" i="1"/>
  <c r="V346" i="1"/>
  <c r="U346" i="1"/>
  <c r="W346" i="1" s="1"/>
  <c r="V347" i="1"/>
  <c r="W50" i="1"/>
  <c r="AS77" i="1"/>
  <c r="AS81" i="1"/>
  <c r="U88" i="1"/>
  <c r="W88" i="1" s="1"/>
  <c r="V94" i="1"/>
  <c r="W195" i="1"/>
  <c r="U347" i="1"/>
  <c r="W347" i="1" s="1"/>
  <c r="U306" i="1"/>
  <c r="W306" i="1" s="1"/>
  <c r="V306" i="1"/>
  <c r="V359" i="1"/>
  <c r="U359" i="1"/>
  <c r="W359" i="1" s="1"/>
  <c r="V362" i="1"/>
  <c r="U362" i="1"/>
  <c r="W362" i="1" s="1"/>
  <c r="U307" i="1"/>
  <c r="W307" i="1" s="1"/>
  <c r="V307" i="1"/>
  <c r="U323" i="1"/>
  <c r="W323" i="1" s="1"/>
  <c r="V422" i="1"/>
  <c r="U422" i="1"/>
  <c r="W422" i="1" s="1"/>
  <c r="AS198" i="1"/>
  <c r="V323" i="1"/>
  <c r="U394" i="1"/>
  <c r="W394" i="1" s="1"/>
  <c r="V394" i="1"/>
  <c r="R430" i="1"/>
  <c r="R198" i="1"/>
  <c r="V325" i="1"/>
  <c r="U325" i="1"/>
  <c r="W325" i="1" s="1"/>
  <c r="V333" i="1"/>
  <c r="V355" i="1"/>
  <c r="V319" i="1"/>
  <c r="U319" i="1"/>
  <c r="W319" i="1" s="1"/>
  <c r="U333" i="1"/>
  <c r="W333" i="1" s="1"/>
  <c r="V334" i="1"/>
  <c r="U334" i="1"/>
  <c r="W334" i="1" s="1"/>
  <c r="V343" i="1"/>
  <c r="U343" i="1"/>
  <c r="W343" i="1" s="1"/>
  <c r="U355" i="1"/>
  <c r="W355" i="1" s="1"/>
  <c r="R428" i="1"/>
  <c r="U310" i="1"/>
  <c r="W310" i="1" s="1"/>
  <c r="V310" i="1"/>
  <c r="U318" i="1"/>
  <c r="W318" i="1" s="1"/>
  <c r="U379" i="1"/>
  <c r="W379" i="1" s="1"/>
  <c r="U485" i="1"/>
  <c r="W485" i="1" s="1"/>
  <c r="U312" i="1"/>
  <c r="W312" i="1" s="1"/>
  <c r="V312" i="1"/>
  <c r="V318" i="1"/>
  <c r="V336" i="1"/>
  <c r="U361" i="1"/>
  <c r="W361" i="1" s="1"/>
  <c r="V361" i="1"/>
  <c r="V379" i="1"/>
  <c r="V385" i="1"/>
  <c r="V485" i="1"/>
  <c r="U322" i="1"/>
  <c r="W322" i="1" s="1"/>
  <c r="U345" i="1"/>
  <c r="W345" i="1" s="1"/>
  <c r="V386" i="1"/>
  <c r="U386" i="1"/>
  <c r="W386" i="1" s="1"/>
  <c r="V399" i="1"/>
  <c r="V427" i="1"/>
  <c r="U427" i="1"/>
  <c r="W427" i="1" s="1"/>
  <c r="V322" i="1"/>
  <c r="V345" i="1"/>
  <c r="U353" i="1"/>
  <c r="W353" i="1" s="1"/>
  <c r="V353" i="1"/>
  <c r="U399" i="1"/>
  <c r="W399" i="1" s="1"/>
  <c r="R431" i="1"/>
  <c r="U431" i="1"/>
  <c r="W431" i="1" s="1"/>
  <c r="V350" i="1"/>
  <c r="U350" i="1"/>
  <c r="W350" i="1" s="1"/>
  <c r="V331" i="1"/>
  <c r="V342" i="1"/>
  <c r="U342" i="1"/>
  <c r="W342" i="1" s="1"/>
  <c r="V351" i="1"/>
  <c r="U351" i="1"/>
  <c r="W351" i="1" s="1"/>
  <c r="V354" i="1"/>
  <c r="V382" i="1"/>
  <c r="U397" i="1"/>
  <c r="W397" i="1" s="1"/>
  <c r="U358" i="1"/>
  <c r="W358" i="1" s="1"/>
  <c r="U366" i="1"/>
  <c r="W366" i="1" s="1"/>
  <c r="U381" i="1"/>
  <c r="W381" i="1" s="1"/>
  <c r="U383" i="1"/>
  <c r="W383" i="1" s="1"/>
  <c r="U398" i="1"/>
  <c r="W398" i="1" s="1"/>
  <c r="R422" i="1"/>
  <c r="U378" i="1"/>
  <c r="W378" i="1" s="1"/>
  <c r="U393" i="1"/>
  <c r="W393" i="1" s="1"/>
  <c r="V398" i="1"/>
  <c r="R427" i="1"/>
  <c r="U430" i="1"/>
  <c r="W430" i="1" s="1"/>
  <c r="V486" i="1"/>
  <c r="U486" i="1"/>
  <c r="W486" i="1" s="1"/>
  <c r="U428" i="1"/>
  <c r="W428" i="1" s="1"/>
</calcChain>
</file>

<file path=xl/sharedStrings.xml><?xml version="1.0" encoding="utf-8"?>
<sst xmlns="http://schemas.openxmlformats.org/spreadsheetml/2006/main" count="3448" uniqueCount="1374">
  <si>
    <t>Начало</t>
  </si>
  <si>
    <t>Конец (вкл-но)</t>
  </si>
  <si>
    <t>Название Акции</t>
  </si>
  <si>
    <t>Тип промо в SAP</t>
  </si>
  <si>
    <t>Тип Акции</t>
  </si>
  <si>
    <t>Тип компенсации</t>
  </si>
  <si>
    <t>КМ</t>
  </si>
  <si>
    <t>Сап Код New</t>
  </si>
  <si>
    <t>Бар Код</t>
  </si>
  <si>
    <t>Наименование</t>
  </si>
  <si>
    <t>Вес</t>
  </si>
  <si>
    <t>Бренд</t>
  </si>
  <si>
    <t>Код</t>
  </si>
  <si>
    <t>Поставщик</t>
  </si>
  <si>
    <t>название офера</t>
  </si>
  <si>
    <t>база продаж цена с НДС</t>
  </si>
  <si>
    <t>промо продаж цена с НДС</t>
  </si>
  <si>
    <t>скидка в промо %</t>
  </si>
  <si>
    <t>Ср.рег продажи шт/кг/л</t>
  </si>
  <si>
    <t>прогноз продаж шт</t>
  </si>
  <si>
    <t>прогноз продаж СУММ</t>
  </si>
  <si>
    <t>прогноз uplift шт</t>
  </si>
  <si>
    <t>прогноз uplift СУММ</t>
  </si>
  <si>
    <t>Присутствует в кол-во маркетах</t>
  </si>
  <si>
    <t>Ограничение на одни руки</t>
  </si>
  <si>
    <t>комментарий</t>
  </si>
  <si>
    <t>TOP 20 Korzinka Core</t>
  </si>
  <si>
    <t>ТОП 10 для карты лояльности</t>
  </si>
  <si>
    <t>Товар за кассой</t>
  </si>
  <si>
    <t>АЛЛЕЯ</t>
  </si>
  <si>
    <t>ПАЛЛЕТЫ DIS.</t>
  </si>
  <si>
    <t xml:space="preserve">Hard ПАЛЛЕТЫ DIS. </t>
  </si>
  <si>
    <t>торец</t>
  </si>
  <si>
    <t>TOP 20 Korzinka Mahalla</t>
  </si>
  <si>
    <t>Присутствует в кол-во маркетах Mahalla</t>
  </si>
  <si>
    <t>Присутствует в кол-во маркетах Smart</t>
  </si>
  <si>
    <t>TOP 20 Korzinka Smart</t>
  </si>
  <si>
    <t xml:space="preserve"> Общая прибыль СУМ база</t>
  </si>
  <si>
    <t xml:space="preserve"> Общая прибыль СУМ промо</t>
  </si>
  <si>
    <t>прирост грос маржа</t>
  </si>
  <si>
    <t>база продаж СУМ</t>
  </si>
  <si>
    <t>прогноз продаж СУМ промо</t>
  </si>
  <si>
    <t>прирост продаж СУМ</t>
  </si>
  <si>
    <t>РЦ 
Корзинки 20.08</t>
  </si>
  <si>
    <t>АА 37</t>
  </si>
  <si>
    <t>Z015</t>
  </si>
  <si>
    <t>102030002-00008</t>
  </si>
  <si>
    <t>WASABI_Ким Паб_200г</t>
  </si>
  <si>
    <t>WASABI</t>
  </si>
  <si>
    <t>ИП "LI IRINA ALEKSANDROVNA"</t>
  </si>
  <si>
    <t>102030003-00015</t>
  </si>
  <si>
    <t>Sababa_ Хумус рецепт из Эйлата_150г</t>
  </si>
  <si>
    <t>Spring</t>
  </si>
  <si>
    <t>ИП OOO GREEN WORLD-GROUP</t>
  </si>
  <si>
    <t>150040201-00015</t>
  </si>
  <si>
    <t>МУКА РИСОВАЯ МАКФА 0,5КГ</t>
  </si>
  <si>
    <t>шт</t>
  </si>
  <si>
    <t>MAKFA</t>
  </si>
  <si>
    <t>ДП Бэлтон Трейдинг (Азия)</t>
  </si>
  <si>
    <t>150040201-00017</t>
  </si>
  <si>
    <t>МУКА КУКУРУЗНАЯ МАКФА 0,5КГ</t>
  </si>
  <si>
    <t>150040201-00016</t>
  </si>
  <si>
    <t>МУКА ГРЕЧНЕВАЯ МАКФА 0,5КГ</t>
  </si>
  <si>
    <t>150020401-00020</t>
  </si>
  <si>
    <t>Крупа перловая Passim в/упак 400гр</t>
  </si>
  <si>
    <t>PASSIM</t>
  </si>
  <si>
    <t>OOO Mercury Trading</t>
  </si>
  <si>
    <t>150020302-00017</t>
  </si>
  <si>
    <t>Крупа пшеничная Passim  600гр</t>
  </si>
  <si>
    <t>150020402-00004</t>
  </si>
  <si>
    <t>Чечевица красная "Агро-Альянс Экстра" 450г</t>
  </si>
  <si>
    <t>АГРО-АЛЬЯНС</t>
  </si>
  <si>
    <t>OOO Tandem Inc</t>
  </si>
  <si>
    <t>150020202-00009</t>
  </si>
  <si>
    <t>Крупа гречневая "Агро-Альянс" 800г</t>
  </si>
  <si>
    <t>150030102-00037</t>
  </si>
  <si>
    <t>МАКАРОНЫ BARILLA BAVETTE N.13 (R) 450Г (Long)</t>
  </si>
  <si>
    <t>BARILLA</t>
  </si>
  <si>
    <t>ЧП Protection Cosmetics</t>
  </si>
  <si>
    <t>150010101-00060</t>
  </si>
  <si>
    <t>Лапша Биг-Ланч остр.говядина стакан 90г</t>
  </si>
  <si>
    <t>БИГ ЛАНЧ</t>
  </si>
  <si>
    <t>OOO RADO MAX-TRADE</t>
  </si>
  <si>
    <t>128060302-00246</t>
  </si>
  <si>
    <t>МАГГИ ПРИПРАВА Сух 10Овощей 18х75г</t>
  </si>
  <si>
    <t>Maggi</t>
  </si>
  <si>
    <t>ИП ООО Nestle Food</t>
  </si>
  <si>
    <t>128060304-00149</t>
  </si>
  <si>
    <t>МАГГИ ПриправаУниверсальнаяОвощи 10х200г</t>
  </si>
  <si>
    <t>128060304-00148</t>
  </si>
  <si>
    <t>MAGGI BUKET PRIPRAV Seas Sac 18x75g RU</t>
  </si>
  <si>
    <t>128060302-00295</t>
  </si>
  <si>
    <t>МАГГИ ПриправаВосточныеСпеции 10x170г KZ</t>
  </si>
  <si>
    <t>115020603-00006</t>
  </si>
  <si>
    <t>Delmark_С/К_Чоризо 300±20гр</t>
  </si>
  <si>
    <t>DELMARK</t>
  </si>
  <si>
    <t>OOO Aroma-Kolor</t>
  </si>
  <si>
    <t>115010401-00025</t>
  </si>
  <si>
    <t>Delmark_Индейка ветчинная, 330±20гр</t>
  </si>
  <si>
    <t>115020603-00016</t>
  </si>
  <si>
    <t>DELMARK_С/К_Пикантная нарез.100гр±10гр</t>
  </si>
  <si>
    <t>115020102-00129</t>
  </si>
  <si>
    <t>Колбаса В/К Sherin Arqon, 800гр±10гр</t>
  </si>
  <si>
    <t>SHERIN</t>
  </si>
  <si>
    <t>ЧП Salar Meat Product</t>
  </si>
  <si>
    <t>СВП 37</t>
  </si>
  <si>
    <t>Z012</t>
  </si>
  <si>
    <t>115050101-00010</t>
  </si>
  <si>
    <t>TIM_Сосиски говяжьи (Радуга) 700гр ± 20г</t>
  </si>
  <si>
    <t>TIM_Сосиски говяжьи (Радуга) 700гр ± 20г -25%</t>
  </si>
  <si>
    <t>115020304-00079</t>
  </si>
  <si>
    <t>SHERIN_П/К_Салями особ. 730гр±20гр</t>
  </si>
  <si>
    <t>115020304-00126</t>
  </si>
  <si>
    <t>Колбаса П/КAsl Baraka Сервелат800гр±20гр</t>
  </si>
  <si>
    <t>ASL BARAKA</t>
  </si>
  <si>
    <t>OOO Premium Meat Product</t>
  </si>
  <si>
    <t>115020304-00042</t>
  </si>
  <si>
    <t>Asl Baraka_П/К_Асл Танлов 500гр±20гр</t>
  </si>
  <si>
    <t>115050101-00063</t>
  </si>
  <si>
    <t>Сосиски Asl Baraka Докт. в/у 500гр±20гр</t>
  </si>
  <si>
    <t>115050101-00062</t>
  </si>
  <si>
    <t>Сосиски Тo'xtaniyoz Sharq 700±20г</t>
  </si>
  <si>
    <t>TO'HTANIYOZ</t>
  </si>
  <si>
    <t>Ф/х "TOHTANIYOZ-OTA"</t>
  </si>
  <si>
    <t>115020102-00002</t>
  </si>
  <si>
    <t>Тo'htaniyoz_в/к Докторская особая,вес</t>
  </si>
  <si>
    <t>115020304-00088</t>
  </si>
  <si>
    <t>ROZMETOV_П/К_Альпийская 800гр±20гр</t>
  </si>
  <si>
    <t>ROZMETOV</t>
  </si>
  <si>
    <t>ООО "РОЗМЕТОВ З.М."</t>
  </si>
  <si>
    <t>ROZMETOV_П/К_Альпийская 800гр±20гр -27%</t>
  </si>
  <si>
    <t>115020102-00042</t>
  </si>
  <si>
    <t>ROZMETOV_В/К_Телячья 700гр±20гр</t>
  </si>
  <si>
    <t>105050001-00018</t>
  </si>
  <si>
    <t>Тесто Muxlisa слоёное домашнее_1000г</t>
  </si>
  <si>
    <t>Muxlisa</t>
  </si>
  <si>
    <t>СП MUXLISA-MUSLIMA BIZNES</t>
  </si>
  <si>
    <t>105050001-00023</t>
  </si>
  <si>
    <t>Yufka_Тесто слоеная лепёшка_500±3гр</t>
  </si>
  <si>
    <t>Yufka</t>
  </si>
  <si>
    <t>ЧП YUFKA</t>
  </si>
  <si>
    <t>105040003-00008</t>
  </si>
  <si>
    <t>^Mali_заморож манты из говядины_540±15г</t>
  </si>
  <si>
    <t>Mali</t>
  </si>
  <si>
    <t>OOO EAT GOOD</t>
  </si>
  <si>
    <t>104010002-00003</t>
  </si>
  <si>
    <t>SHERIN_Barbeque Баварские 340гр±10гр</t>
  </si>
  <si>
    <t>Sherin</t>
  </si>
  <si>
    <t>ЧП SALAR MEAT PRODUCT</t>
  </si>
  <si>
    <t>105030002-00059</t>
  </si>
  <si>
    <t>Пельмени "Детские" Фаворит из гов_500гр</t>
  </si>
  <si>
    <t>Фаворит</t>
  </si>
  <si>
    <t>OOO FAVORITE FOOD GROUP</t>
  </si>
  <si>
    <t>105030002-00044</t>
  </si>
  <si>
    <t>Adnan_пельмени с говяд. и курицей_200г</t>
  </si>
  <si>
    <t>Musa</t>
  </si>
  <si>
    <t>OOO FROZEN FOODS</t>
  </si>
  <si>
    <t>104050001-00002</t>
  </si>
  <si>
    <t>GOSHT_Стейк ТИБОН из говядины_470±20г</t>
  </si>
  <si>
    <t>Go`sht</t>
  </si>
  <si>
    <t>OOO Tasty Point</t>
  </si>
  <si>
    <t>104020002-00007</t>
  </si>
  <si>
    <t>SAFI_Котлеты для бургера мини_480±10гр</t>
  </si>
  <si>
    <t>SAFI</t>
  </si>
  <si>
    <t>OOO Sifatli Tovuq</t>
  </si>
  <si>
    <t>108030002-00043</t>
  </si>
  <si>
    <t>Мороженое Mega с бананом 1000 гр.</t>
  </si>
  <si>
    <t>Mega</t>
  </si>
  <si>
    <t>ЧП "GELATO ICE CREAM MAST</t>
  </si>
  <si>
    <t>108070002-00060</t>
  </si>
  <si>
    <t>Bahroma_Маффин вишня-шоколад_75г</t>
  </si>
  <si>
    <t>Bahroma</t>
  </si>
  <si>
    <t>OOO PREMIUM ICE CREAM</t>
  </si>
  <si>
    <t>108070002-00027</t>
  </si>
  <si>
    <t>Морож. OREO_с печеньем_76г</t>
  </si>
  <si>
    <t>Froneri</t>
  </si>
  <si>
    <t>ДП БЭЛТОН ТРЕЙДИНГ (АЗИЯ)</t>
  </si>
  <si>
    <t>108020002-00035</t>
  </si>
  <si>
    <t>Морож. Oreo рожок_72гр</t>
  </si>
  <si>
    <t>Морож. Oreo рожок_72гр -38%</t>
  </si>
  <si>
    <t>142030103-00038</t>
  </si>
  <si>
    <t>mt02 MIR MEAT nejn telyatina dlya vzr koshek 750g DP [5]</t>
  </si>
  <si>
    <t>Мираторг</t>
  </si>
  <si>
    <t>ИП ООО "Balton Trading Asia"</t>
  </si>
  <si>
    <t>142030102-00065</t>
  </si>
  <si>
    <t>FELIX Аппетитные кусоч Говядина 26х75г</t>
  </si>
  <si>
    <t>Felix</t>
  </si>
  <si>
    <t>12.3</t>
  </si>
  <si>
    <t>142030102-00016</t>
  </si>
  <si>
    <t>FELIX Аппетитные Кусоч КурицаТом 26x75г</t>
  </si>
  <si>
    <t>142030102-00062</t>
  </si>
  <si>
    <t>FELIX Аппетитные кусоч Лосось 26х75г</t>
  </si>
  <si>
    <t>142030102-00064</t>
  </si>
  <si>
    <t>FELIX Аппетитные кусоч Индейка 26х75г</t>
  </si>
  <si>
    <t>142030102-00063</t>
  </si>
  <si>
    <t>FELIX Аппетитные кусоч Курица 26х75г</t>
  </si>
  <si>
    <t>142030102-00021</t>
  </si>
  <si>
    <t>FELIX Sensations Желе Лос Треска 26х75г</t>
  </si>
  <si>
    <t>142030102-00061</t>
  </si>
  <si>
    <t>FELIX Sensations Желе Кур Морк 26x75г</t>
  </si>
  <si>
    <t>142030102-00022</t>
  </si>
  <si>
    <t>FELIX Sensations Соус Гов Томат 26x75г</t>
  </si>
  <si>
    <t>142030102-00020</t>
  </si>
  <si>
    <t>FELIX Аппетитные кусоч Котят Кур 26х75г</t>
  </si>
  <si>
    <t>142030102-00042</t>
  </si>
  <si>
    <t>GOURMET ПЕРЛ Соус Говяд 26x75г</t>
  </si>
  <si>
    <t>Perle</t>
  </si>
  <si>
    <t>142030102-00044</t>
  </si>
  <si>
    <t>GOURMET ПЕРЛ Соус Курица 26x75г</t>
  </si>
  <si>
    <t>142030102-00043</t>
  </si>
  <si>
    <t>GOURMET ПЕРЛ Соус Индейка 26x75г</t>
  </si>
  <si>
    <t>128070102-00120</t>
  </si>
  <si>
    <t>GOODMIX Cereal 8x230g RU</t>
  </si>
  <si>
    <t>GoodMix</t>
  </si>
  <si>
    <t>128070102-00121</t>
  </si>
  <si>
    <t>GOODMIX Crispy Sticks Bag 6x210g RU</t>
  </si>
  <si>
    <t>128070102-00088</t>
  </si>
  <si>
    <t>KHRUTKA Cer Straw&amp;Vanil Bag 6x210g N1 RU</t>
  </si>
  <si>
    <t>Khrutka</t>
  </si>
  <si>
    <t>128070101-00074</t>
  </si>
  <si>
    <t>KHRUTKA Cereal moons Bag 6x210g</t>
  </si>
  <si>
    <t>128070102-00084</t>
  </si>
  <si>
    <t>KHRUTKA Cereal ChocoBalls Bag 4x460g RU</t>
  </si>
  <si>
    <t>Аллея</t>
  </si>
  <si>
    <t>8.1</t>
  </si>
  <si>
    <t>128070102-00085</t>
  </si>
  <si>
    <t>KHRUTKA DUO Cereal Balls Bag 4x460g RU</t>
  </si>
  <si>
    <t>150010101-00068</t>
  </si>
  <si>
    <t>Лапша Бизнес Ланч гов.бульон пакет 45г</t>
  </si>
  <si>
    <t>БИЗНЕС ЛАНЧ</t>
  </si>
  <si>
    <t>150010101-00069</t>
  </si>
  <si>
    <t>Лапша Бизнес Ланч кур.бульон пакет 45г</t>
  </si>
  <si>
    <t>150010201-00007</t>
  </si>
  <si>
    <t>Пюре карт.Биг Ланч  гов.соус стакан 50г</t>
  </si>
  <si>
    <t>150010201-00008</t>
  </si>
  <si>
    <t xml:space="preserve">Пюре карт. Биг Ланч кур.соус стакан 50г </t>
  </si>
  <si>
    <t>150010101-00072</t>
  </si>
  <si>
    <t>Лапша Бизнес Меню кур.филе.овощ.лот.110г</t>
  </si>
  <si>
    <t>БИЗНЕС МЕНЮ</t>
  </si>
  <si>
    <t>150010101-00073</t>
  </si>
  <si>
    <t>Лапша Бизнес Меню туш.гов.овощи лот.110г</t>
  </si>
  <si>
    <t>150010101-00078</t>
  </si>
  <si>
    <t>Лапша Indomie со вкус.курицы пакет 70г</t>
  </si>
  <si>
    <t>Indomie</t>
  </si>
  <si>
    <t>ООО «SAHARA DISTRIBUTION»</t>
  </si>
  <si>
    <t>150010101-00079</t>
  </si>
  <si>
    <t>Лапша Indomie со вкус.карри пакет 75г</t>
  </si>
  <si>
    <t>150010101-00080</t>
  </si>
  <si>
    <t>Лапша Indomie со вкус.говядины пакет 75г</t>
  </si>
  <si>
    <t>150010101-00081</t>
  </si>
  <si>
    <t>Лапша Indomie со вкус.овощ. пакет 75г</t>
  </si>
  <si>
    <t>129030101-00061</t>
  </si>
  <si>
    <t>NiveaSoft_крем увлажняющий Универ.100мл</t>
  </si>
  <si>
    <t>NIVEA</t>
  </si>
  <si>
    <t>ИП ООО "FIRSTGROUP"</t>
  </si>
  <si>
    <t>129030101-00059</t>
  </si>
  <si>
    <t>NiveaSoft_крем увлажняющий  Универ.200мл</t>
  </si>
  <si>
    <t>129030101-00065</t>
  </si>
  <si>
    <t>Nivea Молочко для сух.кожи с вит.Е 250мл</t>
  </si>
  <si>
    <t>129050102-00028</t>
  </si>
  <si>
    <t>Молочко для тела "Нежная кожа"250мл</t>
  </si>
  <si>
    <t>152080104-00007</t>
  </si>
  <si>
    <t>Nivea Дезод. спрей Жемчуж. красота150мл</t>
  </si>
  <si>
    <t>Nivea deo spray -28%</t>
  </si>
  <si>
    <t>12.4</t>
  </si>
  <si>
    <t>152080104-00006</t>
  </si>
  <si>
    <t>Nivea Дезод. спрей Освеж. энергия 150мл</t>
  </si>
  <si>
    <t>152080104-00014</t>
  </si>
  <si>
    <t>Nivea Дезод. спрей Clear Невидим.защита</t>
  </si>
  <si>
    <t>152080104-00012</t>
  </si>
  <si>
    <t>Nivea дезод. спрей Pure невид.защи150мл</t>
  </si>
  <si>
    <t>152080104-00020</t>
  </si>
  <si>
    <t>Дез. Спрей NIVEA  Эффект пудры 150 мл</t>
  </si>
  <si>
    <t>152080104-00039</t>
  </si>
  <si>
    <t>Дез. Спрей NIVEA W  Невид гладкий шёлк</t>
  </si>
  <si>
    <t>152080104-00053</t>
  </si>
  <si>
    <t>Дез.спрей Nivea чер&amp;бел нев.Extra W150мл</t>
  </si>
  <si>
    <t>152080104-00267</t>
  </si>
  <si>
    <t>Дез.спрей Nivea Max Protect. Ч&amp;Б M 50мл</t>
  </si>
  <si>
    <t>152080104-00131</t>
  </si>
  <si>
    <t>Nivea дезод.ролик Power Невид.Защит 50мл</t>
  </si>
  <si>
    <t>152080104-00137</t>
  </si>
  <si>
    <t>Дезодорант Nivea Ultra 50мл</t>
  </si>
  <si>
    <t>152080104-00268</t>
  </si>
  <si>
    <t>Дез.стик Nivea Невид. Clear Ч&amp;Б W 50мл</t>
  </si>
  <si>
    <t>152080104-00269</t>
  </si>
  <si>
    <t>Дез.стик Nivea Эффект пудры W 50мл</t>
  </si>
  <si>
    <t>152080104-00270</t>
  </si>
  <si>
    <t>Дез.стик Nivea Невид.Original Ч&amp;Б M 50мл</t>
  </si>
  <si>
    <t>152080104-00272</t>
  </si>
  <si>
    <t>Дез.стик Nivea Экстрем. свежесть M 50мл</t>
  </si>
  <si>
    <t>152080104-00271</t>
  </si>
  <si>
    <t>Дез.стик Nivea Ultra M 50мл</t>
  </si>
  <si>
    <t>129040404-00073</t>
  </si>
  <si>
    <t>Средство для удаления макияжа для глаз.</t>
  </si>
  <si>
    <t>152080201-00011</t>
  </si>
  <si>
    <t>Гель для душа Nivea men сила угля 250ml</t>
  </si>
  <si>
    <t>152080201-00026</t>
  </si>
  <si>
    <t>Гель д/д Nivea для мужчин Ultra 250мл</t>
  </si>
  <si>
    <t>152080201-00032</t>
  </si>
  <si>
    <t>Гель д/душа Nivea men arctic ocean 250ml</t>
  </si>
  <si>
    <t>152080201-00159</t>
  </si>
  <si>
    <t>Гель для душа "Сила угля" 500 мл</t>
  </si>
  <si>
    <t>152080201-00004</t>
  </si>
  <si>
    <t>NIVEA гель д/ душа Лимонграсс&amp;Масл 250m</t>
  </si>
  <si>
    <t>152080201-00010</t>
  </si>
  <si>
    <t>Гель д/душа Балийский цветок и масло250</t>
  </si>
  <si>
    <t>129020201-00038</t>
  </si>
  <si>
    <t>Гель для бритья Nivea д/чувствительной</t>
  </si>
  <si>
    <t>129020201-00034</t>
  </si>
  <si>
    <t>Гель для бритья Nivea Silver 200ml</t>
  </si>
  <si>
    <t>129020201-00043</t>
  </si>
  <si>
    <t>Гель д/бритья Nivea Охлаждающий 200ml</t>
  </si>
  <si>
    <t>129020201-00044</t>
  </si>
  <si>
    <t>Гель для бритья Nivea 3-дневная щетина</t>
  </si>
  <si>
    <t>129020201-00048</t>
  </si>
  <si>
    <t>Nivea_гель д/бритья Чистая кожа 200мл</t>
  </si>
  <si>
    <t>129020201-00047</t>
  </si>
  <si>
    <t>Гель для бритья  "Ултра"</t>
  </si>
  <si>
    <t>129020102-00025</t>
  </si>
  <si>
    <t>Nivea Бальзам пос.брит.для Чувств. 100мл</t>
  </si>
  <si>
    <t>129020201-00055</t>
  </si>
  <si>
    <t>Крем д/лица NIVEA MEN 75 ml</t>
  </si>
  <si>
    <t>129030101-00012</t>
  </si>
  <si>
    <t>Крем д/рук Nivea облепиха 75мл</t>
  </si>
  <si>
    <t>129040402-00066</t>
  </si>
  <si>
    <t>Бальзам для губ "Базовый Уход"</t>
  </si>
  <si>
    <t>129040402-00067</t>
  </si>
  <si>
    <t>Бальзам для губ "Интенсивная и защита"</t>
  </si>
  <si>
    <t>129050102-00001</t>
  </si>
  <si>
    <t>Nivea_Спрей солнцезаш.SPF30 Защ/увл200мл</t>
  </si>
  <si>
    <t>129050102-00026</t>
  </si>
  <si>
    <t>Nivea с.защитный сухой спрей SPF50 200мл</t>
  </si>
  <si>
    <t>135030001-00024</t>
  </si>
  <si>
    <t>4600605030844</t>
  </si>
  <si>
    <t>Йог.Твор. Даниссимо пломбир 110гр</t>
  </si>
  <si>
    <t>ДАНИССИМО</t>
  </si>
  <si>
    <t>ООО Adler Group Distribution</t>
  </si>
  <si>
    <t>135030001-00045</t>
  </si>
  <si>
    <t>4600605030646</t>
  </si>
  <si>
    <t>Йог.Твор. Даниссимо клубника-киви 110гр</t>
  </si>
  <si>
    <t>135030001-00008</t>
  </si>
  <si>
    <t>8600605014509</t>
  </si>
  <si>
    <t>Йог.Творог Даниссимо хрустящ. шарик130г</t>
  </si>
  <si>
    <t>135030001-00010</t>
  </si>
  <si>
    <t>4600605017333</t>
  </si>
  <si>
    <t>Йог.Творог Даниссимо браво шоколад 130г</t>
  </si>
  <si>
    <t>135020002-00277</t>
  </si>
  <si>
    <t>Йогурт пит.Danone гранат 270гр</t>
  </si>
  <si>
    <t>DANONE</t>
  </si>
  <si>
    <t>Йогурт пит.Danone 270гр в ассорт. -25%</t>
  </si>
  <si>
    <t>135020002-00278</t>
  </si>
  <si>
    <t>Йогурт пит.Danone клубника 270гр</t>
  </si>
  <si>
    <t>135020002-00279</t>
  </si>
  <si>
    <t>Йогурт пит.Danone малина шиповник 270гр</t>
  </si>
  <si>
    <t>135020002-00144</t>
  </si>
  <si>
    <t>4605627008345</t>
  </si>
  <si>
    <t>Campina_Персик 285г 0,1%</t>
  </si>
  <si>
    <t>CAMPINA</t>
  </si>
  <si>
    <t>OOO Lianeks Trade</t>
  </si>
  <si>
    <t>135020002-00143</t>
  </si>
  <si>
    <t>4605627008321</t>
  </si>
  <si>
    <t>Campina_Клубника 285г 0,1%</t>
  </si>
  <si>
    <t>135010001-00125</t>
  </si>
  <si>
    <t>4780047221748</t>
  </si>
  <si>
    <t>Йогурт густой Musaffo Персик 1,5% 110г</t>
  </si>
  <si>
    <t>MUSAFFO</t>
  </si>
  <si>
    <t>СП OOO Milkhouse</t>
  </si>
  <si>
    <t>Йогурт густой Musaffo 1,5% 110г -20%</t>
  </si>
  <si>
    <t>135010001-00126</t>
  </si>
  <si>
    <t>4780047221670</t>
  </si>
  <si>
    <t>Йогурт густой Musaffo Банан 1,5% 110г</t>
  </si>
  <si>
    <t>135010001-00127</t>
  </si>
  <si>
    <t>4780047221731</t>
  </si>
  <si>
    <t>Йогурт густой Musaffo Ананас 1,5% 110г</t>
  </si>
  <si>
    <t>135010001-00128</t>
  </si>
  <si>
    <t>4780047221656</t>
  </si>
  <si>
    <t>Йогурт густой Musaffo Ваниль 1,5% 110г</t>
  </si>
  <si>
    <t>135010001-00143</t>
  </si>
  <si>
    <t>4780047221663</t>
  </si>
  <si>
    <t>Йогурт густой Musaffo Клуб. 1,5% 110г</t>
  </si>
  <si>
    <t>135010001-00144</t>
  </si>
  <si>
    <t>4780047221687</t>
  </si>
  <si>
    <t>Йогурт густой Musaffo Лес.ягод 1,5% 110г</t>
  </si>
  <si>
    <t>135020002-00011</t>
  </si>
  <si>
    <t>Йогурт малина  Pure milky 2.5% 330 гр</t>
  </si>
  <si>
    <t>PURE MILKY</t>
  </si>
  <si>
    <t>OOO Puremilky Works</t>
  </si>
  <si>
    <t>135020002-00012</t>
  </si>
  <si>
    <t>Йогурт персик  Pure milky 2.5% 330 гр</t>
  </si>
  <si>
    <t>135020002-00013</t>
  </si>
  <si>
    <t>Йогурт клубника Pure milky 2.5% 330 гр</t>
  </si>
  <si>
    <t>135020002-00015</t>
  </si>
  <si>
    <t>Йогурт PureMilky Банан 2,5% 330 гр</t>
  </si>
  <si>
    <t>136060102-00005</t>
  </si>
  <si>
    <t>4780030100418</t>
  </si>
  <si>
    <t>Сметана Доброе дерев.утро 15% 400гр</t>
  </si>
  <si>
    <t>ДОБРОЕ ДЕРЕВ. УТРО</t>
  </si>
  <si>
    <t>"DIL-BAH DAIRY GROUP"</t>
  </si>
  <si>
    <t>160030101-00080</t>
  </si>
  <si>
    <t>KIRI_Сыр плав. Labne 300г</t>
  </si>
  <si>
    <t>Kiri</t>
  </si>
  <si>
    <t>BEL SA</t>
  </si>
  <si>
    <t>160030101-00079</t>
  </si>
  <si>
    <t>KIRI_Сыр плав. Labne 150г</t>
  </si>
  <si>
    <t>160020201-00029</t>
  </si>
  <si>
    <t>Сыр Granarolo Gorgonzola Piccante 200гр</t>
  </si>
  <si>
    <t>Granarolo</t>
  </si>
  <si>
    <t>GRANAROLO BALTICS OÜ</t>
  </si>
  <si>
    <t>160070201-00068</t>
  </si>
  <si>
    <t>Сыр Granarolo твердый Grana Padano 150г</t>
  </si>
  <si>
    <t>160070201-00070</t>
  </si>
  <si>
    <t>Сыр Granarolo твер.Pecorino Romano 150г</t>
  </si>
  <si>
    <t>160040101-00190</t>
  </si>
  <si>
    <t>Сыр Беловежские полут.Ланселот 45% вес</t>
  </si>
  <si>
    <t>Беловежские сыры</t>
  </si>
  <si>
    <t>CОАО БЕЛОВЕЖСКИЕ СЫРЫ</t>
  </si>
  <si>
    <t>Сыр Беловежские полут в ассортименте -22%</t>
  </si>
  <si>
    <t>160040101-00189</t>
  </si>
  <si>
    <t>Сыр Беловежские полут.Мраморный 45% вес</t>
  </si>
  <si>
    <t>160040101-00185</t>
  </si>
  <si>
    <t>Сыр Беловежские полут.Трюфель 45% вес</t>
  </si>
  <si>
    <t>160030101-00009</t>
  </si>
  <si>
    <t>Hochland_Творожный сливочный 220г</t>
  </si>
  <si>
    <t>Hochland</t>
  </si>
  <si>
    <t>ООО ALFA MAKS</t>
  </si>
  <si>
    <t>Hochland_Творожный сливочный 220г -25%</t>
  </si>
  <si>
    <t>160050101-00021</t>
  </si>
  <si>
    <t>4780052530064</t>
  </si>
  <si>
    <t>Terra_Сыр моцарелла 125г</t>
  </si>
  <si>
    <t>Terra</t>
  </si>
  <si>
    <t>ООО Quality Assurance and Control Service</t>
  </si>
  <si>
    <t>160030102-00055</t>
  </si>
  <si>
    <t>Сыр плавленый Kaser сливочный 200гр</t>
  </si>
  <si>
    <t>Kaser</t>
  </si>
  <si>
    <t>ООО Prof-Milk</t>
  </si>
  <si>
    <t>139040203-00210</t>
  </si>
  <si>
    <t>Impra Royal Elixir 2*25пак. (син)</t>
  </si>
  <si>
    <t>IMPRA</t>
  </si>
  <si>
    <t>ДП Бэлтон Трейдинг Азия</t>
  </si>
  <si>
    <t>139040203-00211</t>
  </si>
  <si>
    <t>Impra Royal Elixir 2*25пак. (чер)</t>
  </si>
  <si>
    <t>138020001-00241</t>
  </si>
  <si>
    <t>LAVAZZA kofe QUALITA ORO mol 250g DP</t>
  </si>
  <si>
    <t>LAVAZZA</t>
  </si>
  <si>
    <t>138030003-00063</t>
  </si>
  <si>
    <t>Кофе Nescafe Gold мяг.упак. 500г</t>
  </si>
  <si>
    <t>NESCAFE</t>
  </si>
  <si>
    <t>Кофе Nescafe Gold мяг.упак. 500г -36%</t>
  </si>
  <si>
    <t>138030003-00081</t>
  </si>
  <si>
    <t>Nescafe 3 в 1 крепкий</t>
  </si>
  <si>
    <t>138030003-00079</t>
  </si>
  <si>
    <t>Nescafe 3 в 1 классик</t>
  </si>
  <si>
    <t>138030003-00080</t>
  </si>
  <si>
    <t>Nescafe 3 в 1 сливочный</t>
  </si>
  <si>
    <t>138030003-00099</t>
  </si>
  <si>
    <t>Nescafe 3 в 1 Caramel 14,5гр</t>
  </si>
  <si>
    <t>139010103-00107</t>
  </si>
  <si>
    <t>Чай Bayce Finest Taste зел.25*1,5г</t>
  </si>
  <si>
    <t>BAYCE</t>
  </si>
  <si>
    <t>OOO Bayce Trade</t>
  </si>
  <si>
    <t>139040203-00306</t>
  </si>
  <si>
    <t>чер.ч.Akbar S&amp;T STRAWBERRY 20х2гр</t>
  </si>
  <si>
    <t>AKBAR</t>
  </si>
  <si>
    <t>ЧП Flecha Tea</t>
  </si>
  <si>
    <t>139040203-00307</t>
  </si>
  <si>
    <t>чер.ч.Akbar S&amp;T RASPBERRY 20х2гр</t>
  </si>
  <si>
    <t>139040203-00308</t>
  </si>
  <si>
    <t>чер.ч.Akbar S&amp;T LEMON 20х2гр</t>
  </si>
  <si>
    <t>139040203-00309</t>
  </si>
  <si>
    <t>чер.ч.Akbar S&amp;T BLACKCURRENT 20х2гр</t>
  </si>
  <si>
    <t>139040203-00312</t>
  </si>
  <si>
    <t>чер.ч.Akbar S&amp;T PEACH 20х2гр</t>
  </si>
  <si>
    <t>139040203-00313</t>
  </si>
  <si>
    <t>чер.ч.Akbar S&amp;T WILD BERRIES 20х2гр</t>
  </si>
  <si>
    <t>139010103-00137</t>
  </si>
  <si>
    <t>Зел. чай Flecha 8810 200гр.</t>
  </si>
  <si>
    <t>FLECHA</t>
  </si>
  <si>
    <t>139010103-00141</t>
  </si>
  <si>
    <t>чай зел. PIALA1,5Гх 25п</t>
  </si>
  <si>
    <t>PIALA</t>
  </si>
  <si>
    <t>ООО "SIMBA"</t>
  </si>
  <si>
    <t>139040203-00293</t>
  </si>
  <si>
    <t>чай черн. PIALA GOLD ВЕЧЕРНИЙ 1,5Гх25п</t>
  </si>
  <si>
    <t>139040203-00206</t>
  </si>
  <si>
    <t>Greenfield_Чай Flying Dragon 25*2гр</t>
  </si>
  <si>
    <t>GREENFIELD</t>
  </si>
  <si>
    <t>ИП ООО FIRSTGROUP (ORIMI)</t>
  </si>
  <si>
    <t>139040203-00205</t>
  </si>
  <si>
    <t>Greenfield_Чай Earl Grey Fantasy 25*2гр</t>
  </si>
  <si>
    <t>139040203-00198</t>
  </si>
  <si>
    <t>Greenfield_Чай Golden Ceylon 25*2гр</t>
  </si>
  <si>
    <t>139010103-00039</t>
  </si>
  <si>
    <t>Tess чай Style зеленый 100гр</t>
  </si>
  <si>
    <t>TESS</t>
  </si>
  <si>
    <t>139010103-00040</t>
  </si>
  <si>
    <t>Tess чай Lime зеленый 100гр</t>
  </si>
  <si>
    <t>139010103-00041</t>
  </si>
  <si>
    <t>Tess чай Flirt зеленый 100гр</t>
  </si>
  <si>
    <t>139040203-00050</t>
  </si>
  <si>
    <t>Tess чай Sunrise чёрный 100гр</t>
  </si>
  <si>
    <t>139040203-00043</t>
  </si>
  <si>
    <t>Tess чай Pleasure черный 100гр</t>
  </si>
  <si>
    <t>139040203-00042</t>
  </si>
  <si>
    <t>Tess чай Earl Grey черный 100гр</t>
  </si>
  <si>
    <t>139040203-00079</t>
  </si>
  <si>
    <t>Tess чай Thyme чёрн. с Лимоном 100гр</t>
  </si>
  <si>
    <t>139030108-00052</t>
  </si>
  <si>
    <t>Tess чай Orange черный 100гр</t>
  </si>
  <si>
    <t>139040203-00064</t>
  </si>
  <si>
    <t>Tess чай Breakfast 100гр</t>
  </si>
  <si>
    <t>139040203-00132</t>
  </si>
  <si>
    <t>Tess чай Ceylon черный 100гр</t>
  </si>
  <si>
    <t>138020001-00136</t>
  </si>
  <si>
    <t>Кофе Jokey классик мол. 250гр</t>
  </si>
  <si>
    <t>JOKEY</t>
  </si>
  <si>
    <t>138020001-00125</t>
  </si>
  <si>
    <t>Кофе Жокей по Восточному 250 гр вакуум</t>
  </si>
  <si>
    <t>138020001-00123</t>
  </si>
  <si>
    <t>Кофе Жокей Cafe Italiano 250 гр вакуум</t>
  </si>
  <si>
    <t>138030003-00128</t>
  </si>
  <si>
    <t>Кофе Jokey Triumph с/б 95гр</t>
  </si>
  <si>
    <t>138030003-00129</t>
  </si>
  <si>
    <t>Кофе Jokey Imperial с/б 95гр</t>
  </si>
  <si>
    <t>138030003-00162</t>
  </si>
  <si>
    <t>КофеСубл Жокей Голд 95гр(стек)</t>
  </si>
  <si>
    <t>138030003-00057</t>
  </si>
  <si>
    <t>Jacobs Monarch 130гр м/у</t>
  </si>
  <si>
    <t>Jacobs</t>
  </si>
  <si>
    <t>ИП ООО FIRSTGROUP (Jacobs)</t>
  </si>
  <si>
    <t>Jacobs Monarch 130гр м/у -29%</t>
  </si>
  <si>
    <t>4.4</t>
  </si>
  <si>
    <t>138010002-00019</t>
  </si>
  <si>
    <t>Какао Nesquik  110гр</t>
  </si>
  <si>
    <t>NESQUIK</t>
  </si>
  <si>
    <t>139040203-00002</t>
  </si>
  <si>
    <t>Ahmad Earl Grey100гр</t>
  </si>
  <si>
    <t>AHMAD</t>
  </si>
  <si>
    <t>OOO Uzbegim Omad Savdo</t>
  </si>
  <si>
    <t>139010103-00004</t>
  </si>
  <si>
    <t>Чай Ahmad Зеленый 100гр</t>
  </si>
  <si>
    <t>Mahalla</t>
  </si>
  <si>
    <t>139010103-00006</t>
  </si>
  <si>
    <t>Чай Ahmad Зеленый жасмин 100гр</t>
  </si>
  <si>
    <t>146050002-00035</t>
  </si>
  <si>
    <t>Форель Радужная_GF (от 3кг до 4кг) вес</t>
  </si>
  <si>
    <t>кг</t>
  </si>
  <si>
    <t>Golden Fish</t>
  </si>
  <si>
    <t>OOO GOLDEN FISH GROUP</t>
  </si>
  <si>
    <t>145000003-00039</t>
  </si>
  <si>
    <t>Креветки Ladoris очищ.в/м 16/20 500гр</t>
  </si>
  <si>
    <t>Ladoris</t>
  </si>
  <si>
    <t>OOO LADORIS</t>
  </si>
  <si>
    <t>147020001-00051</t>
  </si>
  <si>
    <t>4607010733612</t>
  </si>
  <si>
    <t>Форель Балт Берег кусочки c/c 200г</t>
  </si>
  <si>
    <t>Балтийский Берег</t>
  </si>
  <si>
    <t>ООО ЛАСТОЧКА</t>
  </si>
  <si>
    <t>144010002-00064</t>
  </si>
  <si>
    <t>GF_Лосось ломтики (филе б/кож.) Х/К 120гр</t>
  </si>
  <si>
    <t>147020001-00049</t>
  </si>
  <si>
    <t>Сельд филе-кусоч.Меридиан в масле 480г</t>
  </si>
  <si>
    <t>Меридиан</t>
  </si>
  <si>
    <t>ООО "МЕРИДИАН СТАНДАРТ КУ</t>
  </si>
  <si>
    <t>123010002-00090</t>
  </si>
  <si>
    <t>NESTLE Шагайка Мултизл.Ябл.Ман.Гран.190г</t>
  </si>
  <si>
    <t>Nestle</t>
  </si>
  <si>
    <t>Nestle каша 190-200гр -17%</t>
  </si>
  <si>
    <t>4.1</t>
  </si>
  <si>
    <t>123010002-00091</t>
  </si>
  <si>
    <t>NESTLE Шагайка Мултз.Бан.Ман.Чр.Смор190г</t>
  </si>
  <si>
    <t>123010002-00037</t>
  </si>
  <si>
    <t>^Каша Nestle 5злак Ябл.Банан Груша12+200</t>
  </si>
  <si>
    <t>123010002-00036</t>
  </si>
  <si>
    <t>^Каша Nestle 5 злак Ябл.Зем.Пер. 12+200г</t>
  </si>
  <si>
    <t>123010002-00139</t>
  </si>
  <si>
    <t>Каша Gerber безмол.овс.ябл.бан.с 6м 180г</t>
  </si>
  <si>
    <t>Gerber</t>
  </si>
  <si>
    <t>123010002-00143</t>
  </si>
  <si>
    <t>Каша Gerber безмол.злак.ябл-чер.6м.180г</t>
  </si>
  <si>
    <t>123040001-00132</t>
  </si>
  <si>
    <t>Смесь NESTOGEN 3 300г</t>
  </si>
  <si>
    <t>Nestogen</t>
  </si>
  <si>
    <t>Смесь NESTOGEN 3 300г -17%</t>
  </si>
  <si>
    <t>123040001-00241</t>
  </si>
  <si>
    <t>Смесь NESTOGEN 4 900г (3x300г)</t>
  </si>
  <si>
    <t>123040001-00141</t>
  </si>
  <si>
    <t>Смесь NAN 3 Optipro 1050г</t>
  </si>
  <si>
    <t>Nan</t>
  </si>
  <si>
    <t>123040001-00102</t>
  </si>
  <si>
    <t>Смесь NAN 4 Optipro 800г</t>
  </si>
  <si>
    <t>123040001-00142</t>
  </si>
  <si>
    <t>Смесь NAN 4 Optipro 1050г</t>
  </si>
  <si>
    <t>123040001-00178</t>
  </si>
  <si>
    <t>^Смесь_NAN 3 Гипоаллергенный с 12м_400гр</t>
  </si>
  <si>
    <t>123050005-00214</t>
  </si>
  <si>
    <t>Пюре Nestle ябл-черника 90г</t>
  </si>
  <si>
    <t>123050005-00004</t>
  </si>
  <si>
    <t>Пюре Gerber яблоко 4м 80гр</t>
  </si>
  <si>
    <t>123030001-00002</t>
  </si>
  <si>
    <t>Батончик Gerber виноград и яблоко 25г.</t>
  </si>
  <si>
    <t>123030001-00003</t>
  </si>
  <si>
    <t>Батончик Gerber черн. и черн.смород. 25г</t>
  </si>
  <si>
    <t>123030001-00001</t>
  </si>
  <si>
    <t>Батончик Gerber банан и вишня 25г.</t>
  </si>
  <si>
    <t>123030001-00004</t>
  </si>
  <si>
    <t>Батончик Gerber банан и яблоко 25г.</t>
  </si>
  <si>
    <t>123040001-00233</t>
  </si>
  <si>
    <t>Смесь KABRITA 1 GOLD 400г</t>
  </si>
  <si>
    <t>Kabritа</t>
  </si>
  <si>
    <t>PN USEVEN</t>
  </si>
  <si>
    <t>123040001-00234</t>
  </si>
  <si>
    <t>Смесь KABRITA 2 GOLD 400г</t>
  </si>
  <si>
    <t>123040001-00237</t>
  </si>
  <si>
    <t>Смесь KABRITA 3 GOLD 800г</t>
  </si>
  <si>
    <t>123040001-00238</t>
  </si>
  <si>
    <t>Смесь KABRITA 4 GOLD 800г</t>
  </si>
  <si>
    <t>123010002-00057</t>
  </si>
  <si>
    <t>Каша Kabrita рисовая к-м 180 г</t>
  </si>
  <si>
    <t>123010002-00058</t>
  </si>
  <si>
    <t>Каша Kabrita гречневая к-м 180 г</t>
  </si>
  <si>
    <t>123010002-00059</t>
  </si>
  <si>
    <t>Каша Kabrita греч. яблоко/абр. к-м 180 г</t>
  </si>
  <si>
    <t>123010002-00060</t>
  </si>
  <si>
    <t>Каша Kabrita 7 злаков банан к-м 180 г</t>
  </si>
  <si>
    <t>123010002-00084</t>
  </si>
  <si>
    <t>Каша Kabrita овсяная к-м с 5 мес.180г</t>
  </si>
  <si>
    <t>123010002-00085</t>
  </si>
  <si>
    <t>Каша Kabrita овс.к-м с бан-чер.с 6м 180г</t>
  </si>
  <si>
    <t>123010002-00086</t>
  </si>
  <si>
    <t>Каша Kabrita м.злак.к-м с тыкв.с 6м 180г</t>
  </si>
  <si>
    <t>123050005-00193</t>
  </si>
  <si>
    <t>Пюре дет.Ложка в лад.манго д/п 90г</t>
  </si>
  <si>
    <t>Lojka v ladoshke</t>
  </si>
  <si>
    <t>ДП Бэлтон Трейдинг /Азия/</t>
  </si>
  <si>
    <t>127040406-00002</t>
  </si>
  <si>
    <t>Трусики LIBERO Up&amp;Go 6 (13-20кг) 8x18шт</t>
  </si>
  <si>
    <t>Libero</t>
  </si>
  <si>
    <t>127040406-00003</t>
  </si>
  <si>
    <t>Трусики LIBERO Up&amp;Go 7 (16-26кг) 8x16шт</t>
  </si>
  <si>
    <t>127040406-00077</t>
  </si>
  <si>
    <t xml:space="preserve">Трусики Chikako 2*48  </t>
  </si>
  <si>
    <t>Chikako</t>
  </si>
  <si>
    <t>OOO BETON PLITA</t>
  </si>
  <si>
    <t>8.4</t>
  </si>
  <si>
    <t>127040406-00078</t>
  </si>
  <si>
    <t xml:space="preserve">Трусики Chikako 3*44  </t>
  </si>
  <si>
    <t>127040406-00079</t>
  </si>
  <si>
    <t xml:space="preserve">Трусики Chikako 4*38  </t>
  </si>
  <si>
    <t>127040406-00080</t>
  </si>
  <si>
    <t xml:space="preserve">Трусики Chikako 5*34  </t>
  </si>
  <si>
    <t>127040406-00081</t>
  </si>
  <si>
    <t>Трусики Chikako 6*30</t>
  </si>
  <si>
    <t>127030404-00327</t>
  </si>
  <si>
    <t>Perla "NATURAL" Newborn (1) 68шт</t>
  </si>
  <si>
    <t>Perla</t>
  </si>
  <si>
    <t>СП ООО ATCO HYGIENICS</t>
  </si>
  <si>
    <t>Perla "NATUREL" -14%</t>
  </si>
  <si>
    <t>127030404-00328</t>
  </si>
  <si>
    <t>Perla "NATUREL" Mini (2) 60шт</t>
  </si>
  <si>
    <t>127030404-00329</t>
  </si>
  <si>
    <t>Perla "NATUREL" Midi (3) 50шт</t>
  </si>
  <si>
    <t>127030404-00330</t>
  </si>
  <si>
    <t>Perla "NATUREL" Maxi (4) 46шт</t>
  </si>
  <si>
    <t>127030404-00331</t>
  </si>
  <si>
    <t>Perla "NATUREL" Junior (5) 38шт</t>
  </si>
  <si>
    <t>127030404-00332</t>
  </si>
  <si>
    <t>Perla "NATUREL" Extra Large(6) 32шт</t>
  </si>
  <si>
    <t>127010602-00003</t>
  </si>
  <si>
    <t xml:space="preserve">Зуб.щетка Colgate </t>
  </si>
  <si>
    <t>Colgate</t>
  </si>
  <si>
    <t>125000002-00025</t>
  </si>
  <si>
    <t>Поильник непроливайка с руч.PINE 125мл</t>
  </si>
  <si>
    <t>PINE</t>
  </si>
  <si>
    <t>SEHA KAGITCILIK DIS TIC.</t>
  </si>
  <si>
    <t>127010801-00052</t>
  </si>
  <si>
    <t xml:space="preserve">Набор из 2x ложек PINE </t>
  </si>
  <si>
    <t>127010801-00053</t>
  </si>
  <si>
    <t>Молокоотсос ручной PINE шт</t>
  </si>
  <si>
    <t>127010801-00054</t>
  </si>
  <si>
    <t>Аспиратор назальный PINE шт</t>
  </si>
  <si>
    <t>125000007-00007</t>
  </si>
  <si>
    <t>Прорезыватель PINE шт</t>
  </si>
  <si>
    <t>125000002-00026</t>
  </si>
  <si>
    <t>Поильник непроливайка с руч.PINE 250мл</t>
  </si>
  <si>
    <t>101020702-00007</t>
  </si>
  <si>
    <t>^Энергетик Adrenaline rush 449мл [24]</t>
  </si>
  <si>
    <t>ADRENALINE RUSH</t>
  </si>
  <si>
    <t>СП ООО International Beverages Tash</t>
  </si>
  <si>
    <t>Энергетик ADRENALINE RUSH 0,49л -13%</t>
  </si>
  <si>
    <t>8.3</t>
  </si>
  <si>
    <t>101020602-00030</t>
  </si>
  <si>
    <t>^Чай Lipton Ice tea зел лимон 1л</t>
  </si>
  <si>
    <t>Lipton</t>
  </si>
  <si>
    <t>Холодный чай Lipton 1л в асс. - 15%</t>
  </si>
  <si>
    <t>4.2</t>
  </si>
  <si>
    <t>101020602-00033</t>
  </si>
  <si>
    <t>^Чай Lipton Ice tea зел персик 1л</t>
  </si>
  <si>
    <t>101020602-00004</t>
  </si>
  <si>
    <t>^Чай Lipton Ice tea чёр персик 1л</t>
  </si>
  <si>
    <t>101020602-00006</t>
  </si>
  <si>
    <t>^Чай Lipton Ice tea чёр малина 1л</t>
  </si>
  <si>
    <t>101030305-00088</t>
  </si>
  <si>
    <t xml:space="preserve">Сокосодер.DaDa Апельсин-Лемонграсс 1л </t>
  </si>
  <si>
    <t>DaDa</t>
  </si>
  <si>
    <t>OOO SIMBA</t>
  </si>
  <si>
    <t>101030305-00091</t>
  </si>
  <si>
    <t xml:space="preserve">Сокосодер.DaDa Ягоды-Каркаде 1л </t>
  </si>
  <si>
    <t>128090801-00008</t>
  </si>
  <si>
    <t>^Чипсы Lays Сметана и Зелень 225г</t>
  </si>
  <si>
    <t xml:space="preserve"> Lays</t>
  </si>
  <si>
    <t>OOO SNACK PREMIUM</t>
  </si>
  <si>
    <t>Чипсы  Lays 225гр. В асс.  -18%</t>
  </si>
  <si>
    <t>8.2</t>
  </si>
  <si>
    <t>128090801-00010</t>
  </si>
  <si>
    <t>Чипсы Lays Сметана и Лук 225г</t>
  </si>
  <si>
    <t>128090801-00064</t>
  </si>
  <si>
    <t>Чипсы CHEERS Сметана и лук 210г</t>
  </si>
  <si>
    <t xml:space="preserve"> CHEERS</t>
  </si>
  <si>
    <t>Чипсы CHEERS 210гр. в асс. -25%</t>
  </si>
  <si>
    <t>4.3</t>
  </si>
  <si>
    <t>128090801-00061</t>
  </si>
  <si>
    <t>Чипсы CHEERS сыр 210г</t>
  </si>
  <si>
    <t>128090801-00063</t>
  </si>
  <si>
    <t>Чипсы CHEERS сметана и зелень 210г</t>
  </si>
  <si>
    <t>128090801-00065</t>
  </si>
  <si>
    <t>Чипсы CHEERS Зеленый лук 210г</t>
  </si>
  <si>
    <t>128090801-00062</t>
  </si>
  <si>
    <t>Чипсы CHEERS шашлык 210г</t>
  </si>
  <si>
    <t>121020303-00269</t>
  </si>
  <si>
    <t>4600680025490</t>
  </si>
  <si>
    <t xml:space="preserve">Шок.плит Nestle с молоч начинкой 90г    </t>
  </si>
  <si>
    <t xml:space="preserve">NESTLE            </t>
  </si>
  <si>
    <t>121020303-00004</t>
  </si>
  <si>
    <t>4600680016740</t>
  </si>
  <si>
    <t xml:space="preserve">Шок.плитка NESTLE минд. изюм 82г        </t>
  </si>
  <si>
    <t>121020303-00013</t>
  </si>
  <si>
    <t>4600680016726</t>
  </si>
  <si>
    <t xml:space="preserve">Шок.плитка NESTLE минд. вафли 82г       </t>
  </si>
  <si>
    <t>121020303-00195</t>
  </si>
  <si>
    <t>4600680016788</t>
  </si>
  <si>
    <t xml:space="preserve">ШОК.ПЛИТКА NESTLE ПОРИСТЫЙ 75Г          </t>
  </si>
  <si>
    <t>121010201-00098</t>
  </si>
  <si>
    <t>40052403</t>
  </si>
  <si>
    <t xml:space="preserve">Шок.батончик KitKat Chunky 41,5г        </t>
  </si>
  <si>
    <t xml:space="preserve">KITKAT            </t>
  </si>
  <si>
    <t>153020002-00073</t>
  </si>
  <si>
    <t>8681451500404</t>
  </si>
  <si>
    <t xml:space="preserve">Жев рез Toybox с игрушкой 5г            </t>
  </si>
  <si>
    <t xml:space="preserve">TOYBOX            </t>
  </si>
  <si>
    <t>OOO Biznes-Aziya</t>
  </si>
  <si>
    <t>120040001-00130</t>
  </si>
  <si>
    <t>8681451502002</t>
  </si>
  <si>
    <t xml:space="preserve">Ваф рожок Toybox шок кремом 25г         </t>
  </si>
  <si>
    <t>154010001-00035</t>
  </si>
  <si>
    <t>4607176440645</t>
  </si>
  <si>
    <t xml:space="preserve">Бисквит Lotte Choco pie какао 336гр     </t>
  </si>
  <si>
    <t xml:space="preserve">CHOCO-PIE         </t>
  </si>
  <si>
    <t>120040001-00117</t>
  </si>
  <si>
    <t>7622210364647</t>
  </si>
  <si>
    <t xml:space="preserve">Драже Milka Bonibon 24,3 г              </t>
  </si>
  <si>
    <t xml:space="preserve">BONIBON           </t>
  </si>
  <si>
    <t>OOO Gatter Group</t>
  </si>
  <si>
    <t>154060004-00372</t>
  </si>
  <si>
    <t>4823077633324</t>
  </si>
  <si>
    <t xml:space="preserve">Печенье LOVITA choco 150г               </t>
  </si>
  <si>
    <t xml:space="preserve">ROSHEN            </t>
  </si>
  <si>
    <t>OOO Green Line Trading</t>
  </si>
  <si>
    <t>Mahalla / Core</t>
  </si>
  <si>
    <t>154060004-00380</t>
  </si>
  <si>
    <t>4823077633317</t>
  </si>
  <si>
    <t xml:space="preserve">Печенье LOVITA dark choco 150г          </t>
  </si>
  <si>
    <t>154060004-00042</t>
  </si>
  <si>
    <t>7622210694737</t>
  </si>
  <si>
    <t xml:space="preserve">Печенье OREO клубника 95г               </t>
  </si>
  <si>
    <t xml:space="preserve">OREO              </t>
  </si>
  <si>
    <t>OOO Support Samarqand</t>
  </si>
  <si>
    <t>154060004-00162</t>
  </si>
  <si>
    <t>7622210768124</t>
  </si>
  <si>
    <t xml:space="preserve">Печенье OREO  шоколадный вкус 95г       </t>
  </si>
  <si>
    <t>121020303-00176</t>
  </si>
  <si>
    <t>7622201769291</t>
  </si>
  <si>
    <t xml:space="preserve">Шок.плитка milka мол.шок 85g            </t>
  </si>
  <si>
    <t xml:space="preserve">MILKA             </t>
  </si>
  <si>
    <t>121020303-00022</t>
  </si>
  <si>
    <t>7622201771027</t>
  </si>
  <si>
    <t xml:space="preserve">Шок.плитка milka лес.орех 85g           </t>
  </si>
  <si>
    <t>121020303-00211</t>
  </si>
  <si>
    <t>7622201771119</t>
  </si>
  <si>
    <t xml:space="preserve">Шок плит Milka мол клуб со сливками 85г </t>
  </si>
  <si>
    <t>120010002-00350</t>
  </si>
  <si>
    <t>7622201677879</t>
  </si>
  <si>
    <t xml:space="preserve">Шоколад Milka Nussini 270г              </t>
  </si>
  <si>
    <t>120010002-00277</t>
  </si>
  <si>
    <t>7622210924568</t>
  </si>
  <si>
    <t>Шок плит MILKA мол с цельным орехом 300г</t>
  </si>
  <si>
    <t>121010201-00146</t>
  </si>
  <si>
    <t>7622201711825</t>
  </si>
  <si>
    <t xml:space="preserve">Шоколадный батончик Picnic 48г          </t>
  </si>
  <si>
    <t xml:space="preserve">PICNIC            </t>
  </si>
  <si>
    <t>120040001-00142</t>
  </si>
  <si>
    <t>7622210514554</t>
  </si>
  <si>
    <t xml:space="preserve">Освеж. леденцы Halls мёд и лимон 25г    </t>
  </si>
  <si>
    <t xml:space="preserve">HALLS             </t>
  </si>
  <si>
    <t>120040001-00137</t>
  </si>
  <si>
    <t>7622210514974</t>
  </si>
  <si>
    <t xml:space="preserve">Освеж леденцы Halls ментол экстра 24,5г </t>
  </si>
  <si>
    <t>120040001-00148</t>
  </si>
  <si>
    <t>46164209</t>
  </si>
  <si>
    <t xml:space="preserve">Освеж. леденцы Halls оригинальный 33г   </t>
  </si>
  <si>
    <t>129120203-00007</t>
  </si>
  <si>
    <t>Зубная паста Colgate OpticWhite75ml[48]</t>
  </si>
  <si>
    <t>75 мл</t>
  </si>
  <si>
    <t>129120203-00008</t>
  </si>
  <si>
    <t>Зуб.паста Colgate SenPro-Relief75ml[48]</t>
  </si>
  <si>
    <t>129120203-00078</t>
  </si>
  <si>
    <t>Зуб.Паста Colgate T.Pro Чай, кофе,т 75мл</t>
  </si>
  <si>
    <t>129120203-00003</t>
  </si>
  <si>
    <t>Зуб.паста Colgate MaxWhite 100ml [48]</t>
  </si>
  <si>
    <t>100 мл</t>
  </si>
  <si>
    <t>129120203-00037</t>
  </si>
  <si>
    <t>Colgate_Naturals свеж.маслом лимона 75мл</t>
  </si>
  <si>
    <t>129120203-00020</t>
  </si>
  <si>
    <t>З.паста Colgate Total Clean Mint 125ml</t>
  </si>
  <si>
    <t>125 мл</t>
  </si>
  <si>
    <t>129120203-00077</t>
  </si>
  <si>
    <t>Зуб.Паста Colgate T.Pro Whitening 125мл</t>
  </si>
  <si>
    <t>129120304-00096</t>
  </si>
  <si>
    <t>Зубная щетка Colgate Cushion Clean Soft</t>
  </si>
  <si>
    <t>129120304-00066</t>
  </si>
  <si>
    <t>Зубная щётка_Colgate Easy Comfort 72</t>
  </si>
  <si>
    <t>129120304-00019</t>
  </si>
  <si>
    <t>ЗУБ.ЩЁТКА COLGATE ШЁЛК.НИТИ С ДРЕВ.УГЛЁМ</t>
  </si>
  <si>
    <t>129120304-00092</t>
  </si>
  <si>
    <t>Зубная щетка Colgate Extra Density Hard</t>
  </si>
  <si>
    <t>129120304-00093</t>
  </si>
  <si>
    <t>Зуб. щетка Colgate Extra Density Medium</t>
  </si>
  <si>
    <t>129120304-00004</t>
  </si>
  <si>
    <t>Зуб.щетка Colgate Twister Fresh [72]</t>
  </si>
  <si>
    <t>129120304-00021</t>
  </si>
  <si>
    <t>Зубная щётка Colgate древесный уголь 2+1</t>
  </si>
  <si>
    <t>129120304-00016</t>
  </si>
  <si>
    <t>Зуб. Щетка Colgate ZigZag charcoal mediu</t>
  </si>
  <si>
    <t>129120304-00080</t>
  </si>
  <si>
    <t>Зуб.Щётка Colgate ZigZag Soft</t>
  </si>
  <si>
    <t>129120402-00003</t>
  </si>
  <si>
    <t>Ополаск. Colgate PlaxMint 250ml [12]</t>
  </si>
  <si>
    <t>250 мл</t>
  </si>
  <si>
    <t>152040103-00146</t>
  </si>
  <si>
    <t>Мыло Palmolive MEN Северный океан 90 гр</t>
  </si>
  <si>
    <t>90 г</t>
  </si>
  <si>
    <t>Palmolive</t>
  </si>
  <si>
    <t>152040103-00023</t>
  </si>
  <si>
    <t>Мыло Palmolive Цитрус и крем 90гр</t>
  </si>
  <si>
    <t>152040103-00012</t>
  </si>
  <si>
    <t>Мыло Palmolive Черная орхидея 90гр</t>
  </si>
  <si>
    <t>152040103-00018</t>
  </si>
  <si>
    <t>Мыло Palmolive Ромашка и витамин E 90гр</t>
  </si>
  <si>
    <t>152040103-00017</t>
  </si>
  <si>
    <t>Мыло Palmolive Зел чай и огурец  90гр</t>
  </si>
  <si>
    <t>152040103-00022</t>
  </si>
  <si>
    <t>Мыло Palmolive Aloe&amp;Olive 90гр</t>
  </si>
  <si>
    <t>152040103-00020</t>
  </si>
  <si>
    <t>Мыло Palmolive Зел чай и огур 70гр (4+1)</t>
  </si>
  <si>
    <t>70 г</t>
  </si>
  <si>
    <t>152040103-00021</t>
  </si>
  <si>
    <t>Мыло Palmolive Роза 70гр (4+1)</t>
  </si>
  <si>
    <t>152040103-00019</t>
  </si>
  <si>
    <t>Мыло Palmolive Инт. увл. олив 70гр (4+1)</t>
  </si>
  <si>
    <t>152040103-00176</t>
  </si>
  <si>
    <t>Мыло Protex Алое 150гр</t>
  </si>
  <si>
    <t>150 г</t>
  </si>
  <si>
    <t>Protex</t>
  </si>
  <si>
    <t>152040103-00082</t>
  </si>
  <si>
    <t>Мыло Protex Creme 150г</t>
  </si>
  <si>
    <t>152040103-00081</t>
  </si>
  <si>
    <t>Мыло Protex Fresh 150г</t>
  </si>
  <si>
    <t>152040101-00010</t>
  </si>
  <si>
    <t>Жид.мыло Palmolive Black Orchid 300мл</t>
  </si>
  <si>
    <t>300 мл</t>
  </si>
  <si>
    <t>152040101-00031</t>
  </si>
  <si>
    <t>Жид. мыло Palmolive SF ягоды асаи 300 мл</t>
  </si>
  <si>
    <t>152040101-00025</t>
  </si>
  <si>
    <t>Жид.мыло Palmolive вит.B+Гранат 300мл</t>
  </si>
  <si>
    <t>152080201-00005</t>
  </si>
  <si>
    <t>Гель для душа Palmolive Olive 250 ml</t>
  </si>
  <si>
    <t>152080201-00007</t>
  </si>
  <si>
    <t>Гель д/душа Palmolive BlackOrchid250ml</t>
  </si>
  <si>
    <t>152080201-00020</t>
  </si>
  <si>
    <t>Гель для душа Palmolive персик 250мл</t>
  </si>
  <si>
    <t>152080201-00021</t>
  </si>
  <si>
    <t>ГЕЛЬ ДЛЯ ДУША PALMOLIVE ЕЖЕВИКА 250МЛ</t>
  </si>
  <si>
    <t>152080201-00038</t>
  </si>
  <si>
    <t>Гель д/д Palmolive Витам.С и апель.250мл</t>
  </si>
  <si>
    <t>152080201-00039</t>
  </si>
  <si>
    <t>Гель д/д Palmolive Витам.B и гранат250мл</t>
  </si>
  <si>
    <t>152080201-00162</t>
  </si>
  <si>
    <t>Гель д/душа Palmolive MenSport 500мл[12]</t>
  </si>
  <si>
    <t>500 мл</t>
  </si>
  <si>
    <t>129120203-00035</t>
  </si>
  <si>
    <t>Зуб.паста Aquafresh Бодрящий Г-фрут 75мл</t>
  </si>
  <si>
    <t>AQUAFRESH</t>
  </si>
  <si>
    <t>129120304-00005</t>
  </si>
  <si>
    <t>Зуб.щетка Aquafresh Family Medium</t>
  </si>
  <si>
    <t>129120304-00020</t>
  </si>
  <si>
    <t>Зуб.щетка Sensodyne Комплексная защита S</t>
  </si>
  <si>
    <t>SENSODYNE</t>
  </si>
  <si>
    <t>129120203-00085</t>
  </si>
  <si>
    <t>Зуб.паста Parodontax Отбеливающая 75 мл</t>
  </si>
  <si>
    <t>PARODONTAX</t>
  </si>
  <si>
    <t>129120402-00015</t>
  </si>
  <si>
    <t>Опол.п.рта Parodontax Свежая мята 500мл</t>
  </si>
  <si>
    <t>152010302-00038</t>
  </si>
  <si>
    <t>Т. бумага Papia Bali Flower 3х сл. 4 шт</t>
  </si>
  <si>
    <t>PAPIA</t>
  </si>
  <si>
    <t>ООО INVESTMENT'S GROUP</t>
  </si>
  <si>
    <t>152010302-00041</t>
  </si>
  <si>
    <t>Т. бумага Papia Bali Flower 3х сл. 8 шт</t>
  </si>
  <si>
    <t>PAPIA т/б 3 сл 8 рул -21%</t>
  </si>
  <si>
    <t>12.1</t>
  </si>
  <si>
    <t>152010302-00042</t>
  </si>
  <si>
    <t>Т. бумага Papia Secret Garden 3х сл. 8шт</t>
  </si>
  <si>
    <t>152010302-00043</t>
  </si>
  <si>
    <t>Т. бумага Papia Клубника 3х слой 8 шт</t>
  </si>
  <si>
    <t>129120203-00125</t>
  </si>
  <si>
    <t>Зуб.Паста Rocs Активный кальций 94гр</t>
  </si>
  <si>
    <t>ROCS</t>
  </si>
  <si>
    <t>ООО BM BRAND</t>
  </si>
  <si>
    <t>129120304-00079</t>
  </si>
  <si>
    <t>Зуб.щётка Rocs Black Edition Medium</t>
  </si>
  <si>
    <t>129120203-00150</t>
  </si>
  <si>
    <t>Зубная паста R.O.C.S. Extreme fresh 74гр</t>
  </si>
  <si>
    <t>129120203-00151</t>
  </si>
  <si>
    <t>Зубная паста R.O.C.S.Актив.кальций 94гр</t>
  </si>
  <si>
    <t>129120203-00082</t>
  </si>
  <si>
    <t>SPLAT PF Зуб. Паста БИОКАЛЬЦИЙ 100 гр</t>
  </si>
  <si>
    <t>SPLAT</t>
  </si>
  <si>
    <t>OOO GATTER GROUP</t>
  </si>
  <si>
    <t>129120203-00046</t>
  </si>
  <si>
    <t>SPLAT PF Зуб. Паста УЛЬТРАКОМПЛЕКС 100 гр</t>
  </si>
  <si>
    <t>129120203-00106</t>
  </si>
  <si>
    <t>SPLAT PF Зуб. Паста СЕНСИТИВ 100 мл</t>
  </si>
  <si>
    <t>129120203-00072</t>
  </si>
  <si>
    <t>SPLAT PF Зуб. Паста EXTRA FRESH 100 мл</t>
  </si>
  <si>
    <t>129120304-00056</t>
  </si>
  <si>
    <t>Biomed Зуб. Щетка Щетина с Древесным Углем 2024 MEDIUM</t>
  </si>
  <si>
    <t>129120304-00102</t>
  </si>
  <si>
    <t>biomed Зуб. Щетка Щетина с Древесным Углем  2024 MEDIUM 1+1 Black</t>
  </si>
  <si>
    <t>BIOMED</t>
  </si>
  <si>
    <t>129120304-00099</t>
  </si>
  <si>
    <t xml:space="preserve">SPLAT DAILY Зуб. Щетка CLEAN CARE MEDIUM </t>
  </si>
  <si>
    <t>129120304-00098</t>
  </si>
  <si>
    <t>SPLAT DAILY Зуб. Щетка EXTRA CLEAN CARE HARD</t>
  </si>
  <si>
    <t>152040103-00257</t>
  </si>
  <si>
    <t>BioMio Экологичное Мыло ИНЖИР И БАТТЕР КОКОС 90 гр</t>
  </si>
  <si>
    <t>BioMio</t>
  </si>
  <si>
    <t>152040103-00256</t>
  </si>
  <si>
    <t xml:space="preserve">BioMio Натуральное Мыло ГРАНАТ И БАЗИЛИК 90 гр </t>
  </si>
  <si>
    <t>152040103-00259</t>
  </si>
  <si>
    <t xml:space="preserve">BioMio Экологичное Мыло ПЕРСИК И БАТТЕР ШИ 90 гр </t>
  </si>
  <si>
    <t>152040103-00258</t>
  </si>
  <si>
    <t>BioMio Экологичное Мыло БАТТЕР МАНГО 90 гр</t>
  </si>
  <si>
    <t>129120304-00072</t>
  </si>
  <si>
    <t>SPLAT PF Зуб. Щетка ULTRA complete MEDIUM</t>
  </si>
  <si>
    <t>129040404-00010</t>
  </si>
  <si>
    <t>Мицелляр.вода Garnier д/очищ.кожи 400мл</t>
  </si>
  <si>
    <t>GARNIER</t>
  </si>
  <si>
    <t xml:space="preserve"> ЗАО Л'Ореаль</t>
  </si>
  <si>
    <t>129040102-00034</t>
  </si>
  <si>
    <t>Маска Garnier Гиалуроновая Алоэ 32гр</t>
  </si>
  <si>
    <t>129040102-00006</t>
  </si>
  <si>
    <t>Garnier Маска Увлажнение+Комфорт 32г</t>
  </si>
  <si>
    <t>129040404-00006</t>
  </si>
  <si>
    <t>МИЦЕ-Я ВОДА GARNIER ЧУВ.КОЖ.125МЛ</t>
  </si>
  <si>
    <t>129040102-00005</t>
  </si>
  <si>
    <t>Garnier Маска Увлажнение+АкваБомба 32г</t>
  </si>
  <si>
    <t>129040404-00018</t>
  </si>
  <si>
    <t>Garnier_мицел.Розо. Вода Очищ+Сиян 400мл</t>
  </si>
  <si>
    <t>129040102-00007</t>
  </si>
  <si>
    <t>Garnier Маска Увлажнение+Свежесть 32г</t>
  </si>
  <si>
    <t>129040102-00050</t>
  </si>
  <si>
    <t>Ткан.маска Garnier увлажнение+витС 28гр</t>
  </si>
  <si>
    <t>129040404-00023</t>
  </si>
  <si>
    <t>Мице-я вода Garnier гиал.алоэ 400мл</t>
  </si>
  <si>
    <t>129040404-00079</t>
  </si>
  <si>
    <t>Garnier_пенка Очищ гилурон алоэ 150мл</t>
  </si>
  <si>
    <t>129040404-00027</t>
  </si>
  <si>
    <t>Гель-крем Чистая Кожа 3в1 150мл</t>
  </si>
  <si>
    <t>129040404-00008</t>
  </si>
  <si>
    <t>Garnier_Чистая Кожа 3в1 с Углем 150мл</t>
  </si>
  <si>
    <t>129040404-00063</t>
  </si>
  <si>
    <t>Тоник д/лица Garnier д/сух.кожи200мл</t>
  </si>
  <si>
    <t>129040404-00082</t>
  </si>
  <si>
    <t>Миц.вода Garnier витамин C 400мл</t>
  </si>
  <si>
    <t>129040404-00015</t>
  </si>
  <si>
    <t>Мицеллярная вода_Garnier очищ+удал 400мл</t>
  </si>
  <si>
    <t>129040404-00071</t>
  </si>
  <si>
    <t>Тоник Garnier гиалуроновая Алоэ 200мл</t>
  </si>
  <si>
    <t>129040102-00049</t>
  </si>
  <si>
    <t>Ткан.маска Garnier против несовер. 23гр</t>
  </si>
  <si>
    <t>129040301-00091</t>
  </si>
  <si>
    <t>Гель-крем Garnier с роз водой 50мл</t>
  </si>
  <si>
    <t>129040404-00050</t>
  </si>
  <si>
    <t>Гель д/умыв. Garnier 200мл</t>
  </si>
  <si>
    <t>129050102-00017</t>
  </si>
  <si>
    <t>Garnier_Лайт днев.Отбел.и защит. SPF30</t>
  </si>
  <si>
    <t>129040301-00108</t>
  </si>
  <si>
    <t>Гель-сияние Garnier витамин С 50мл</t>
  </si>
  <si>
    <t>129040404-00044</t>
  </si>
  <si>
    <t>Гель д/умыв. Garnier д/норм.кожи 200мл</t>
  </si>
  <si>
    <t>129040404-00062</t>
  </si>
  <si>
    <t>Тоник д/ лица Garnier д/норм.кож 200мл</t>
  </si>
  <si>
    <t>129040301-00053</t>
  </si>
  <si>
    <t>Garnier_Гиалуроновый Алое-Гель 50мл</t>
  </si>
  <si>
    <t>129040404-00025</t>
  </si>
  <si>
    <t>Сыворотка Garnier Витамин C 30мл</t>
  </si>
  <si>
    <t>129040404-00024</t>
  </si>
  <si>
    <t>Сыворотка Garnier гиал.алоэ 30мл</t>
  </si>
  <si>
    <t>129040301-00113</t>
  </si>
  <si>
    <t>Крем Garnier ночной алоэ-Гель 50мл</t>
  </si>
  <si>
    <t>129040102-00056</t>
  </si>
  <si>
    <t>Тканевая маска Garnier угольная 28г</t>
  </si>
  <si>
    <t>129040301-00114</t>
  </si>
  <si>
    <t>Сыворотка Garnier д.лица Чистая кожа30мл</t>
  </si>
  <si>
    <t>129040301-00116</t>
  </si>
  <si>
    <t>Крем - гель Garnier матирующий 188г</t>
  </si>
  <si>
    <t>127010701-00045</t>
  </si>
  <si>
    <t>Fa Kids гель д/душа д/мал 250мл</t>
  </si>
  <si>
    <t>FA</t>
  </si>
  <si>
    <t>LLP Henkel Central Asia and Caucasu</t>
  </si>
  <si>
    <t>127010701-00044</t>
  </si>
  <si>
    <t>Fa Kids гель д/душа д/дев 250мл</t>
  </si>
  <si>
    <t>152080201-00092</t>
  </si>
  <si>
    <t>ГЕЛЬ Д. ДУША FA КОКОС И КАКАО 250МЛ</t>
  </si>
  <si>
    <t>152080201-00093</t>
  </si>
  <si>
    <t>Гель д/душа FA Жасмин Розовый 250ml</t>
  </si>
  <si>
    <t>152080201-00147</t>
  </si>
  <si>
    <t>Гель д/д Fa Бали Deligh 250мл</t>
  </si>
  <si>
    <t>152080201-00149</t>
  </si>
  <si>
    <t>Гель д/д Fa Фиджи Dream 250мл</t>
  </si>
  <si>
    <t>152080201-00155</t>
  </si>
  <si>
    <t>Гель д/д Fa MEN Охлажд Экстрим 250мл</t>
  </si>
  <si>
    <t>152080201-00168</t>
  </si>
  <si>
    <t>Гель для душа Fa Men Kick Off 250 мл</t>
  </si>
  <si>
    <t>152080201-00164</t>
  </si>
  <si>
    <t>Гель для душа Fa Men RedCedarwood 250мл</t>
  </si>
  <si>
    <t>129090101-00040</t>
  </si>
  <si>
    <t>Краска для волос Palette ICC A10 Ultra A</t>
  </si>
  <si>
    <t>PALETTE</t>
  </si>
  <si>
    <t>Pallete -20%</t>
  </si>
  <si>
    <t>12.2</t>
  </si>
  <si>
    <t>129090101-00100</t>
  </si>
  <si>
    <t>Palette_краска д/волос  ICC A6 Холод.рус</t>
  </si>
  <si>
    <t>129090101-00098</t>
  </si>
  <si>
    <t>Краска для волос Palette ICC BW10 Пудров</t>
  </si>
  <si>
    <t>129090101-00025</t>
  </si>
  <si>
    <t>Краска для волос Palette ICC C1 Blue Bla</t>
  </si>
  <si>
    <t>129090101-00186</t>
  </si>
  <si>
    <t>Краска д.в. Palette С10(10-1) СеребБлонд</t>
  </si>
  <si>
    <t>129090101-00023</t>
  </si>
  <si>
    <t>КРАС.Д/В PALETTE_C6 ХОЛОД.СРЕД.-РУС 100М</t>
  </si>
  <si>
    <t>129090101-00046</t>
  </si>
  <si>
    <t>Краска для волос Palette ICC E20 Super L</t>
  </si>
  <si>
    <t>129090101-00026</t>
  </si>
  <si>
    <t>Крас.д/в Palette_G3 золот.трюфель 100мл</t>
  </si>
  <si>
    <t>129090101-00096</t>
  </si>
  <si>
    <t>Palette ICC GK4 Elegant Brouge</t>
  </si>
  <si>
    <t>129090101-00191</t>
  </si>
  <si>
    <t>Краска д.волос Palette (7-77) РоскМедный</t>
  </si>
  <si>
    <t>129090101-00051</t>
  </si>
  <si>
    <t>Краска для волос Palette ICC N1 Black -</t>
  </si>
  <si>
    <t>129090101-00049</t>
  </si>
  <si>
    <t>Краска для волос Palette ICC N2 Dark Bro</t>
  </si>
  <si>
    <t>129090101-00043</t>
  </si>
  <si>
    <t>Краска для волос Palette ICC N3 Middle B</t>
  </si>
  <si>
    <t>129090101-00050</t>
  </si>
  <si>
    <t>Краска для волос Palette ICC N5 Dark Blo</t>
  </si>
  <si>
    <t>129090101-00048</t>
  </si>
  <si>
    <t>Краска для волос Palette ICC N6 Middle B</t>
  </si>
  <si>
    <t>129090101-00047</t>
  </si>
  <si>
    <t>Краска для волос Palette ICC N7 Light Bl</t>
  </si>
  <si>
    <t>129090101-00044</t>
  </si>
  <si>
    <t>Крас.д/в Palette_R2 крас.дерево 100мл</t>
  </si>
  <si>
    <t>129090101-00042</t>
  </si>
  <si>
    <t>Крас.д/в Palette_R4 каштан 100мл</t>
  </si>
  <si>
    <t>129090101-00045</t>
  </si>
  <si>
    <t>Крас.д/в Palette_RF3 крас.гранат 100мл</t>
  </si>
  <si>
    <t>129090101-00039</t>
  </si>
  <si>
    <t>Краска для волос Palette ICC RFE3 - Бакл</t>
  </si>
  <si>
    <t>129090101-00097</t>
  </si>
  <si>
    <t>Palette ICC RN5 Marsala Brown</t>
  </si>
  <si>
    <t>129090101-00024</t>
  </si>
  <si>
    <t>Краска для волос Palette ICC W2 Dark Cho</t>
  </si>
  <si>
    <t>129090101-00041</t>
  </si>
  <si>
    <t>Краска для волос Palette ICC WN3 - Золот</t>
  </si>
  <si>
    <t>140060401-00084</t>
  </si>
  <si>
    <t>ARIEL_авт.порошок "color" 9кг</t>
  </si>
  <si>
    <t>ARIEL</t>
  </si>
  <si>
    <t>OOO Wings Distribution Company</t>
  </si>
  <si>
    <t>140060401-00068</t>
  </si>
  <si>
    <t>ABC Авт. порошок горная свежость 9кг</t>
  </si>
  <si>
    <t>ABC</t>
  </si>
  <si>
    <t>ООО SV-Cluster</t>
  </si>
  <si>
    <t>140060401-00067</t>
  </si>
  <si>
    <t>ABC Авт. порошок Color 9кг</t>
  </si>
  <si>
    <t>140060401-00069</t>
  </si>
  <si>
    <t>ABC Авт. порошок лаванда 9кг</t>
  </si>
  <si>
    <t>140020204-00196</t>
  </si>
  <si>
    <t>8690637069840</t>
  </si>
  <si>
    <t>КРЕМ ЧИСТЯЩИЕ CIF LEMON 750МЛ</t>
  </si>
  <si>
    <t>Cif</t>
  </si>
  <si>
    <t>140020204-00205</t>
  </si>
  <si>
    <t>8690637727863</t>
  </si>
  <si>
    <t>Универ.ч.сред.CIF Крем Фрез.Ландыш 750мл</t>
  </si>
  <si>
    <t>140020203-00065</t>
  </si>
  <si>
    <t>8690757001058</t>
  </si>
  <si>
    <t>SANFOR_ д/ванн альпийс.свежесть 750г[15]</t>
  </si>
  <si>
    <t>Sanfor</t>
  </si>
  <si>
    <t>140020204-00016</t>
  </si>
  <si>
    <t>8690757202509</t>
  </si>
  <si>
    <t>SANFOR_универсал зеленое яблоко 750г[15]</t>
  </si>
  <si>
    <t>140020203-00011</t>
  </si>
  <si>
    <t>8690757232063</t>
  </si>
  <si>
    <t>Гель д/унитаза SANFOR WC black 750г [15]</t>
  </si>
  <si>
    <t>140030101-00067</t>
  </si>
  <si>
    <t>Освежитель LaRosee Океан 300мл [20]</t>
  </si>
  <si>
    <t>Larosee</t>
  </si>
  <si>
    <t>СП OOO JNS Labs</t>
  </si>
  <si>
    <t>140030101-00068</t>
  </si>
  <si>
    <t>Освежитель LaRosee Цвет.букет 300мл [20]</t>
  </si>
  <si>
    <t>140030101-00069</t>
  </si>
  <si>
    <t>Освежитель LaRosee Роса 300мл [20]</t>
  </si>
  <si>
    <t>140030101-00070</t>
  </si>
  <si>
    <t>21296772</t>
  </si>
  <si>
    <t>Освежитель LaRosee альпийских гор 300мл</t>
  </si>
  <si>
    <t>140030101-00073</t>
  </si>
  <si>
    <t>Освежитель LaRosee Лайм и Кедр 300мл</t>
  </si>
  <si>
    <t>140050101-00002</t>
  </si>
  <si>
    <t>Инсект. ср-во "Дихлофос-нео" 200 см3</t>
  </si>
  <si>
    <t>Нео</t>
  </si>
  <si>
    <t>ЧП United Distribution</t>
  </si>
  <si>
    <t>140060401-00041</t>
  </si>
  <si>
    <t>Ушастый нянь_авт. порошок 400г</t>
  </si>
  <si>
    <t>Ушастый Нянь</t>
  </si>
  <si>
    <t>140060401-00049</t>
  </si>
  <si>
    <t>УШАСТЫЙ НЯНЬ_стир.порошок 800г</t>
  </si>
  <si>
    <t>140060301-00043</t>
  </si>
  <si>
    <t>VANISH Oxi Advance Отбел.для бел.тк.400г</t>
  </si>
  <si>
    <t>Vanish</t>
  </si>
  <si>
    <t>OOO Insignia Trade</t>
  </si>
  <si>
    <t>140020203-00019</t>
  </si>
  <si>
    <t>Блочки д/унитаза Bref лаванда 2*50г</t>
  </si>
  <si>
    <t>Bref</t>
  </si>
  <si>
    <t>140070002-00016</t>
  </si>
  <si>
    <t>2919961207374</t>
  </si>
  <si>
    <t>Мыло Хоз.Solar Ultra Comfort 125гр х21</t>
  </si>
  <si>
    <t>Solar</t>
  </si>
  <si>
    <t>Worldwide Distribution Center FZCO</t>
  </si>
  <si>
    <t>смарт-акция</t>
  </si>
  <si>
    <t>после промо</t>
  </si>
  <si>
    <t>152070302-00308</t>
  </si>
  <si>
    <t>Шампунь Gliss Ultimate Repair 400мл</t>
  </si>
  <si>
    <t>GLISS</t>
  </si>
  <si>
    <t>Купи Шампунь Gliss 400мл получи бальзам 200 мл в подарок (2 товара за 44990)</t>
  </si>
  <si>
    <t>152070302-00309</t>
  </si>
  <si>
    <t>Шампунь Gliss Oil Nutritive 400мл</t>
  </si>
  <si>
    <t>152070302-00311</t>
  </si>
  <si>
    <t>Шампунь Gliss Liquid Silk 400мл</t>
  </si>
  <si>
    <t>152070302-00312</t>
  </si>
  <si>
    <t>Шампунь Gliss Color Perfector 400мл</t>
  </si>
  <si>
    <t>152070302-00313</t>
  </si>
  <si>
    <t>Шампунь Gliss Aqua Revive 400мл</t>
  </si>
  <si>
    <t>152070302-00315</t>
  </si>
  <si>
    <t>Кондиционер Gliss Oil Nutritive CON 200м</t>
  </si>
  <si>
    <t>152070302-00317</t>
  </si>
  <si>
    <t>Кондиционер Gliss Color Perfector CON 20</t>
  </si>
  <si>
    <t>152070302-00318</t>
  </si>
  <si>
    <t>Кондиционер Gliss Aqua Revive CON 200мл</t>
  </si>
  <si>
    <t>152070302-00314</t>
  </si>
  <si>
    <t>Кондиционер Gliss Ultimate Repair CON 20</t>
  </si>
  <si>
    <t>152070302-00319</t>
  </si>
  <si>
    <t>Кондиционер Gliss Ult. Repair ERC 200мл</t>
  </si>
  <si>
    <t>152070302-00320</t>
  </si>
  <si>
    <t>Кондиционер Gliss Oil Nutritive ERC 200м</t>
  </si>
  <si>
    <t>158020201-00055</t>
  </si>
  <si>
    <t>Масло Lurpak сливочное 400г</t>
  </si>
  <si>
    <t>Lurpak</t>
  </si>
  <si>
    <t>Масло Lurpak сливочное 400г -21%</t>
  </si>
  <si>
    <t>101030203-00007</t>
  </si>
  <si>
    <t>Сок Rich Яблоко с/б 200мл</t>
  </si>
  <si>
    <t>RICH</t>
  </si>
  <si>
    <t>OOO SMART GLOBAL DISTRIBUTION</t>
  </si>
  <si>
    <t>Core</t>
  </si>
  <si>
    <t>101030203-00078</t>
  </si>
  <si>
    <t>Сок Rich Вишня С/Б 200мл [12]</t>
  </si>
  <si>
    <t>101030203-00137</t>
  </si>
  <si>
    <t>Сок Rich Апельсин С/Б 200мл [12]</t>
  </si>
  <si>
    <t>128050401-00148</t>
  </si>
  <si>
    <t>Кетчуп Пиканта острый дойпак 280г</t>
  </si>
  <si>
    <t>Pikanta</t>
  </si>
  <si>
    <t>128050201-00261</t>
  </si>
  <si>
    <t>Соус Пиканта Сладкий чили дойпак 280г</t>
  </si>
  <si>
    <t>128050201-00262</t>
  </si>
  <si>
    <t>Соус Пиканта Терияки дойпак 280г</t>
  </si>
  <si>
    <t>160030102-00027</t>
  </si>
  <si>
    <t>Карат_плав.сыр Шоколадный 230гр</t>
  </si>
  <si>
    <t>Карат</t>
  </si>
  <si>
    <t>Карат_плав.сыр Шоколадный 230гр до -0,151561079114883</t>
  </si>
  <si>
    <t>160030102-00048</t>
  </si>
  <si>
    <t>Карат_плав.сыр карамельный 230гр</t>
  </si>
  <si>
    <t>Карат_плав.сыр карамельный 230гр до -0,151561079114883</t>
  </si>
  <si>
    <t>154010001-00018</t>
  </si>
  <si>
    <t>Бисквит АЛЁНКА вар. сгущ. 200г</t>
  </si>
  <si>
    <t>Аленка</t>
  </si>
  <si>
    <t>ООО Объединенные кондитеры</t>
  </si>
  <si>
    <t>154010001-00019</t>
  </si>
  <si>
    <t>Бисквит АЛЁНКА мол. шок. 175г</t>
  </si>
  <si>
    <t>154010002-00004</t>
  </si>
  <si>
    <t>^Рулет АЛЁНКА мол. шок. 200г</t>
  </si>
  <si>
    <t>154020004-00075</t>
  </si>
  <si>
    <t>^Ваф торт АЛЁНКА сливочный 250г</t>
  </si>
  <si>
    <t>154020004-00010</t>
  </si>
  <si>
    <t>Р&amp;Ф Коровка вафли 300гр</t>
  </si>
  <si>
    <t>Рот фронт</t>
  </si>
  <si>
    <t>154020004-00001</t>
  </si>
  <si>
    <t>^Вафли КОРОВКА с шок. начинкой 150г</t>
  </si>
  <si>
    <t>Коровка</t>
  </si>
  <si>
    <t>154060004-00002</t>
  </si>
  <si>
    <t>^Печенье КОРОВКА топ. мол. 375г</t>
  </si>
  <si>
    <t>154060004-00007</t>
  </si>
  <si>
    <t>^Печенье АЛЁНКА мол. шоколад 190гр</t>
  </si>
  <si>
    <t>154060004-00001</t>
  </si>
  <si>
    <t>^Печенье КОРОВКА с глазурью 115г</t>
  </si>
  <si>
    <t>154070002-00010</t>
  </si>
  <si>
    <t>Пряники Коровка вар. сгущ. 300г</t>
  </si>
  <si>
    <t>154070002-00002</t>
  </si>
  <si>
    <t>^Пряник ТУЛЬСКИЙ с фруктовый начин. 140г</t>
  </si>
  <si>
    <t>Тульский пряник</t>
  </si>
  <si>
    <t>154070002-00013</t>
  </si>
  <si>
    <t>Пряник ТУЛЬСКИЙ Лакомка с фрукт. нач.140г</t>
  </si>
  <si>
    <t>120030003-00018</t>
  </si>
  <si>
    <t>Конфеты Желейные барбарисовый вкус, вес</t>
  </si>
  <si>
    <t>Желейные барбарисовый вкус</t>
  </si>
  <si>
    <t>120020003-00010</t>
  </si>
  <si>
    <t>Ирис Золотой ключик 250г</t>
  </si>
  <si>
    <t>Золотой ключик</t>
  </si>
  <si>
    <t>120020003-00001</t>
  </si>
  <si>
    <t>Ирис Золотой ключик, вес</t>
  </si>
  <si>
    <t>120020004-00044</t>
  </si>
  <si>
    <t>Карамель Фрукты-Ягодки микс 250г</t>
  </si>
  <si>
    <t>Карамель</t>
  </si>
  <si>
    <t>120020004-00046</t>
  </si>
  <si>
    <t>Карамель Фея 250г</t>
  </si>
  <si>
    <t>120020004-00051</t>
  </si>
  <si>
    <t>Карамель Лимонная 250г</t>
  </si>
  <si>
    <t>120020004-00021</t>
  </si>
  <si>
    <t>Карамель Аленка с мол.начинкой, вес</t>
  </si>
  <si>
    <t>120020004-00016</t>
  </si>
  <si>
    <t>Карамель Мечта, вес</t>
  </si>
  <si>
    <t>120020008-00244</t>
  </si>
  <si>
    <t>К&amp;ОАленка к/б купол250(пак)</t>
  </si>
  <si>
    <t>120020008-00260</t>
  </si>
  <si>
    <t>Шок.конф. Мишка косолапый 200г</t>
  </si>
  <si>
    <t>Мишка</t>
  </si>
  <si>
    <t>120020008-00250</t>
  </si>
  <si>
    <t>Конфеты Птичье молоко слив ваниль 225г</t>
  </si>
  <si>
    <t>Конфеты Птичье молоко</t>
  </si>
  <si>
    <t>120020008-00265</t>
  </si>
  <si>
    <t>Конфеты Красный Октябрь желей барбар250г</t>
  </si>
  <si>
    <t>Конфеты Красный Октябрь</t>
  </si>
  <si>
    <t>120020008-00051</t>
  </si>
  <si>
    <t>Шок.конф. Бабаевский фундук и какао, вес</t>
  </si>
  <si>
    <t>Шок.конф. Бабаевский</t>
  </si>
  <si>
    <t>120020008-00208</t>
  </si>
  <si>
    <t>Конфеты Птичье молоко слив ваниль вес</t>
  </si>
  <si>
    <t>120020008-00259</t>
  </si>
  <si>
    <t>Шок.конф. Алёнка 250г</t>
  </si>
  <si>
    <t>121020303-00049</t>
  </si>
  <si>
    <t>Шок.плитка Алёнка мол с фундуком 90г</t>
  </si>
  <si>
    <t>121020303-00165</t>
  </si>
  <si>
    <t>Шок.плитка Алёнка мол в стиках 100г</t>
  </si>
  <si>
    <t>121020303-00181</t>
  </si>
  <si>
    <t>Шок плит. Алёнка молочный 200г</t>
  </si>
  <si>
    <t>121020303-00131</t>
  </si>
  <si>
    <t>Шок плит Алёнка мол с веселинками 87г</t>
  </si>
  <si>
    <t>121020303-00136</t>
  </si>
  <si>
    <t>Шок.плитка Алёнка мол тройн десерт 85г</t>
  </si>
  <si>
    <t>121020303-00109</t>
  </si>
  <si>
    <t>Шок.плитка Алёнка мол с фундуком 200г</t>
  </si>
  <si>
    <t>121020303-00257</t>
  </si>
  <si>
    <t>Плит RITTER SPORT тем. мятной начин. 100</t>
  </si>
  <si>
    <t>RITTER SPORT</t>
  </si>
  <si>
    <t>OOO Ritter Sport Shokolad</t>
  </si>
  <si>
    <t>121020303-00007</t>
  </si>
  <si>
    <t>Плит RITTER SPORT мол цель. миндаль 100</t>
  </si>
  <si>
    <t>121020303-00167</t>
  </si>
  <si>
    <t>Плит RITTER SPORT мол. альп молоко 100г</t>
  </si>
  <si>
    <t>121020303-00245</t>
  </si>
  <si>
    <t>Плит RITTER SPORT тем. цельный орех 100г</t>
  </si>
  <si>
    <t>120010002-00107</t>
  </si>
  <si>
    <t>Под.конф. PERGALE dark classic 114г</t>
  </si>
  <si>
    <t>PERGALE</t>
  </si>
  <si>
    <t>AO Vilniaus Pergale</t>
  </si>
  <si>
    <t>120010002-00111</t>
  </si>
  <si>
    <t>Под.конф. PERGALE milk classic 343г</t>
  </si>
  <si>
    <t>120010002-00328</t>
  </si>
  <si>
    <t>Под.конф Pergale мол манго 114г</t>
  </si>
  <si>
    <t>123010002-00151</t>
  </si>
  <si>
    <t>Каша Nutrilak рис. с бан. молоч. 12х200г</t>
  </si>
  <si>
    <t>Nutrilak</t>
  </si>
  <si>
    <t>ООО ADLER GROUP DISTRIBUT</t>
  </si>
  <si>
    <t>123010002-00152</t>
  </si>
  <si>
    <t>Каша Nutrilak овсян с перс молоч.12х200г</t>
  </si>
  <si>
    <t>123010002-00153</t>
  </si>
  <si>
    <t>Каша Nutrilak пшенич с ябл молоч.12х200г</t>
  </si>
  <si>
    <t>123040001-00041</t>
  </si>
  <si>
    <t>Смесь Nutrilak Premium 1 600г</t>
  </si>
  <si>
    <t>123040001-00042</t>
  </si>
  <si>
    <t>Смесь Nutrilak Premium 2 600г</t>
  </si>
  <si>
    <t>123040001-00043</t>
  </si>
  <si>
    <t>Смесь Nutrilak Premium 3 600г</t>
  </si>
  <si>
    <t>123040001-00088</t>
  </si>
  <si>
    <t>Смесь Nutrilak Premium 4 600г</t>
  </si>
  <si>
    <t>101030203-00192</t>
  </si>
  <si>
    <t>Сок Bliss Яблоко 125мл</t>
  </si>
  <si>
    <t>Bliss</t>
  </si>
  <si>
    <t>OOO GREENUP TRADING</t>
  </si>
  <si>
    <t>101030203-00193</t>
  </si>
  <si>
    <t>Сок Bliss Вишня 125мл</t>
  </si>
  <si>
    <t>101030203-00194</t>
  </si>
  <si>
    <t>Сок Bliss Банан-яблоко 125мл</t>
  </si>
  <si>
    <t>101030203-00195</t>
  </si>
  <si>
    <t>Сок Bliss Персик 125мл</t>
  </si>
  <si>
    <t>101030203-00196</t>
  </si>
  <si>
    <t>Сок Bliss Мультифрукт 125мл</t>
  </si>
  <si>
    <t>101030203-00197</t>
  </si>
  <si>
    <t>Сок Bliss Абрикос 125мл</t>
  </si>
  <si>
    <t>149000005-00027</t>
  </si>
  <si>
    <t>Виноград Хусайни местный Узб.вес</t>
  </si>
  <si>
    <t>149000016-00065</t>
  </si>
  <si>
    <t>Яблоки Гала местный Узб. вес</t>
  </si>
  <si>
    <t>122000018-00011</t>
  </si>
  <si>
    <t>Помидоры Юсуповские, вес</t>
  </si>
  <si>
    <t>101010303-00054</t>
  </si>
  <si>
    <t>Borjomi_Мин. вода П/Б 1,25л [6]*</t>
  </si>
  <si>
    <t>BORJOMI</t>
  </si>
  <si>
    <t>OOO IDS Borjomi</t>
  </si>
  <si>
    <r>
      <t xml:space="preserve">PAPIA т/б 3 сл 8 рул -21%
</t>
    </r>
    <r>
      <rPr>
        <b/>
        <sz val="11"/>
        <rFont val="Calibri"/>
        <family val="2"/>
        <charset val="204"/>
        <scheme val="minor"/>
      </rPr>
      <t>46 990
36 990</t>
    </r>
  </si>
  <si>
    <r>
      <t xml:space="preserve">Nivea deo spray -25%
</t>
    </r>
    <r>
      <rPr>
        <b/>
        <sz val="11"/>
        <color theme="1"/>
        <rFont val="Calibri"/>
        <family val="2"/>
        <charset val="204"/>
      </rPr>
      <t>34 490
25 990</t>
    </r>
  </si>
  <si>
    <r>
      <t xml:space="preserve">Освежитель LaRosee альпийских гор 300мл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18990                         15990</t>
    </r>
  </si>
  <si>
    <r>
      <t xml:space="preserve">Лапша Биг-Ланч остр.говядина стакан 90г                               </t>
    </r>
    <r>
      <rPr>
        <b/>
        <sz val="11"/>
        <rFont val="Calibri"/>
        <family val="2"/>
        <charset val="204"/>
      </rPr>
      <t>10990                               8490</t>
    </r>
  </si>
  <si>
    <r>
      <t xml:space="preserve">Сыр плавленый Kaser сливочный 200гр        </t>
    </r>
    <r>
      <rPr>
        <b/>
        <sz val="11"/>
        <color theme="1"/>
        <rFont val="Calibri"/>
        <family val="2"/>
        <charset val="204"/>
        <scheme val="minor"/>
      </rPr>
      <t>21990                          16990</t>
    </r>
  </si>
  <si>
    <r>
      <t xml:space="preserve">Сыр Беловежские полут в ассортименте -22%
</t>
    </r>
    <r>
      <rPr>
        <b/>
        <sz val="11"/>
        <color theme="1"/>
        <rFont val="Calibri"/>
        <family val="2"/>
        <charset val="204"/>
        <scheme val="minor"/>
      </rPr>
      <t>114 990
89 990</t>
    </r>
  </si>
  <si>
    <r>
      <t xml:space="preserve">Pallete -20%
</t>
    </r>
    <r>
      <rPr>
        <b/>
        <sz val="11"/>
        <rFont val="Calibri"/>
        <family val="2"/>
        <charset val="204"/>
        <scheme val="minor"/>
      </rPr>
      <t>29 990
23 990</t>
    </r>
  </si>
  <si>
    <r>
      <t xml:space="preserve">Масло Lurpak сливочное 400г -21%
</t>
    </r>
    <r>
      <rPr>
        <b/>
        <sz val="11"/>
        <rFont val="Calibri"/>
        <family val="2"/>
        <charset val="204"/>
        <scheme val="minor"/>
      </rPr>
      <t>75 990
59 990</t>
    </r>
  </si>
  <si>
    <r>
      <t xml:space="preserve">Jacobs Monarch 130гр м/у -31%
</t>
    </r>
    <r>
      <rPr>
        <b/>
        <sz val="11"/>
        <color theme="1"/>
        <rFont val="Calibri"/>
        <family val="2"/>
        <charset val="204"/>
        <scheme val="minor"/>
      </rPr>
      <t xml:space="preserve">64 990
44 990
</t>
    </r>
  </si>
  <si>
    <r>
      <t xml:space="preserve">УШАСТЫЙ НЯНЬ_стир.порошок 800г                         </t>
    </r>
    <r>
      <rPr>
        <b/>
        <sz val="11"/>
        <rFont val="Calibri"/>
        <family val="2"/>
        <charset val="204"/>
      </rPr>
      <t xml:space="preserve">  43990                        29990</t>
    </r>
  </si>
  <si>
    <r>
      <t xml:space="preserve">Nestle каша 190-200гр -17%
</t>
    </r>
    <r>
      <rPr>
        <b/>
        <sz val="11"/>
        <color theme="1"/>
        <rFont val="Calibri"/>
        <family val="2"/>
        <charset val="204"/>
        <scheme val="minor"/>
      </rPr>
      <t>29 990
24 990</t>
    </r>
  </si>
  <si>
    <r>
      <t xml:space="preserve">Смесь NESTOGEN 3 300г -17%
</t>
    </r>
    <r>
      <rPr>
        <b/>
        <sz val="11"/>
        <color theme="1"/>
        <rFont val="Calibri"/>
        <family val="2"/>
        <charset val="204"/>
        <scheme val="minor"/>
      </rPr>
      <t>59 990
49 990</t>
    </r>
  </si>
  <si>
    <r>
      <t xml:space="preserve">ROZMETOV_П/К_Альпийская 800гр±20гр -27%
</t>
    </r>
    <r>
      <rPr>
        <b/>
        <sz val="11"/>
        <color theme="1"/>
        <rFont val="Calibri"/>
        <family val="2"/>
        <charset val="204"/>
        <scheme val="minor"/>
      </rPr>
      <t>99 990
72 990</t>
    </r>
  </si>
  <si>
    <r>
      <t xml:space="preserve">TIM_Сосиски говяжьи (Радуга) 700гр ± 20г -25%
</t>
    </r>
    <r>
      <rPr>
        <b/>
        <sz val="11"/>
        <color theme="1"/>
        <rFont val="Calibri"/>
        <family val="2"/>
        <charset val="204"/>
        <scheme val="minor"/>
      </rPr>
      <t>39 990
29 990</t>
    </r>
  </si>
  <si>
    <r>
      <t xml:space="preserve">Йогурт густой Musaffo 1,5% 110г -20%
</t>
    </r>
    <r>
      <rPr>
        <b/>
        <sz val="11"/>
        <color theme="1"/>
        <rFont val="Calibri"/>
        <family val="2"/>
        <charset val="204"/>
        <scheme val="minor"/>
      </rPr>
      <t>4 990
3 990</t>
    </r>
  </si>
  <si>
    <r>
      <t xml:space="preserve">Perla "NATUREL" -14%
</t>
    </r>
    <r>
      <rPr>
        <b/>
        <sz val="11"/>
        <color theme="1"/>
        <rFont val="Calibri"/>
        <family val="2"/>
        <charset val="204"/>
        <scheme val="minor"/>
      </rPr>
      <t>104 990
89 990</t>
    </r>
  </si>
  <si>
    <r>
      <t xml:space="preserve">Йогурт пит.Danone 270гр в ассорт. -25%
</t>
    </r>
    <r>
      <rPr>
        <b/>
        <sz val="11"/>
        <color theme="1"/>
        <rFont val="Calibri"/>
        <family val="2"/>
        <charset val="204"/>
        <scheme val="minor"/>
      </rPr>
      <t>11 990
8 990</t>
    </r>
  </si>
  <si>
    <r>
      <t xml:space="preserve">Шок.батончик KitKat Chunky 41,5г  -50%
</t>
    </r>
    <r>
      <rPr>
        <b/>
        <sz val="11"/>
        <color theme="1"/>
        <rFont val="Calibri"/>
        <family val="2"/>
        <charset val="204"/>
        <scheme val="minor"/>
      </rPr>
      <t>7 990
3 990</t>
    </r>
  </si>
  <si>
    <r>
      <t xml:space="preserve">Чипсы CHEERS 210гр. в асс. -25%
</t>
    </r>
    <r>
      <rPr>
        <b/>
        <sz val="11"/>
        <color theme="1"/>
        <rFont val="Calibri"/>
        <family val="2"/>
        <charset val="204"/>
      </rPr>
      <t>19 990
14 990</t>
    </r>
  </si>
  <si>
    <r>
      <t xml:space="preserve">Холодный чай Lipton 1л в асс. - 15%
</t>
    </r>
    <r>
      <rPr>
        <b/>
        <sz val="11"/>
        <color theme="1"/>
        <rFont val="Calibri"/>
        <family val="2"/>
        <charset val="204"/>
      </rPr>
      <t>9 990
8 490</t>
    </r>
  </si>
  <si>
    <t>Яблоки Гала местный Узб. Вес</t>
  </si>
  <si>
    <r>
      <t xml:space="preserve">Йогурт PureMilky Банан 2,5% 330 гр                       </t>
    </r>
    <r>
      <rPr>
        <b/>
        <sz val="11"/>
        <color theme="1"/>
        <rFont val="Calibri"/>
        <family val="2"/>
        <charset val="204"/>
        <scheme val="minor"/>
      </rPr>
      <t>8990                             7490</t>
    </r>
  </si>
  <si>
    <r>
      <t xml:space="preserve">Borjomi_Мин. вода П/Б 1,25л [6]*
20%
</t>
    </r>
    <r>
      <rPr>
        <b/>
        <sz val="11"/>
        <color theme="1"/>
        <rFont val="Calibri"/>
        <family val="2"/>
        <charset val="204"/>
        <scheme val="minor"/>
      </rPr>
      <t>19 490
15 590</t>
    </r>
  </si>
  <si>
    <r>
      <t xml:space="preserve">Bahroma_Маффин вишня-шоколад_75г                       </t>
    </r>
    <r>
      <rPr>
        <b/>
        <sz val="11"/>
        <rFont val="Calibri"/>
        <family val="2"/>
        <charset val="204"/>
        <scheme val="minor"/>
      </rPr>
      <t>13990                              9990</t>
    </r>
  </si>
  <si>
    <r>
      <t xml:space="preserve">Шок.плитка milka мол.шок 85g 
-34%
</t>
    </r>
    <r>
      <rPr>
        <b/>
        <sz val="11"/>
        <color theme="1"/>
        <rFont val="Calibri"/>
        <family val="2"/>
        <charset val="204"/>
        <scheme val="minor"/>
      </rPr>
      <t>21 990
14 490</t>
    </r>
  </si>
  <si>
    <t>СВП 37 (05.09-11.09) - Махалля</t>
  </si>
  <si>
    <t>СВП 37 (05.09-11.09)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</si>
</sst>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\ _₽_-;\-* #,##0\ _₽_-;_-* &quot;-&quot;??\ _₽_-;_-@_-"/>
    <numFmt numFmtId="166" formatCode="_-* #,##0_-;\-* #,##0_-;_-* &quot;-&quot;??_-;_-@_-"/>
    <numFmt numFmtId="167" formatCode="_-* #,##0.00\ _₽_-;\-* #,##0.00\ _₽_-;_-* &quot;-&quot;??\ _₽_-;_-@_-"/>
    <numFmt numFmtId="168" formatCode="#,##0.0"/>
    <numFmt numFmtId="170" formatCode="###,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entury Gothic"/>
      <family val="2"/>
      <charset val="204"/>
    </font>
    <font>
      <b/>
      <sz val="8"/>
      <color rgb="FF000000"/>
      <name val="Verdana"/>
      <family val="2"/>
      <charset val="204"/>
    </font>
    <font>
      <sz val="8"/>
      <color rgb="FF000000"/>
      <name val="Century Gothic"/>
      <family val="2"/>
      <charset val="204"/>
    </font>
    <font>
      <b/>
      <sz val="11"/>
      <color theme="1"/>
      <name val="Calibri"/>
      <family val="2"/>
      <scheme val="minor"/>
    </font>
    <font>
      <sz val="8"/>
      <color theme="0"/>
      <name val="Century Gothic"/>
      <family val="2"/>
      <charset val="204"/>
    </font>
    <font>
      <b/>
      <sz val="8"/>
      <color theme="1"/>
      <name val="Century Gothic"/>
      <family val="2"/>
      <charset val="204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>
      <alignment horizontal="left" vertical="center" indent="1"/>
    </xf>
    <xf numFmtId="4" fontId="9" fillId="8" borderId="0" applyNumberFormat="0" applyProtection="0">
      <alignment horizontal="left" vertical="center" indent="1"/>
    </xf>
    <xf numFmtId="167" fontId="1" fillId="0" borderId="0" applyFont="0" applyFill="0" applyBorder="0" applyAlignment="0" applyProtection="0"/>
    <xf numFmtId="0" fontId="14" fillId="0" borderId="0"/>
    <xf numFmtId="170" fontId="15" fillId="2" borderId="3" applyNumberFormat="0" applyAlignment="0" applyProtection="0">
      <alignment horizontal="left" vertical="center" indent="1"/>
    </xf>
    <xf numFmtId="0" fontId="1" fillId="0" borderId="0"/>
  </cellStyleXfs>
  <cellXfs count="71">
    <xf numFmtId="0" fontId="0" fillId="0" borderId="0" xfId="0"/>
    <xf numFmtId="14" fontId="3" fillId="0" borderId="1" xfId="0" applyNumberFormat="1" applyFont="1" applyBorder="1" applyAlignment="1">
      <alignment horizontal="left" vertical="center" wrapText="1"/>
    </xf>
    <xf numFmtId="17" fontId="5" fillId="2" borderId="1" xfId="3" quotePrefix="1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17" fontId="5" fillId="3" borderId="1" xfId="3" quotePrefix="1" applyNumberFormat="1" applyFont="1" applyFill="1" applyBorder="1" applyAlignment="1">
      <alignment horizontal="left" vertical="center" wrapText="1"/>
    </xf>
    <xf numFmtId="166" fontId="7" fillId="4" borderId="1" xfId="1" applyNumberFormat="1" applyFont="1" applyFill="1" applyBorder="1" applyAlignment="1">
      <alignment horizontal="left" vertical="center" wrapText="1"/>
    </xf>
    <xf numFmtId="166" fontId="7" fillId="5" borderId="1" xfId="1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17" fontId="7" fillId="7" borderId="1" xfId="3" quotePrefix="1" applyNumberFormat="1" applyFont="1" applyFill="1" applyBorder="1" applyAlignment="1">
      <alignment horizontal="left" vertical="center" wrapText="1"/>
    </xf>
    <xf numFmtId="17" fontId="7" fillId="7" borderId="1" xfId="3" applyNumberFormat="1" applyFont="1" applyFill="1" applyBorder="1" applyAlignment="1">
      <alignment horizontal="left" vertical="center" wrapText="1"/>
    </xf>
    <xf numFmtId="0" fontId="10" fillId="9" borderId="1" xfId="4" quotePrefix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164" fontId="0" fillId="0" borderId="1" xfId="5" applyNumberFormat="1" applyFont="1" applyBorder="1" applyAlignment="1">
      <alignment horizontal="left" vertical="center"/>
    </xf>
    <xf numFmtId="164" fontId="12" fillId="10" borderId="1" xfId="5" applyNumberFormat="1" applyFont="1" applyFill="1" applyBorder="1" applyAlignment="1">
      <alignment horizontal="left" vertical="center"/>
    </xf>
    <xf numFmtId="9" fontId="0" fillId="11" borderId="1" xfId="2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8" fontId="0" fillId="0" borderId="1" xfId="0" applyNumberFormat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9" fontId="12" fillId="10" borderId="1" xfId="2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164" fontId="11" fillId="10" borderId="1" xfId="5" applyNumberFormat="1" applyFont="1" applyFill="1" applyBorder="1" applyAlignment="1">
      <alignment horizontal="left" vertical="center"/>
    </xf>
    <xf numFmtId="167" fontId="11" fillId="10" borderId="1" xfId="5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164" fontId="13" fillId="10" borderId="1" xfId="5" applyNumberFormat="1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" fontId="11" fillId="10" borderId="1" xfId="6" applyNumberFormat="1" applyFont="1" applyFill="1" applyBorder="1" applyAlignment="1">
      <alignment horizontal="left" vertical="center"/>
    </xf>
    <xf numFmtId="1" fontId="0" fillId="10" borderId="1" xfId="0" applyNumberFormat="1" applyFill="1" applyBorder="1" applyAlignment="1">
      <alignment horizontal="left" vertical="center"/>
    </xf>
    <xf numFmtId="1" fontId="13" fillId="1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6" fillId="10" borderId="1" xfId="7" quotePrefix="1" applyNumberFormat="1" applyFont="1" applyFill="1" applyBorder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164" fontId="11" fillId="0" borderId="1" xfId="5" applyNumberFormat="1" applyFont="1" applyFill="1" applyBorder="1" applyAlignment="1">
      <alignment horizontal="left" vertical="center"/>
    </xf>
    <xf numFmtId="0" fontId="0" fillId="0" borderId="1" xfId="8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64" fontId="11" fillId="3" borderId="1" xfId="5" applyNumberFormat="1" applyFont="1" applyFill="1" applyBorder="1" applyAlignment="1">
      <alignment horizontal="left" vertical="center"/>
    </xf>
    <xf numFmtId="9" fontId="0" fillId="3" borderId="1" xfId="2" applyFont="1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left" vertical="center"/>
    </xf>
    <xf numFmtId="167" fontId="11" fillId="0" borderId="1" xfId="5" applyFont="1" applyFill="1" applyBorder="1" applyAlignment="1">
      <alignment horizontal="left" vertical="center"/>
    </xf>
    <xf numFmtId="164" fontId="12" fillId="0" borderId="1" xfId="0" applyNumberFormat="1" applyFont="1" applyBorder="1" applyAlignment="1">
      <alignment horizontal="left" vertical="center"/>
    </xf>
    <xf numFmtId="9" fontId="13" fillId="11" borderId="1" xfId="2" applyFont="1" applyFill="1" applyBorder="1" applyAlignment="1">
      <alignment horizontal="left" vertical="center"/>
    </xf>
    <xf numFmtId="43" fontId="13" fillId="0" borderId="1" xfId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3" fillId="9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9">
    <cellStyle name="SAPBEXchaText" xfId="4" xr:uid="{89BE3ABF-84FB-409E-8B7B-431E86AADE40}"/>
    <cellStyle name="SAPDimensionCell" xfId="3" xr:uid="{CD06ED0E-66A0-484E-8689-471BC8AD4A86}"/>
    <cellStyle name="SAPMemberCell" xfId="7" xr:uid="{5017A2B3-D2FA-4312-86C9-C2EB8340939D}"/>
    <cellStyle name="Обычный" xfId="0" builtinId="0"/>
    <cellStyle name="Обычный 2" xfId="6" xr:uid="{05DA0164-E3D0-4198-9C1B-808DA05474FC}"/>
    <cellStyle name="Обычный 2 2" xfId="8" xr:uid="{CB3A6C95-04C2-47FE-AFFA-F3672FFDF51A}"/>
    <cellStyle name="Процентный" xfId="2" builtinId="5"/>
    <cellStyle name="Финансовый" xfId="1" builtinId="3"/>
    <cellStyle name="Финансовый 2" xfId="5" xr:uid="{E43D14D2-9280-4BEB-BDA2-301E89970B74}"/>
  </cellStyles>
  <dxfs count="4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7832-8580-44FC-84C0-BACC4F6E008D}">
  <dimension ref="A1:AT497"/>
  <sheetViews>
    <sheetView tabSelected="1" topLeftCell="A481" workbookViewId="0">
      <selection activeCell="M517" sqref="M517:N517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8.85546875" bestFit="1" customWidth="1"/>
    <col min="4" max="4" width="8.5703125" bestFit="1" customWidth="1"/>
    <col min="5" max="5" width="9.42578125" customWidth="1"/>
    <col min="6" max="6" width="6.85546875" customWidth="1"/>
    <col min="7" max="7" width="3.5703125" bestFit="1" customWidth="1"/>
    <col min="8" max="8" width="18.140625" bestFit="1" customWidth="1"/>
    <col min="9" max="9" width="14.85546875" customWidth="1"/>
    <col min="10" max="10" width="71.42578125" customWidth="1"/>
    <col min="11" max="11" width="5" customWidth="1"/>
    <col min="12" max="12" width="17.7109375" customWidth="1"/>
    <col min="13" max="13" width="10.5703125" customWidth="1"/>
    <col min="14" max="14" width="40.140625" customWidth="1"/>
    <col min="15" max="15" width="42.85546875" customWidth="1"/>
    <col min="16" max="16" width="11.85546875" customWidth="1"/>
    <col min="17" max="17" width="10.42578125" customWidth="1"/>
    <col min="18" max="18" width="8.28515625" customWidth="1"/>
    <col min="19" max="19" width="8.42578125" customWidth="1"/>
    <col min="20" max="20" width="7.85546875" customWidth="1"/>
    <col min="21" max="21" width="16.42578125" bestFit="1" customWidth="1"/>
    <col min="22" max="23" width="8.28515625" customWidth="1"/>
    <col min="25" max="25" width="9" customWidth="1"/>
    <col min="26" max="26" width="8.28515625" customWidth="1"/>
    <col min="27" max="27" width="7.28515625" customWidth="1"/>
    <col min="28" max="28" width="8.7109375" customWidth="1"/>
    <col min="29" max="29" width="15" bestFit="1" customWidth="1"/>
    <col min="30" max="30" width="5.7109375" customWidth="1"/>
    <col min="31" max="32" width="8" customWidth="1"/>
    <col min="33" max="33" width="5.7109375" customWidth="1"/>
    <col min="34" max="34" width="7.5703125" customWidth="1"/>
    <col min="37" max="37" width="7.28515625" customWidth="1"/>
    <col min="38" max="39" width="7.7109375" customWidth="1"/>
    <col min="40" max="40" width="8.28515625" customWidth="1"/>
    <col min="41" max="41" width="7.42578125" customWidth="1"/>
    <col min="42" max="42" width="7.85546875" customWidth="1"/>
    <col min="43" max="43" width="8.28515625" customWidth="1"/>
    <col min="44" max="44" width="12.5703125" customWidth="1"/>
  </cols>
  <sheetData>
    <row r="1" spans="1:45" ht="8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9" t="s">
        <v>33</v>
      </c>
      <c r="AI1" s="7" t="s">
        <v>34</v>
      </c>
      <c r="AJ1" s="7" t="s">
        <v>35</v>
      </c>
      <c r="AK1" s="9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11" t="s">
        <v>43</v>
      </c>
      <c r="AS1" s="12"/>
    </row>
    <row r="2" spans="1:45" x14ac:dyDescent="0.25">
      <c r="A2" s="13">
        <v>45540</v>
      </c>
      <c r="B2" s="13">
        <v>45546</v>
      </c>
      <c r="C2" s="12" t="s">
        <v>44</v>
      </c>
      <c r="D2" s="12" t="s">
        <v>45</v>
      </c>
      <c r="E2" s="12"/>
      <c r="F2" s="12"/>
      <c r="G2" s="14">
        <v>28</v>
      </c>
      <c r="H2" s="14" t="s">
        <v>46</v>
      </c>
      <c r="I2" s="12"/>
      <c r="J2" s="14" t="s">
        <v>47</v>
      </c>
      <c r="K2" s="12"/>
      <c r="L2" s="14" t="s">
        <v>48</v>
      </c>
      <c r="M2" s="14">
        <v>100008597</v>
      </c>
      <c r="N2" s="14" t="s">
        <v>49</v>
      </c>
      <c r="O2" s="12"/>
      <c r="P2" s="16">
        <v>21990</v>
      </c>
      <c r="Q2" s="16">
        <v>18690</v>
      </c>
      <c r="R2" s="17">
        <f t="shared" ref="R2:R65" si="0">Q2/P2-1</f>
        <v>-0.15006821282401095</v>
      </c>
      <c r="S2" s="18">
        <v>850</v>
      </c>
      <c r="T2" s="18">
        <v>1900</v>
      </c>
      <c r="U2" s="18">
        <f>T2*Q2</f>
        <v>35511000</v>
      </c>
      <c r="V2" s="19">
        <f t="shared" ref="V2:V65" si="1">IFERROR(T2/S2,"")</f>
        <v>2.2352941176470589</v>
      </c>
      <c r="W2" s="19">
        <f>IFERROR(U2/(S2*P2),"")</f>
        <v>1.8998475242757402</v>
      </c>
      <c r="X2" s="12">
        <v>89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>
        <v>16</v>
      </c>
      <c r="AJ2" s="12">
        <v>3</v>
      </c>
      <c r="AK2" s="12"/>
      <c r="AL2" s="12"/>
      <c r="AM2" s="12"/>
      <c r="AN2" s="12"/>
      <c r="AO2" s="12"/>
      <c r="AP2" s="12"/>
      <c r="AQ2" s="12"/>
      <c r="AR2" s="12" t="e">
        <v>#N/A</v>
      </c>
      <c r="AS2" s="12" t="e">
        <v>#N/A</v>
      </c>
    </row>
    <row r="3" spans="1:45" x14ac:dyDescent="0.25">
      <c r="A3" s="13">
        <v>45540</v>
      </c>
      <c r="B3" s="13">
        <v>45546</v>
      </c>
      <c r="C3" s="12" t="s">
        <v>44</v>
      </c>
      <c r="D3" s="12" t="s">
        <v>45</v>
      </c>
      <c r="E3" s="12"/>
      <c r="F3" s="12"/>
      <c r="G3" s="14">
        <v>28</v>
      </c>
      <c r="H3" s="14" t="s">
        <v>50</v>
      </c>
      <c r="I3" s="12"/>
      <c r="J3" s="14" t="s">
        <v>51</v>
      </c>
      <c r="K3" s="12"/>
      <c r="L3" s="14" t="s">
        <v>52</v>
      </c>
      <c r="M3" s="14">
        <v>100004628</v>
      </c>
      <c r="N3" s="14" t="s">
        <v>53</v>
      </c>
      <c r="O3" s="12"/>
      <c r="P3" s="16">
        <v>34990</v>
      </c>
      <c r="Q3" s="16">
        <v>29990</v>
      </c>
      <c r="R3" s="17">
        <f t="shared" si="0"/>
        <v>-0.14289797084881395</v>
      </c>
      <c r="S3" s="18">
        <v>155</v>
      </c>
      <c r="T3" s="18">
        <v>350</v>
      </c>
      <c r="U3" s="18">
        <f>T3*Q3</f>
        <v>10496500</v>
      </c>
      <c r="V3" s="19">
        <f t="shared" si="1"/>
        <v>2.2580645161290325</v>
      </c>
      <c r="W3" s="19">
        <f>IFERROR(U3/(S3*P3),"")</f>
        <v>1.9353916787284846</v>
      </c>
      <c r="X3" s="12">
        <v>58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16</v>
      </c>
      <c r="AJ3" s="12">
        <v>3</v>
      </c>
      <c r="AK3" s="12"/>
      <c r="AL3" s="12"/>
      <c r="AM3" s="12"/>
      <c r="AN3" s="12"/>
      <c r="AO3" s="12"/>
      <c r="AP3" s="12"/>
      <c r="AQ3" s="12"/>
      <c r="AR3" s="12" t="e">
        <v>#N/A</v>
      </c>
      <c r="AS3" s="12" t="e">
        <v>#N/A</v>
      </c>
    </row>
    <row r="4" spans="1:45" x14ac:dyDescent="0.25">
      <c r="A4" s="13">
        <v>45540</v>
      </c>
      <c r="B4" s="13">
        <v>45546</v>
      </c>
      <c r="C4" s="12" t="s">
        <v>44</v>
      </c>
      <c r="D4" s="12" t="s">
        <v>45</v>
      </c>
      <c r="E4" s="12"/>
      <c r="F4" s="12"/>
      <c r="G4" s="20">
        <v>19</v>
      </c>
      <c r="H4" s="20" t="s">
        <v>54</v>
      </c>
      <c r="I4" s="21">
        <v>4601780018153</v>
      </c>
      <c r="J4" s="20" t="s">
        <v>55</v>
      </c>
      <c r="K4" s="20" t="s">
        <v>56</v>
      </c>
      <c r="L4" s="20" t="s">
        <v>57</v>
      </c>
      <c r="M4" s="20">
        <v>900000009</v>
      </c>
      <c r="N4" s="20" t="s">
        <v>58</v>
      </c>
      <c r="O4" s="22">
        <v>0.3384053560559952</v>
      </c>
      <c r="P4" s="16">
        <v>21990</v>
      </c>
      <c r="Q4" s="16">
        <v>9990</v>
      </c>
      <c r="R4" s="17">
        <f t="shared" si="0"/>
        <v>-0.54570259208731242</v>
      </c>
      <c r="S4" s="18">
        <v>80.5</v>
      </c>
      <c r="T4" s="18">
        <v>200</v>
      </c>
      <c r="U4" s="18">
        <f>T4*Q4</f>
        <v>1998000</v>
      </c>
      <c r="V4" s="19">
        <f t="shared" si="1"/>
        <v>2.4844720496894408</v>
      </c>
      <c r="W4" s="19">
        <f>IFERROR(U4/(S4*P4),"")</f>
        <v>1.1286892122054351</v>
      </c>
      <c r="X4" s="12">
        <v>12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15</v>
      </c>
      <c r="AJ4" s="12">
        <v>1</v>
      </c>
      <c r="AK4" s="12"/>
      <c r="AL4" s="12"/>
      <c r="AM4" s="12"/>
      <c r="AN4" s="12"/>
      <c r="AO4" s="12"/>
      <c r="AP4" s="12"/>
      <c r="AQ4" s="12"/>
      <c r="AR4" s="12" t="e">
        <v>#N/A</v>
      </c>
      <c r="AS4" s="12" t="e">
        <v>#N/A</v>
      </c>
    </row>
    <row r="5" spans="1:45" x14ac:dyDescent="0.25">
      <c r="A5" s="13">
        <v>45540</v>
      </c>
      <c r="B5" s="13">
        <v>45546</v>
      </c>
      <c r="C5" s="12" t="s">
        <v>44</v>
      </c>
      <c r="D5" s="12" t="s">
        <v>45</v>
      </c>
      <c r="E5" s="12"/>
      <c r="F5" s="12"/>
      <c r="G5" s="20">
        <v>19</v>
      </c>
      <c r="H5" s="20" t="s">
        <v>59</v>
      </c>
      <c r="I5" s="21">
        <v>4601780018115</v>
      </c>
      <c r="J5" s="20" t="s">
        <v>60</v>
      </c>
      <c r="K5" s="20" t="s">
        <v>56</v>
      </c>
      <c r="L5" s="20" t="s">
        <v>57</v>
      </c>
      <c r="M5" s="20">
        <v>900000009</v>
      </c>
      <c r="N5" s="20" t="s">
        <v>58</v>
      </c>
      <c r="O5" s="22">
        <v>0.36025408348457355</v>
      </c>
      <c r="P5" s="16">
        <v>14990</v>
      </c>
      <c r="Q5" s="16">
        <v>6990</v>
      </c>
      <c r="R5" s="17">
        <f t="shared" si="0"/>
        <v>-0.53368912608405605</v>
      </c>
      <c r="S5" s="18">
        <v>35</v>
      </c>
      <c r="T5" s="18">
        <v>70</v>
      </c>
      <c r="U5" s="18">
        <f>T5*Q5</f>
        <v>489300</v>
      </c>
      <c r="V5" s="19">
        <f t="shared" si="1"/>
        <v>2</v>
      </c>
      <c r="W5" s="19">
        <f>IFERROR(U5/(S5*P5),"")</f>
        <v>0.93262174783188789</v>
      </c>
      <c r="X5" s="12">
        <v>12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>
        <v>15</v>
      </c>
      <c r="AJ5" s="12">
        <v>1</v>
      </c>
      <c r="AK5" s="12"/>
      <c r="AL5" s="12"/>
      <c r="AM5" s="12"/>
      <c r="AN5" s="12"/>
      <c r="AO5" s="12"/>
      <c r="AP5" s="12"/>
      <c r="AQ5" s="12"/>
      <c r="AR5" s="12" t="e">
        <v>#N/A</v>
      </c>
      <c r="AS5" s="12" t="e">
        <v>#N/A</v>
      </c>
    </row>
    <row r="6" spans="1:45" x14ac:dyDescent="0.25">
      <c r="A6" s="13">
        <v>45540</v>
      </c>
      <c r="B6" s="13">
        <v>45546</v>
      </c>
      <c r="C6" s="12" t="s">
        <v>44</v>
      </c>
      <c r="D6" s="12" t="s">
        <v>45</v>
      </c>
      <c r="E6" s="12"/>
      <c r="F6" s="12"/>
      <c r="G6" s="20">
        <v>19</v>
      </c>
      <c r="H6" s="20" t="s">
        <v>61</v>
      </c>
      <c r="I6" s="21">
        <v>4601780018139</v>
      </c>
      <c r="J6" s="20" t="s">
        <v>62</v>
      </c>
      <c r="K6" s="20" t="s">
        <v>56</v>
      </c>
      <c r="L6" s="20" t="s">
        <v>57</v>
      </c>
      <c r="M6" s="20">
        <v>900000009</v>
      </c>
      <c r="N6" s="20" t="s">
        <v>58</v>
      </c>
      <c r="O6" s="22">
        <v>0.37351655215490309</v>
      </c>
      <c r="P6" s="16">
        <v>21990</v>
      </c>
      <c r="Q6" s="16">
        <v>9990</v>
      </c>
      <c r="R6" s="17">
        <f t="shared" si="0"/>
        <v>-0.54570259208731242</v>
      </c>
      <c r="S6" s="18">
        <v>24.5</v>
      </c>
      <c r="T6" s="18">
        <v>70</v>
      </c>
      <c r="U6" s="18">
        <f>T6*Q6</f>
        <v>699300</v>
      </c>
      <c r="V6" s="19">
        <f t="shared" si="1"/>
        <v>2.8571428571428572</v>
      </c>
      <c r="W6" s="19">
        <f>IFERROR(U6/(S6*P6),"")</f>
        <v>1.2979925940362502</v>
      </c>
      <c r="X6" s="12">
        <v>12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v>15</v>
      </c>
      <c r="AJ6" s="12">
        <v>1</v>
      </c>
      <c r="AK6" s="12"/>
      <c r="AL6" s="12"/>
      <c r="AM6" s="12"/>
      <c r="AN6" s="12"/>
      <c r="AO6" s="12"/>
      <c r="AP6" s="12"/>
      <c r="AQ6" s="12"/>
      <c r="AR6" s="12" t="e">
        <v>#N/A</v>
      </c>
      <c r="AS6" s="12" t="e">
        <v>#N/A</v>
      </c>
    </row>
    <row r="7" spans="1:45" x14ac:dyDescent="0.25">
      <c r="A7" s="13">
        <v>45540</v>
      </c>
      <c r="B7" s="13">
        <v>45546</v>
      </c>
      <c r="C7" s="12" t="s">
        <v>44</v>
      </c>
      <c r="D7" s="12" t="s">
        <v>45</v>
      </c>
      <c r="E7" s="12"/>
      <c r="F7" s="12"/>
      <c r="G7" s="20">
        <v>19</v>
      </c>
      <c r="H7" s="20" t="s">
        <v>63</v>
      </c>
      <c r="I7" s="21">
        <v>4605093013041</v>
      </c>
      <c r="J7" s="20" t="s">
        <v>64</v>
      </c>
      <c r="K7" s="20" t="s">
        <v>56</v>
      </c>
      <c r="L7" s="20" t="s">
        <v>65</v>
      </c>
      <c r="M7" s="20">
        <v>100004417</v>
      </c>
      <c r="N7" s="20" t="s">
        <v>66</v>
      </c>
      <c r="O7" s="22">
        <v>0.33238095238095222</v>
      </c>
      <c r="P7" s="16">
        <v>13990</v>
      </c>
      <c r="Q7" s="16">
        <v>10990</v>
      </c>
      <c r="R7" s="17">
        <f t="shared" si="0"/>
        <v>-0.21443888491779839</v>
      </c>
      <c r="S7" s="18">
        <v>94.5</v>
      </c>
      <c r="T7" s="18">
        <v>280</v>
      </c>
      <c r="U7" s="18">
        <f>T7*Q7</f>
        <v>3077200</v>
      </c>
      <c r="V7" s="19">
        <f t="shared" si="1"/>
        <v>2.9629629629629628</v>
      </c>
      <c r="W7" s="19">
        <f>IFERROR(U7/(S7*P7),"")</f>
        <v>2.3275884891324492</v>
      </c>
      <c r="X7" s="12">
        <v>129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v>17</v>
      </c>
      <c r="AJ7" s="12">
        <v>1</v>
      </c>
      <c r="AK7" s="12"/>
      <c r="AL7" s="12"/>
      <c r="AM7" s="12"/>
      <c r="AN7" s="12"/>
      <c r="AO7" s="12"/>
      <c r="AP7" s="12"/>
      <c r="AQ7" s="12"/>
      <c r="AR7" s="12" t="e">
        <v>#N/A</v>
      </c>
      <c r="AS7" s="12" t="e">
        <v>#N/A</v>
      </c>
    </row>
    <row r="8" spans="1:45" x14ac:dyDescent="0.25">
      <c r="A8" s="13">
        <v>45540</v>
      </c>
      <c r="B8" s="13">
        <v>45546</v>
      </c>
      <c r="C8" s="12" t="s">
        <v>44</v>
      </c>
      <c r="D8" s="12" t="s">
        <v>45</v>
      </c>
      <c r="E8" s="12"/>
      <c r="F8" s="12"/>
      <c r="G8" s="20">
        <v>19</v>
      </c>
      <c r="H8" s="20" t="s">
        <v>67</v>
      </c>
      <c r="I8" s="21">
        <v>4605093003196</v>
      </c>
      <c r="J8" s="20" t="s">
        <v>68</v>
      </c>
      <c r="K8" s="20" t="s">
        <v>56</v>
      </c>
      <c r="L8" s="20" t="s">
        <v>65</v>
      </c>
      <c r="M8" s="20">
        <v>100004417</v>
      </c>
      <c r="N8" s="20" t="s">
        <v>66</v>
      </c>
      <c r="O8" s="22">
        <v>0.30692339862729812</v>
      </c>
      <c r="P8" s="16">
        <v>17490</v>
      </c>
      <c r="Q8" s="16">
        <v>13990</v>
      </c>
      <c r="R8" s="17">
        <f t="shared" si="0"/>
        <v>-0.20011435105774733</v>
      </c>
      <c r="S8" s="18">
        <v>200</v>
      </c>
      <c r="T8" s="18">
        <v>350</v>
      </c>
      <c r="U8" s="18">
        <f>T8*Q8</f>
        <v>4896500</v>
      </c>
      <c r="V8" s="19">
        <f t="shared" si="1"/>
        <v>1.75</v>
      </c>
      <c r="W8" s="19">
        <f>IFERROR(U8/(S8*P8),"")</f>
        <v>1.3997998856489422</v>
      </c>
      <c r="X8" s="12">
        <v>129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>
        <v>9</v>
      </c>
      <c r="AJ8" s="12">
        <v>1</v>
      </c>
      <c r="AK8" s="12"/>
      <c r="AL8" s="12"/>
      <c r="AM8" s="12"/>
      <c r="AN8" s="12"/>
      <c r="AO8" s="12"/>
      <c r="AP8" s="12"/>
      <c r="AQ8" s="12"/>
      <c r="AR8" s="12" t="e">
        <v>#N/A</v>
      </c>
      <c r="AS8" s="12" t="e">
        <v>#N/A</v>
      </c>
    </row>
    <row r="9" spans="1:45" x14ac:dyDescent="0.25">
      <c r="A9" s="13">
        <v>45540</v>
      </c>
      <c r="B9" s="13">
        <v>45546</v>
      </c>
      <c r="C9" s="12" t="s">
        <v>44</v>
      </c>
      <c r="D9" s="12" t="s">
        <v>45</v>
      </c>
      <c r="E9" s="12"/>
      <c r="F9" s="12"/>
      <c r="G9" s="20">
        <v>19</v>
      </c>
      <c r="H9" s="20" t="s">
        <v>69</v>
      </c>
      <c r="I9" s="21">
        <v>4607072711986</v>
      </c>
      <c r="J9" s="20" t="s">
        <v>70</v>
      </c>
      <c r="K9" s="20" t="s">
        <v>56</v>
      </c>
      <c r="L9" s="20" t="s">
        <v>71</v>
      </c>
      <c r="M9" s="20">
        <v>100004404</v>
      </c>
      <c r="N9" s="20" t="s">
        <v>72</v>
      </c>
      <c r="O9" s="22">
        <v>0.23371848739495804</v>
      </c>
      <c r="P9" s="16">
        <v>23490</v>
      </c>
      <c r="Q9" s="16">
        <v>19490</v>
      </c>
      <c r="R9" s="17">
        <f t="shared" si="0"/>
        <v>-0.17028522775649213</v>
      </c>
      <c r="S9" s="18">
        <v>280</v>
      </c>
      <c r="T9" s="18">
        <v>380</v>
      </c>
      <c r="U9" s="18">
        <f>T9*Q9</f>
        <v>7406200</v>
      </c>
      <c r="V9" s="19">
        <f t="shared" si="1"/>
        <v>1.3571428571428572</v>
      </c>
      <c r="W9" s="19">
        <f>IFERROR(U9/(S9*P9),"")</f>
        <v>1.1260414766161893</v>
      </c>
      <c r="X9" s="12">
        <v>129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>
        <v>17</v>
      </c>
      <c r="AJ9" s="12">
        <v>1</v>
      </c>
      <c r="AK9" s="12"/>
      <c r="AL9" s="12"/>
      <c r="AM9" s="12"/>
      <c r="AN9" s="12"/>
      <c r="AO9" s="12"/>
      <c r="AP9" s="12"/>
      <c r="AQ9" s="12"/>
      <c r="AR9" s="12" t="e">
        <v>#N/A</v>
      </c>
      <c r="AS9" s="12" t="e">
        <v>#N/A</v>
      </c>
    </row>
    <row r="10" spans="1:45" x14ac:dyDescent="0.25">
      <c r="A10" s="13">
        <v>45540</v>
      </c>
      <c r="B10" s="13">
        <v>45546</v>
      </c>
      <c r="C10" s="12" t="s">
        <v>44</v>
      </c>
      <c r="D10" s="12" t="s">
        <v>45</v>
      </c>
      <c r="E10" s="12"/>
      <c r="F10" s="12"/>
      <c r="G10" s="20">
        <v>19</v>
      </c>
      <c r="H10" s="20" t="s">
        <v>73</v>
      </c>
      <c r="I10" s="21">
        <v>4607072717087</v>
      </c>
      <c r="J10" s="20" t="s">
        <v>74</v>
      </c>
      <c r="K10" s="20" t="s">
        <v>56</v>
      </c>
      <c r="L10" s="20" t="s">
        <v>71</v>
      </c>
      <c r="M10" s="20">
        <v>100004404</v>
      </c>
      <c r="N10" s="20" t="s">
        <v>72</v>
      </c>
      <c r="O10" s="22">
        <v>0.27187499999999987</v>
      </c>
      <c r="P10" s="16">
        <v>28490</v>
      </c>
      <c r="Q10" s="16">
        <v>23990</v>
      </c>
      <c r="R10" s="17">
        <f t="shared" si="0"/>
        <v>-0.15795015795015799</v>
      </c>
      <c r="S10" s="18">
        <v>322</v>
      </c>
      <c r="T10" s="18">
        <v>405</v>
      </c>
      <c r="U10" s="18">
        <f>T10*Q10</f>
        <v>9715950</v>
      </c>
      <c r="V10" s="19">
        <f t="shared" si="1"/>
        <v>1.2577639751552796</v>
      </c>
      <c r="W10" s="19">
        <f>IFERROR(U10/(S10*P10),"")</f>
        <v>1.0590999566154846</v>
      </c>
      <c r="X10" s="12">
        <v>127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>
        <v>17</v>
      </c>
      <c r="AJ10" s="12">
        <v>1</v>
      </c>
      <c r="AK10" s="12"/>
      <c r="AL10" s="12"/>
      <c r="AM10" s="12"/>
      <c r="AN10" s="12"/>
      <c r="AO10" s="12"/>
      <c r="AP10" s="12"/>
      <c r="AQ10" s="12"/>
      <c r="AR10" s="12" t="e">
        <v>#N/A</v>
      </c>
      <c r="AS10" s="12" t="e">
        <v>#N/A</v>
      </c>
    </row>
    <row r="11" spans="1:45" x14ac:dyDescent="0.25">
      <c r="A11" s="13">
        <v>45540</v>
      </c>
      <c r="B11" s="13">
        <v>45546</v>
      </c>
      <c r="C11" s="12" t="s">
        <v>44</v>
      </c>
      <c r="D11" s="12" t="s">
        <v>45</v>
      </c>
      <c r="E11" s="12"/>
      <c r="F11" s="12"/>
      <c r="G11" s="20">
        <v>19</v>
      </c>
      <c r="H11" s="20" t="s">
        <v>75</v>
      </c>
      <c r="I11" s="21">
        <v>8076809575942</v>
      </c>
      <c r="J11" s="20" t="s">
        <v>76</v>
      </c>
      <c r="K11" s="20" t="s">
        <v>56</v>
      </c>
      <c r="L11" s="20" t="s">
        <v>77</v>
      </c>
      <c r="M11" s="20">
        <v>100004023</v>
      </c>
      <c r="N11" s="20" t="s">
        <v>78</v>
      </c>
      <c r="O11" s="22">
        <v>0.19869402985074602</v>
      </c>
      <c r="P11" s="16">
        <v>17990</v>
      </c>
      <c r="Q11" s="16">
        <v>15490</v>
      </c>
      <c r="R11" s="17">
        <f t="shared" si="0"/>
        <v>-0.13896609227348522</v>
      </c>
      <c r="S11" s="18">
        <v>423.5</v>
      </c>
      <c r="T11" s="18">
        <v>940</v>
      </c>
      <c r="U11" s="18">
        <f>T11*Q11</f>
        <v>14560600</v>
      </c>
      <c r="V11" s="19">
        <f t="shared" si="1"/>
        <v>2.219598583234947</v>
      </c>
      <c r="W11" s="19">
        <f>IFERROR(U11/(S11*P11),"")</f>
        <v>1.9111496417070222</v>
      </c>
      <c r="X11" s="12">
        <v>44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14</v>
      </c>
      <c r="AJ11" s="12">
        <v>1</v>
      </c>
      <c r="AK11" s="12"/>
      <c r="AL11" s="12"/>
      <c r="AM11" s="12"/>
      <c r="AN11" s="12"/>
      <c r="AO11" s="12"/>
      <c r="AP11" s="12"/>
      <c r="AQ11" s="12"/>
      <c r="AR11" s="12" t="e">
        <v>#N/A</v>
      </c>
      <c r="AS11" s="12" t="e">
        <v>#N/A</v>
      </c>
    </row>
    <row r="12" spans="1:45" x14ac:dyDescent="0.25">
      <c r="A12" s="13">
        <v>45540</v>
      </c>
      <c r="B12" s="13">
        <v>45546</v>
      </c>
      <c r="C12" s="12" t="s">
        <v>44</v>
      </c>
      <c r="D12" s="12" t="s">
        <v>45</v>
      </c>
      <c r="E12" s="12"/>
      <c r="F12" s="12"/>
      <c r="G12" s="20">
        <v>19</v>
      </c>
      <c r="H12" s="20" t="s">
        <v>79</v>
      </c>
      <c r="I12" s="21">
        <v>4607160451039</v>
      </c>
      <c r="J12" s="20" t="s">
        <v>80</v>
      </c>
      <c r="K12" s="20" t="s">
        <v>56</v>
      </c>
      <c r="L12" s="20" t="s">
        <v>81</v>
      </c>
      <c r="M12" s="20">
        <v>100002916</v>
      </c>
      <c r="N12" s="20" t="s">
        <v>82</v>
      </c>
      <c r="O12" s="22">
        <v>0.37237762237762229</v>
      </c>
      <c r="P12" s="16">
        <v>10990</v>
      </c>
      <c r="Q12" s="16">
        <v>8490</v>
      </c>
      <c r="R12" s="17">
        <f t="shared" si="0"/>
        <v>-0.22747952684258421</v>
      </c>
      <c r="S12" s="18">
        <v>1568</v>
      </c>
      <c r="T12" s="18">
        <v>3000</v>
      </c>
      <c r="U12" s="18">
        <f>T12*Q12</f>
        <v>25470000</v>
      </c>
      <c r="V12" s="19">
        <f t="shared" si="1"/>
        <v>1.9132653061224489</v>
      </c>
      <c r="W12" s="19">
        <f>IFERROR(U12/(S12*P12),"")</f>
        <v>1.4780366195613823</v>
      </c>
      <c r="X12" s="12">
        <v>129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1</v>
      </c>
      <c r="AI12" s="12">
        <v>17</v>
      </c>
      <c r="AJ12" s="12">
        <v>4</v>
      </c>
      <c r="AK12" s="12">
        <v>1</v>
      </c>
      <c r="AL12" s="12"/>
      <c r="AM12" s="12"/>
      <c r="AN12" s="12"/>
      <c r="AO12" s="12"/>
      <c r="AP12" s="12"/>
      <c r="AQ12" s="12"/>
      <c r="AR12" s="12" t="e">
        <v>#N/A</v>
      </c>
      <c r="AS12" s="12" t="e">
        <v>#N/A</v>
      </c>
    </row>
    <row r="13" spans="1:45" x14ac:dyDescent="0.25">
      <c r="A13" s="13">
        <v>45540</v>
      </c>
      <c r="B13" s="13">
        <v>45546</v>
      </c>
      <c r="C13" s="12" t="s">
        <v>44</v>
      </c>
      <c r="D13" s="12" t="s">
        <v>45</v>
      </c>
      <c r="E13" s="12"/>
      <c r="F13" s="12"/>
      <c r="G13" s="20">
        <v>10</v>
      </c>
      <c r="H13" s="20" t="s">
        <v>83</v>
      </c>
      <c r="I13" s="20"/>
      <c r="J13" s="20" t="s">
        <v>84</v>
      </c>
      <c r="K13" s="20"/>
      <c r="L13" s="20" t="s">
        <v>85</v>
      </c>
      <c r="M13" s="20">
        <v>100004662</v>
      </c>
      <c r="N13" s="20" t="s">
        <v>86</v>
      </c>
      <c r="O13" s="20"/>
      <c r="P13" s="16">
        <v>10490</v>
      </c>
      <c r="Q13" s="16">
        <v>6490.0000000000018</v>
      </c>
      <c r="R13" s="17">
        <f t="shared" si="0"/>
        <v>-0.38131553860819811</v>
      </c>
      <c r="S13" s="18">
        <v>465.5</v>
      </c>
      <c r="T13" s="18">
        <v>920</v>
      </c>
      <c r="U13" s="18">
        <f>T13*Q13</f>
        <v>5970800.0000000019</v>
      </c>
      <c r="V13" s="19">
        <f t="shared" si="1"/>
        <v>1.9763694951664876</v>
      </c>
      <c r="W13" s="19">
        <f>IFERROR(U13/(S13*P13),"")</f>
        <v>1.2227490966282659</v>
      </c>
      <c r="X13" s="12">
        <v>129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>
        <v>17</v>
      </c>
      <c r="AJ13" s="12">
        <v>1</v>
      </c>
      <c r="AK13" s="12"/>
      <c r="AL13" s="12"/>
      <c r="AM13" s="12"/>
      <c r="AN13" s="12"/>
      <c r="AO13" s="12"/>
      <c r="AP13" s="12"/>
      <c r="AQ13" s="12"/>
      <c r="AR13" s="12" t="e">
        <v>#N/A</v>
      </c>
      <c r="AS13" s="12" t="e">
        <v>#N/A</v>
      </c>
    </row>
    <row r="14" spans="1:45" x14ac:dyDescent="0.25">
      <c r="A14" s="13">
        <v>45540</v>
      </c>
      <c r="B14" s="13">
        <v>45546</v>
      </c>
      <c r="C14" s="12" t="s">
        <v>44</v>
      </c>
      <c r="D14" s="12" t="s">
        <v>45</v>
      </c>
      <c r="E14" s="12"/>
      <c r="F14" s="12"/>
      <c r="G14" s="20">
        <v>10</v>
      </c>
      <c r="H14" s="20" t="s">
        <v>87</v>
      </c>
      <c r="I14" s="20"/>
      <c r="J14" s="20" t="s">
        <v>88</v>
      </c>
      <c r="K14" s="20"/>
      <c r="L14" s="20" t="s">
        <v>85</v>
      </c>
      <c r="M14" s="20">
        <v>100004662</v>
      </c>
      <c r="N14" s="20" t="s">
        <v>86</v>
      </c>
      <c r="O14" s="20"/>
      <c r="P14" s="16">
        <v>12990</v>
      </c>
      <c r="Q14" s="16">
        <v>7990.0000000000027</v>
      </c>
      <c r="R14" s="17">
        <f t="shared" si="0"/>
        <v>-0.38491147036181661</v>
      </c>
      <c r="S14" s="18">
        <v>672</v>
      </c>
      <c r="T14" s="18">
        <v>1064</v>
      </c>
      <c r="U14" s="18">
        <f>T14*Q14</f>
        <v>8501360.0000000037</v>
      </c>
      <c r="V14" s="19">
        <f t="shared" si="1"/>
        <v>1.5833333333333333</v>
      </c>
      <c r="W14" s="19">
        <f>IFERROR(U14/(S14*P14),"")</f>
        <v>0.9738901719271239</v>
      </c>
      <c r="X14" s="12">
        <v>129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>
        <v>1</v>
      </c>
      <c r="AJ14" s="12" t="e">
        <v>#N/A</v>
      </c>
      <c r="AK14" s="12"/>
      <c r="AL14" s="12"/>
      <c r="AM14" s="12"/>
      <c r="AN14" s="12"/>
      <c r="AO14" s="12"/>
      <c r="AP14" s="12"/>
      <c r="AQ14" s="12"/>
      <c r="AR14" s="12" t="e">
        <v>#N/A</v>
      </c>
      <c r="AS14" s="12" t="e">
        <v>#N/A</v>
      </c>
    </row>
    <row r="15" spans="1:45" x14ac:dyDescent="0.25">
      <c r="A15" s="13">
        <v>45540</v>
      </c>
      <c r="B15" s="13">
        <v>45546</v>
      </c>
      <c r="C15" s="12" t="s">
        <v>44</v>
      </c>
      <c r="D15" s="12" t="s">
        <v>45</v>
      </c>
      <c r="E15" s="12"/>
      <c r="F15" s="12"/>
      <c r="G15" s="20">
        <v>10</v>
      </c>
      <c r="H15" s="20" t="s">
        <v>89</v>
      </c>
      <c r="I15" s="20"/>
      <c r="J15" s="20" t="s">
        <v>90</v>
      </c>
      <c r="K15" s="20"/>
      <c r="L15" s="20" t="s">
        <v>85</v>
      </c>
      <c r="M15" s="20">
        <v>100004662</v>
      </c>
      <c r="N15" s="20" t="s">
        <v>86</v>
      </c>
      <c r="O15" s="20"/>
      <c r="P15" s="16">
        <v>8990</v>
      </c>
      <c r="Q15" s="16">
        <v>5490</v>
      </c>
      <c r="R15" s="17">
        <f t="shared" si="0"/>
        <v>-0.38932146829810899</v>
      </c>
      <c r="S15" s="18">
        <v>444.5</v>
      </c>
      <c r="T15" s="18">
        <v>900</v>
      </c>
      <c r="U15" s="18">
        <f>T15*Q15</f>
        <v>4941000</v>
      </c>
      <c r="V15" s="19">
        <f t="shared" si="1"/>
        <v>2.0247469066366706</v>
      </c>
      <c r="W15" s="19">
        <f>IFERROR(U15/(S15*P15),"")</f>
        <v>1.2364694680128276</v>
      </c>
      <c r="X15" s="12">
        <v>129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>
        <v>15</v>
      </c>
      <c r="AJ15" s="12">
        <v>1</v>
      </c>
      <c r="AK15" s="12"/>
      <c r="AL15" s="12"/>
      <c r="AM15" s="12"/>
      <c r="AN15" s="12"/>
      <c r="AO15" s="12"/>
      <c r="AP15" s="12"/>
      <c r="AQ15" s="12"/>
      <c r="AR15" s="12" t="e">
        <v>#N/A</v>
      </c>
      <c r="AS15" s="12" t="e">
        <v>#N/A</v>
      </c>
    </row>
    <row r="16" spans="1:45" x14ac:dyDescent="0.25">
      <c r="A16" s="13">
        <v>45540</v>
      </c>
      <c r="B16" s="13">
        <v>45546</v>
      </c>
      <c r="C16" s="12" t="s">
        <v>44</v>
      </c>
      <c r="D16" s="12" t="s">
        <v>45</v>
      </c>
      <c r="E16" s="12"/>
      <c r="F16" s="12"/>
      <c r="G16" s="20">
        <v>10</v>
      </c>
      <c r="H16" s="20" t="s">
        <v>91</v>
      </c>
      <c r="I16" s="20"/>
      <c r="J16" s="20" t="s">
        <v>92</v>
      </c>
      <c r="K16" s="20"/>
      <c r="L16" s="20" t="s">
        <v>85</v>
      </c>
      <c r="M16" s="20">
        <v>100004662</v>
      </c>
      <c r="N16" s="20" t="s">
        <v>86</v>
      </c>
      <c r="O16" s="20"/>
      <c r="P16" s="16">
        <v>14490</v>
      </c>
      <c r="Q16" s="16">
        <v>8990</v>
      </c>
      <c r="R16" s="17">
        <f t="shared" si="0"/>
        <v>-0.37957211870255347</v>
      </c>
      <c r="S16" s="18">
        <v>510</v>
      </c>
      <c r="T16" s="18">
        <v>850</v>
      </c>
      <c r="U16" s="18">
        <f>T16*Q16</f>
        <v>7641500</v>
      </c>
      <c r="V16" s="19">
        <f t="shared" si="1"/>
        <v>1.6666666666666667</v>
      </c>
      <c r="W16" s="19">
        <f>IFERROR(U16/(S16*P16),"")</f>
        <v>1.0340464688290776</v>
      </c>
      <c r="X16" s="12">
        <v>129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1</v>
      </c>
      <c r="AJ16" s="12" t="e">
        <v>#N/A</v>
      </c>
      <c r="AK16" s="12"/>
      <c r="AL16" s="12"/>
      <c r="AM16" s="12"/>
      <c r="AN16" s="12"/>
      <c r="AO16" s="12"/>
      <c r="AP16" s="12"/>
      <c r="AQ16" s="12"/>
      <c r="AR16" s="12" t="e">
        <v>#N/A</v>
      </c>
      <c r="AS16" s="12" t="e">
        <v>#N/A</v>
      </c>
    </row>
    <row r="17" spans="1:45" x14ac:dyDescent="0.25">
      <c r="A17" s="13">
        <v>45540</v>
      </c>
      <c r="B17" s="13">
        <v>45546</v>
      </c>
      <c r="C17" s="12" t="s">
        <v>44</v>
      </c>
      <c r="D17" s="12" t="s">
        <v>45</v>
      </c>
      <c r="E17" s="12"/>
      <c r="F17" s="12"/>
      <c r="G17" s="12">
        <v>5</v>
      </c>
      <c r="H17" s="12" t="s">
        <v>93</v>
      </c>
      <c r="I17" s="12"/>
      <c r="J17" s="12" t="s">
        <v>94</v>
      </c>
      <c r="K17" s="12"/>
      <c r="L17" s="23" t="s">
        <v>95</v>
      </c>
      <c r="M17" s="23">
        <v>100003496</v>
      </c>
      <c r="N17" s="23" t="s">
        <v>96</v>
      </c>
      <c r="O17" s="12"/>
      <c r="P17" s="16">
        <v>94990</v>
      </c>
      <c r="Q17" s="16">
        <v>69990</v>
      </c>
      <c r="R17" s="17">
        <f t="shared" si="0"/>
        <v>-0.26318559848405099</v>
      </c>
      <c r="S17" s="18">
        <v>112</v>
      </c>
      <c r="T17" s="18">
        <v>520</v>
      </c>
      <c r="U17" s="18">
        <f>T17*Q17</f>
        <v>36394800</v>
      </c>
      <c r="V17" s="19">
        <f t="shared" si="1"/>
        <v>4.6428571428571432</v>
      </c>
      <c r="W17" s="19">
        <f>IFERROR(U17/(S17*P17),"")</f>
        <v>3.4209240070383347</v>
      </c>
      <c r="X17" s="12">
        <v>110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1</v>
      </c>
      <c r="AJ17" s="12" t="e">
        <v>#N/A</v>
      </c>
      <c r="AK17" s="12"/>
      <c r="AL17" s="12"/>
      <c r="AM17" s="12"/>
      <c r="AN17" s="12"/>
      <c r="AO17" s="12"/>
      <c r="AP17" s="12"/>
      <c r="AQ17" s="12"/>
      <c r="AR17" s="12" t="e">
        <v>#N/A</v>
      </c>
      <c r="AS17" s="12" t="e">
        <v>#N/A</v>
      </c>
    </row>
    <row r="18" spans="1:45" x14ac:dyDescent="0.25">
      <c r="A18" s="13">
        <v>45540</v>
      </c>
      <c r="B18" s="13">
        <v>45546</v>
      </c>
      <c r="C18" s="12" t="s">
        <v>44</v>
      </c>
      <c r="D18" s="12" t="s">
        <v>45</v>
      </c>
      <c r="E18" s="12"/>
      <c r="F18" s="12"/>
      <c r="G18" s="12">
        <v>5</v>
      </c>
      <c r="H18" s="12" t="s">
        <v>97</v>
      </c>
      <c r="I18" s="12"/>
      <c r="J18" s="12" t="s">
        <v>98</v>
      </c>
      <c r="K18" s="12"/>
      <c r="L18" s="23" t="s">
        <v>95</v>
      </c>
      <c r="M18" s="23">
        <v>100003496</v>
      </c>
      <c r="N18" s="23" t="s">
        <v>96</v>
      </c>
      <c r="O18" s="12"/>
      <c r="P18" s="16">
        <v>52990</v>
      </c>
      <c r="Q18" s="16">
        <v>39990</v>
      </c>
      <c r="R18" s="17">
        <f t="shared" si="0"/>
        <v>-0.24532930741649372</v>
      </c>
      <c r="S18" s="18">
        <v>200</v>
      </c>
      <c r="T18" s="18">
        <v>820</v>
      </c>
      <c r="U18" s="18">
        <f>T18*Q18</f>
        <v>32791800</v>
      </c>
      <c r="V18" s="19">
        <f t="shared" si="1"/>
        <v>4.0999999999999996</v>
      </c>
      <c r="W18" s="19">
        <f>IFERROR(U18/(S18*P18),"")</f>
        <v>3.0941498395923759</v>
      </c>
      <c r="X18" s="12">
        <v>110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1</v>
      </c>
      <c r="AJ18" s="12" t="e">
        <v>#N/A</v>
      </c>
      <c r="AK18" s="12"/>
      <c r="AL18" s="12"/>
      <c r="AM18" s="12"/>
      <c r="AN18" s="12"/>
      <c r="AO18" s="12"/>
      <c r="AP18" s="12"/>
      <c r="AQ18" s="12"/>
      <c r="AR18" s="12" t="e">
        <v>#N/A</v>
      </c>
      <c r="AS18" s="12" t="e">
        <v>#N/A</v>
      </c>
    </row>
    <row r="19" spans="1:45" x14ac:dyDescent="0.25">
      <c r="A19" s="13">
        <v>45540</v>
      </c>
      <c r="B19" s="13">
        <v>45546</v>
      </c>
      <c r="C19" s="12" t="s">
        <v>44</v>
      </c>
      <c r="D19" s="12" t="s">
        <v>45</v>
      </c>
      <c r="E19" s="12"/>
      <c r="F19" s="12"/>
      <c r="G19" s="12">
        <v>5</v>
      </c>
      <c r="H19" s="12" t="s">
        <v>99</v>
      </c>
      <c r="I19" s="12"/>
      <c r="J19" s="12" t="s">
        <v>100</v>
      </c>
      <c r="K19" s="12"/>
      <c r="L19" s="23" t="s">
        <v>95</v>
      </c>
      <c r="M19" s="23">
        <v>100003496</v>
      </c>
      <c r="N19" s="23" t="s">
        <v>96</v>
      </c>
      <c r="O19" s="12"/>
      <c r="P19" s="16">
        <v>28990</v>
      </c>
      <c r="Q19" s="16">
        <v>21990</v>
      </c>
      <c r="R19" s="17">
        <f t="shared" si="0"/>
        <v>-0.24146257330113829</v>
      </c>
      <c r="S19" s="18">
        <v>400</v>
      </c>
      <c r="T19" s="18">
        <v>1150</v>
      </c>
      <c r="U19" s="18">
        <f>T19*Q19</f>
        <v>25288500</v>
      </c>
      <c r="V19" s="19">
        <f t="shared" si="1"/>
        <v>2.875</v>
      </c>
      <c r="W19" s="19">
        <f>IFERROR(U19/(S19*P19),"")</f>
        <v>2.1807951017592275</v>
      </c>
      <c r="X19" s="12">
        <v>110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1</v>
      </c>
      <c r="AJ19" s="12" t="e">
        <v>#N/A</v>
      </c>
      <c r="AK19" s="12"/>
      <c r="AL19" s="12"/>
      <c r="AM19" s="12"/>
      <c r="AN19" s="12"/>
      <c r="AO19" s="12"/>
      <c r="AP19" s="12"/>
      <c r="AQ19" s="12"/>
      <c r="AR19" s="12" t="e">
        <v>#N/A</v>
      </c>
      <c r="AS19" s="12" t="e">
        <v>#N/A</v>
      </c>
    </row>
    <row r="20" spans="1:45" x14ac:dyDescent="0.25">
      <c r="A20" s="13">
        <v>45540</v>
      </c>
      <c r="B20" s="13">
        <v>45546</v>
      </c>
      <c r="C20" s="12" t="s">
        <v>44</v>
      </c>
      <c r="D20" s="12" t="s">
        <v>45</v>
      </c>
      <c r="E20" s="12"/>
      <c r="F20" s="12"/>
      <c r="G20" s="12">
        <v>5</v>
      </c>
      <c r="H20" s="12" t="s">
        <v>101</v>
      </c>
      <c r="I20" s="12"/>
      <c r="J20" s="12" t="s">
        <v>102</v>
      </c>
      <c r="K20" s="12"/>
      <c r="L20" s="23" t="s">
        <v>103</v>
      </c>
      <c r="M20" s="23">
        <v>100004032</v>
      </c>
      <c r="N20" s="23" t="s">
        <v>104</v>
      </c>
      <c r="O20" s="12"/>
      <c r="P20" s="16">
        <v>68990</v>
      </c>
      <c r="Q20" s="16">
        <v>52990</v>
      </c>
      <c r="R20" s="17">
        <f t="shared" si="0"/>
        <v>-0.23191766922742429</v>
      </c>
      <c r="S20" s="18">
        <v>150</v>
      </c>
      <c r="T20" s="18">
        <v>1200</v>
      </c>
      <c r="U20" s="18">
        <f>T20*Q20</f>
        <v>63588000</v>
      </c>
      <c r="V20" s="19">
        <f t="shared" si="1"/>
        <v>8</v>
      </c>
      <c r="W20" s="19">
        <f>IFERROR(U20/(S20*P20),"")</f>
        <v>6.1446586461806056</v>
      </c>
      <c r="X20" s="12">
        <v>129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16</v>
      </c>
      <c r="AJ20" s="12">
        <v>4</v>
      </c>
      <c r="AK20" s="12"/>
      <c r="AL20" s="12"/>
      <c r="AM20" s="12"/>
      <c r="AN20" s="12"/>
      <c r="AO20" s="12"/>
      <c r="AP20" s="12"/>
      <c r="AQ20" s="12"/>
      <c r="AR20" s="12" t="e">
        <v>#N/A</v>
      </c>
      <c r="AS20" s="12" t="e">
        <v>#N/A</v>
      </c>
    </row>
    <row r="21" spans="1:45" x14ac:dyDescent="0.25">
      <c r="A21" s="13">
        <v>45540</v>
      </c>
      <c r="B21" s="13">
        <v>45546</v>
      </c>
      <c r="C21" s="12" t="s">
        <v>105</v>
      </c>
      <c r="D21" s="12" t="s">
        <v>106</v>
      </c>
      <c r="E21" s="12"/>
      <c r="F21" s="12"/>
      <c r="G21" s="12">
        <v>5</v>
      </c>
      <c r="H21" s="12" t="s">
        <v>107</v>
      </c>
      <c r="I21" s="12"/>
      <c r="J21" s="12" t="s">
        <v>108</v>
      </c>
      <c r="K21" s="12"/>
      <c r="L21" s="23" t="s">
        <v>103</v>
      </c>
      <c r="M21" s="23">
        <v>100004032</v>
      </c>
      <c r="N21" s="23" t="s">
        <v>104</v>
      </c>
      <c r="O21" s="12" t="s">
        <v>109</v>
      </c>
      <c r="P21" s="16">
        <v>39990</v>
      </c>
      <c r="Q21" s="16">
        <v>29990</v>
      </c>
      <c r="R21" s="17">
        <f t="shared" si="0"/>
        <v>-0.25006251562890724</v>
      </c>
      <c r="S21" s="18">
        <v>2500</v>
      </c>
      <c r="T21" s="18">
        <v>6600</v>
      </c>
      <c r="U21" s="18">
        <f>T21*Q21</f>
        <v>197934000</v>
      </c>
      <c r="V21" s="19">
        <f t="shared" si="1"/>
        <v>2.64</v>
      </c>
      <c r="W21" s="19">
        <f>IFERROR(U21/(S21*P21),"")</f>
        <v>1.9798349587396848</v>
      </c>
      <c r="X21" s="12">
        <v>128</v>
      </c>
      <c r="Y21" s="12"/>
      <c r="Z21" s="12"/>
      <c r="AA21" s="12">
        <v>1</v>
      </c>
      <c r="AB21" s="12"/>
      <c r="AC21" s="12"/>
      <c r="AD21" s="12"/>
      <c r="AE21" s="12"/>
      <c r="AF21" s="12"/>
      <c r="AG21" s="12"/>
      <c r="AH21" s="12">
        <v>1</v>
      </c>
      <c r="AI21" s="12">
        <v>17</v>
      </c>
      <c r="AJ21" s="12">
        <v>4</v>
      </c>
      <c r="AK21" s="12">
        <v>1</v>
      </c>
      <c r="AL21" s="12"/>
      <c r="AM21" s="12"/>
      <c r="AN21" s="12"/>
      <c r="AO21" s="12"/>
      <c r="AP21" s="12"/>
      <c r="AQ21" s="12"/>
      <c r="AR21" s="12" t="e">
        <v>#N/A</v>
      </c>
      <c r="AS21" s="12" t="e">
        <v>#N/A</v>
      </c>
    </row>
    <row r="22" spans="1:45" x14ac:dyDescent="0.25">
      <c r="A22" s="13">
        <v>45540</v>
      </c>
      <c r="B22" s="13">
        <v>45546</v>
      </c>
      <c r="C22" s="12" t="s">
        <v>44</v>
      </c>
      <c r="D22" s="12" t="s">
        <v>45</v>
      </c>
      <c r="E22" s="12"/>
      <c r="F22" s="12"/>
      <c r="G22" s="12">
        <v>5</v>
      </c>
      <c r="H22" s="12" t="s">
        <v>110</v>
      </c>
      <c r="I22" s="12"/>
      <c r="J22" s="12" t="s">
        <v>111</v>
      </c>
      <c r="K22" s="12"/>
      <c r="L22" s="23" t="s">
        <v>103</v>
      </c>
      <c r="M22" s="23">
        <v>100004032</v>
      </c>
      <c r="N22" s="23" t="s">
        <v>104</v>
      </c>
      <c r="O22" s="12"/>
      <c r="P22" s="16">
        <v>75990</v>
      </c>
      <c r="Q22" s="16">
        <v>56990</v>
      </c>
      <c r="R22" s="17">
        <f t="shared" si="0"/>
        <v>-0.2500328990656665</v>
      </c>
      <c r="S22" s="18">
        <v>798</v>
      </c>
      <c r="T22" s="18">
        <v>2950</v>
      </c>
      <c r="U22" s="18">
        <f>T22*Q22</f>
        <v>168120500</v>
      </c>
      <c r="V22" s="19">
        <f t="shared" si="1"/>
        <v>3.6967418546365916</v>
      </c>
      <c r="W22" s="19">
        <f>IFERROR(U22/(S22*P22),"")</f>
        <v>2.7724347716244155</v>
      </c>
      <c r="X22" s="12">
        <v>129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17</v>
      </c>
      <c r="AJ22" s="12">
        <v>4</v>
      </c>
      <c r="AK22" s="12"/>
      <c r="AL22" s="12"/>
      <c r="AM22" s="12"/>
      <c r="AN22" s="12"/>
      <c r="AO22" s="12"/>
      <c r="AP22" s="12"/>
      <c r="AQ22" s="12"/>
      <c r="AR22" s="12" t="e">
        <v>#N/A</v>
      </c>
      <c r="AS22" s="12" t="e">
        <v>#N/A</v>
      </c>
    </row>
    <row r="23" spans="1:45" x14ac:dyDescent="0.25">
      <c r="A23" s="13">
        <v>45540</v>
      </c>
      <c r="B23" s="13">
        <v>45546</v>
      </c>
      <c r="C23" s="12" t="s">
        <v>44</v>
      </c>
      <c r="D23" s="12" t="s">
        <v>45</v>
      </c>
      <c r="E23" s="12"/>
      <c r="F23" s="12"/>
      <c r="G23" s="12">
        <v>5</v>
      </c>
      <c r="H23" s="12" t="s">
        <v>112</v>
      </c>
      <c r="I23" s="12"/>
      <c r="J23" s="12" t="s">
        <v>113</v>
      </c>
      <c r="K23" s="12"/>
      <c r="L23" s="23" t="s">
        <v>114</v>
      </c>
      <c r="M23" s="23">
        <v>100004745</v>
      </c>
      <c r="N23" s="23" t="s">
        <v>115</v>
      </c>
      <c r="O23" s="12"/>
      <c r="P23" s="16">
        <v>112990</v>
      </c>
      <c r="Q23" s="16">
        <v>85990</v>
      </c>
      <c r="R23" s="17">
        <f t="shared" si="0"/>
        <v>-0.23895919992919723</v>
      </c>
      <c r="S23" s="18">
        <v>402.5</v>
      </c>
      <c r="T23" s="18">
        <v>1100</v>
      </c>
      <c r="U23" s="18">
        <f>T23*Q23</f>
        <v>94589000</v>
      </c>
      <c r="V23" s="19">
        <f t="shared" si="1"/>
        <v>2.7329192546583849</v>
      </c>
      <c r="W23" s="19">
        <f>IFERROR(U23/(S23*P23),"")</f>
        <v>2.0798630560941191</v>
      </c>
      <c r="X23" s="12">
        <v>129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2</v>
      </c>
      <c r="AJ23" s="12" t="e">
        <v>#N/A</v>
      </c>
      <c r="AK23" s="12"/>
      <c r="AL23" s="12"/>
      <c r="AM23" s="12"/>
      <c r="AN23" s="12"/>
      <c r="AO23" s="12"/>
      <c r="AP23" s="12"/>
      <c r="AQ23" s="12"/>
      <c r="AR23" s="12" t="e">
        <v>#N/A</v>
      </c>
      <c r="AS23" s="12" t="e">
        <v>#N/A</v>
      </c>
    </row>
    <row r="24" spans="1:45" x14ac:dyDescent="0.25">
      <c r="A24" s="13">
        <v>45540</v>
      </c>
      <c r="B24" s="13">
        <v>45546</v>
      </c>
      <c r="C24" s="12" t="s">
        <v>44</v>
      </c>
      <c r="D24" s="12" t="s">
        <v>45</v>
      </c>
      <c r="E24" s="12"/>
      <c r="F24" s="12"/>
      <c r="G24" s="12">
        <v>5</v>
      </c>
      <c r="H24" s="12" t="s">
        <v>116</v>
      </c>
      <c r="I24" s="12"/>
      <c r="J24" s="12" t="s">
        <v>117</v>
      </c>
      <c r="K24" s="12"/>
      <c r="L24" s="23" t="s">
        <v>114</v>
      </c>
      <c r="M24" s="23">
        <v>100004745</v>
      </c>
      <c r="N24" s="23" t="s">
        <v>115</v>
      </c>
      <c r="O24" s="12"/>
      <c r="P24" s="16">
        <v>53990</v>
      </c>
      <c r="Q24" s="16">
        <v>40990</v>
      </c>
      <c r="R24" s="17">
        <f t="shared" si="0"/>
        <v>-0.24078533061678087</v>
      </c>
      <c r="S24" s="18">
        <v>450</v>
      </c>
      <c r="T24" s="18">
        <v>3600</v>
      </c>
      <c r="U24" s="18">
        <f>T24*Q24</f>
        <v>147564000</v>
      </c>
      <c r="V24" s="19">
        <f t="shared" si="1"/>
        <v>8</v>
      </c>
      <c r="W24" s="19">
        <f>IFERROR(U24/(S24*P24),"")</f>
        <v>6.0737173550657531</v>
      </c>
      <c r="X24" s="12">
        <v>129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16</v>
      </c>
      <c r="AJ24" s="12">
        <v>4</v>
      </c>
      <c r="AK24" s="12"/>
      <c r="AL24" s="12"/>
      <c r="AM24" s="12"/>
      <c r="AN24" s="12"/>
      <c r="AO24" s="12"/>
      <c r="AP24" s="12"/>
      <c r="AQ24" s="12"/>
      <c r="AR24" s="12" t="e">
        <v>#N/A</v>
      </c>
      <c r="AS24" s="12" t="e">
        <v>#N/A</v>
      </c>
    </row>
    <row r="25" spans="1:45" x14ac:dyDescent="0.25">
      <c r="A25" s="13">
        <v>45540</v>
      </c>
      <c r="B25" s="13">
        <v>45546</v>
      </c>
      <c r="C25" s="12" t="s">
        <v>44</v>
      </c>
      <c r="D25" s="12" t="s">
        <v>45</v>
      </c>
      <c r="E25" s="12"/>
      <c r="F25" s="12"/>
      <c r="G25" s="12">
        <v>5</v>
      </c>
      <c r="H25" s="12" t="s">
        <v>118</v>
      </c>
      <c r="I25" s="12"/>
      <c r="J25" s="12" t="s">
        <v>119</v>
      </c>
      <c r="K25" s="12"/>
      <c r="L25" s="23" t="s">
        <v>114</v>
      </c>
      <c r="M25" s="23">
        <v>100004745</v>
      </c>
      <c r="N25" s="23" t="s">
        <v>115</v>
      </c>
      <c r="O25" s="12"/>
      <c r="P25" s="16">
        <v>61990</v>
      </c>
      <c r="Q25" s="16">
        <v>46990</v>
      </c>
      <c r="R25" s="17">
        <f t="shared" si="0"/>
        <v>-0.24197451201806741</v>
      </c>
      <c r="S25" s="18">
        <v>105</v>
      </c>
      <c r="T25" s="18">
        <v>570</v>
      </c>
      <c r="U25" s="18">
        <f>T25*Q25</f>
        <v>26784300</v>
      </c>
      <c r="V25" s="19">
        <f t="shared" si="1"/>
        <v>5.4285714285714288</v>
      </c>
      <c r="W25" s="19">
        <f>IFERROR(U25/(S25*P25),"")</f>
        <v>4.1149955061876335</v>
      </c>
      <c r="X25" s="12">
        <v>129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2</v>
      </c>
      <c r="AJ25" s="12" t="e">
        <v>#N/A</v>
      </c>
      <c r="AK25" s="12"/>
      <c r="AL25" s="12"/>
      <c r="AM25" s="12"/>
      <c r="AN25" s="12"/>
      <c r="AO25" s="12"/>
      <c r="AP25" s="12"/>
      <c r="AQ25" s="12"/>
      <c r="AR25" s="12" t="e">
        <v>#N/A</v>
      </c>
      <c r="AS25" s="12" t="e">
        <v>#N/A</v>
      </c>
    </row>
    <row r="26" spans="1:45" x14ac:dyDescent="0.25">
      <c r="A26" s="13">
        <v>45540</v>
      </c>
      <c r="B26" s="13">
        <v>45546</v>
      </c>
      <c r="C26" s="12" t="s">
        <v>44</v>
      </c>
      <c r="D26" s="12" t="s">
        <v>45</v>
      </c>
      <c r="E26" s="12"/>
      <c r="F26" s="12"/>
      <c r="G26" s="12">
        <v>5</v>
      </c>
      <c r="H26" s="12" t="s">
        <v>120</v>
      </c>
      <c r="I26" s="12"/>
      <c r="J26" s="12" t="s">
        <v>121</v>
      </c>
      <c r="K26" s="12"/>
      <c r="L26" s="23" t="s">
        <v>122</v>
      </c>
      <c r="M26" s="23">
        <v>100002509</v>
      </c>
      <c r="N26" s="23" t="s">
        <v>123</v>
      </c>
      <c r="O26" s="12"/>
      <c r="P26" s="16">
        <v>31990</v>
      </c>
      <c r="Q26" s="16">
        <v>24990</v>
      </c>
      <c r="R26" s="17">
        <f t="shared" si="0"/>
        <v>-0.21881838074398252</v>
      </c>
      <c r="S26" s="18">
        <v>2366</v>
      </c>
      <c r="T26" s="18">
        <v>10820</v>
      </c>
      <c r="U26" s="18">
        <f>T26*Q26</f>
        <v>270391800</v>
      </c>
      <c r="V26" s="19">
        <f t="shared" si="1"/>
        <v>4.5731191885038038</v>
      </c>
      <c r="W26" s="19">
        <f>IFERROR(U26/(S26*P26),"")</f>
        <v>3.5724366527261662</v>
      </c>
      <c r="X26" s="12">
        <v>129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17</v>
      </c>
      <c r="AJ26" s="12">
        <v>4</v>
      </c>
      <c r="AK26" s="12"/>
      <c r="AL26" s="12"/>
      <c r="AM26" s="12"/>
      <c r="AN26" s="12"/>
      <c r="AO26" s="12"/>
      <c r="AP26" s="12"/>
      <c r="AQ26" s="12"/>
      <c r="AR26" s="12" t="e">
        <v>#N/A</v>
      </c>
      <c r="AS26" s="12" t="e">
        <v>#N/A</v>
      </c>
    </row>
    <row r="27" spans="1:45" x14ac:dyDescent="0.25">
      <c r="A27" s="13">
        <v>45540</v>
      </c>
      <c r="B27" s="13">
        <v>45546</v>
      </c>
      <c r="C27" s="12" t="s">
        <v>44</v>
      </c>
      <c r="D27" s="12" t="s">
        <v>45</v>
      </c>
      <c r="E27" s="12"/>
      <c r="F27" s="12"/>
      <c r="G27" s="12">
        <v>5</v>
      </c>
      <c r="H27" s="12" t="s">
        <v>124</v>
      </c>
      <c r="I27" s="12"/>
      <c r="J27" s="12" t="s">
        <v>125</v>
      </c>
      <c r="K27" s="12"/>
      <c r="L27" s="23" t="s">
        <v>122</v>
      </c>
      <c r="M27" s="23">
        <v>100002509</v>
      </c>
      <c r="N27" s="23" t="s">
        <v>123</v>
      </c>
      <c r="O27" s="12"/>
      <c r="P27" s="16">
        <v>92990</v>
      </c>
      <c r="Q27" s="16">
        <v>70990</v>
      </c>
      <c r="R27" s="17">
        <f t="shared" si="0"/>
        <v>-0.23658457898698781</v>
      </c>
      <c r="S27" s="18">
        <v>462.18200000000019</v>
      </c>
      <c r="T27" s="18">
        <v>1550</v>
      </c>
      <c r="U27" s="18">
        <f>T27*Q27</f>
        <v>110034500</v>
      </c>
      <c r="V27" s="19">
        <f t="shared" si="1"/>
        <v>3.3536572172866954</v>
      </c>
      <c r="W27" s="19">
        <f>IFERROR(U27/(S27*P27),"")</f>
        <v>2.5602336364682494</v>
      </c>
      <c r="X27" s="12">
        <v>129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1</v>
      </c>
      <c r="AJ27" s="12" t="e">
        <v>#N/A</v>
      </c>
      <c r="AK27" s="12"/>
      <c r="AL27" s="12"/>
      <c r="AM27" s="12"/>
      <c r="AN27" s="12"/>
      <c r="AO27" s="12"/>
      <c r="AP27" s="12"/>
      <c r="AQ27" s="12"/>
      <c r="AR27" s="12" t="e">
        <v>#N/A</v>
      </c>
      <c r="AS27" s="12" t="e">
        <v>#N/A</v>
      </c>
    </row>
    <row r="28" spans="1:45" x14ac:dyDescent="0.25">
      <c r="A28" s="13">
        <v>45540</v>
      </c>
      <c r="B28" s="13">
        <v>45546</v>
      </c>
      <c r="C28" s="12" t="s">
        <v>105</v>
      </c>
      <c r="D28" s="12" t="s">
        <v>106</v>
      </c>
      <c r="E28" s="12"/>
      <c r="F28" s="12"/>
      <c r="G28" s="12">
        <v>5</v>
      </c>
      <c r="H28" s="12" t="s">
        <v>126</v>
      </c>
      <c r="I28" s="12"/>
      <c r="J28" s="12" t="s">
        <v>127</v>
      </c>
      <c r="K28" s="12"/>
      <c r="L28" s="23" t="s">
        <v>128</v>
      </c>
      <c r="M28" s="23">
        <v>100002449</v>
      </c>
      <c r="N28" s="23" t="s">
        <v>129</v>
      </c>
      <c r="O28" s="12" t="s">
        <v>130</v>
      </c>
      <c r="P28" s="16">
        <v>99990</v>
      </c>
      <c r="Q28" s="16">
        <v>72990</v>
      </c>
      <c r="R28" s="17">
        <f t="shared" si="0"/>
        <v>-0.27002700270027002</v>
      </c>
      <c r="S28" s="18">
        <v>787.5</v>
      </c>
      <c r="T28" s="18">
        <v>4000</v>
      </c>
      <c r="U28" s="18">
        <f>T28*Q28</f>
        <v>291960000</v>
      </c>
      <c r="V28" s="19">
        <f t="shared" si="1"/>
        <v>5.0793650793650791</v>
      </c>
      <c r="W28" s="19">
        <f>IFERROR(U28/(S28*P28),"")</f>
        <v>3.707799351363708</v>
      </c>
      <c r="X28" s="12">
        <v>129</v>
      </c>
      <c r="Y28" s="12"/>
      <c r="Z28" s="12"/>
      <c r="AA28" s="12">
        <v>1</v>
      </c>
      <c r="AB28" s="12"/>
      <c r="AC28" s="12"/>
      <c r="AD28" s="12"/>
      <c r="AE28" s="12"/>
      <c r="AF28" s="12"/>
      <c r="AG28" s="12"/>
      <c r="AH28" s="12">
        <v>1</v>
      </c>
      <c r="AI28" s="12">
        <v>17</v>
      </c>
      <c r="AJ28" s="12">
        <v>4</v>
      </c>
      <c r="AK28" s="12">
        <v>1</v>
      </c>
      <c r="AL28" s="12"/>
      <c r="AM28" s="12"/>
      <c r="AN28" s="12"/>
      <c r="AO28" s="12"/>
      <c r="AP28" s="12"/>
      <c r="AQ28" s="12"/>
      <c r="AR28" s="12" t="e">
        <v>#N/A</v>
      </c>
      <c r="AS28" s="12" t="e">
        <v>#N/A</v>
      </c>
    </row>
    <row r="29" spans="1:45" x14ac:dyDescent="0.25">
      <c r="A29" s="13">
        <v>45540</v>
      </c>
      <c r="B29" s="13">
        <v>45546</v>
      </c>
      <c r="C29" s="12" t="s">
        <v>44</v>
      </c>
      <c r="D29" s="12" t="s">
        <v>45</v>
      </c>
      <c r="E29" s="12"/>
      <c r="F29" s="12"/>
      <c r="G29" s="12">
        <v>5</v>
      </c>
      <c r="H29" s="12" t="s">
        <v>131</v>
      </c>
      <c r="I29" s="12"/>
      <c r="J29" s="12" t="s">
        <v>132</v>
      </c>
      <c r="K29" s="12"/>
      <c r="L29" s="23" t="s">
        <v>128</v>
      </c>
      <c r="M29" s="23">
        <v>100002449</v>
      </c>
      <c r="N29" s="23" t="s">
        <v>129</v>
      </c>
      <c r="O29" s="12"/>
      <c r="P29" s="16">
        <v>69990</v>
      </c>
      <c r="Q29" s="16">
        <v>53990</v>
      </c>
      <c r="R29" s="17">
        <f t="shared" si="0"/>
        <v>-0.22860408629804263</v>
      </c>
      <c r="S29" s="18">
        <v>1274</v>
      </c>
      <c r="T29" s="18">
        <v>4300</v>
      </c>
      <c r="U29" s="18">
        <f>T29*Q29</f>
        <v>232157000</v>
      </c>
      <c r="V29" s="19">
        <f t="shared" si="1"/>
        <v>3.3751962323390896</v>
      </c>
      <c r="W29" s="19">
        <f>IFERROR(U29/(S29*P29),"")</f>
        <v>2.603612581568616</v>
      </c>
      <c r="X29" s="12">
        <v>129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>
        <v>17</v>
      </c>
      <c r="AJ29" s="12">
        <v>4</v>
      </c>
      <c r="AK29" s="12"/>
      <c r="AL29" s="12"/>
      <c r="AM29" s="12"/>
      <c r="AN29" s="12"/>
      <c r="AO29" s="12"/>
      <c r="AP29" s="12"/>
      <c r="AQ29" s="12"/>
      <c r="AR29" s="12" t="e">
        <v>#N/A</v>
      </c>
      <c r="AS29" s="12" t="e">
        <v>#N/A</v>
      </c>
    </row>
    <row r="30" spans="1:45" x14ac:dyDescent="0.25">
      <c r="A30" s="13">
        <v>45540</v>
      </c>
      <c r="B30" s="13">
        <v>45546</v>
      </c>
      <c r="C30" s="12" t="s">
        <v>44</v>
      </c>
      <c r="D30" s="12" t="s">
        <v>45</v>
      </c>
      <c r="E30" s="12"/>
      <c r="F30" s="12"/>
      <c r="G30" s="14">
        <v>2</v>
      </c>
      <c r="H30" s="14" t="s">
        <v>133</v>
      </c>
      <c r="I30" s="14"/>
      <c r="J30" s="14" t="s">
        <v>134</v>
      </c>
      <c r="K30" s="14">
        <v>1000</v>
      </c>
      <c r="L30" s="14" t="s">
        <v>135</v>
      </c>
      <c r="M30" s="14">
        <v>100004400</v>
      </c>
      <c r="N30" s="14" t="s">
        <v>136</v>
      </c>
      <c r="O30" s="14"/>
      <c r="P30" s="24">
        <v>37990</v>
      </c>
      <c r="Q30" s="24">
        <v>27990</v>
      </c>
      <c r="R30" s="17">
        <f t="shared" si="0"/>
        <v>-0.26322716504343247</v>
      </c>
      <c r="S30" s="18">
        <v>231</v>
      </c>
      <c r="T30" s="18">
        <v>570</v>
      </c>
      <c r="U30" s="18">
        <f>T30*Q30</f>
        <v>15954300</v>
      </c>
      <c r="V30" s="19">
        <f t="shared" si="1"/>
        <v>2.4675324675324677</v>
      </c>
      <c r="W30" s="19">
        <f>IFERROR(U30/(S30*P30),"")</f>
        <v>1.8180108914512705</v>
      </c>
      <c r="X30" s="12">
        <v>129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16</v>
      </c>
      <c r="AJ30" s="12">
        <v>4</v>
      </c>
      <c r="AK30" s="12"/>
      <c r="AL30" s="12"/>
      <c r="AM30" s="12"/>
      <c r="AN30" s="12"/>
      <c r="AO30" s="12"/>
      <c r="AP30" s="12"/>
      <c r="AQ30" s="12"/>
      <c r="AR30" s="12" t="e">
        <v>#N/A</v>
      </c>
      <c r="AS30" s="12" t="e">
        <v>#N/A</v>
      </c>
    </row>
    <row r="31" spans="1:45" x14ac:dyDescent="0.25">
      <c r="A31" s="13">
        <v>45540</v>
      </c>
      <c r="B31" s="13">
        <v>45546</v>
      </c>
      <c r="C31" s="12" t="s">
        <v>44</v>
      </c>
      <c r="D31" s="12" t="s">
        <v>45</v>
      </c>
      <c r="E31" s="12"/>
      <c r="F31" s="12"/>
      <c r="G31" s="14">
        <v>2</v>
      </c>
      <c r="H31" s="14" t="s">
        <v>137</v>
      </c>
      <c r="I31" s="14"/>
      <c r="J31" s="14" t="s">
        <v>138</v>
      </c>
      <c r="K31" s="14">
        <v>500</v>
      </c>
      <c r="L31" s="14" t="s">
        <v>139</v>
      </c>
      <c r="M31" s="14">
        <v>100004302</v>
      </c>
      <c r="N31" s="14" t="s">
        <v>140</v>
      </c>
      <c r="O31" s="25"/>
      <c r="P31" s="24">
        <v>17990</v>
      </c>
      <c r="Q31" s="24">
        <v>13990</v>
      </c>
      <c r="R31" s="17">
        <f t="shared" si="0"/>
        <v>-0.22234574763757642</v>
      </c>
      <c r="S31" s="18">
        <v>255.5</v>
      </c>
      <c r="T31" s="18">
        <v>700</v>
      </c>
      <c r="U31" s="18">
        <f>T31*Q31</f>
        <v>9793000</v>
      </c>
      <c r="V31" s="19">
        <f t="shared" si="1"/>
        <v>2.7397260273972601</v>
      </c>
      <c r="W31" s="19">
        <f>IFERROR(U31/(S31*P31),"")</f>
        <v>2.1305595955134891</v>
      </c>
      <c r="X31" s="12">
        <v>92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>
        <v>15</v>
      </c>
      <c r="AJ31" s="12" t="e">
        <v>#N/A</v>
      </c>
      <c r="AK31" s="12"/>
      <c r="AL31" s="12"/>
      <c r="AM31" s="12"/>
      <c r="AN31" s="12"/>
      <c r="AO31" s="12"/>
      <c r="AP31" s="12"/>
      <c r="AQ31" s="12"/>
      <c r="AR31" s="12" t="e">
        <v>#N/A</v>
      </c>
      <c r="AS31" s="12" t="e">
        <v>#N/A</v>
      </c>
    </row>
    <row r="32" spans="1:45" x14ac:dyDescent="0.25">
      <c r="A32" s="13">
        <v>45540</v>
      </c>
      <c r="B32" s="13">
        <v>45546</v>
      </c>
      <c r="C32" s="12" t="s">
        <v>44</v>
      </c>
      <c r="D32" s="12" t="s">
        <v>45</v>
      </c>
      <c r="E32" s="12"/>
      <c r="F32" s="12"/>
      <c r="G32" s="14">
        <v>2</v>
      </c>
      <c r="H32" s="14" t="s">
        <v>141</v>
      </c>
      <c r="I32" s="14"/>
      <c r="J32" s="14" t="s">
        <v>142</v>
      </c>
      <c r="K32" s="14">
        <v>540</v>
      </c>
      <c r="L32" s="14" t="s">
        <v>143</v>
      </c>
      <c r="M32" s="14">
        <v>100004218</v>
      </c>
      <c r="N32" s="14" t="s">
        <v>144</v>
      </c>
      <c r="O32" s="14"/>
      <c r="P32" s="24">
        <v>52990</v>
      </c>
      <c r="Q32" s="24">
        <v>39990</v>
      </c>
      <c r="R32" s="17">
        <f t="shared" si="0"/>
        <v>-0.24532930741649372</v>
      </c>
      <c r="S32" s="18">
        <v>129.5</v>
      </c>
      <c r="T32" s="18">
        <v>350</v>
      </c>
      <c r="U32" s="18">
        <f>T32*Q32</f>
        <v>13996500</v>
      </c>
      <c r="V32" s="19">
        <f t="shared" si="1"/>
        <v>2.7027027027027026</v>
      </c>
      <c r="W32" s="19">
        <f>IFERROR(U32/(S32*P32),"")</f>
        <v>2.0396505204959632</v>
      </c>
      <c r="X32" s="12">
        <v>119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v>16</v>
      </c>
      <c r="AJ32" s="12">
        <v>4</v>
      </c>
      <c r="AK32" s="12"/>
      <c r="AL32" s="12"/>
      <c r="AM32" s="12"/>
      <c r="AN32" s="12"/>
      <c r="AO32" s="12"/>
      <c r="AP32" s="12"/>
      <c r="AQ32" s="12"/>
      <c r="AR32" s="12" t="e">
        <v>#N/A</v>
      </c>
      <c r="AS32" s="12" t="e">
        <v>#N/A</v>
      </c>
    </row>
    <row r="33" spans="1:45" x14ac:dyDescent="0.25">
      <c r="A33" s="13">
        <v>45540</v>
      </c>
      <c r="B33" s="13">
        <v>45546</v>
      </c>
      <c r="C33" s="12" t="s">
        <v>44</v>
      </c>
      <c r="D33" s="12" t="s">
        <v>45</v>
      </c>
      <c r="E33" s="12"/>
      <c r="F33" s="12"/>
      <c r="G33" s="14">
        <v>2</v>
      </c>
      <c r="H33" s="14" t="s">
        <v>145</v>
      </c>
      <c r="I33" s="14"/>
      <c r="J33" s="14" t="s">
        <v>146</v>
      </c>
      <c r="K33" s="14">
        <v>340</v>
      </c>
      <c r="L33" s="14" t="s">
        <v>147</v>
      </c>
      <c r="M33" s="14">
        <v>100004032</v>
      </c>
      <c r="N33" s="14" t="s">
        <v>148</v>
      </c>
      <c r="O33" s="14"/>
      <c r="P33" s="24">
        <v>60990</v>
      </c>
      <c r="Q33" s="24">
        <v>44990</v>
      </c>
      <c r="R33" s="17">
        <f t="shared" si="0"/>
        <v>-0.26233808821118221</v>
      </c>
      <c r="S33" s="18">
        <v>178.5</v>
      </c>
      <c r="T33" s="18">
        <v>425</v>
      </c>
      <c r="U33" s="18">
        <f>T33*Q33</f>
        <v>19120750</v>
      </c>
      <c r="V33" s="19">
        <f t="shared" si="1"/>
        <v>2.3809523809523809</v>
      </c>
      <c r="W33" s="19">
        <f>IFERROR(U33/(S33*P33),"")</f>
        <v>1.7563378852114711</v>
      </c>
      <c r="X33" s="12">
        <v>129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17</v>
      </c>
      <c r="AJ33" s="12">
        <v>4</v>
      </c>
      <c r="AK33" s="12"/>
      <c r="AL33" s="12"/>
      <c r="AM33" s="12"/>
      <c r="AN33" s="12"/>
      <c r="AO33" s="12"/>
      <c r="AP33" s="12"/>
      <c r="AQ33" s="12"/>
      <c r="AR33" s="12" t="e">
        <v>#N/A</v>
      </c>
      <c r="AS33" s="12" t="e">
        <v>#N/A</v>
      </c>
    </row>
    <row r="34" spans="1:45" x14ac:dyDescent="0.25">
      <c r="A34" s="13">
        <v>45540</v>
      </c>
      <c r="B34" s="13">
        <v>45546</v>
      </c>
      <c r="C34" s="12" t="s">
        <v>44</v>
      </c>
      <c r="D34" s="12" t="s">
        <v>45</v>
      </c>
      <c r="E34" s="12"/>
      <c r="F34" s="12"/>
      <c r="G34" s="14">
        <v>2</v>
      </c>
      <c r="H34" s="14" t="s">
        <v>149</v>
      </c>
      <c r="I34" s="14"/>
      <c r="J34" s="14" t="s">
        <v>150</v>
      </c>
      <c r="K34" s="14">
        <v>500</v>
      </c>
      <c r="L34" s="14" t="s">
        <v>151</v>
      </c>
      <c r="M34" s="14">
        <v>100009541</v>
      </c>
      <c r="N34" s="14" t="s">
        <v>152</v>
      </c>
      <c r="O34" s="14"/>
      <c r="P34" s="24">
        <v>51990</v>
      </c>
      <c r="Q34" s="24">
        <v>37990</v>
      </c>
      <c r="R34" s="17">
        <f t="shared" si="0"/>
        <v>-0.26928255433737258</v>
      </c>
      <c r="S34" s="18">
        <v>52.5</v>
      </c>
      <c r="T34" s="18">
        <v>170</v>
      </c>
      <c r="U34" s="18">
        <f>T34*Q34</f>
        <v>6458300</v>
      </c>
      <c r="V34" s="19">
        <f t="shared" si="1"/>
        <v>3.2380952380952381</v>
      </c>
      <c r="W34" s="19">
        <f>IFERROR(U34/(S34*P34),"")</f>
        <v>2.3661326811932697</v>
      </c>
      <c r="X34" s="12">
        <v>129</v>
      </c>
      <c r="Y34" s="12"/>
      <c r="Z34" s="12"/>
      <c r="AA34" s="12"/>
      <c r="AB34" s="12">
        <v>1</v>
      </c>
      <c r="AC34" s="12"/>
      <c r="AD34" s="12"/>
      <c r="AE34" s="12"/>
      <c r="AF34" s="12"/>
      <c r="AG34" s="12"/>
      <c r="AH34" s="12"/>
      <c r="AI34" s="12">
        <v>17</v>
      </c>
      <c r="AJ34" s="12">
        <v>4</v>
      </c>
      <c r="AK34" s="12"/>
      <c r="AL34" s="12"/>
      <c r="AM34" s="12"/>
      <c r="AN34" s="12"/>
      <c r="AO34" s="12"/>
      <c r="AP34" s="12"/>
      <c r="AQ34" s="12"/>
      <c r="AR34" s="12" t="e">
        <v>#N/A</v>
      </c>
      <c r="AS34" s="12" t="e">
        <v>#N/A</v>
      </c>
    </row>
    <row r="35" spans="1:45" x14ac:dyDescent="0.25">
      <c r="A35" s="13">
        <v>45540</v>
      </c>
      <c r="B35" s="13">
        <v>45546</v>
      </c>
      <c r="C35" s="12" t="s">
        <v>44</v>
      </c>
      <c r="D35" s="12" t="s">
        <v>45</v>
      </c>
      <c r="E35" s="12"/>
      <c r="F35" s="12"/>
      <c r="G35" s="14">
        <v>2</v>
      </c>
      <c r="H35" s="14" t="s">
        <v>153</v>
      </c>
      <c r="I35" s="14"/>
      <c r="J35" s="14" t="s">
        <v>154</v>
      </c>
      <c r="K35" s="14">
        <v>200</v>
      </c>
      <c r="L35" s="14" t="s">
        <v>155</v>
      </c>
      <c r="M35" s="14">
        <v>100003245</v>
      </c>
      <c r="N35" s="14" t="s">
        <v>156</v>
      </c>
      <c r="O35" s="14"/>
      <c r="P35" s="24">
        <v>8990</v>
      </c>
      <c r="Q35" s="24">
        <v>6990</v>
      </c>
      <c r="R35" s="17">
        <f t="shared" si="0"/>
        <v>-0.22246941045606228</v>
      </c>
      <c r="S35" s="18">
        <v>542.5</v>
      </c>
      <c r="T35" s="18">
        <v>1663</v>
      </c>
      <c r="U35" s="18">
        <f>T35*Q35</f>
        <v>11624370</v>
      </c>
      <c r="V35" s="19">
        <f t="shared" si="1"/>
        <v>3.0654377880184334</v>
      </c>
      <c r="W35" s="19">
        <f>IFERROR(U35/(S35*P35),"")</f>
        <v>2.3834716505282367</v>
      </c>
      <c r="X35" s="12">
        <v>123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16</v>
      </c>
      <c r="AJ35" s="12" t="e">
        <v>#N/A</v>
      </c>
      <c r="AK35" s="12"/>
      <c r="AL35" s="12"/>
      <c r="AM35" s="12"/>
      <c r="AN35" s="12"/>
      <c r="AO35" s="12"/>
      <c r="AP35" s="12"/>
      <c r="AQ35" s="12"/>
      <c r="AR35" s="12" t="e">
        <v>#N/A</v>
      </c>
      <c r="AS35" s="12" t="e">
        <v>#N/A</v>
      </c>
    </row>
    <row r="36" spans="1:45" x14ac:dyDescent="0.25">
      <c r="A36" s="13">
        <v>45540</v>
      </c>
      <c r="B36" s="13">
        <v>45546</v>
      </c>
      <c r="C36" s="12" t="s">
        <v>44</v>
      </c>
      <c r="D36" s="12" t="s">
        <v>45</v>
      </c>
      <c r="E36" s="12"/>
      <c r="F36" s="12"/>
      <c r="G36" s="14">
        <v>2</v>
      </c>
      <c r="H36" s="14" t="s">
        <v>157</v>
      </c>
      <c r="I36" s="14"/>
      <c r="J36" s="14" t="s">
        <v>158</v>
      </c>
      <c r="K36" s="14">
        <v>470</v>
      </c>
      <c r="L36" s="14" t="s">
        <v>159</v>
      </c>
      <c r="M36" s="14">
        <v>100004704</v>
      </c>
      <c r="N36" s="14" t="s">
        <v>160</v>
      </c>
      <c r="O36" s="14"/>
      <c r="P36" s="24">
        <v>129990</v>
      </c>
      <c r="Q36" s="24">
        <v>99990</v>
      </c>
      <c r="R36" s="17">
        <f t="shared" si="0"/>
        <v>-0.2307869836141242</v>
      </c>
      <c r="S36" s="18">
        <v>52.5</v>
      </c>
      <c r="T36" s="18">
        <v>160</v>
      </c>
      <c r="U36" s="18">
        <f>T36*Q36</f>
        <v>15998400</v>
      </c>
      <c r="V36" s="19">
        <f t="shared" si="1"/>
        <v>3.0476190476190474</v>
      </c>
      <c r="W36" s="19">
        <f>IFERROR(U36/(S36*P36),"")</f>
        <v>2.344268240414098</v>
      </c>
      <c r="X36" s="12">
        <v>12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>
        <v>1</v>
      </c>
      <c r="AJ36" s="12" t="e">
        <v>#N/A</v>
      </c>
      <c r="AK36" s="12"/>
      <c r="AL36" s="12"/>
      <c r="AM36" s="12"/>
      <c r="AN36" s="12"/>
      <c r="AO36" s="12"/>
      <c r="AP36" s="12"/>
      <c r="AQ36" s="12"/>
      <c r="AR36" s="12" t="e">
        <v>#N/A</v>
      </c>
      <c r="AS36" s="12" t="e">
        <v>#N/A</v>
      </c>
    </row>
    <row r="37" spans="1:45" x14ac:dyDescent="0.25">
      <c r="A37" s="13">
        <v>45540</v>
      </c>
      <c r="B37" s="13">
        <v>45546</v>
      </c>
      <c r="C37" s="12" t="s">
        <v>44</v>
      </c>
      <c r="D37" s="12" t="s">
        <v>45</v>
      </c>
      <c r="E37" s="12"/>
      <c r="F37" s="12"/>
      <c r="G37" s="14">
        <v>2</v>
      </c>
      <c r="H37" s="14" t="s">
        <v>161</v>
      </c>
      <c r="I37" s="14"/>
      <c r="J37" s="14" t="s">
        <v>162</v>
      </c>
      <c r="K37" s="14">
        <v>480</v>
      </c>
      <c r="L37" s="14" t="s">
        <v>163</v>
      </c>
      <c r="M37" s="14">
        <v>100003882</v>
      </c>
      <c r="N37" s="14" t="s">
        <v>164</v>
      </c>
      <c r="O37" s="14"/>
      <c r="P37" s="24">
        <v>32990</v>
      </c>
      <c r="Q37" s="24">
        <v>24990</v>
      </c>
      <c r="R37" s="17">
        <f t="shared" si="0"/>
        <v>-0.2424977265838133</v>
      </c>
      <c r="S37" s="18">
        <v>469</v>
      </c>
      <c r="T37" s="18">
        <v>1300</v>
      </c>
      <c r="U37" s="18">
        <f>T37*Q37</f>
        <v>32487000</v>
      </c>
      <c r="V37" s="19">
        <f t="shared" si="1"/>
        <v>2.7718550106609809</v>
      </c>
      <c r="W37" s="19">
        <f>IFERROR(U37/(S37*P37),"")</f>
        <v>2.0996864721557413</v>
      </c>
      <c r="X37" s="12">
        <v>129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17</v>
      </c>
      <c r="AJ37" s="12">
        <v>4</v>
      </c>
      <c r="AK37" s="12"/>
      <c r="AL37" s="12"/>
      <c r="AM37" s="12"/>
      <c r="AN37" s="12"/>
      <c r="AO37" s="12"/>
      <c r="AP37" s="12"/>
      <c r="AQ37" s="12"/>
      <c r="AR37" s="12" t="e">
        <v>#N/A</v>
      </c>
      <c r="AS37" s="12" t="e">
        <v>#N/A</v>
      </c>
    </row>
    <row r="38" spans="1:45" x14ac:dyDescent="0.25">
      <c r="A38" s="13">
        <v>45540</v>
      </c>
      <c r="B38" s="13">
        <v>45546</v>
      </c>
      <c r="C38" s="12" t="s">
        <v>44</v>
      </c>
      <c r="D38" s="12" t="s">
        <v>45</v>
      </c>
      <c r="E38" s="12"/>
      <c r="F38" s="12"/>
      <c r="G38" s="14">
        <v>2</v>
      </c>
      <c r="H38" s="14" t="s">
        <v>165</v>
      </c>
      <c r="I38" s="14"/>
      <c r="J38" s="14" t="s">
        <v>166</v>
      </c>
      <c r="K38" s="14">
        <v>1000</v>
      </c>
      <c r="L38" s="14" t="s">
        <v>167</v>
      </c>
      <c r="M38" s="14">
        <v>100003378</v>
      </c>
      <c r="N38" s="14" t="s">
        <v>168</v>
      </c>
      <c r="O38" s="14"/>
      <c r="P38" s="24">
        <v>36990</v>
      </c>
      <c r="Q38" s="24">
        <v>29990</v>
      </c>
      <c r="R38" s="17">
        <f t="shared" si="0"/>
        <v>-0.18924033522573669</v>
      </c>
      <c r="S38" s="18">
        <v>756</v>
      </c>
      <c r="T38" s="18">
        <v>2000</v>
      </c>
      <c r="U38" s="18">
        <f>T38*Q38</f>
        <v>59980000</v>
      </c>
      <c r="V38" s="19">
        <f t="shared" si="1"/>
        <v>2.6455026455026456</v>
      </c>
      <c r="W38" s="19">
        <f>IFERROR(U38/(S38*P38),"")</f>
        <v>2.1448668380271516</v>
      </c>
      <c r="X38" s="12">
        <v>85</v>
      </c>
      <c r="Y38" s="12"/>
      <c r="Z38" s="12"/>
      <c r="AA38" s="12"/>
      <c r="AB38" s="12">
        <v>1</v>
      </c>
      <c r="AC38" s="12"/>
      <c r="AD38" s="12"/>
      <c r="AE38" s="12"/>
      <c r="AF38" s="12"/>
      <c r="AG38" s="12"/>
      <c r="AH38" s="12"/>
      <c r="AI38" s="12">
        <v>1</v>
      </c>
      <c r="AJ38" s="12" t="e">
        <v>#N/A</v>
      </c>
      <c r="AK38" s="12"/>
      <c r="AL38" s="12"/>
      <c r="AM38" s="12"/>
      <c r="AN38" s="12"/>
      <c r="AO38" s="12"/>
      <c r="AP38" s="12"/>
      <c r="AQ38" s="12"/>
      <c r="AR38" s="12" t="e">
        <v>#N/A</v>
      </c>
      <c r="AS38" s="12" t="e">
        <v>#N/A</v>
      </c>
    </row>
    <row r="39" spans="1:45" x14ac:dyDescent="0.25">
      <c r="A39" s="13">
        <v>45540</v>
      </c>
      <c r="B39" s="13">
        <v>45546</v>
      </c>
      <c r="C39" s="12" t="s">
        <v>44</v>
      </c>
      <c r="D39" s="12" t="s">
        <v>45</v>
      </c>
      <c r="E39" s="12"/>
      <c r="F39" s="12"/>
      <c r="G39" s="14">
        <v>2</v>
      </c>
      <c r="H39" s="14" t="s">
        <v>169</v>
      </c>
      <c r="I39" s="14"/>
      <c r="J39" s="14" t="s">
        <v>170</v>
      </c>
      <c r="K39" s="14">
        <v>75</v>
      </c>
      <c r="L39" s="14" t="s">
        <v>171</v>
      </c>
      <c r="M39" s="14">
        <v>100004412</v>
      </c>
      <c r="N39" s="14" t="s">
        <v>172</v>
      </c>
      <c r="O39" s="14"/>
      <c r="P39" s="24">
        <v>13990</v>
      </c>
      <c r="Q39" s="24">
        <v>11490</v>
      </c>
      <c r="R39" s="17">
        <f t="shared" si="0"/>
        <v>-0.17869907076483205</v>
      </c>
      <c r="S39" s="18">
        <v>2856</v>
      </c>
      <c r="T39" s="18">
        <v>7600</v>
      </c>
      <c r="U39" s="18">
        <f>T39*Q39</f>
        <v>87324000</v>
      </c>
      <c r="V39" s="19">
        <f t="shared" si="1"/>
        <v>2.661064425770308</v>
      </c>
      <c r="W39" s="19">
        <f>IFERROR(U39/(S39*P39),"")</f>
        <v>2.1855346856398028</v>
      </c>
      <c r="X39" s="12">
        <v>94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>
        <v>1</v>
      </c>
      <c r="AI39" s="12">
        <v>17</v>
      </c>
      <c r="AJ39" s="12">
        <v>3</v>
      </c>
      <c r="AK39" s="12">
        <v>1</v>
      </c>
      <c r="AL39" s="12"/>
      <c r="AM39" s="12"/>
      <c r="AN39" s="12"/>
      <c r="AO39" s="12"/>
      <c r="AP39" s="12"/>
      <c r="AQ39" s="12"/>
      <c r="AR39" s="12" t="e">
        <v>#N/A</v>
      </c>
      <c r="AS39" s="12" t="e">
        <v>#N/A</v>
      </c>
    </row>
    <row r="40" spans="1:45" x14ac:dyDescent="0.25">
      <c r="A40" s="13">
        <v>45540</v>
      </c>
      <c r="B40" s="13">
        <v>45546</v>
      </c>
      <c r="C40" s="12" t="s">
        <v>44</v>
      </c>
      <c r="D40" s="12" t="s">
        <v>45</v>
      </c>
      <c r="E40" s="12"/>
      <c r="F40" s="12"/>
      <c r="G40" s="14">
        <v>2</v>
      </c>
      <c r="H40" s="14" t="s">
        <v>173</v>
      </c>
      <c r="I40" s="14"/>
      <c r="J40" s="14" t="s">
        <v>174</v>
      </c>
      <c r="K40" s="14">
        <v>76</v>
      </c>
      <c r="L40" s="14" t="s">
        <v>175</v>
      </c>
      <c r="M40" s="14">
        <v>900000009</v>
      </c>
      <c r="N40" s="14" t="s">
        <v>176</v>
      </c>
      <c r="O40" s="14"/>
      <c r="P40" s="24">
        <v>18990</v>
      </c>
      <c r="Q40" s="24">
        <v>11990</v>
      </c>
      <c r="R40" s="17">
        <f t="shared" si="0"/>
        <v>-0.36861506055818849</v>
      </c>
      <c r="S40" s="18">
        <v>675.5</v>
      </c>
      <c r="T40" s="18">
        <v>2800</v>
      </c>
      <c r="U40" s="18">
        <f>T40*Q40</f>
        <v>33572000</v>
      </c>
      <c r="V40" s="19">
        <f t="shared" si="1"/>
        <v>4.1450777202072535</v>
      </c>
      <c r="W40" s="19">
        <f>IFERROR(U40/(S40*P40),"")</f>
        <v>2.6171396453546589</v>
      </c>
      <c r="X40" s="12">
        <v>129</v>
      </c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>
        <v>14</v>
      </c>
      <c r="AJ40" s="12">
        <v>4</v>
      </c>
      <c r="AK40" s="12"/>
      <c r="AL40" s="12"/>
      <c r="AM40" s="12"/>
      <c r="AN40" s="12"/>
      <c r="AO40" s="12"/>
      <c r="AP40" s="12"/>
      <c r="AQ40" s="12"/>
      <c r="AR40" s="12" t="e">
        <v>#N/A</v>
      </c>
      <c r="AS40" s="12" t="e">
        <v>#N/A</v>
      </c>
    </row>
    <row r="41" spans="1:45" x14ac:dyDescent="0.25">
      <c r="A41" s="13">
        <v>45540</v>
      </c>
      <c r="B41" s="13">
        <v>45546</v>
      </c>
      <c r="C41" s="12" t="s">
        <v>105</v>
      </c>
      <c r="D41" s="12" t="s">
        <v>106</v>
      </c>
      <c r="E41" s="12"/>
      <c r="F41" s="12"/>
      <c r="G41" s="14">
        <v>2</v>
      </c>
      <c r="H41" s="26" t="s">
        <v>177</v>
      </c>
      <c r="I41" s="26"/>
      <c r="J41" s="26" t="s">
        <v>178</v>
      </c>
      <c r="K41" s="26">
        <v>72</v>
      </c>
      <c r="L41" s="26" t="s">
        <v>175</v>
      </c>
      <c r="M41" s="26">
        <v>900000009</v>
      </c>
      <c r="N41" s="26" t="s">
        <v>176</v>
      </c>
      <c r="O41" s="26" t="s">
        <v>179</v>
      </c>
      <c r="P41" s="24">
        <v>20990</v>
      </c>
      <c r="Q41" s="24">
        <v>12990</v>
      </c>
      <c r="R41" s="17">
        <f t="shared" si="0"/>
        <v>-0.38113387327298709</v>
      </c>
      <c r="S41" s="18">
        <v>1438.5</v>
      </c>
      <c r="T41" s="18">
        <v>3700</v>
      </c>
      <c r="U41" s="18">
        <f>T41*Q41</f>
        <v>48063000</v>
      </c>
      <c r="V41" s="19">
        <f t="shared" si="1"/>
        <v>2.5721237400069517</v>
      </c>
      <c r="W41" s="19">
        <f>IFERROR(U41/(S41*P41),"")</f>
        <v>1.5918002564407006</v>
      </c>
      <c r="X41" s="12">
        <v>129</v>
      </c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>
        <v>15</v>
      </c>
      <c r="AJ41" s="12">
        <v>4</v>
      </c>
      <c r="AK41" s="12"/>
      <c r="AL41" s="12"/>
      <c r="AM41" s="12"/>
      <c r="AN41" s="12"/>
      <c r="AO41" s="12"/>
      <c r="AP41" s="12"/>
      <c r="AQ41" s="12"/>
      <c r="AR41" s="12" t="e">
        <v>#N/A</v>
      </c>
      <c r="AS41" s="12" t="e">
        <v>#N/A</v>
      </c>
    </row>
    <row r="42" spans="1:45" x14ac:dyDescent="0.25">
      <c r="A42" s="13">
        <v>45540</v>
      </c>
      <c r="B42" s="13">
        <v>45546</v>
      </c>
      <c r="C42" s="12" t="s">
        <v>44</v>
      </c>
      <c r="D42" s="12" t="s">
        <v>45</v>
      </c>
      <c r="E42" s="12"/>
      <c r="F42" s="12"/>
      <c r="G42" s="27">
        <v>10</v>
      </c>
      <c r="H42" s="27" t="s">
        <v>180</v>
      </c>
      <c r="I42" s="27"/>
      <c r="J42" s="27" t="s">
        <v>181</v>
      </c>
      <c r="K42" s="27"/>
      <c r="L42" s="27" t="s">
        <v>182</v>
      </c>
      <c r="M42" s="27">
        <v>900000009</v>
      </c>
      <c r="N42" s="27" t="s">
        <v>183</v>
      </c>
      <c r="O42" s="27"/>
      <c r="P42" s="28">
        <v>49990</v>
      </c>
      <c r="Q42" s="28">
        <v>42490</v>
      </c>
      <c r="R42" s="17">
        <f t="shared" si="0"/>
        <v>-0.1500300060012002</v>
      </c>
      <c r="S42" s="18">
        <v>259</v>
      </c>
      <c r="T42" s="18">
        <v>420</v>
      </c>
      <c r="U42" s="18">
        <f>T42*Q42</f>
        <v>17845800</v>
      </c>
      <c r="V42" s="19">
        <f t="shared" si="1"/>
        <v>1.6216216216216217</v>
      </c>
      <c r="W42" s="19">
        <f>IFERROR(U42/(S42*P42),"")</f>
        <v>1.3783297199980538</v>
      </c>
      <c r="X42" s="12">
        <v>126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16</v>
      </c>
      <c r="AJ42" s="12">
        <v>4</v>
      </c>
      <c r="AK42" s="12"/>
      <c r="AL42" s="12"/>
      <c r="AM42" s="12"/>
      <c r="AN42" s="12"/>
      <c r="AO42" s="12"/>
      <c r="AP42" s="12"/>
      <c r="AQ42" s="12"/>
      <c r="AR42" s="12" t="e">
        <v>#N/A</v>
      </c>
      <c r="AS42" s="12" t="e">
        <v>#N/A</v>
      </c>
    </row>
    <row r="43" spans="1:45" x14ac:dyDescent="0.25">
      <c r="A43" s="13">
        <v>45540</v>
      </c>
      <c r="B43" s="13">
        <v>45546</v>
      </c>
      <c r="C43" s="12" t="s">
        <v>44</v>
      </c>
      <c r="D43" s="12" t="s">
        <v>45</v>
      </c>
      <c r="E43" s="12"/>
      <c r="F43" s="12"/>
      <c r="G43" s="27">
        <v>16</v>
      </c>
      <c r="H43" s="27" t="s">
        <v>184</v>
      </c>
      <c r="I43" s="27"/>
      <c r="J43" s="27" t="s">
        <v>185</v>
      </c>
      <c r="K43" s="27"/>
      <c r="L43" s="27" t="s">
        <v>186</v>
      </c>
      <c r="M43" s="27">
        <v>100004662</v>
      </c>
      <c r="N43" s="27" t="s">
        <v>86</v>
      </c>
      <c r="O43" s="27"/>
      <c r="P43" s="28">
        <v>5990</v>
      </c>
      <c r="Q43" s="28">
        <v>4490</v>
      </c>
      <c r="R43" s="17">
        <f t="shared" si="0"/>
        <v>-0.25041736227045075</v>
      </c>
      <c r="S43" s="18">
        <v>353.5</v>
      </c>
      <c r="T43" s="18">
        <v>800</v>
      </c>
      <c r="U43" s="18">
        <f>T43*Q43</f>
        <v>3592000</v>
      </c>
      <c r="V43" s="19">
        <f t="shared" si="1"/>
        <v>2.2630834512022631</v>
      </c>
      <c r="W43" s="19">
        <f>IFERROR(U43/(S43*P43),"")</f>
        <v>1.6963680627542841</v>
      </c>
      <c r="X43" s="12">
        <v>11</v>
      </c>
      <c r="Y43" s="12"/>
      <c r="Z43" s="12"/>
      <c r="AA43" s="12"/>
      <c r="AB43" s="12"/>
      <c r="AC43" s="12"/>
      <c r="AD43" s="29" t="s">
        <v>187</v>
      </c>
      <c r="AE43" s="12"/>
      <c r="AF43" s="12"/>
      <c r="AG43" s="12"/>
      <c r="AH43" s="12"/>
      <c r="AI43" s="12" t="e">
        <v>#N/A</v>
      </c>
      <c r="AJ43" s="12" t="e">
        <v>#N/A</v>
      </c>
      <c r="AK43" s="12"/>
      <c r="AL43" s="12"/>
      <c r="AM43" s="12"/>
      <c r="AN43" s="12"/>
      <c r="AO43" s="12"/>
      <c r="AP43" s="12"/>
      <c r="AQ43" s="12"/>
      <c r="AR43" s="12" t="e">
        <v>#N/A</v>
      </c>
      <c r="AS43" s="12" t="e">
        <v>#N/A</v>
      </c>
    </row>
    <row r="44" spans="1:45" x14ac:dyDescent="0.25">
      <c r="A44" s="13">
        <v>45540</v>
      </c>
      <c r="B44" s="13">
        <v>45546</v>
      </c>
      <c r="C44" s="12" t="s">
        <v>44</v>
      </c>
      <c r="D44" s="12" t="s">
        <v>45</v>
      </c>
      <c r="E44" s="12"/>
      <c r="F44" s="12"/>
      <c r="G44" s="27">
        <v>16</v>
      </c>
      <c r="H44" s="27" t="s">
        <v>188</v>
      </c>
      <c r="I44" s="27"/>
      <c r="J44" s="27" t="s">
        <v>189</v>
      </c>
      <c r="K44" s="27"/>
      <c r="L44" s="27" t="s">
        <v>186</v>
      </c>
      <c r="M44" s="27">
        <v>100004662</v>
      </c>
      <c r="N44" s="27" t="s">
        <v>86</v>
      </c>
      <c r="O44" s="27"/>
      <c r="P44" s="28">
        <f>AR44</f>
        <v>5490</v>
      </c>
      <c r="Q44" s="28">
        <v>4490</v>
      </c>
      <c r="R44" s="17">
        <f t="shared" si="0"/>
        <v>-0.18214936247723135</v>
      </c>
      <c r="S44" s="18">
        <v>1694</v>
      </c>
      <c r="T44" s="18">
        <v>3740</v>
      </c>
      <c r="U44" s="18">
        <f>T44*Q44</f>
        <v>16792600</v>
      </c>
      <c r="V44" s="19">
        <f t="shared" si="1"/>
        <v>2.2077922077922079</v>
      </c>
      <c r="W44" s="19">
        <f>IFERROR(U44/(S44*P44),"")</f>
        <v>1.8056442646606581</v>
      </c>
      <c r="X44" s="12">
        <v>129</v>
      </c>
      <c r="Y44" s="12"/>
      <c r="Z44" s="12"/>
      <c r="AA44" s="12"/>
      <c r="AB44" s="12"/>
      <c r="AC44" s="12"/>
      <c r="AD44" s="29" t="s">
        <v>187</v>
      </c>
      <c r="AE44" s="12"/>
      <c r="AF44" s="12"/>
      <c r="AG44" s="12"/>
      <c r="AH44" s="12"/>
      <c r="AI44" s="12">
        <v>16</v>
      </c>
      <c r="AJ44" s="12">
        <v>4</v>
      </c>
      <c r="AK44" s="12"/>
      <c r="AL44" s="12"/>
      <c r="AM44" s="12"/>
      <c r="AN44" s="12"/>
      <c r="AO44" s="12"/>
      <c r="AP44" s="12"/>
      <c r="AQ44" s="12"/>
      <c r="AR44" s="12">
        <v>5490</v>
      </c>
      <c r="AS44" s="12" t="b">
        <f>P44=AR44</f>
        <v>1</v>
      </c>
    </row>
    <row r="45" spans="1:45" x14ac:dyDescent="0.25">
      <c r="A45" s="13">
        <v>45540</v>
      </c>
      <c r="B45" s="13">
        <v>45546</v>
      </c>
      <c r="C45" s="12" t="s">
        <v>44</v>
      </c>
      <c r="D45" s="12" t="s">
        <v>45</v>
      </c>
      <c r="E45" s="12"/>
      <c r="F45" s="12"/>
      <c r="G45" s="27">
        <v>16</v>
      </c>
      <c r="H45" s="27" t="s">
        <v>190</v>
      </c>
      <c r="I45" s="27"/>
      <c r="J45" s="27" t="s">
        <v>191</v>
      </c>
      <c r="K45" s="27"/>
      <c r="L45" s="27" t="s">
        <v>186</v>
      </c>
      <c r="M45" s="27">
        <v>100004662</v>
      </c>
      <c r="N45" s="27" t="s">
        <v>86</v>
      </c>
      <c r="O45" s="27"/>
      <c r="P45" s="28">
        <v>5990</v>
      </c>
      <c r="Q45" s="28">
        <v>4490</v>
      </c>
      <c r="R45" s="17">
        <f t="shared" si="0"/>
        <v>-0.25041736227045075</v>
      </c>
      <c r="S45" s="18">
        <v>206.5</v>
      </c>
      <c r="T45" s="18">
        <v>370</v>
      </c>
      <c r="U45" s="18">
        <f>T45*Q45</f>
        <v>1661300</v>
      </c>
      <c r="V45" s="19">
        <f t="shared" si="1"/>
        <v>1.7917675544794189</v>
      </c>
      <c r="W45" s="19">
        <f>IFERROR(U45/(S45*P45),"")</f>
        <v>1.3430778496849067</v>
      </c>
      <c r="X45" s="12">
        <v>11</v>
      </c>
      <c r="Y45" s="12"/>
      <c r="Z45" s="12"/>
      <c r="AA45" s="12"/>
      <c r="AB45" s="12"/>
      <c r="AC45" s="12"/>
      <c r="AD45" s="29" t="s">
        <v>187</v>
      </c>
      <c r="AE45" s="12"/>
      <c r="AF45" s="12"/>
      <c r="AG45" s="12"/>
      <c r="AH45" s="12"/>
      <c r="AI45" s="12" t="e">
        <v>#N/A</v>
      </c>
      <c r="AJ45" s="12" t="e">
        <v>#N/A</v>
      </c>
      <c r="AK45" s="12"/>
      <c r="AL45" s="12"/>
      <c r="AM45" s="12"/>
      <c r="AN45" s="12"/>
      <c r="AO45" s="12"/>
      <c r="AP45" s="12"/>
      <c r="AQ45" s="12"/>
      <c r="AR45" s="12" t="e">
        <v>#N/A</v>
      </c>
      <c r="AS45" s="12" t="e">
        <v>#N/A</v>
      </c>
    </row>
    <row r="46" spans="1:45" x14ac:dyDescent="0.25">
      <c r="A46" s="13">
        <v>45540</v>
      </c>
      <c r="B46" s="13">
        <v>45546</v>
      </c>
      <c r="C46" s="12" t="s">
        <v>44</v>
      </c>
      <c r="D46" s="12" t="s">
        <v>45</v>
      </c>
      <c r="E46" s="12"/>
      <c r="F46" s="12"/>
      <c r="G46" s="27">
        <v>16</v>
      </c>
      <c r="H46" s="27" t="s">
        <v>192</v>
      </c>
      <c r="I46" s="27"/>
      <c r="J46" s="27" t="s">
        <v>193</v>
      </c>
      <c r="K46" s="27"/>
      <c r="L46" s="27" t="s">
        <v>186</v>
      </c>
      <c r="M46" s="27">
        <v>100004662</v>
      </c>
      <c r="N46" s="27" t="s">
        <v>86</v>
      </c>
      <c r="O46" s="27"/>
      <c r="P46" s="28">
        <v>5990</v>
      </c>
      <c r="Q46" s="28">
        <v>4490</v>
      </c>
      <c r="R46" s="17">
        <f t="shared" si="0"/>
        <v>-0.25041736227045075</v>
      </c>
      <c r="S46" s="18">
        <v>273</v>
      </c>
      <c r="T46" s="18">
        <v>470</v>
      </c>
      <c r="U46" s="18">
        <f>T46*Q46</f>
        <v>2110300</v>
      </c>
      <c r="V46" s="19">
        <f t="shared" si="1"/>
        <v>1.7216117216117217</v>
      </c>
      <c r="W46" s="19">
        <f>IFERROR(U46/(S46*P46),"")</f>
        <v>1.2904902554318247</v>
      </c>
      <c r="X46" s="12">
        <v>11</v>
      </c>
      <c r="Y46" s="12"/>
      <c r="Z46" s="12"/>
      <c r="AA46" s="12"/>
      <c r="AB46" s="12"/>
      <c r="AC46" s="12"/>
      <c r="AD46" s="29" t="s">
        <v>187</v>
      </c>
      <c r="AE46" s="12"/>
      <c r="AF46" s="12"/>
      <c r="AG46" s="12"/>
      <c r="AH46" s="12"/>
      <c r="AI46" s="12" t="e">
        <v>#N/A</v>
      </c>
      <c r="AJ46" s="12" t="e">
        <v>#N/A</v>
      </c>
      <c r="AK46" s="12"/>
      <c r="AL46" s="12"/>
      <c r="AM46" s="12"/>
      <c r="AN46" s="12"/>
      <c r="AO46" s="12"/>
      <c r="AP46" s="12"/>
      <c r="AQ46" s="12"/>
      <c r="AR46" s="12" t="e">
        <v>#N/A</v>
      </c>
      <c r="AS46" s="12" t="e">
        <v>#N/A</v>
      </c>
    </row>
    <row r="47" spans="1:45" x14ac:dyDescent="0.25">
      <c r="A47" s="13">
        <v>45540</v>
      </c>
      <c r="B47" s="13">
        <v>45546</v>
      </c>
      <c r="C47" s="12" t="s">
        <v>44</v>
      </c>
      <c r="D47" s="12" t="s">
        <v>45</v>
      </c>
      <c r="E47" s="12"/>
      <c r="F47" s="12"/>
      <c r="G47" s="27">
        <v>16</v>
      </c>
      <c r="H47" s="27" t="s">
        <v>194</v>
      </c>
      <c r="I47" s="27"/>
      <c r="J47" s="27" t="s">
        <v>195</v>
      </c>
      <c r="K47" s="27"/>
      <c r="L47" s="27" t="s">
        <v>186</v>
      </c>
      <c r="M47" s="27">
        <v>100004662</v>
      </c>
      <c r="N47" s="27" t="s">
        <v>86</v>
      </c>
      <c r="O47" s="27"/>
      <c r="P47" s="28">
        <v>5990</v>
      </c>
      <c r="Q47" s="28">
        <v>4490</v>
      </c>
      <c r="R47" s="17">
        <f t="shared" si="0"/>
        <v>-0.25041736227045075</v>
      </c>
      <c r="S47" s="18">
        <v>217</v>
      </c>
      <c r="T47" s="18">
        <v>385</v>
      </c>
      <c r="U47" s="18">
        <f>T47*Q47</f>
        <v>1728650</v>
      </c>
      <c r="V47" s="19">
        <f t="shared" si="1"/>
        <v>1.7741935483870968</v>
      </c>
      <c r="W47" s="19">
        <f>IFERROR(U47/(S47*P47),"")</f>
        <v>1.3299046798427487</v>
      </c>
      <c r="X47" s="12">
        <v>11</v>
      </c>
      <c r="Y47" s="12"/>
      <c r="Z47" s="12"/>
      <c r="AA47" s="12"/>
      <c r="AB47" s="12"/>
      <c r="AC47" s="12"/>
      <c r="AD47" s="29" t="s">
        <v>187</v>
      </c>
      <c r="AE47" s="12"/>
      <c r="AF47" s="12"/>
      <c r="AG47" s="12"/>
      <c r="AH47" s="12"/>
      <c r="AI47" s="12" t="e">
        <v>#N/A</v>
      </c>
      <c r="AJ47" s="12" t="e">
        <v>#N/A</v>
      </c>
      <c r="AK47" s="12"/>
      <c r="AL47" s="12"/>
      <c r="AM47" s="12"/>
      <c r="AN47" s="12"/>
      <c r="AO47" s="12"/>
      <c r="AP47" s="12"/>
      <c r="AQ47" s="12"/>
      <c r="AR47" s="12" t="e">
        <v>#N/A</v>
      </c>
      <c r="AS47" s="12" t="e">
        <v>#N/A</v>
      </c>
    </row>
    <row r="48" spans="1:45" x14ac:dyDescent="0.25">
      <c r="A48" s="13">
        <v>45540</v>
      </c>
      <c r="B48" s="13">
        <v>45546</v>
      </c>
      <c r="C48" s="12" t="s">
        <v>44</v>
      </c>
      <c r="D48" s="12" t="s">
        <v>45</v>
      </c>
      <c r="E48" s="12"/>
      <c r="F48" s="12"/>
      <c r="G48" s="27">
        <v>16</v>
      </c>
      <c r="H48" s="27" t="s">
        <v>196</v>
      </c>
      <c r="I48" s="27"/>
      <c r="J48" s="27" t="s">
        <v>197</v>
      </c>
      <c r="K48" s="27"/>
      <c r="L48" s="27" t="s">
        <v>186</v>
      </c>
      <c r="M48" s="27">
        <v>100004662</v>
      </c>
      <c r="N48" s="27" t="s">
        <v>86</v>
      </c>
      <c r="O48" s="27"/>
      <c r="P48" s="28">
        <f>AR48</f>
        <v>5490</v>
      </c>
      <c r="Q48" s="28">
        <v>4490</v>
      </c>
      <c r="R48" s="17">
        <f t="shared" si="0"/>
        <v>-0.18214936247723135</v>
      </c>
      <c r="S48" s="18">
        <v>2261</v>
      </c>
      <c r="T48" s="18">
        <v>4451</v>
      </c>
      <c r="U48" s="18">
        <f>T48*Q48</f>
        <v>19984990</v>
      </c>
      <c r="V48" s="19">
        <f t="shared" si="1"/>
        <v>1.9685979655019903</v>
      </c>
      <c r="W48" s="19">
        <f>IFERROR(U48/(S48*P48),"")</f>
        <v>1.6100191011118281</v>
      </c>
      <c r="X48" s="12">
        <v>129</v>
      </c>
      <c r="Y48" s="12"/>
      <c r="Z48" s="12"/>
      <c r="AA48" s="12"/>
      <c r="AB48" s="12"/>
      <c r="AC48" s="12"/>
      <c r="AD48" s="29" t="s">
        <v>187</v>
      </c>
      <c r="AE48" s="12"/>
      <c r="AF48" s="12"/>
      <c r="AG48" s="12"/>
      <c r="AH48" s="12"/>
      <c r="AI48" s="12">
        <v>16</v>
      </c>
      <c r="AJ48" s="12">
        <v>4</v>
      </c>
      <c r="AK48" s="12"/>
      <c r="AL48" s="12"/>
      <c r="AM48" s="12"/>
      <c r="AN48" s="12"/>
      <c r="AO48" s="12"/>
      <c r="AP48" s="12"/>
      <c r="AQ48" s="12"/>
      <c r="AR48" s="12">
        <v>5490</v>
      </c>
      <c r="AS48" s="12" t="b">
        <f>P48=AR48</f>
        <v>1</v>
      </c>
    </row>
    <row r="49" spans="1:45" x14ac:dyDescent="0.25">
      <c r="A49" s="13">
        <v>45540</v>
      </c>
      <c r="B49" s="13">
        <v>45546</v>
      </c>
      <c r="C49" s="12" t="s">
        <v>44</v>
      </c>
      <c r="D49" s="12" t="s">
        <v>45</v>
      </c>
      <c r="E49" s="12"/>
      <c r="F49" s="12"/>
      <c r="G49" s="27">
        <v>16</v>
      </c>
      <c r="H49" s="27" t="s">
        <v>198</v>
      </c>
      <c r="I49" s="27"/>
      <c r="J49" s="27" t="s">
        <v>199</v>
      </c>
      <c r="K49" s="27"/>
      <c r="L49" s="27" t="s">
        <v>186</v>
      </c>
      <c r="M49" s="27">
        <v>100004662</v>
      </c>
      <c r="N49" s="27" t="s">
        <v>86</v>
      </c>
      <c r="O49" s="27"/>
      <c r="P49" s="28">
        <v>5990</v>
      </c>
      <c r="Q49" s="28">
        <v>4490</v>
      </c>
      <c r="R49" s="17">
        <f t="shared" si="0"/>
        <v>-0.25041736227045075</v>
      </c>
      <c r="S49" s="18">
        <v>168</v>
      </c>
      <c r="T49" s="18">
        <v>340</v>
      </c>
      <c r="U49" s="18">
        <f>T49*Q49</f>
        <v>1526600</v>
      </c>
      <c r="V49" s="19">
        <f t="shared" si="1"/>
        <v>2.0238095238095237</v>
      </c>
      <c r="W49" s="19">
        <f>IFERROR(U49/(S49*P49),"")</f>
        <v>1.517012481119326</v>
      </c>
      <c r="X49" s="12">
        <v>11</v>
      </c>
      <c r="Y49" s="12"/>
      <c r="Z49" s="12"/>
      <c r="AA49" s="12"/>
      <c r="AB49" s="12"/>
      <c r="AC49" s="12"/>
      <c r="AD49" s="29" t="s">
        <v>187</v>
      </c>
      <c r="AE49" s="12"/>
      <c r="AF49" s="12"/>
      <c r="AG49" s="12"/>
      <c r="AH49" s="12"/>
      <c r="AI49" s="12" t="e">
        <v>#N/A</v>
      </c>
      <c r="AJ49" s="12" t="e">
        <v>#N/A</v>
      </c>
      <c r="AK49" s="12"/>
      <c r="AL49" s="12"/>
      <c r="AM49" s="12"/>
      <c r="AN49" s="12"/>
      <c r="AO49" s="12"/>
      <c r="AP49" s="12"/>
      <c r="AQ49" s="12"/>
      <c r="AR49" s="12" t="e">
        <v>#N/A</v>
      </c>
      <c r="AS49" s="12" t="e">
        <v>#N/A</v>
      </c>
    </row>
    <row r="50" spans="1:45" x14ac:dyDescent="0.25">
      <c r="A50" s="13">
        <v>45540</v>
      </c>
      <c r="B50" s="13">
        <v>45546</v>
      </c>
      <c r="C50" s="12" t="s">
        <v>44</v>
      </c>
      <c r="D50" s="12" t="s">
        <v>45</v>
      </c>
      <c r="E50" s="12"/>
      <c r="F50" s="12"/>
      <c r="G50" s="27">
        <v>16</v>
      </c>
      <c r="H50" s="27" t="s">
        <v>200</v>
      </c>
      <c r="I50" s="27"/>
      <c r="J50" s="27" t="s">
        <v>201</v>
      </c>
      <c r="K50" s="27"/>
      <c r="L50" s="27" t="s">
        <v>186</v>
      </c>
      <c r="M50" s="27">
        <v>100004662</v>
      </c>
      <c r="N50" s="27" t="s">
        <v>86</v>
      </c>
      <c r="O50" s="27"/>
      <c r="P50" s="28">
        <f>AR50</f>
        <v>5490</v>
      </c>
      <c r="Q50" s="28">
        <v>4490</v>
      </c>
      <c r="R50" s="17">
        <f t="shared" si="0"/>
        <v>-0.18214936247723135</v>
      </c>
      <c r="S50" s="18">
        <v>2849</v>
      </c>
      <c r="T50" s="18">
        <v>5044</v>
      </c>
      <c r="U50" s="18">
        <f>T50*Q50</f>
        <v>22647560</v>
      </c>
      <c r="V50" s="19">
        <f t="shared" si="1"/>
        <v>1.7704457704457703</v>
      </c>
      <c r="W50" s="19">
        <f>IFERROR(U50/(S50*P50),"")</f>
        <v>1.4479602020585627</v>
      </c>
      <c r="X50" s="12">
        <v>129</v>
      </c>
      <c r="Y50" s="12"/>
      <c r="Z50" s="12"/>
      <c r="AA50" s="12"/>
      <c r="AB50" s="12"/>
      <c r="AC50" s="12"/>
      <c r="AD50" s="29" t="s">
        <v>187</v>
      </c>
      <c r="AE50" s="12"/>
      <c r="AF50" s="12"/>
      <c r="AG50" s="12"/>
      <c r="AH50" s="12"/>
      <c r="AI50" s="12">
        <v>16</v>
      </c>
      <c r="AJ50" s="12">
        <v>4</v>
      </c>
      <c r="AK50" s="12"/>
      <c r="AL50" s="12"/>
      <c r="AM50" s="12"/>
      <c r="AN50" s="12"/>
      <c r="AO50" s="12"/>
      <c r="AP50" s="12"/>
      <c r="AQ50" s="12"/>
      <c r="AR50" s="12">
        <v>5490</v>
      </c>
      <c r="AS50" s="12" t="b">
        <f>P50=AR50</f>
        <v>1</v>
      </c>
    </row>
    <row r="51" spans="1:45" x14ac:dyDescent="0.25">
      <c r="A51" s="13">
        <v>45540</v>
      </c>
      <c r="B51" s="13">
        <v>45546</v>
      </c>
      <c r="C51" s="12" t="s">
        <v>44</v>
      </c>
      <c r="D51" s="12" t="s">
        <v>45</v>
      </c>
      <c r="E51" s="12"/>
      <c r="F51" s="12"/>
      <c r="G51" s="27">
        <v>16</v>
      </c>
      <c r="H51" s="27" t="s">
        <v>202</v>
      </c>
      <c r="I51" s="27"/>
      <c r="J51" s="27" t="s">
        <v>203</v>
      </c>
      <c r="K51" s="27"/>
      <c r="L51" s="27" t="s">
        <v>186</v>
      </c>
      <c r="M51" s="27">
        <v>100004662</v>
      </c>
      <c r="N51" s="27" t="s">
        <v>86</v>
      </c>
      <c r="O51" s="27"/>
      <c r="P51" s="28">
        <f>AR51</f>
        <v>5490</v>
      </c>
      <c r="Q51" s="28">
        <v>4490</v>
      </c>
      <c r="R51" s="17">
        <f t="shared" si="0"/>
        <v>-0.18214936247723135</v>
      </c>
      <c r="S51" s="18">
        <v>4515</v>
      </c>
      <c r="T51" s="18">
        <v>8100</v>
      </c>
      <c r="U51" s="18">
        <f>T51*Q51</f>
        <v>36369000</v>
      </c>
      <c r="V51" s="19">
        <f t="shared" si="1"/>
        <v>1.7940199335548173</v>
      </c>
      <c r="W51" s="19">
        <f>IFERROR(U51/(S51*P51),"")</f>
        <v>1.4672403463863624</v>
      </c>
      <c r="X51" s="12">
        <v>129</v>
      </c>
      <c r="Y51" s="12"/>
      <c r="Z51" s="12"/>
      <c r="AA51" s="12"/>
      <c r="AB51" s="12"/>
      <c r="AC51" s="12"/>
      <c r="AD51" s="29" t="s">
        <v>187</v>
      </c>
      <c r="AE51" s="12"/>
      <c r="AF51" s="12"/>
      <c r="AG51" s="12"/>
      <c r="AH51" s="12"/>
      <c r="AI51" s="12">
        <v>16</v>
      </c>
      <c r="AJ51" s="12">
        <v>4</v>
      </c>
      <c r="AK51" s="12"/>
      <c r="AL51" s="12"/>
      <c r="AM51" s="12"/>
      <c r="AN51" s="12"/>
      <c r="AO51" s="12"/>
      <c r="AP51" s="12"/>
      <c r="AQ51" s="12"/>
      <c r="AR51" s="12">
        <v>5490</v>
      </c>
      <c r="AS51" s="12" t="b">
        <f>P51=AR51</f>
        <v>1</v>
      </c>
    </row>
    <row r="52" spans="1:45" x14ac:dyDescent="0.25">
      <c r="A52" s="13">
        <v>45540</v>
      </c>
      <c r="B52" s="13">
        <v>45546</v>
      </c>
      <c r="C52" s="12" t="s">
        <v>44</v>
      </c>
      <c r="D52" s="12" t="s">
        <v>45</v>
      </c>
      <c r="E52" s="12"/>
      <c r="F52" s="12"/>
      <c r="G52" s="27">
        <v>16</v>
      </c>
      <c r="H52" s="27" t="s">
        <v>204</v>
      </c>
      <c r="I52" s="27"/>
      <c r="J52" s="27" t="s">
        <v>205</v>
      </c>
      <c r="K52" s="27"/>
      <c r="L52" s="27" t="s">
        <v>206</v>
      </c>
      <c r="M52" s="27">
        <v>100004662</v>
      </c>
      <c r="N52" s="27" t="s">
        <v>86</v>
      </c>
      <c r="O52" s="27"/>
      <c r="P52" s="28">
        <v>8990</v>
      </c>
      <c r="Q52" s="28">
        <v>7489.9999999999991</v>
      </c>
      <c r="R52" s="17">
        <f t="shared" si="0"/>
        <v>-0.16685205784204682</v>
      </c>
      <c r="S52" s="18">
        <v>455</v>
      </c>
      <c r="T52" s="18">
        <v>770</v>
      </c>
      <c r="U52" s="18">
        <f>T52*Q52</f>
        <v>5767299.9999999991</v>
      </c>
      <c r="V52" s="19">
        <f t="shared" si="1"/>
        <v>1.6923076923076923</v>
      </c>
      <c r="W52" s="19">
        <f>IFERROR(U52/(S52*P52),"")</f>
        <v>1.4099426713442285</v>
      </c>
      <c r="X52" s="12">
        <v>96</v>
      </c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6</v>
      </c>
      <c r="AJ52" s="12">
        <v>4</v>
      </c>
      <c r="AK52" s="12"/>
      <c r="AL52" s="12"/>
      <c r="AM52" s="12"/>
      <c r="AN52" s="12"/>
      <c r="AO52" s="12"/>
      <c r="AP52" s="12"/>
      <c r="AQ52" s="12"/>
      <c r="AR52" s="12" t="e">
        <v>#N/A</v>
      </c>
      <c r="AS52" s="12" t="e">
        <v>#N/A</v>
      </c>
    </row>
    <row r="53" spans="1:45" x14ac:dyDescent="0.25">
      <c r="A53" s="13">
        <v>45540</v>
      </c>
      <c r="B53" s="13">
        <v>45546</v>
      </c>
      <c r="C53" s="12" t="s">
        <v>44</v>
      </c>
      <c r="D53" s="12" t="s">
        <v>45</v>
      </c>
      <c r="E53" s="12"/>
      <c r="F53" s="12"/>
      <c r="G53" s="27">
        <v>16</v>
      </c>
      <c r="H53" s="27" t="s">
        <v>207</v>
      </c>
      <c r="I53" s="27"/>
      <c r="J53" s="27" t="s">
        <v>208</v>
      </c>
      <c r="K53" s="27"/>
      <c r="L53" s="27" t="s">
        <v>206</v>
      </c>
      <c r="M53" s="27">
        <v>100004662</v>
      </c>
      <c r="N53" s="27" t="s">
        <v>86</v>
      </c>
      <c r="O53" s="27"/>
      <c r="P53" s="28">
        <v>8990</v>
      </c>
      <c r="Q53" s="28">
        <v>7489.9999999999991</v>
      </c>
      <c r="R53" s="17">
        <f t="shared" si="0"/>
        <v>-0.16685205784204682</v>
      </c>
      <c r="S53" s="18">
        <v>367.5</v>
      </c>
      <c r="T53" s="18">
        <v>540</v>
      </c>
      <c r="U53" s="18">
        <f>T53*Q53</f>
        <v>4044599.9999999995</v>
      </c>
      <c r="V53" s="19">
        <f t="shared" si="1"/>
        <v>1.4693877551020409</v>
      </c>
      <c r="W53" s="19">
        <f>IFERROR(U53/(S53*P53),"")</f>
        <v>1.2242173843953599</v>
      </c>
      <c r="X53" s="12">
        <v>96</v>
      </c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v>6</v>
      </c>
      <c r="AJ53" s="12">
        <v>4</v>
      </c>
      <c r="AK53" s="12"/>
      <c r="AL53" s="12"/>
      <c r="AM53" s="12"/>
      <c r="AN53" s="12"/>
      <c r="AO53" s="12"/>
      <c r="AP53" s="12"/>
      <c r="AQ53" s="12"/>
      <c r="AR53" s="12" t="e">
        <v>#N/A</v>
      </c>
      <c r="AS53" s="12" t="e">
        <v>#N/A</v>
      </c>
    </row>
    <row r="54" spans="1:45" x14ac:dyDescent="0.25">
      <c r="A54" s="13">
        <v>45540</v>
      </c>
      <c r="B54" s="13">
        <v>45546</v>
      </c>
      <c r="C54" s="12" t="s">
        <v>44</v>
      </c>
      <c r="D54" s="12" t="s">
        <v>45</v>
      </c>
      <c r="E54" s="12"/>
      <c r="F54" s="12"/>
      <c r="G54" s="27">
        <v>16</v>
      </c>
      <c r="H54" s="27" t="s">
        <v>209</v>
      </c>
      <c r="I54" s="27"/>
      <c r="J54" s="27" t="s">
        <v>210</v>
      </c>
      <c r="K54" s="27"/>
      <c r="L54" s="27" t="s">
        <v>206</v>
      </c>
      <c r="M54" s="27">
        <v>100004662</v>
      </c>
      <c r="N54" s="27" t="s">
        <v>86</v>
      </c>
      <c r="O54" s="27"/>
      <c r="P54" s="28">
        <v>8990</v>
      </c>
      <c r="Q54" s="28">
        <v>7489.9999999999991</v>
      </c>
      <c r="R54" s="17">
        <f t="shared" si="0"/>
        <v>-0.16685205784204682</v>
      </c>
      <c r="S54" s="18">
        <v>451.5</v>
      </c>
      <c r="T54" s="18">
        <v>670</v>
      </c>
      <c r="U54" s="18">
        <f>T54*Q54</f>
        <v>5018299.9999999991</v>
      </c>
      <c r="V54" s="19">
        <f t="shared" si="1"/>
        <v>1.4839424141749724</v>
      </c>
      <c r="W54" s="19">
        <f>IFERROR(U54/(S54*P54),"")</f>
        <v>1.2363435686507831</v>
      </c>
      <c r="X54" s="12">
        <v>96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>
        <v>6</v>
      </c>
      <c r="AJ54" s="12">
        <v>4</v>
      </c>
      <c r="AK54" s="12"/>
      <c r="AL54" s="12"/>
      <c r="AM54" s="12"/>
      <c r="AN54" s="12"/>
      <c r="AO54" s="12"/>
      <c r="AP54" s="12"/>
      <c r="AQ54" s="12"/>
      <c r="AR54" s="12" t="e">
        <v>#N/A</v>
      </c>
      <c r="AS54" s="12" t="e">
        <v>#N/A</v>
      </c>
    </row>
    <row r="55" spans="1:45" x14ac:dyDescent="0.25">
      <c r="A55" s="13">
        <v>45540</v>
      </c>
      <c r="B55" s="13">
        <v>45546</v>
      </c>
      <c r="C55" s="12" t="s">
        <v>44</v>
      </c>
      <c r="D55" s="12" t="s">
        <v>45</v>
      </c>
      <c r="E55" s="12"/>
      <c r="F55" s="12"/>
      <c r="G55" s="14">
        <v>10</v>
      </c>
      <c r="H55" s="30" t="s">
        <v>211</v>
      </c>
      <c r="I55" s="14"/>
      <c r="J55" s="30" t="s">
        <v>212</v>
      </c>
      <c r="K55" s="14"/>
      <c r="L55" s="14" t="s">
        <v>213</v>
      </c>
      <c r="M55" s="14">
        <v>100004662</v>
      </c>
      <c r="N55" s="14" t="s">
        <v>86</v>
      </c>
      <c r="O55" s="14"/>
      <c r="P55" s="24">
        <v>21990</v>
      </c>
      <c r="Q55" s="24">
        <v>19490</v>
      </c>
      <c r="R55" s="17">
        <f t="shared" si="0"/>
        <v>-0.11368804001819011</v>
      </c>
      <c r="S55" s="18">
        <v>95</v>
      </c>
      <c r="T55" s="18">
        <v>290</v>
      </c>
      <c r="U55" s="18">
        <f>T55*Q55</f>
        <v>5652100</v>
      </c>
      <c r="V55" s="19">
        <f t="shared" si="1"/>
        <v>3.0526315789473686</v>
      </c>
      <c r="W55" s="19">
        <f>IFERROR(U55/(S55*P55),"")</f>
        <v>2.7055838778392092</v>
      </c>
      <c r="X55" s="12">
        <v>123</v>
      </c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 t="e">
        <v>#N/A</v>
      </c>
      <c r="AJ55" s="12" t="e">
        <v>#N/A</v>
      </c>
      <c r="AK55" s="12"/>
      <c r="AL55" s="12"/>
      <c r="AM55" s="12"/>
      <c r="AN55" s="12"/>
      <c r="AO55" s="12"/>
      <c r="AP55" s="12"/>
      <c r="AQ55" s="12"/>
      <c r="AR55" s="12" t="e">
        <v>#N/A</v>
      </c>
      <c r="AS55" s="12" t="e">
        <v>#N/A</v>
      </c>
    </row>
    <row r="56" spans="1:45" x14ac:dyDescent="0.25">
      <c r="A56" s="13">
        <v>45540</v>
      </c>
      <c r="B56" s="13">
        <v>45546</v>
      </c>
      <c r="C56" s="12" t="s">
        <v>44</v>
      </c>
      <c r="D56" s="12" t="s">
        <v>45</v>
      </c>
      <c r="E56" s="12"/>
      <c r="F56" s="12"/>
      <c r="G56" s="14">
        <v>10</v>
      </c>
      <c r="H56" s="30" t="s">
        <v>214</v>
      </c>
      <c r="I56" s="14"/>
      <c r="J56" s="30" t="s">
        <v>215</v>
      </c>
      <c r="K56" s="14"/>
      <c r="L56" s="14" t="s">
        <v>213</v>
      </c>
      <c r="M56" s="14">
        <v>100004662</v>
      </c>
      <c r="N56" s="14" t="s">
        <v>86</v>
      </c>
      <c r="O56" s="14"/>
      <c r="P56" s="24">
        <v>21990</v>
      </c>
      <c r="Q56" s="24">
        <v>19490</v>
      </c>
      <c r="R56" s="17">
        <f t="shared" si="0"/>
        <v>-0.11368804001819011</v>
      </c>
      <c r="S56" s="18">
        <v>100</v>
      </c>
      <c r="T56" s="18">
        <v>310</v>
      </c>
      <c r="U56" s="18">
        <f>T56*Q56</f>
        <v>6041900</v>
      </c>
      <c r="V56" s="19">
        <f t="shared" si="1"/>
        <v>3.1</v>
      </c>
      <c r="W56" s="19">
        <f>IFERROR(U56/(S56*P56),"")</f>
        <v>2.7475670759436106</v>
      </c>
      <c r="X56" s="12">
        <v>123</v>
      </c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 t="e">
        <v>#N/A</v>
      </c>
      <c r="AJ56" s="12" t="e">
        <v>#N/A</v>
      </c>
      <c r="AK56" s="12"/>
      <c r="AL56" s="12"/>
      <c r="AM56" s="12"/>
      <c r="AN56" s="12"/>
      <c r="AO56" s="12"/>
      <c r="AP56" s="12"/>
      <c r="AQ56" s="12"/>
      <c r="AR56" s="12" t="e">
        <v>#N/A</v>
      </c>
      <c r="AS56" s="12" t="e">
        <v>#N/A</v>
      </c>
    </row>
    <row r="57" spans="1:45" x14ac:dyDescent="0.25">
      <c r="A57" s="13">
        <v>45540</v>
      </c>
      <c r="B57" s="13">
        <v>45546</v>
      </c>
      <c r="C57" s="12" t="s">
        <v>44</v>
      </c>
      <c r="D57" s="12" t="s">
        <v>45</v>
      </c>
      <c r="E57" s="12"/>
      <c r="F57" s="12"/>
      <c r="G57" s="14">
        <v>10</v>
      </c>
      <c r="H57" s="30" t="s">
        <v>216</v>
      </c>
      <c r="I57" s="14"/>
      <c r="J57" s="30" t="s">
        <v>217</v>
      </c>
      <c r="K57" s="14"/>
      <c r="L57" s="14" t="s">
        <v>218</v>
      </c>
      <c r="M57" s="14">
        <v>100004662</v>
      </c>
      <c r="N57" s="14" t="s">
        <v>86</v>
      </c>
      <c r="O57" s="14"/>
      <c r="P57" s="24">
        <v>21990</v>
      </c>
      <c r="Q57" s="15">
        <v>19490</v>
      </c>
      <c r="R57" s="17">
        <f t="shared" si="0"/>
        <v>-0.11368804001819011</v>
      </c>
      <c r="S57" s="18">
        <v>230</v>
      </c>
      <c r="T57" s="18">
        <v>500</v>
      </c>
      <c r="U57" s="18">
        <f>T57*Q57</f>
        <v>9745000</v>
      </c>
      <c r="V57" s="19">
        <f t="shared" si="1"/>
        <v>2.1739130434782608</v>
      </c>
      <c r="W57" s="19">
        <f>IFERROR(U57/(S57*P57),"")</f>
        <v>1.9267651303952389</v>
      </c>
      <c r="X57" s="12">
        <v>129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12</v>
      </c>
      <c r="AJ57" s="12">
        <v>3</v>
      </c>
      <c r="AK57" s="12"/>
      <c r="AL57" s="12"/>
      <c r="AM57" s="12"/>
      <c r="AN57" s="12"/>
      <c r="AO57" s="12"/>
      <c r="AP57" s="12"/>
      <c r="AQ57" s="12"/>
      <c r="AR57" s="12" t="e">
        <v>#N/A</v>
      </c>
      <c r="AS57" s="12" t="e">
        <v>#N/A</v>
      </c>
    </row>
    <row r="58" spans="1:45" x14ac:dyDescent="0.25">
      <c r="A58" s="13">
        <v>45540</v>
      </c>
      <c r="B58" s="13">
        <v>45546</v>
      </c>
      <c r="C58" s="12" t="s">
        <v>44</v>
      </c>
      <c r="D58" s="12" t="s">
        <v>45</v>
      </c>
      <c r="E58" s="12"/>
      <c r="F58" s="12"/>
      <c r="G58" s="14">
        <v>10</v>
      </c>
      <c r="H58" s="30" t="s">
        <v>219</v>
      </c>
      <c r="I58" s="14"/>
      <c r="J58" s="30" t="s">
        <v>220</v>
      </c>
      <c r="K58" s="14"/>
      <c r="L58" s="14" t="s">
        <v>218</v>
      </c>
      <c r="M58" s="14">
        <v>100004662</v>
      </c>
      <c r="N58" s="14" t="s">
        <v>86</v>
      </c>
      <c r="O58" s="14"/>
      <c r="P58" s="24">
        <v>18490</v>
      </c>
      <c r="Q58" s="24">
        <v>16490.000000000015</v>
      </c>
      <c r="R58" s="17">
        <f t="shared" si="0"/>
        <v>-0.10816657652785211</v>
      </c>
      <c r="S58" s="18">
        <v>300</v>
      </c>
      <c r="T58" s="18">
        <v>650</v>
      </c>
      <c r="U58" s="18">
        <f>T58*Q58</f>
        <v>10718500.000000009</v>
      </c>
      <c r="V58" s="19">
        <f t="shared" si="1"/>
        <v>2.1666666666666665</v>
      </c>
      <c r="W58" s="19">
        <f>IFERROR(U58/(S58*P58),"")</f>
        <v>1.9323057508563204</v>
      </c>
      <c r="X58" s="12">
        <v>123</v>
      </c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15</v>
      </c>
      <c r="AJ58" s="12">
        <v>1</v>
      </c>
      <c r="AK58" s="12"/>
      <c r="AL58" s="12"/>
      <c r="AM58" s="12"/>
      <c r="AN58" s="12"/>
      <c r="AO58" s="12"/>
      <c r="AP58" s="12"/>
      <c r="AQ58" s="12"/>
      <c r="AR58" s="12" t="e">
        <v>#N/A</v>
      </c>
      <c r="AS58" s="12" t="e">
        <v>#N/A</v>
      </c>
    </row>
    <row r="59" spans="1:45" x14ac:dyDescent="0.25">
      <c r="A59" s="13">
        <v>45540</v>
      </c>
      <c r="B59" s="13">
        <v>45546</v>
      </c>
      <c r="C59" s="12" t="s">
        <v>44</v>
      </c>
      <c r="D59" s="12" t="s">
        <v>45</v>
      </c>
      <c r="E59" s="12"/>
      <c r="F59" s="12"/>
      <c r="G59" s="14">
        <v>10</v>
      </c>
      <c r="H59" s="30" t="s">
        <v>221</v>
      </c>
      <c r="I59" s="14"/>
      <c r="J59" s="30" t="s">
        <v>222</v>
      </c>
      <c r="K59" s="14"/>
      <c r="L59" s="14" t="s">
        <v>218</v>
      </c>
      <c r="M59" s="14">
        <v>100004662</v>
      </c>
      <c r="N59" s="14" t="s">
        <v>86</v>
      </c>
      <c r="O59" s="14"/>
      <c r="P59" s="24">
        <v>33990</v>
      </c>
      <c r="Q59" s="24">
        <v>23990</v>
      </c>
      <c r="R59" s="17">
        <f t="shared" si="0"/>
        <v>-0.29420417769932328</v>
      </c>
      <c r="S59" s="18">
        <v>220</v>
      </c>
      <c r="T59" s="18">
        <v>2000</v>
      </c>
      <c r="U59" s="18">
        <f>T59*Q59</f>
        <v>47980000</v>
      </c>
      <c r="V59" s="19">
        <f t="shared" si="1"/>
        <v>9.0909090909090917</v>
      </c>
      <c r="W59" s="19">
        <f>IFERROR(U59/(S59*P59),"")</f>
        <v>6.4163256572788789</v>
      </c>
      <c r="X59" s="12">
        <v>129</v>
      </c>
      <c r="Y59" s="12"/>
      <c r="Z59" s="12" t="s">
        <v>223</v>
      </c>
      <c r="AA59" s="12"/>
      <c r="AB59" s="12"/>
      <c r="AC59" s="12"/>
      <c r="AD59" s="29" t="s">
        <v>224</v>
      </c>
      <c r="AE59" s="12"/>
      <c r="AF59" s="12"/>
      <c r="AG59" s="12"/>
      <c r="AH59" s="12"/>
      <c r="AI59" s="12">
        <v>12</v>
      </c>
      <c r="AJ59" s="12">
        <v>1</v>
      </c>
      <c r="AK59" s="12"/>
      <c r="AL59" s="12"/>
      <c r="AM59" s="12"/>
      <c r="AN59" s="12"/>
      <c r="AO59" s="12"/>
      <c r="AP59" s="12"/>
      <c r="AQ59" s="12"/>
      <c r="AR59" s="12" t="e">
        <v>#N/A</v>
      </c>
      <c r="AS59" s="12" t="e">
        <v>#N/A</v>
      </c>
    </row>
    <row r="60" spans="1:45" x14ac:dyDescent="0.25">
      <c r="A60" s="13">
        <v>45540</v>
      </c>
      <c r="B60" s="13">
        <v>45546</v>
      </c>
      <c r="C60" s="12" t="s">
        <v>44</v>
      </c>
      <c r="D60" s="12" t="s">
        <v>45</v>
      </c>
      <c r="E60" s="12"/>
      <c r="F60" s="12"/>
      <c r="G60" s="14">
        <v>10</v>
      </c>
      <c r="H60" s="30" t="s">
        <v>225</v>
      </c>
      <c r="I60" s="14"/>
      <c r="J60" s="30" t="s">
        <v>226</v>
      </c>
      <c r="K60" s="14"/>
      <c r="L60" s="14" t="s">
        <v>218</v>
      </c>
      <c r="M60" s="14">
        <v>100004662</v>
      </c>
      <c r="N60" s="14" t="s">
        <v>86</v>
      </c>
      <c r="O60" s="14"/>
      <c r="P60" s="24">
        <v>33990</v>
      </c>
      <c r="Q60" s="24">
        <v>23990</v>
      </c>
      <c r="R60" s="17">
        <f t="shared" si="0"/>
        <v>-0.29420417769932328</v>
      </c>
      <c r="S60" s="18">
        <v>294</v>
      </c>
      <c r="T60" s="18">
        <v>2500</v>
      </c>
      <c r="U60" s="18">
        <f>T60*Q60</f>
        <v>59975000</v>
      </c>
      <c r="V60" s="19">
        <f t="shared" si="1"/>
        <v>8.5034013605442169</v>
      </c>
      <c r="W60" s="19">
        <f>IFERROR(U60/(S60*P60),"")</f>
        <v>6.0016651556179985</v>
      </c>
      <c r="X60" s="12">
        <v>129</v>
      </c>
      <c r="Y60" s="12"/>
      <c r="Z60" s="12" t="s">
        <v>223</v>
      </c>
      <c r="AA60" s="12"/>
      <c r="AB60" s="12"/>
      <c r="AC60" s="12"/>
      <c r="AD60" s="29" t="s">
        <v>224</v>
      </c>
      <c r="AE60" s="12"/>
      <c r="AF60" s="12"/>
      <c r="AG60" s="12"/>
      <c r="AH60" s="12"/>
      <c r="AI60" s="12">
        <v>12</v>
      </c>
      <c r="AJ60" s="12">
        <v>1</v>
      </c>
      <c r="AK60" s="12"/>
      <c r="AL60" s="12"/>
      <c r="AM60" s="12"/>
      <c r="AN60" s="12"/>
      <c r="AO60" s="12"/>
      <c r="AP60" s="12"/>
      <c r="AQ60" s="12"/>
      <c r="AR60" s="12" t="e">
        <v>#N/A</v>
      </c>
      <c r="AS60" s="12" t="e">
        <v>#N/A</v>
      </c>
    </row>
    <row r="61" spans="1:45" x14ac:dyDescent="0.25">
      <c r="A61" s="13">
        <v>45540</v>
      </c>
      <c r="B61" s="13">
        <v>45546</v>
      </c>
      <c r="C61" s="12" t="s">
        <v>44</v>
      </c>
      <c r="D61" s="12" t="s">
        <v>45</v>
      </c>
      <c r="E61" s="12"/>
      <c r="F61" s="12"/>
      <c r="G61" s="23">
        <v>19</v>
      </c>
      <c r="H61" s="23" t="s">
        <v>227</v>
      </c>
      <c r="I61" s="31">
        <v>4630024630653</v>
      </c>
      <c r="J61" s="23" t="s">
        <v>228</v>
      </c>
      <c r="K61" s="23" t="s">
        <v>56</v>
      </c>
      <c r="L61" s="23" t="s">
        <v>229</v>
      </c>
      <c r="M61" s="23">
        <v>100002916</v>
      </c>
      <c r="N61" s="23" t="s">
        <v>82</v>
      </c>
      <c r="O61" s="12"/>
      <c r="P61" s="24">
        <v>2990</v>
      </c>
      <c r="Q61" s="24">
        <v>2490</v>
      </c>
      <c r="R61" s="17">
        <f t="shared" si="0"/>
        <v>-0.16722408026755853</v>
      </c>
      <c r="S61" s="18">
        <v>425</v>
      </c>
      <c r="T61" s="18">
        <v>900</v>
      </c>
      <c r="U61" s="18">
        <f>T61*Q61</f>
        <v>2241000</v>
      </c>
      <c r="V61" s="19">
        <f t="shared" si="1"/>
        <v>2.1176470588235294</v>
      </c>
      <c r="W61" s="19">
        <f>IFERROR(U61/(S61*P61),"")</f>
        <v>1.7635254770804643</v>
      </c>
      <c r="X61" s="12">
        <v>129</v>
      </c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16</v>
      </c>
      <c r="AJ61" s="12">
        <v>4</v>
      </c>
      <c r="AK61" s="12"/>
      <c r="AL61" s="12"/>
      <c r="AM61" s="12"/>
      <c r="AN61" s="12"/>
      <c r="AO61" s="12"/>
      <c r="AP61" s="12"/>
      <c r="AQ61" s="12"/>
      <c r="AR61" s="12" t="e">
        <v>#N/A</v>
      </c>
      <c r="AS61" s="12" t="e">
        <v>#N/A</v>
      </c>
    </row>
    <row r="62" spans="1:45" x14ac:dyDescent="0.25">
      <c r="A62" s="13">
        <v>45540</v>
      </c>
      <c r="B62" s="13">
        <v>45546</v>
      </c>
      <c r="C62" s="12" t="s">
        <v>44</v>
      </c>
      <c r="D62" s="12" t="s">
        <v>45</v>
      </c>
      <c r="E62" s="12"/>
      <c r="F62" s="12"/>
      <c r="G62" s="23">
        <v>19</v>
      </c>
      <c r="H62" s="23" t="s">
        <v>230</v>
      </c>
      <c r="I62" s="31">
        <v>4630024630646</v>
      </c>
      <c r="J62" s="23" t="s">
        <v>231</v>
      </c>
      <c r="K62" s="23" t="s">
        <v>56</v>
      </c>
      <c r="L62" s="23" t="s">
        <v>229</v>
      </c>
      <c r="M62" s="23">
        <v>100002916</v>
      </c>
      <c r="N62" s="23" t="s">
        <v>82</v>
      </c>
      <c r="O62" s="12"/>
      <c r="P62" s="24">
        <v>2990</v>
      </c>
      <c r="Q62" s="24">
        <v>2490</v>
      </c>
      <c r="R62" s="17">
        <f t="shared" si="0"/>
        <v>-0.16722408026755853</v>
      </c>
      <c r="S62" s="18">
        <v>430</v>
      </c>
      <c r="T62" s="18">
        <v>940</v>
      </c>
      <c r="U62" s="18">
        <f>T62*Q62</f>
        <v>2340600</v>
      </c>
      <c r="V62" s="19">
        <f t="shared" si="1"/>
        <v>2.1860465116279069</v>
      </c>
      <c r="W62" s="19">
        <f>IFERROR(U62/(S62*P62),"")</f>
        <v>1.8204868942988255</v>
      </c>
      <c r="X62" s="12">
        <v>129</v>
      </c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16</v>
      </c>
      <c r="AJ62" s="12">
        <v>4</v>
      </c>
      <c r="AK62" s="12"/>
      <c r="AL62" s="12"/>
      <c r="AM62" s="12"/>
      <c r="AN62" s="12"/>
      <c r="AO62" s="12"/>
      <c r="AP62" s="12"/>
      <c r="AQ62" s="12"/>
      <c r="AR62" s="12" t="e">
        <v>#N/A</v>
      </c>
      <c r="AS62" s="12" t="e">
        <v>#N/A</v>
      </c>
    </row>
    <row r="63" spans="1:45" x14ac:dyDescent="0.25">
      <c r="A63" s="13">
        <v>45540</v>
      </c>
      <c r="B63" s="13">
        <v>45546</v>
      </c>
      <c r="C63" s="12" t="s">
        <v>44</v>
      </c>
      <c r="D63" s="12" t="s">
        <v>45</v>
      </c>
      <c r="E63" s="12"/>
      <c r="F63" s="12"/>
      <c r="G63" s="23">
        <v>19</v>
      </c>
      <c r="H63" s="23" t="s">
        <v>232</v>
      </c>
      <c r="I63" s="31">
        <v>4607160451008</v>
      </c>
      <c r="J63" s="23" t="s">
        <v>233</v>
      </c>
      <c r="K63" s="23" t="s">
        <v>56</v>
      </c>
      <c r="L63" s="23" t="s">
        <v>81</v>
      </c>
      <c r="M63" s="23">
        <v>100002916</v>
      </c>
      <c r="N63" s="23" t="s">
        <v>82</v>
      </c>
      <c r="O63" s="12"/>
      <c r="P63" s="24">
        <v>9990</v>
      </c>
      <c r="Q63" s="24">
        <v>8490</v>
      </c>
      <c r="R63" s="17">
        <f t="shared" si="0"/>
        <v>-0.1501501501501501</v>
      </c>
      <c r="S63" s="18">
        <v>300</v>
      </c>
      <c r="T63" s="18">
        <v>600</v>
      </c>
      <c r="U63" s="18">
        <f>T63*Q63</f>
        <v>5094000</v>
      </c>
      <c r="V63" s="19">
        <f t="shared" si="1"/>
        <v>2</v>
      </c>
      <c r="W63" s="19">
        <f>IFERROR(U63/(S63*P63),"")</f>
        <v>1.6996996996996998</v>
      </c>
      <c r="X63" s="12">
        <v>129</v>
      </c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v>2</v>
      </c>
      <c r="AJ63" s="12" t="e">
        <v>#N/A</v>
      </c>
      <c r="AK63" s="12"/>
      <c r="AL63" s="12"/>
      <c r="AM63" s="12"/>
      <c r="AN63" s="12"/>
      <c r="AO63" s="12"/>
      <c r="AP63" s="12"/>
      <c r="AQ63" s="12"/>
      <c r="AR63" s="12" t="e">
        <v>#N/A</v>
      </c>
      <c r="AS63" s="12" t="e">
        <v>#N/A</v>
      </c>
    </row>
    <row r="64" spans="1:45" x14ac:dyDescent="0.25">
      <c r="A64" s="13">
        <v>45540</v>
      </c>
      <c r="B64" s="13">
        <v>45546</v>
      </c>
      <c r="C64" s="12" t="s">
        <v>44</v>
      </c>
      <c r="D64" s="12" t="s">
        <v>45</v>
      </c>
      <c r="E64" s="12"/>
      <c r="F64" s="12"/>
      <c r="G64" s="23">
        <v>19</v>
      </c>
      <c r="H64" s="23" t="s">
        <v>234</v>
      </c>
      <c r="I64" s="31">
        <v>4607160450995</v>
      </c>
      <c r="J64" s="23" t="s">
        <v>235</v>
      </c>
      <c r="K64" s="23" t="s">
        <v>56</v>
      </c>
      <c r="L64" s="23" t="s">
        <v>81</v>
      </c>
      <c r="M64" s="23">
        <v>100002916</v>
      </c>
      <c r="N64" s="23" t="s">
        <v>82</v>
      </c>
      <c r="O64" s="12"/>
      <c r="P64" s="24">
        <v>9990</v>
      </c>
      <c r="Q64" s="24">
        <v>8490</v>
      </c>
      <c r="R64" s="17">
        <f t="shared" si="0"/>
        <v>-0.1501501501501501</v>
      </c>
      <c r="S64" s="18">
        <v>250</v>
      </c>
      <c r="T64" s="18">
        <v>510</v>
      </c>
      <c r="U64" s="18">
        <f>T64*Q64</f>
        <v>4329900</v>
      </c>
      <c r="V64" s="19">
        <f t="shared" si="1"/>
        <v>2.04</v>
      </c>
      <c r="W64" s="19">
        <f>IFERROR(U64/(S64*P64),"")</f>
        <v>1.7336936936936937</v>
      </c>
      <c r="X64" s="12">
        <v>129</v>
      </c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2</v>
      </c>
      <c r="AJ64" s="12" t="e">
        <v>#N/A</v>
      </c>
      <c r="AK64" s="12"/>
      <c r="AL64" s="12"/>
      <c r="AM64" s="12"/>
      <c r="AN64" s="12"/>
      <c r="AO64" s="12"/>
      <c r="AP64" s="12"/>
      <c r="AQ64" s="12"/>
      <c r="AR64" s="12" t="e">
        <v>#N/A</v>
      </c>
      <c r="AS64" s="12" t="e">
        <v>#N/A</v>
      </c>
    </row>
    <row r="65" spans="1:45" x14ac:dyDescent="0.25">
      <c r="A65" s="13">
        <v>45540</v>
      </c>
      <c r="B65" s="13">
        <v>45546</v>
      </c>
      <c r="C65" s="12" t="s">
        <v>44</v>
      </c>
      <c r="D65" s="12" t="s">
        <v>45</v>
      </c>
      <c r="E65" s="12"/>
      <c r="F65" s="12"/>
      <c r="G65" s="23">
        <v>19</v>
      </c>
      <c r="H65" s="23" t="s">
        <v>236</v>
      </c>
      <c r="I65" s="31">
        <v>4630024630707</v>
      </c>
      <c r="J65" s="23" t="s">
        <v>237</v>
      </c>
      <c r="K65" s="23" t="s">
        <v>56</v>
      </c>
      <c r="L65" s="23" t="s">
        <v>238</v>
      </c>
      <c r="M65" s="23">
        <v>100002916</v>
      </c>
      <c r="N65" s="23" t="s">
        <v>82</v>
      </c>
      <c r="O65" s="12"/>
      <c r="P65" s="24">
        <v>17990</v>
      </c>
      <c r="Q65" s="24">
        <v>14990</v>
      </c>
      <c r="R65" s="17">
        <f t="shared" si="0"/>
        <v>-0.16675931072818229</v>
      </c>
      <c r="S65" s="18">
        <v>600</v>
      </c>
      <c r="T65" s="18">
        <v>1200</v>
      </c>
      <c r="U65" s="18">
        <f>T65*Q65</f>
        <v>17988000</v>
      </c>
      <c r="V65" s="19">
        <f t="shared" si="1"/>
        <v>2</v>
      </c>
      <c r="W65" s="19">
        <f>IFERROR(U65/(S65*P65),"")</f>
        <v>1.6664813785436354</v>
      </c>
      <c r="X65" s="12">
        <v>129</v>
      </c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v>16</v>
      </c>
      <c r="AJ65" s="12">
        <v>4</v>
      </c>
      <c r="AK65" s="12"/>
      <c r="AL65" s="12"/>
      <c r="AM65" s="12"/>
      <c r="AN65" s="12"/>
      <c r="AO65" s="12"/>
      <c r="AP65" s="12"/>
      <c r="AQ65" s="12"/>
      <c r="AR65" s="12" t="e">
        <v>#N/A</v>
      </c>
      <c r="AS65" s="12" t="e">
        <v>#N/A</v>
      </c>
    </row>
    <row r="66" spans="1:45" x14ac:dyDescent="0.25">
      <c r="A66" s="13">
        <v>45540</v>
      </c>
      <c r="B66" s="13">
        <v>45546</v>
      </c>
      <c r="C66" s="12" t="s">
        <v>44</v>
      </c>
      <c r="D66" s="12" t="s">
        <v>45</v>
      </c>
      <c r="E66" s="12"/>
      <c r="F66" s="12"/>
      <c r="G66" s="23">
        <v>19</v>
      </c>
      <c r="H66" s="23" t="s">
        <v>239</v>
      </c>
      <c r="I66" s="31">
        <v>4630024630714</v>
      </c>
      <c r="J66" s="23" t="s">
        <v>240</v>
      </c>
      <c r="K66" s="23" t="s">
        <v>56</v>
      </c>
      <c r="L66" s="23" t="s">
        <v>238</v>
      </c>
      <c r="M66" s="23">
        <v>100002916</v>
      </c>
      <c r="N66" s="23" t="s">
        <v>82</v>
      </c>
      <c r="O66" s="12"/>
      <c r="P66" s="24">
        <v>17990</v>
      </c>
      <c r="Q66" s="24">
        <v>14990</v>
      </c>
      <c r="R66" s="17">
        <f t="shared" ref="R66:R129" si="2">Q66/P66-1</f>
        <v>-0.16675931072818229</v>
      </c>
      <c r="S66" s="18">
        <v>705</v>
      </c>
      <c r="T66" s="18">
        <v>1450</v>
      </c>
      <c r="U66" s="18">
        <f>T66*Q66</f>
        <v>21735500</v>
      </c>
      <c r="V66" s="19">
        <f t="shared" ref="V66:V129" si="3">IFERROR(T66/S66,"")</f>
        <v>2.0567375886524824</v>
      </c>
      <c r="W66" s="19">
        <f>IFERROR(U66/(S66*P66),"")</f>
        <v>1.7137574460200506</v>
      </c>
      <c r="X66" s="12">
        <v>129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>
        <v>16</v>
      </c>
      <c r="AJ66" s="12">
        <v>4</v>
      </c>
      <c r="AK66" s="12"/>
      <c r="AL66" s="12"/>
      <c r="AM66" s="12"/>
      <c r="AN66" s="12"/>
      <c r="AO66" s="12"/>
      <c r="AP66" s="12"/>
      <c r="AQ66" s="12"/>
      <c r="AR66" s="12" t="e">
        <v>#N/A</v>
      </c>
      <c r="AS66" s="12" t="e">
        <v>#N/A</v>
      </c>
    </row>
    <row r="67" spans="1:45" x14ac:dyDescent="0.25">
      <c r="A67" s="13">
        <v>45540</v>
      </c>
      <c r="B67" s="13">
        <v>45546</v>
      </c>
      <c r="C67" s="12" t="s">
        <v>44</v>
      </c>
      <c r="D67" s="12" t="s">
        <v>45</v>
      </c>
      <c r="E67" s="12"/>
      <c r="F67" s="12"/>
      <c r="G67" s="23">
        <v>19</v>
      </c>
      <c r="H67" s="23" t="s">
        <v>241</v>
      </c>
      <c r="I67" s="31">
        <v>8680908020007</v>
      </c>
      <c r="J67" s="23" t="s">
        <v>242</v>
      </c>
      <c r="K67" s="23" t="s">
        <v>56</v>
      </c>
      <c r="L67" s="23" t="s">
        <v>243</v>
      </c>
      <c r="M67" s="23">
        <v>100011514</v>
      </c>
      <c r="N67" s="23" t="s">
        <v>244</v>
      </c>
      <c r="O67" s="12"/>
      <c r="P67" s="24">
        <v>3990</v>
      </c>
      <c r="Q67" s="24">
        <v>3390</v>
      </c>
      <c r="R67" s="17">
        <f t="shared" si="2"/>
        <v>-0.15037593984962405</v>
      </c>
      <c r="S67" s="18">
        <v>500</v>
      </c>
      <c r="T67" s="18">
        <v>1050</v>
      </c>
      <c r="U67" s="18">
        <f>T67*Q67</f>
        <v>3559500</v>
      </c>
      <c r="V67" s="19">
        <f t="shared" si="3"/>
        <v>2.1</v>
      </c>
      <c r="W67" s="19">
        <f>IFERROR(U67/(S67*P67),"")</f>
        <v>1.7842105263157895</v>
      </c>
      <c r="X67" s="12">
        <v>129</v>
      </c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>
        <v>4</v>
      </c>
      <c r="AJ67" s="12" t="e">
        <v>#N/A</v>
      </c>
      <c r="AK67" s="12"/>
      <c r="AL67" s="12"/>
      <c r="AM67" s="12"/>
      <c r="AN67" s="12"/>
      <c r="AO67" s="12"/>
      <c r="AP67" s="12"/>
      <c r="AQ67" s="12"/>
      <c r="AR67" s="12" t="e">
        <v>#N/A</v>
      </c>
      <c r="AS67" s="12" t="e">
        <v>#N/A</v>
      </c>
    </row>
    <row r="68" spans="1:45" x14ac:dyDescent="0.25">
      <c r="A68" s="13">
        <v>45540</v>
      </c>
      <c r="B68" s="13">
        <v>45546</v>
      </c>
      <c r="C68" s="12" t="s">
        <v>44</v>
      </c>
      <c r="D68" s="12" t="s">
        <v>45</v>
      </c>
      <c r="E68" s="12"/>
      <c r="F68" s="12"/>
      <c r="G68" s="23">
        <v>19</v>
      </c>
      <c r="H68" s="23" t="s">
        <v>245</v>
      </c>
      <c r="I68" s="31">
        <v>8680908020014</v>
      </c>
      <c r="J68" s="23" t="s">
        <v>246</v>
      </c>
      <c r="K68" s="23" t="s">
        <v>56</v>
      </c>
      <c r="L68" s="23" t="s">
        <v>243</v>
      </c>
      <c r="M68" s="23">
        <v>100011514</v>
      </c>
      <c r="N68" s="23" t="s">
        <v>244</v>
      </c>
      <c r="O68" s="12"/>
      <c r="P68" s="24">
        <v>3990</v>
      </c>
      <c r="Q68" s="24">
        <v>3390</v>
      </c>
      <c r="R68" s="17">
        <f t="shared" si="2"/>
        <v>-0.15037593984962405</v>
      </c>
      <c r="S68" s="18">
        <v>680</v>
      </c>
      <c r="T68" s="18">
        <v>1350</v>
      </c>
      <c r="U68" s="18">
        <f>T68*Q68</f>
        <v>4576500</v>
      </c>
      <c r="V68" s="19">
        <f t="shared" si="3"/>
        <v>1.9852941176470589</v>
      </c>
      <c r="W68" s="19">
        <f>IFERROR(U68/(S68*P68),"")</f>
        <v>1.6867536488279522</v>
      </c>
      <c r="X68" s="12">
        <v>129</v>
      </c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>
        <v>16</v>
      </c>
      <c r="AJ68" s="12">
        <v>4</v>
      </c>
      <c r="AK68" s="12"/>
      <c r="AL68" s="12"/>
      <c r="AM68" s="12"/>
      <c r="AN68" s="12"/>
      <c r="AO68" s="12"/>
      <c r="AP68" s="12"/>
      <c r="AQ68" s="12"/>
      <c r="AR68" s="12" t="e">
        <v>#N/A</v>
      </c>
      <c r="AS68" s="12" t="e">
        <v>#N/A</v>
      </c>
    </row>
    <row r="69" spans="1:45" x14ac:dyDescent="0.25">
      <c r="A69" s="13">
        <v>45540</v>
      </c>
      <c r="B69" s="13">
        <v>45546</v>
      </c>
      <c r="C69" s="12" t="s">
        <v>44</v>
      </c>
      <c r="D69" s="12" t="s">
        <v>45</v>
      </c>
      <c r="E69" s="12"/>
      <c r="F69" s="12"/>
      <c r="G69" s="23">
        <v>19</v>
      </c>
      <c r="H69" s="23" t="s">
        <v>247</v>
      </c>
      <c r="I69" s="31">
        <v>8680908020021</v>
      </c>
      <c r="J69" s="23" t="s">
        <v>248</v>
      </c>
      <c r="K69" s="23" t="s">
        <v>56</v>
      </c>
      <c r="L69" s="23" t="s">
        <v>243</v>
      </c>
      <c r="M69" s="23">
        <v>100011514</v>
      </c>
      <c r="N69" s="23" t="s">
        <v>244</v>
      </c>
      <c r="O69" s="12"/>
      <c r="P69" s="24">
        <v>3990</v>
      </c>
      <c r="Q69" s="24">
        <v>3390</v>
      </c>
      <c r="R69" s="17">
        <f t="shared" si="2"/>
        <v>-0.15037593984962405</v>
      </c>
      <c r="S69" s="18">
        <v>510</v>
      </c>
      <c r="T69" s="18">
        <v>1050</v>
      </c>
      <c r="U69" s="18">
        <f>T69*Q69</f>
        <v>3559500</v>
      </c>
      <c r="V69" s="19">
        <f t="shared" si="3"/>
        <v>2.0588235294117645</v>
      </c>
      <c r="W69" s="19">
        <f>IFERROR(U69/(S69*P69),"")</f>
        <v>1.7492260061919505</v>
      </c>
      <c r="X69" s="12">
        <v>129</v>
      </c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>
        <v>4</v>
      </c>
      <c r="AJ69" s="12" t="e">
        <v>#N/A</v>
      </c>
      <c r="AK69" s="12"/>
      <c r="AL69" s="12"/>
      <c r="AM69" s="12"/>
      <c r="AN69" s="12"/>
      <c r="AO69" s="12"/>
      <c r="AP69" s="12"/>
      <c r="AQ69" s="12"/>
      <c r="AR69" s="12" t="e">
        <v>#N/A</v>
      </c>
      <c r="AS69" s="12" t="e">
        <v>#N/A</v>
      </c>
    </row>
    <row r="70" spans="1:45" x14ac:dyDescent="0.25">
      <c r="A70" s="13">
        <v>45540</v>
      </c>
      <c r="B70" s="13">
        <v>45546</v>
      </c>
      <c r="C70" s="12" t="s">
        <v>44</v>
      </c>
      <c r="D70" s="12" t="s">
        <v>45</v>
      </c>
      <c r="E70" s="12"/>
      <c r="F70" s="12"/>
      <c r="G70" s="23">
        <v>19</v>
      </c>
      <c r="H70" s="23" t="s">
        <v>249</v>
      </c>
      <c r="I70" s="31">
        <v>8680908020038</v>
      </c>
      <c r="J70" s="23" t="s">
        <v>250</v>
      </c>
      <c r="K70" s="23" t="s">
        <v>56</v>
      </c>
      <c r="L70" s="23" t="s">
        <v>243</v>
      </c>
      <c r="M70" s="23">
        <v>100011514</v>
      </c>
      <c r="N70" s="23" t="s">
        <v>244</v>
      </c>
      <c r="O70" s="12"/>
      <c r="P70" s="24">
        <v>3990</v>
      </c>
      <c r="Q70" s="24">
        <v>3390</v>
      </c>
      <c r="R70" s="17">
        <f t="shared" si="2"/>
        <v>-0.15037593984962405</v>
      </c>
      <c r="S70" s="18">
        <v>400</v>
      </c>
      <c r="T70" s="18">
        <v>850</v>
      </c>
      <c r="U70" s="18">
        <f>T70*Q70</f>
        <v>2881500</v>
      </c>
      <c r="V70" s="19">
        <f t="shared" si="3"/>
        <v>2.125</v>
      </c>
      <c r="W70" s="19">
        <f>IFERROR(U70/(S70*P70),"")</f>
        <v>1.8054511278195489</v>
      </c>
      <c r="X70" s="12">
        <v>129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>
        <v>4</v>
      </c>
      <c r="AJ70" s="12" t="e">
        <v>#N/A</v>
      </c>
      <c r="AK70" s="12"/>
      <c r="AL70" s="12"/>
      <c r="AM70" s="12"/>
      <c r="AN70" s="12"/>
      <c r="AO70" s="12"/>
      <c r="AP70" s="12"/>
      <c r="AQ70" s="12"/>
      <c r="AR70" s="12" t="e">
        <v>#N/A</v>
      </c>
      <c r="AS70" s="12" t="e">
        <v>#N/A</v>
      </c>
    </row>
    <row r="71" spans="1:45" x14ac:dyDescent="0.25">
      <c r="A71" s="13">
        <v>45540</v>
      </c>
      <c r="B71" s="13">
        <v>45546</v>
      </c>
      <c r="C71" s="12" t="s">
        <v>44</v>
      </c>
      <c r="D71" s="12" t="s">
        <v>45</v>
      </c>
      <c r="E71" s="12"/>
      <c r="F71" s="12"/>
      <c r="G71" s="27">
        <v>20</v>
      </c>
      <c r="H71" s="27" t="s">
        <v>251</v>
      </c>
      <c r="I71" s="32"/>
      <c r="J71" s="27" t="s">
        <v>252</v>
      </c>
      <c r="K71" s="27"/>
      <c r="L71" s="27" t="s">
        <v>253</v>
      </c>
      <c r="M71" s="27">
        <v>100008792</v>
      </c>
      <c r="N71" s="27" t="s">
        <v>254</v>
      </c>
      <c r="O71" s="27"/>
      <c r="P71" s="24">
        <v>45990</v>
      </c>
      <c r="Q71" s="24">
        <v>34490</v>
      </c>
      <c r="R71" s="17">
        <f t="shared" si="2"/>
        <v>-0.25005435964340073</v>
      </c>
      <c r="S71" s="18">
        <v>122.5</v>
      </c>
      <c r="T71" s="18">
        <v>400</v>
      </c>
      <c r="U71" s="18">
        <f>T71*Q71</f>
        <v>13796000</v>
      </c>
      <c r="V71" s="19">
        <f t="shared" si="3"/>
        <v>3.2653061224489797</v>
      </c>
      <c r="W71" s="19">
        <f>IFERROR(U71/(S71*P71),"")</f>
        <v>2.4488020909603243</v>
      </c>
      <c r="X71" s="12">
        <v>129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>
        <v>5</v>
      </c>
      <c r="AJ71" s="12">
        <v>4</v>
      </c>
      <c r="AK71" s="12"/>
      <c r="AL71" s="12"/>
      <c r="AM71" s="12"/>
      <c r="AN71" s="12"/>
      <c r="AO71" s="12"/>
      <c r="AP71" s="12"/>
      <c r="AQ71" s="12"/>
      <c r="AR71" s="12" t="e">
        <v>#N/A</v>
      </c>
      <c r="AS71" s="12" t="e">
        <v>#N/A</v>
      </c>
    </row>
    <row r="72" spans="1:45" x14ac:dyDescent="0.25">
      <c r="A72" s="13">
        <v>45540</v>
      </c>
      <c r="B72" s="13">
        <v>45546</v>
      </c>
      <c r="C72" s="12" t="s">
        <v>44</v>
      </c>
      <c r="D72" s="12" t="s">
        <v>45</v>
      </c>
      <c r="E72" s="12"/>
      <c r="F72" s="12"/>
      <c r="G72" s="27">
        <v>20</v>
      </c>
      <c r="H72" s="27" t="s">
        <v>255</v>
      </c>
      <c r="I72" s="32"/>
      <c r="J72" s="27" t="s">
        <v>256</v>
      </c>
      <c r="K72" s="27"/>
      <c r="L72" s="27" t="s">
        <v>253</v>
      </c>
      <c r="M72" s="27">
        <v>100008792</v>
      </c>
      <c r="N72" s="27" t="s">
        <v>254</v>
      </c>
      <c r="O72" s="27"/>
      <c r="P72" s="24">
        <v>84990</v>
      </c>
      <c r="Q72" s="24">
        <v>63990</v>
      </c>
      <c r="R72" s="17">
        <f t="shared" si="2"/>
        <v>-0.24708789269325804</v>
      </c>
      <c r="S72" s="18">
        <v>56</v>
      </c>
      <c r="T72" s="18">
        <v>210</v>
      </c>
      <c r="U72" s="18">
        <f>T72*Q72</f>
        <v>13437900</v>
      </c>
      <c r="V72" s="19">
        <f t="shared" si="3"/>
        <v>3.75</v>
      </c>
      <c r="W72" s="19">
        <f>IFERROR(U72/(S72*P72),"")</f>
        <v>2.8234204024002825</v>
      </c>
      <c r="X72" s="12">
        <v>129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>
        <v>17</v>
      </c>
      <c r="AJ72" s="12">
        <v>4</v>
      </c>
      <c r="AK72" s="12"/>
      <c r="AL72" s="12"/>
      <c r="AM72" s="12"/>
      <c r="AN72" s="12"/>
      <c r="AO72" s="12"/>
      <c r="AP72" s="12"/>
      <c r="AQ72" s="12"/>
      <c r="AR72" s="12" t="e">
        <v>#N/A</v>
      </c>
      <c r="AS72" s="12" t="e">
        <v>#N/A</v>
      </c>
    </row>
    <row r="73" spans="1:45" x14ac:dyDescent="0.25">
      <c r="A73" s="13">
        <v>45540</v>
      </c>
      <c r="B73" s="13">
        <v>45546</v>
      </c>
      <c r="C73" s="12" t="s">
        <v>44</v>
      </c>
      <c r="D73" s="12" t="s">
        <v>45</v>
      </c>
      <c r="E73" s="12"/>
      <c r="F73" s="12"/>
      <c r="G73" s="27">
        <v>20</v>
      </c>
      <c r="H73" s="27" t="s">
        <v>257</v>
      </c>
      <c r="I73" s="32"/>
      <c r="J73" s="27" t="s">
        <v>258</v>
      </c>
      <c r="K73" s="27"/>
      <c r="L73" s="27" t="s">
        <v>253</v>
      </c>
      <c r="M73" s="27">
        <v>100008792</v>
      </c>
      <c r="N73" s="27" t="s">
        <v>254</v>
      </c>
      <c r="O73" s="27"/>
      <c r="P73" s="24">
        <v>67990</v>
      </c>
      <c r="Q73" s="24">
        <v>50990</v>
      </c>
      <c r="R73" s="17">
        <f t="shared" si="2"/>
        <v>-0.25003677011325198</v>
      </c>
      <c r="S73" s="18">
        <v>14</v>
      </c>
      <c r="T73" s="18">
        <f>S73*4</f>
        <v>56</v>
      </c>
      <c r="U73" s="18">
        <f>T73*Q73</f>
        <v>2855440</v>
      </c>
      <c r="V73" s="19">
        <f t="shared" si="3"/>
        <v>4</v>
      </c>
      <c r="W73" s="19">
        <f>IFERROR(U73/(S73*P73),"")</f>
        <v>2.9998529195469921</v>
      </c>
      <c r="X73" s="12">
        <v>47</v>
      </c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 t="e">
        <v>#N/A</v>
      </c>
      <c r="AJ73" s="12" t="e">
        <v>#N/A</v>
      </c>
      <c r="AK73" s="12"/>
      <c r="AL73" s="12"/>
      <c r="AM73" s="12"/>
      <c r="AN73" s="12"/>
      <c r="AO73" s="12"/>
      <c r="AP73" s="12"/>
      <c r="AQ73" s="12"/>
      <c r="AR73" s="12" t="e">
        <v>#N/A</v>
      </c>
      <c r="AS73" s="12" t="e">
        <v>#N/A</v>
      </c>
    </row>
    <row r="74" spans="1:45" x14ac:dyDescent="0.25">
      <c r="A74" s="13">
        <v>45540</v>
      </c>
      <c r="B74" s="13">
        <v>45546</v>
      </c>
      <c r="C74" s="12" t="s">
        <v>44</v>
      </c>
      <c r="D74" s="12" t="s">
        <v>45</v>
      </c>
      <c r="E74" s="12"/>
      <c r="F74" s="12"/>
      <c r="G74" s="27">
        <v>20</v>
      </c>
      <c r="H74" s="27" t="s">
        <v>259</v>
      </c>
      <c r="I74" s="32"/>
      <c r="J74" s="27" t="s">
        <v>260</v>
      </c>
      <c r="K74" s="27"/>
      <c r="L74" s="27" t="s">
        <v>253</v>
      </c>
      <c r="M74" s="27">
        <v>100008792</v>
      </c>
      <c r="N74" s="27" t="s">
        <v>254</v>
      </c>
      <c r="O74" s="27"/>
      <c r="P74" s="24">
        <v>93990</v>
      </c>
      <c r="Q74" s="24">
        <v>70490</v>
      </c>
      <c r="R74" s="17">
        <f t="shared" si="2"/>
        <v>-0.25002659857431642</v>
      </c>
      <c r="S74" s="18">
        <v>14</v>
      </c>
      <c r="T74" s="18">
        <v>56</v>
      </c>
      <c r="U74" s="18">
        <f>T74*Q74</f>
        <v>3947440</v>
      </c>
      <c r="V74" s="19">
        <f t="shared" si="3"/>
        <v>4</v>
      </c>
      <c r="W74" s="19">
        <f>IFERROR(U74/(S74*P74),"")</f>
        <v>2.9998936057027343</v>
      </c>
      <c r="X74" s="12">
        <v>8</v>
      </c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 t="e">
        <v>#N/A</v>
      </c>
      <c r="AJ74" s="12" t="e">
        <v>#N/A</v>
      </c>
      <c r="AK74" s="12"/>
      <c r="AL74" s="12"/>
      <c r="AM74" s="12"/>
      <c r="AN74" s="12"/>
      <c r="AO74" s="12"/>
      <c r="AP74" s="12"/>
      <c r="AQ74" s="12"/>
      <c r="AR74" s="12" t="e">
        <v>#N/A</v>
      </c>
      <c r="AS74" s="12" t="e">
        <v>#N/A</v>
      </c>
    </row>
    <row r="75" spans="1:45" x14ac:dyDescent="0.25">
      <c r="A75" s="13">
        <v>45540</v>
      </c>
      <c r="B75" s="13">
        <v>45546</v>
      </c>
      <c r="C75" s="12" t="s">
        <v>105</v>
      </c>
      <c r="D75" s="12" t="s">
        <v>106</v>
      </c>
      <c r="E75" s="12"/>
      <c r="F75" s="12"/>
      <c r="G75" s="27">
        <v>20</v>
      </c>
      <c r="H75" s="27" t="s">
        <v>261</v>
      </c>
      <c r="I75" s="32"/>
      <c r="J75" s="33" t="s">
        <v>262</v>
      </c>
      <c r="K75" s="27"/>
      <c r="L75" s="27" t="s">
        <v>253</v>
      </c>
      <c r="M75" s="27">
        <v>100008792</v>
      </c>
      <c r="N75" s="27" t="s">
        <v>254</v>
      </c>
      <c r="O75" s="27" t="s">
        <v>263</v>
      </c>
      <c r="P75" s="28">
        <f>AR75</f>
        <v>34490</v>
      </c>
      <c r="Q75" s="24">
        <v>25990</v>
      </c>
      <c r="R75" s="17">
        <f t="shared" si="2"/>
        <v>-0.24644824586836767</v>
      </c>
      <c r="S75" s="18">
        <v>486.5</v>
      </c>
      <c r="T75" s="18">
        <f>S75*3.2</f>
        <v>1556.8000000000002</v>
      </c>
      <c r="U75" s="18">
        <f>T75*Q75</f>
        <v>40461232.000000007</v>
      </c>
      <c r="V75" s="19">
        <f t="shared" si="3"/>
        <v>3.2</v>
      </c>
      <c r="W75" s="19">
        <f>IFERROR(U75/(S75*P75),"")</f>
        <v>2.411365613221224</v>
      </c>
      <c r="X75" s="12">
        <v>129</v>
      </c>
      <c r="Y75" s="12"/>
      <c r="Z75" s="12"/>
      <c r="AA75" s="12">
        <v>1</v>
      </c>
      <c r="AB75" s="12"/>
      <c r="AC75" s="12"/>
      <c r="AD75" s="29" t="s">
        <v>264</v>
      </c>
      <c r="AE75" s="12"/>
      <c r="AF75" s="12"/>
      <c r="AG75" s="12"/>
      <c r="AH75" s="12">
        <v>1</v>
      </c>
      <c r="AI75" s="12">
        <v>17</v>
      </c>
      <c r="AJ75" s="12">
        <v>4</v>
      </c>
      <c r="AK75" s="12">
        <v>1</v>
      </c>
      <c r="AL75" s="12"/>
      <c r="AM75" s="12"/>
      <c r="AN75" s="12"/>
      <c r="AO75" s="12"/>
      <c r="AP75" s="12"/>
      <c r="AQ75" s="12"/>
      <c r="AR75" s="12">
        <v>34490</v>
      </c>
      <c r="AS75" s="12" t="b">
        <f>P75=AR75</f>
        <v>1</v>
      </c>
    </row>
    <row r="76" spans="1:45" x14ac:dyDescent="0.25">
      <c r="A76" s="13">
        <v>45540</v>
      </c>
      <c r="B76" s="13">
        <v>45546</v>
      </c>
      <c r="C76" s="12" t="s">
        <v>105</v>
      </c>
      <c r="D76" s="12" t="s">
        <v>106</v>
      </c>
      <c r="E76" s="12"/>
      <c r="F76" s="12"/>
      <c r="G76" s="27">
        <v>20</v>
      </c>
      <c r="H76" s="27" t="s">
        <v>265</v>
      </c>
      <c r="I76" s="32"/>
      <c r="J76" s="33" t="s">
        <v>266</v>
      </c>
      <c r="K76" s="27"/>
      <c r="L76" s="27" t="s">
        <v>253</v>
      </c>
      <c r="M76" s="27">
        <v>100008792</v>
      </c>
      <c r="N76" s="27" t="s">
        <v>254</v>
      </c>
      <c r="O76" s="27" t="s">
        <v>263</v>
      </c>
      <c r="P76" s="28">
        <f>AR76</f>
        <v>34490</v>
      </c>
      <c r="Q76" s="24">
        <v>25990</v>
      </c>
      <c r="R76" s="17">
        <f t="shared" si="2"/>
        <v>-0.24644824586836767</v>
      </c>
      <c r="S76" s="18">
        <v>395.5</v>
      </c>
      <c r="T76" s="18">
        <f>S76*3.3</f>
        <v>1305.1499999999999</v>
      </c>
      <c r="U76" s="18">
        <f>T76*Q76</f>
        <v>33920848.5</v>
      </c>
      <c r="V76" s="19">
        <f t="shared" si="3"/>
        <v>3.3</v>
      </c>
      <c r="W76" s="19">
        <f>IFERROR(U76/(S76*P76),"")</f>
        <v>2.4867207886343867</v>
      </c>
      <c r="X76" s="12">
        <v>129</v>
      </c>
      <c r="Y76" s="12"/>
      <c r="Z76" s="12"/>
      <c r="AA76" s="12">
        <v>1</v>
      </c>
      <c r="AB76" s="12"/>
      <c r="AC76" s="12"/>
      <c r="AD76" s="29" t="s">
        <v>264</v>
      </c>
      <c r="AE76" s="12"/>
      <c r="AF76" s="12"/>
      <c r="AG76" s="12"/>
      <c r="AH76" s="12"/>
      <c r="AI76" s="12">
        <v>5</v>
      </c>
      <c r="AJ76" s="12">
        <v>4</v>
      </c>
      <c r="AK76" s="12"/>
      <c r="AL76" s="12"/>
      <c r="AM76" s="12"/>
      <c r="AN76" s="12"/>
      <c r="AO76" s="12"/>
      <c r="AP76" s="12"/>
      <c r="AQ76" s="12"/>
      <c r="AR76" s="12">
        <v>34490</v>
      </c>
      <c r="AS76" s="12" t="b">
        <f>P76=AR76</f>
        <v>1</v>
      </c>
    </row>
    <row r="77" spans="1:45" x14ac:dyDescent="0.25">
      <c r="A77" s="13">
        <v>45540</v>
      </c>
      <c r="B77" s="13">
        <v>45546</v>
      </c>
      <c r="C77" s="12" t="s">
        <v>105</v>
      </c>
      <c r="D77" s="12" t="s">
        <v>106</v>
      </c>
      <c r="E77" s="12"/>
      <c r="F77" s="12"/>
      <c r="G77" s="27">
        <v>20</v>
      </c>
      <c r="H77" s="27" t="s">
        <v>267</v>
      </c>
      <c r="I77" s="32"/>
      <c r="J77" s="33" t="s">
        <v>268</v>
      </c>
      <c r="K77" s="27"/>
      <c r="L77" s="27" t="s">
        <v>253</v>
      </c>
      <c r="M77" s="27">
        <v>100008792</v>
      </c>
      <c r="N77" s="27" t="s">
        <v>254</v>
      </c>
      <c r="O77" s="27" t="s">
        <v>263</v>
      </c>
      <c r="P77" s="28">
        <f>AR77</f>
        <v>34490</v>
      </c>
      <c r="Q77" s="24">
        <v>25990</v>
      </c>
      <c r="R77" s="17">
        <f t="shared" si="2"/>
        <v>-0.24644824586836767</v>
      </c>
      <c r="S77" s="18">
        <v>392</v>
      </c>
      <c r="T77" s="18">
        <f>S77*3.3</f>
        <v>1293.5999999999999</v>
      </c>
      <c r="U77" s="18">
        <f>T77*Q77</f>
        <v>33620664</v>
      </c>
      <c r="V77" s="19">
        <f t="shared" si="3"/>
        <v>3.3</v>
      </c>
      <c r="W77" s="19">
        <f>IFERROR(U77/(S77*P77),"")</f>
        <v>2.4867207886343867</v>
      </c>
      <c r="X77" s="12">
        <v>129</v>
      </c>
      <c r="Y77" s="12"/>
      <c r="Z77" s="12"/>
      <c r="AA77" s="12">
        <v>1</v>
      </c>
      <c r="AB77" s="12"/>
      <c r="AC77" s="12"/>
      <c r="AD77" s="29" t="s">
        <v>264</v>
      </c>
      <c r="AE77" s="12"/>
      <c r="AF77" s="12"/>
      <c r="AG77" s="12"/>
      <c r="AH77" s="12">
        <v>1</v>
      </c>
      <c r="AI77" s="12">
        <v>17</v>
      </c>
      <c r="AJ77" s="12">
        <v>4</v>
      </c>
      <c r="AK77" s="12">
        <v>1</v>
      </c>
      <c r="AL77" s="12"/>
      <c r="AM77" s="12"/>
      <c r="AN77" s="12"/>
      <c r="AO77" s="12"/>
      <c r="AP77" s="12"/>
      <c r="AQ77" s="12"/>
      <c r="AR77" s="12">
        <v>34490</v>
      </c>
      <c r="AS77" s="12" t="b">
        <f>P77=AR77</f>
        <v>1</v>
      </c>
    </row>
    <row r="78" spans="1:45" x14ac:dyDescent="0.25">
      <c r="A78" s="13">
        <v>45540</v>
      </c>
      <c r="B78" s="13">
        <v>45546</v>
      </c>
      <c r="C78" s="12" t="s">
        <v>105</v>
      </c>
      <c r="D78" s="12" t="s">
        <v>106</v>
      </c>
      <c r="E78" s="12"/>
      <c r="F78" s="12"/>
      <c r="G78" s="27">
        <v>20</v>
      </c>
      <c r="H78" s="27" t="s">
        <v>269</v>
      </c>
      <c r="I78" s="32"/>
      <c r="J78" s="33" t="s">
        <v>270</v>
      </c>
      <c r="K78" s="27"/>
      <c r="L78" s="27" t="s">
        <v>253</v>
      </c>
      <c r="M78" s="27">
        <v>100008792</v>
      </c>
      <c r="N78" s="27" t="s">
        <v>254</v>
      </c>
      <c r="O78" s="27" t="s">
        <v>263</v>
      </c>
      <c r="P78" s="28">
        <f>AR78</f>
        <v>34490</v>
      </c>
      <c r="Q78" s="24">
        <v>25990</v>
      </c>
      <c r="R78" s="17">
        <f t="shared" si="2"/>
        <v>-0.24644824586836767</v>
      </c>
      <c r="S78" s="18">
        <v>400</v>
      </c>
      <c r="T78" s="18">
        <f>S78*3.3</f>
        <v>1320</v>
      </c>
      <c r="U78" s="18">
        <f>T78*Q78</f>
        <v>34306800</v>
      </c>
      <c r="V78" s="19">
        <f t="shared" si="3"/>
        <v>3.3</v>
      </c>
      <c r="W78" s="19">
        <f>IFERROR(U78/(S78*P78),"")</f>
        <v>2.4867207886343867</v>
      </c>
      <c r="X78" s="12">
        <v>129</v>
      </c>
      <c r="Y78" s="12"/>
      <c r="Z78" s="12"/>
      <c r="AA78" s="12">
        <v>1</v>
      </c>
      <c r="AB78" s="12"/>
      <c r="AC78" s="12"/>
      <c r="AD78" s="29" t="s">
        <v>264</v>
      </c>
      <c r="AE78" s="12"/>
      <c r="AF78" s="12"/>
      <c r="AG78" s="12"/>
      <c r="AH78" s="12"/>
      <c r="AI78" s="12">
        <v>17</v>
      </c>
      <c r="AJ78" s="12">
        <v>4</v>
      </c>
      <c r="AK78" s="12"/>
      <c r="AL78" s="12"/>
      <c r="AM78" s="12"/>
      <c r="AN78" s="12"/>
      <c r="AO78" s="12"/>
      <c r="AP78" s="12"/>
      <c r="AQ78" s="12"/>
      <c r="AR78" s="12">
        <v>34490</v>
      </c>
      <c r="AS78" s="12" t="b">
        <f>P78=AR78</f>
        <v>1</v>
      </c>
    </row>
    <row r="79" spans="1:45" x14ac:dyDescent="0.25">
      <c r="A79" s="13">
        <v>45540</v>
      </c>
      <c r="B79" s="13">
        <v>45546</v>
      </c>
      <c r="C79" s="12" t="s">
        <v>105</v>
      </c>
      <c r="D79" s="12" t="s">
        <v>106</v>
      </c>
      <c r="E79" s="12"/>
      <c r="F79" s="12"/>
      <c r="G79" s="27">
        <v>20</v>
      </c>
      <c r="H79" s="27" t="s">
        <v>271</v>
      </c>
      <c r="I79" s="32"/>
      <c r="J79" s="33" t="s">
        <v>272</v>
      </c>
      <c r="K79" s="27"/>
      <c r="L79" s="27" t="s">
        <v>253</v>
      </c>
      <c r="M79" s="27">
        <v>100008792</v>
      </c>
      <c r="N79" s="27" t="s">
        <v>254</v>
      </c>
      <c r="O79" s="27" t="s">
        <v>263</v>
      </c>
      <c r="P79" s="28">
        <f>AR79</f>
        <v>34490</v>
      </c>
      <c r="Q79" s="24">
        <v>25990</v>
      </c>
      <c r="R79" s="17">
        <f t="shared" si="2"/>
        <v>-0.24644824586836767</v>
      </c>
      <c r="S79" s="18">
        <v>500.5</v>
      </c>
      <c r="T79" s="18">
        <f>S79*4</f>
        <v>2002</v>
      </c>
      <c r="U79" s="18">
        <f>T79*Q79</f>
        <v>52031980</v>
      </c>
      <c r="V79" s="19">
        <f t="shared" si="3"/>
        <v>4</v>
      </c>
      <c r="W79" s="19">
        <f>IFERROR(U79/(S79*P79),"")</f>
        <v>3.0142070165265293</v>
      </c>
      <c r="X79" s="12">
        <v>129</v>
      </c>
      <c r="Y79" s="12"/>
      <c r="Z79" s="12"/>
      <c r="AA79" s="12">
        <v>1</v>
      </c>
      <c r="AB79" s="12"/>
      <c r="AC79" s="12"/>
      <c r="AD79" s="29" t="s">
        <v>264</v>
      </c>
      <c r="AE79" s="12"/>
      <c r="AF79" s="12"/>
      <c r="AG79" s="12"/>
      <c r="AH79" s="12">
        <v>1</v>
      </c>
      <c r="AI79" s="12">
        <v>4</v>
      </c>
      <c r="AJ79" s="12">
        <v>1</v>
      </c>
      <c r="AK79" s="12">
        <v>1</v>
      </c>
      <c r="AL79" s="12"/>
      <c r="AM79" s="12"/>
      <c r="AN79" s="12"/>
      <c r="AO79" s="12"/>
      <c r="AP79" s="12"/>
      <c r="AQ79" s="12"/>
      <c r="AR79" s="12">
        <v>34490</v>
      </c>
      <c r="AS79" s="12" t="b">
        <f>P79=AR79</f>
        <v>1</v>
      </c>
    </row>
    <row r="80" spans="1:45" x14ac:dyDescent="0.25">
      <c r="A80" s="13">
        <v>45540</v>
      </c>
      <c r="B80" s="13">
        <v>45546</v>
      </c>
      <c r="C80" s="12" t="s">
        <v>105</v>
      </c>
      <c r="D80" s="12" t="s">
        <v>106</v>
      </c>
      <c r="E80" s="12"/>
      <c r="F80" s="12"/>
      <c r="G80" s="27">
        <v>20</v>
      </c>
      <c r="H80" s="27" t="s">
        <v>273</v>
      </c>
      <c r="I80" s="32"/>
      <c r="J80" s="33" t="s">
        <v>274</v>
      </c>
      <c r="K80" s="27"/>
      <c r="L80" s="27" t="s">
        <v>253</v>
      </c>
      <c r="M80" s="27">
        <v>100008792</v>
      </c>
      <c r="N80" s="27" t="s">
        <v>254</v>
      </c>
      <c r="O80" s="27" t="s">
        <v>263</v>
      </c>
      <c r="P80" s="24">
        <v>36990</v>
      </c>
      <c r="Q80" s="24">
        <v>25990</v>
      </c>
      <c r="R80" s="17">
        <f t="shared" si="2"/>
        <v>-0.29737766964044332</v>
      </c>
      <c r="S80" s="18">
        <v>171.5</v>
      </c>
      <c r="T80" s="18">
        <f>S80*4</f>
        <v>686</v>
      </c>
      <c r="U80" s="18">
        <f>T80*Q80</f>
        <v>17829140</v>
      </c>
      <c r="V80" s="19">
        <f t="shared" si="3"/>
        <v>4</v>
      </c>
      <c r="W80" s="19">
        <f>IFERROR(U80/(S80*P80),"")</f>
        <v>2.8104893214382267</v>
      </c>
      <c r="X80" s="12">
        <v>89</v>
      </c>
      <c r="Y80" s="12"/>
      <c r="Z80" s="12"/>
      <c r="AA80" s="12">
        <v>1</v>
      </c>
      <c r="AB80" s="12"/>
      <c r="AC80" s="12"/>
      <c r="AD80" s="29" t="s">
        <v>264</v>
      </c>
      <c r="AE80" s="12"/>
      <c r="AF80" s="12"/>
      <c r="AG80" s="12"/>
      <c r="AH80" s="12"/>
      <c r="AI80" s="12" t="e">
        <v>#N/A</v>
      </c>
      <c r="AJ80" s="12" t="e">
        <v>#N/A</v>
      </c>
      <c r="AK80" s="12"/>
      <c r="AL80" s="12"/>
      <c r="AM80" s="12"/>
      <c r="AN80" s="12"/>
      <c r="AO80" s="12"/>
      <c r="AP80" s="12"/>
      <c r="AQ80" s="12"/>
      <c r="AR80" s="12" t="e">
        <v>#N/A</v>
      </c>
      <c r="AS80" s="12" t="e">
        <v>#N/A</v>
      </c>
    </row>
    <row r="81" spans="1:45" x14ac:dyDescent="0.25">
      <c r="A81" s="13">
        <v>45540</v>
      </c>
      <c r="B81" s="13">
        <v>45546</v>
      </c>
      <c r="C81" s="12" t="s">
        <v>105</v>
      </c>
      <c r="D81" s="12" t="s">
        <v>106</v>
      </c>
      <c r="E81" s="12"/>
      <c r="F81" s="12"/>
      <c r="G81" s="27">
        <v>20</v>
      </c>
      <c r="H81" s="27" t="s">
        <v>275</v>
      </c>
      <c r="I81" s="32"/>
      <c r="J81" s="33" t="s">
        <v>276</v>
      </c>
      <c r="K81" s="27"/>
      <c r="L81" s="27" t="s">
        <v>253</v>
      </c>
      <c r="M81" s="27">
        <v>100008792</v>
      </c>
      <c r="N81" s="27" t="s">
        <v>254</v>
      </c>
      <c r="O81" s="27" t="s">
        <v>263</v>
      </c>
      <c r="P81" s="28">
        <f>AR81</f>
        <v>34490</v>
      </c>
      <c r="Q81" s="24">
        <v>25990</v>
      </c>
      <c r="R81" s="17">
        <f t="shared" si="2"/>
        <v>-0.24644824586836767</v>
      </c>
      <c r="S81" s="18">
        <v>164.5</v>
      </c>
      <c r="T81" s="18">
        <f>S81*4</f>
        <v>658</v>
      </c>
      <c r="U81" s="18">
        <f>T81*Q81</f>
        <v>17101420</v>
      </c>
      <c r="V81" s="19">
        <f t="shared" si="3"/>
        <v>4</v>
      </c>
      <c r="W81" s="19">
        <f>IFERROR(U81/(S81*P81),"")</f>
        <v>3.0142070165265293</v>
      </c>
      <c r="X81" s="12">
        <v>129</v>
      </c>
      <c r="Y81" s="12"/>
      <c r="Z81" s="12"/>
      <c r="AA81" s="12">
        <v>1</v>
      </c>
      <c r="AB81" s="12"/>
      <c r="AC81" s="12"/>
      <c r="AD81" s="29" t="s">
        <v>264</v>
      </c>
      <c r="AE81" s="12"/>
      <c r="AF81" s="12"/>
      <c r="AG81" s="12"/>
      <c r="AH81" s="12"/>
      <c r="AI81" s="12">
        <v>2</v>
      </c>
      <c r="AJ81" s="12">
        <v>4</v>
      </c>
      <c r="AK81" s="12"/>
      <c r="AL81" s="12"/>
      <c r="AM81" s="12"/>
      <c r="AN81" s="12"/>
      <c r="AO81" s="12"/>
      <c r="AP81" s="12"/>
      <c r="AQ81" s="12"/>
      <c r="AR81" s="12">
        <v>34490</v>
      </c>
      <c r="AS81" s="12" t="b">
        <f>P81=AR81</f>
        <v>1</v>
      </c>
    </row>
    <row r="82" spans="1:45" x14ac:dyDescent="0.25">
      <c r="A82" s="13">
        <v>45540</v>
      </c>
      <c r="B82" s="13">
        <v>45546</v>
      </c>
      <c r="C82" s="12" t="s">
        <v>44</v>
      </c>
      <c r="D82" s="12" t="s">
        <v>45</v>
      </c>
      <c r="E82" s="12"/>
      <c r="F82" s="12"/>
      <c r="G82" s="27">
        <v>20</v>
      </c>
      <c r="H82" s="27" t="s">
        <v>277</v>
      </c>
      <c r="I82" s="32"/>
      <c r="J82" s="27" t="s">
        <v>278</v>
      </c>
      <c r="K82" s="27"/>
      <c r="L82" s="27" t="s">
        <v>253</v>
      </c>
      <c r="M82" s="27">
        <v>100008792</v>
      </c>
      <c r="N82" s="27" t="s">
        <v>254</v>
      </c>
      <c r="O82" s="27"/>
      <c r="P82" s="24">
        <v>37990</v>
      </c>
      <c r="Q82" s="24">
        <v>24990</v>
      </c>
      <c r="R82" s="17">
        <f t="shared" si="2"/>
        <v>-0.34219531455646224</v>
      </c>
      <c r="S82" s="18">
        <v>105</v>
      </c>
      <c r="T82" s="18">
        <f>S82*4</f>
        <v>420</v>
      </c>
      <c r="U82" s="18">
        <f>T82*Q82</f>
        <v>10495800</v>
      </c>
      <c r="V82" s="19">
        <f t="shared" si="3"/>
        <v>4</v>
      </c>
      <c r="W82" s="19">
        <f>IFERROR(U82/(S82*P82),"")</f>
        <v>2.631218741774151</v>
      </c>
      <c r="X82" s="12">
        <v>97</v>
      </c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 t="e">
        <v>#N/A</v>
      </c>
      <c r="AJ82" s="12" t="e">
        <v>#N/A</v>
      </c>
      <c r="AK82" s="12"/>
      <c r="AL82" s="12"/>
      <c r="AM82" s="12"/>
      <c r="AN82" s="12"/>
      <c r="AO82" s="12"/>
      <c r="AP82" s="12"/>
      <c r="AQ82" s="12"/>
      <c r="AR82" s="12" t="e">
        <v>#N/A</v>
      </c>
      <c r="AS82" s="12" t="e">
        <v>#N/A</v>
      </c>
    </row>
    <row r="83" spans="1:45" x14ac:dyDescent="0.25">
      <c r="A83" s="13">
        <v>45540</v>
      </c>
      <c r="B83" s="13">
        <v>45546</v>
      </c>
      <c r="C83" s="12" t="s">
        <v>44</v>
      </c>
      <c r="D83" s="12" t="s">
        <v>45</v>
      </c>
      <c r="E83" s="12"/>
      <c r="F83" s="12"/>
      <c r="G83" s="27">
        <v>20</v>
      </c>
      <c r="H83" s="27" t="s">
        <v>279</v>
      </c>
      <c r="I83" s="32"/>
      <c r="J83" s="27" t="s">
        <v>280</v>
      </c>
      <c r="K83" s="27"/>
      <c r="L83" s="27" t="s">
        <v>253</v>
      </c>
      <c r="M83" s="27">
        <v>100008792</v>
      </c>
      <c r="N83" s="27" t="s">
        <v>254</v>
      </c>
      <c r="O83" s="27"/>
      <c r="P83" s="24">
        <v>39990</v>
      </c>
      <c r="Q83" s="24">
        <v>31990</v>
      </c>
      <c r="R83" s="17">
        <f t="shared" si="2"/>
        <v>-0.20005001250312582</v>
      </c>
      <c r="S83" s="18">
        <v>550</v>
      </c>
      <c r="T83" s="18">
        <v>1100</v>
      </c>
      <c r="U83" s="18">
        <f>T83*Q83</f>
        <v>35189000</v>
      </c>
      <c r="V83" s="19">
        <f t="shared" si="3"/>
        <v>2</v>
      </c>
      <c r="W83" s="19">
        <f>IFERROR(U83/(S83*P83),"")</f>
        <v>1.5998999749937484</v>
      </c>
      <c r="X83" s="12">
        <v>129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>
        <v>17</v>
      </c>
      <c r="AJ83" s="12">
        <v>4</v>
      </c>
      <c r="AK83" s="12"/>
      <c r="AL83" s="12"/>
      <c r="AM83" s="12"/>
      <c r="AN83" s="12"/>
      <c r="AO83" s="12"/>
      <c r="AP83" s="12"/>
      <c r="AQ83" s="12"/>
      <c r="AR83" s="12" t="e">
        <v>#N/A</v>
      </c>
      <c r="AS83" s="12" t="e">
        <v>#N/A</v>
      </c>
    </row>
    <row r="84" spans="1:45" x14ac:dyDescent="0.25">
      <c r="A84" s="13">
        <v>45540</v>
      </c>
      <c r="B84" s="13">
        <v>45546</v>
      </c>
      <c r="C84" s="12" t="s">
        <v>44</v>
      </c>
      <c r="D84" s="12" t="s">
        <v>45</v>
      </c>
      <c r="E84" s="12"/>
      <c r="F84" s="12"/>
      <c r="G84" s="27">
        <v>20</v>
      </c>
      <c r="H84" s="27" t="s">
        <v>281</v>
      </c>
      <c r="I84" s="32"/>
      <c r="J84" s="27" t="s">
        <v>282</v>
      </c>
      <c r="K84" s="27"/>
      <c r="L84" s="27" t="s">
        <v>253</v>
      </c>
      <c r="M84" s="27">
        <v>100008792</v>
      </c>
      <c r="N84" s="27" t="s">
        <v>254</v>
      </c>
      <c r="O84" s="27"/>
      <c r="P84" s="24">
        <v>39990</v>
      </c>
      <c r="Q84" s="24">
        <v>31990</v>
      </c>
      <c r="R84" s="17">
        <f t="shared" si="2"/>
        <v>-0.20005001250312582</v>
      </c>
      <c r="S84" s="18">
        <v>470</v>
      </c>
      <c r="T84" s="18">
        <f>S84*2.5</f>
        <v>1175</v>
      </c>
      <c r="U84" s="18">
        <f>T84*Q84</f>
        <v>37588250</v>
      </c>
      <c r="V84" s="19">
        <f t="shared" si="3"/>
        <v>2.5</v>
      </c>
      <c r="W84" s="19">
        <f>IFERROR(U84/(S84*P84),"")</f>
        <v>1.9998749687421855</v>
      </c>
      <c r="X84" s="12">
        <v>129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>
        <v>2</v>
      </c>
      <c r="AJ84" s="12" t="e">
        <v>#N/A</v>
      </c>
      <c r="AK84" s="12"/>
      <c r="AL84" s="12"/>
      <c r="AM84" s="12"/>
      <c r="AN84" s="12"/>
      <c r="AO84" s="12"/>
      <c r="AP84" s="12"/>
      <c r="AQ84" s="12"/>
      <c r="AR84" s="12" t="e">
        <v>#N/A</v>
      </c>
      <c r="AS84" s="12" t="e">
        <v>#N/A</v>
      </c>
    </row>
    <row r="85" spans="1:45" x14ac:dyDescent="0.25">
      <c r="A85" s="13">
        <v>45540</v>
      </c>
      <c r="B85" s="13">
        <v>45546</v>
      </c>
      <c r="C85" s="12" t="s">
        <v>44</v>
      </c>
      <c r="D85" s="12" t="s">
        <v>45</v>
      </c>
      <c r="E85" s="12"/>
      <c r="F85" s="12"/>
      <c r="G85" s="27">
        <v>20</v>
      </c>
      <c r="H85" s="27" t="s">
        <v>283</v>
      </c>
      <c r="I85" s="32"/>
      <c r="J85" s="27" t="s">
        <v>284</v>
      </c>
      <c r="K85" s="27"/>
      <c r="L85" s="27" t="s">
        <v>253</v>
      </c>
      <c r="M85" s="27">
        <v>100008792</v>
      </c>
      <c r="N85" s="27" t="s">
        <v>254</v>
      </c>
      <c r="O85" s="27"/>
      <c r="P85" s="24">
        <v>39490</v>
      </c>
      <c r="Q85" s="24">
        <v>31990</v>
      </c>
      <c r="R85" s="17">
        <f t="shared" si="2"/>
        <v>-0.18992149911369971</v>
      </c>
      <c r="S85" s="18">
        <v>364</v>
      </c>
      <c r="T85" s="18">
        <f t="shared" ref="T85:T90" si="4">S85*4</f>
        <v>1456</v>
      </c>
      <c r="U85" s="18">
        <f>T85*Q85</f>
        <v>46577440</v>
      </c>
      <c r="V85" s="19">
        <f t="shared" si="3"/>
        <v>4</v>
      </c>
      <c r="W85" s="19">
        <f>IFERROR(U85/(S85*P85),"")</f>
        <v>3.2403140035452012</v>
      </c>
      <c r="X85" s="12">
        <v>129</v>
      </c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>
        <v>2</v>
      </c>
      <c r="AJ85" s="12">
        <v>4</v>
      </c>
      <c r="AK85" s="12"/>
      <c r="AL85" s="12"/>
      <c r="AM85" s="12"/>
      <c r="AN85" s="12"/>
      <c r="AO85" s="12"/>
      <c r="AP85" s="12"/>
      <c r="AQ85" s="12"/>
      <c r="AR85" s="12" t="e">
        <v>#N/A</v>
      </c>
      <c r="AS85" s="12" t="e">
        <v>#N/A</v>
      </c>
    </row>
    <row r="86" spans="1:45" x14ac:dyDescent="0.25">
      <c r="A86" s="13">
        <v>45540</v>
      </c>
      <c r="B86" s="13">
        <v>45546</v>
      </c>
      <c r="C86" s="12" t="s">
        <v>44</v>
      </c>
      <c r="D86" s="12" t="s">
        <v>45</v>
      </c>
      <c r="E86" s="12"/>
      <c r="F86" s="12"/>
      <c r="G86" s="27">
        <v>20</v>
      </c>
      <c r="H86" s="27" t="s">
        <v>285</v>
      </c>
      <c r="I86" s="32"/>
      <c r="J86" s="27" t="s">
        <v>286</v>
      </c>
      <c r="K86" s="27"/>
      <c r="L86" s="27" t="s">
        <v>253</v>
      </c>
      <c r="M86" s="27">
        <v>100008792</v>
      </c>
      <c r="N86" s="27" t="s">
        <v>254</v>
      </c>
      <c r="O86" s="27"/>
      <c r="P86" s="24">
        <v>39490</v>
      </c>
      <c r="Q86" s="24">
        <v>31990</v>
      </c>
      <c r="R86" s="17">
        <f t="shared" si="2"/>
        <v>-0.18992149911369971</v>
      </c>
      <c r="S86" s="18">
        <v>385</v>
      </c>
      <c r="T86" s="18">
        <f t="shared" si="4"/>
        <v>1540</v>
      </c>
      <c r="U86" s="18">
        <f>T86*Q86</f>
        <v>49264600</v>
      </c>
      <c r="V86" s="19">
        <f t="shared" si="3"/>
        <v>4</v>
      </c>
      <c r="W86" s="19">
        <f>IFERROR(U86/(S86*P86),"")</f>
        <v>3.2403140035452012</v>
      </c>
      <c r="X86" s="12">
        <v>129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>
        <v>17</v>
      </c>
      <c r="AJ86" s="12">
        <v>4</v>
      </c>
      <c r="AK86" s="12"/>
      <c r="AL86" s="12"/>
      <c r="AM86" s="12"/>
      <c r="AN86" s="12"/>
      <c r="AO86" s="12"/>
      <c r="AP86" s="12"/>
      <c r="AQ86" s="12"/>
      <c r="AR86" s="12" t="e">
        <v>#N/A</v>
      </c>
      <c r="AS86" s="12" t="e">
        <v>#N/A</v>
      </c>
    </row>
    <row r="87" spans="1:45" x14ac:dyDescent="0.25">
      <c r="A87" s="13">
        <v>45540</v>
      </c>
      <c r="B87" s="13">
        <v>45546</v>
      </c>
      <c r="C87" s="12" t="s">
        <v>44</v>
      </c>
      <c r="D87" s="12" t="s">
        <v>45</v>
      </c>
      <c r="E87" s="12"/>
      <c r="F87" s="12"/>
      <c r="G87" s="27">
        <v>20</v>
      </c>
      <c r="H87" s="27" t="s">
        <v>287</v>
      </c>
      <c r="I87" s="32"/>
      <c r="J87" s="27" t="s">
        <v>288</v>
      </c>
      <c r="K87" s="27"/>
      <c r="L87" s="27" t="s">
        <v>253</v>
      </c>
      <c r="M87" s="27">
        <v>100008792</v>
      </c>
      <c r="N87" s="27" t="s">
        <v>254</v>
      </c>
      <c r="O87" s="27"/>
      <c r="P87" s="24">
        <v>43990</v>
      </c>
      <c r="Q87" s="24">
        <v>35490</v>
      </c>
      <c r="R87" s="17">
        <f t="shared" si="2"/>
        <v>-0.19322573312116387</v>
      </c>
      <c r="S87" s="18">
        <v>255.5</v>
      </c>
      <c r="T87" s="18">
        <f t="shared" si="4"/>
        <v>1022</v>
      </c>
      <c r="U87" s="18">
        <f>T87*Q87</f>
        <v>36270780</v>
      </c>
      <c r="V87" s="19">
        <f t="shared" si="3"/>
        <v>4</v>
      </c>
      <c r="W87" s="19">
        <f>IFERROR(U87/(S87*P87),"")</f>
        <v>3.2270970675153445</v>
      </c>
      <c r="X87" s="12">
        <v>97</v>
      </c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 t="e">
        <v>#N/A</v>
      </c>
      <c r="AJ87" s="12">
        <v>4</v>
      </c>
      <c r="AK87" s="12"/>
      <c r="AL87" s="12"/>
      <c r="AM87" s="12"/>
      <c r="AN87" s="12"/>
      <c r="AO87" s="12"/>
      <c r="AP87" s="12"/>
      <c r="AQ87" s="12"/>
      <c r="AR87" s="12" t="e">
        <v>#N/A</v>
      </c>
      <c r="AS87" s="12" t="e">
        <v>#N/A</v>
      </c>
    </row>
    <row r="88" spans="1:45" x14ac:dyDescent="0.25">
      <c r="A88" s="13">
        <v>45540</v>
      </c>
      <c r="B88" s="13">
        <v>45546</v>
      </c>
      <c r="C88" s="12" t="s">
        <v>44</v>
      </c>
      <c r="D88" s="12" t="s">
        <v>45</v>
      </c>
      <c r="E88" s="12"/>
      <c r="F88" s="12"/>
      <c r="G88" s="27">
        <v>20</v>
      </c>
      <c r="H88" s="27" t="s">
        <v>289</v>
      </c>
      <c r="I88" s="32"/>
      <c r="J88" s="27" t="s">
        <v>290</v>
      </c>
      <c r="K88" s="27"/>
      <c r="L88" s="27" t="s">
        <v>253</v>
      </c>
      <c r="M88" s="27">
        <v>100008792</v>
      </c>
      <c r="N88" s="27" t="s">
        <v>254</v>
      </c>
      <c r="O88" s="27"/>
      <c r="P88" s="24">
        <v>43990</v>
      </c>
      <c r="Q88" s="24">
        <v>35490</v>
      </c>
      <c r="R88" s="17">
        <f t="shared" si="2"/>
        <v>-0.19322573312116387</v>
      </c>
      <c r="S88" s="18">
        <v>24.5</v>
      </c>
      <c r="T88" s="18">
        <f t="shared" si="4"/>
        <v>98</v>
      </c>
      <c r="U88" s="18">
        <f>T88*Q88</f>
        <v>3478020</v>
      </c>
      <c r="V88" s="19">
        <f t="shared" si="3"/>
        <v>4</v>
      </c>
      <c r="W88" s="19">
        <f>IFERROR(U88/(S88*P88),"")</f>
        <v>3.2270970675153445</v>
      </c>
      <c r="X88" s="12">
        <v>8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 t="e">
        <v>#N/A</v>
      </c>
      <c r="AJ88" s="12" t="e">
        <v>#N/A</v>
      </c>
      <c r="AK88" s="12"/>
      <c r="AL88" s="12"/>
      <c r="AM88" s="12"/>
      <c r="AN88" s="12"/>
      <c r="AO88" s="12"/>
      <c r="AP88" s="12"/>
      <c r="AQ88" s="12"/>
      <c r="AR88" s="12" t="e">
        <v>#N/A</v>
      </c>
      <c r="AS88" s="12" t="e">
        <v>#N/A</v>
      </c>
    </row>
    <row r="89" spans="1:45" x14ac:dyDescent="0.25">
      <c r="A89" s="13">
        <v>45540</v>
      </c>
      <c r="B89" s="13">
        <v>45546</v>
      </c>
      <c r="C89" s="12" t="s">
        <v>44</v>
      </c>
      <c r="D89" s="12" t="s">
        <v>45</v>
      </c>
      <c r="E89" s="12"/>
      <c r="F89" s="12"/>
      <c r="G89" s="27">
        <v>20</v>
      </c>
      <c r="H89" s="27" t="s">
        <v>291</v>
      </c>
      <c r="I89" s="32"/>
      <c r="J89" s="27" t="s">
        <v>292</v>
      </c>
      <c r="K89" s="27"/>
      <c r="L89" s="27" t="s">
        <v>253</v>
      </c>
      <c r="M89" s="27">
        <v>100008792</v>
      </c>
      <c r="N89" s="27" t="s">
        <v>254</v>
      </c>
      <c r="O89" s="27"/>
      <c r="P89" s="24">
        <v>43990</v>
      </c>
      <c r="Q89" s="24">
        <v>35490</v>
      </c>
      <c r="R89" s="17">
        <f t="shared" si="2"/>
        <v>-0.19322573312116387</v>
      </c>
      <c r="S89" s="18">
        <v>35</v>
      </c>
      <c r="T89" s="18">
        <f t="shared" si="4"/>
        <v>140</v>
      </c>
      <c r="U89" s="18">
        <f>T89*Q89</f>
        <v>4968600</v>
      </c>
      <c r="V89" s="19">
        <f t="shared" si="3"/>
        <v>4</v>
      </c>
      <c r="W89" s="19">
        <f>IFERROR(U89/(S89*P89),"")</f>
        <v>3.2270970675153445</v>
      </c>
      <c r="X89" s="12">
        <v>8</v>
      </c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 t="e">
        <v>#N/A</v>
      </c>
      <c r="AJ89" s="12" t="e">
        <v>#N/A</v>
      </c>
      <c r="AK89" s="12"/>
      <c r="AL89" s="12"/>
      <c r="AM89" s="12"/>
      <c r="AN89" s="12"/>
      <c r="AO89" s="12"/>
      <c r="AP89" s="12"/>
      <c r="AQ89" s="12"/>
      <c r="AR89" s="12" t="e">
        <v>#N/A</v>
      </c>
      <c r="AS89" s="12" t="e">
        <v>#N/A</v>
      </c>
    </row>
    <row r="90" spans="1:45" x14ac:dyDescent="0.25">
      <c r="A90" s="13">
        <v>45540</v>
      </c>
      <c r="B90" s="13">
        <v>45546</v>
      </c>
      <c r="C90" s="12" t="s">
        <v>44</v>
      </c>
      <c r="D90" s="12" t="s">
        <v>45</v>
      </c>
      <c r="E90" s="12"/>
      <c r="F90" s="12"/>
      <c r="G90" s="27">
        <v>20</v>
      </c>
      <c r="H90" s="27" t="s">
        <v>293</v>
      </c>
      <c r="I90" s="32"/>
      <c r="J90" s="27" t="s">
        <v>294</v>
      </c>
      <c r="K90" s="27"/>
      <c r="L90" s="27" t="s">
        <v>253</v>
      </c>
      <c r="M90" s="27">
        <v>100008792</v>
      </c>
      <c r="N90" s="27" t="s">
        <v>254</v>
      </c>
      <c r="O90" s="27"/>
      <c r="P90" s="24">
        <v>41990</v>
      </c>
      <c r="Q90" s="24">
        <v>33990</v>
      </c>
      <c r="R90" s="17">
        <f t="shared" si="2"/>
        <v>-0.19052155275065497</v>
      </c>
      <c r="S90" s="18">
        <v>28</v>
      </c>
      <c r="T90" s="18">
        <f t="shared" si="4"/>
        <v>112</v>
      </c>
      <c r="U90" s="18">
        <f>T90*Q90</f>
        <v>3806880</v>
      </c>
      <c r="V90" s="19">
        <f t="shared" si="3"/>
        <v>4</v>
      </c>
      <c r="W90" s="19">
        <f>IFERROR(U90/(S90*P90),"")</f>
        <v>3.2379137889973801</v>
      </c>
      <c r="X90" s="12">
        <v>47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 t="e">
        <v>#N/A</v>
      </c>
      <c r="AJ90" s="12" t="e">
        <v>#N/A</v>
      </c>
      <c r="AK90" s="12"/>
      <c r="AL90" s="12"/>
      <c r="AM90" s="12"/>
      <c r="AN90" s="12"/>
      <c r="AO90" s="12"/>
      <c r="AP90" s="12"/>
      <c r="AQ90" s="12"/>
      <c r="AR90" s="12" t="e">
        <v>#N/A</v>
      </c>
      <c r="AS90" s="12" t="e">
        <v>#N/A</v>
      </c>
    </row>
    <row r="91" spans="1:45" x14ac:dyDescent="0.25">
      <c r="A91" s="13">
        <v>45540</v>
      </c>
      <c r="B91" s="13">
        <v>45546</v>
      </c>
      <c r="C91" s="12" t="s">
        <v>44</v>
      </c>
      <c r="D91" s="12" t="s">
        <v>45</v>
      </c>
      <c r="E91" s="12"/>
      <c r="F91" s="12"/>
      <c r="G91" s="27">
        <v>20</v>
      </c>
      <c r="H91" s="27" t="s">
        <v>295</v>
      </c>
      <c r="I91" s="32"/>
      <c r="J91" s="27" t="s">
        <v>296</v>
      </c>
      <c r="K91" s="27"/>
      <c r="L91" s="27" t="s">
        <v>253</v>
      </c>
      <c r="M91" s="27">
        <v>100008792</v>
      </c>
      <c r="N91" s="27" t="s">
        <v>254</v>
      </c>
      <c r="O91" s="27"/>
      <c r="P91" s="24">
        <v>36990</v>
      </c>
      <c r="Q91" s="24">
        <v>29990</v>
      </c>
      <c r="R91" s="17">
        <f t="shared" si="2"/>
        <v>-0.18924033522573669</v>
      </c>
      <c r="S91" s="18">
        <v>175</v>
      </c>
      <c r="T91" s="18">
        <v>380</v>
      </c>
      <c r="U91" s="18">
        <f>T91*Q91</f>
        <v>11396200</v>
      </c>
      <c r="V91" s="19">
        <f t="shared" si="3"/>
        <v>2.1714285714285713</v>
      </c>
      <c r="W91" s="19">
        <f>IFERROR(U91/(S91*P91),"")</f>
        <v>1.760506700652686</v>
      </c>
      <c r="X91" s="12">
        <v>129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>
        <v>2</v>
      </c>
      <c r="AJ91" s="12" t="e">
        <v>#N/A</v>
      </c>
      <c r="AK91" s="12"/>
      <c r="AL91" s="12"/>
      <c r="AM91" s="12"/>
      <c r="AN91" s="12"/>
      <c r="AO91" s="12"/>
      <c r="AP91" s="12"/>
      <c r="AQ91" s="12"/>
      <c r="AR91" s="12" t="e">
        <v>#N/A</v>
      </c>
      <c r="AS91" s="12" t="e">
        <v>#N/A</v>
      </c>
    </row>
    <row r="92" spans="1:45" x14ac:dyDescent="0.25">
      <c r="A92" s="13">
        <v>45540</v>
      </c>
      <c r="B92" s="13">
        <v>45546</v>
      </c>
      <c r="C92" s="12" t="s">
        <v>44</v>
      </c>
      <c r="D92" s="12" t="s">
        <v>45</v>
      </c>
      <c r="E92" s="12"/>
      <c r="F92" s="12"/>
      <c r="G92" s="27">
        <v>20</v>
      </c>
      <c r="H92" s="27" t="s">
        <v>297</v>
      </c>
      <c r="I92" s="32"/>
      <c r="J92" s="27" t="s">
        <v>298</v>
      </c>
      <c r="K92" s="27"/>
      <c r="L92" s="27" t="s">
        <v>253</v>
      </c>
      <c r="M92" s="27">
        <v>100008792</v>
      </c>
      <c r="N92" s="27" t="s">
        <v>254</v>
      </c>
      <c r="O92" s="27"/>
      <c r="P92" s="24">
        <v>36990</v>
      </c>
      <c r="Q92" s="24">
        <v>29990</v>
      </c>
      <c r="R92" s="17">
        <f t="shared" si="2"/>
        <v>-0.18924033522573669</v>
      </c>
      <c r="S92" s="18">
        <v>192.5</v>
      </c>
      <c r="T92" s="18">
        <f>S92*2.2</f>
        <v>423.50000000000006</v>
      </c>
      <c r="U92" s="18">
        <f>T92*Q92</f>
        <v>12700765.000000002</v>
      </c>
      <c r="V92" s="19">
        <f t="shared" si="3"/>
        <v>2.2000000000000002</v>
      </c>
      <c r="W92" s="19">
        <f>IFERROR(U92/(S92*P92),"")</f>
        <v>1.7836712625033795</v>
      </c>
      <c r="X92" s="12">
        <v>129</v>
      </c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>
        <v>2</v>
      </c>
      <c r="AJ92" s="12" t="e">
        <v>#N/A</v>
      </c>
      <c r="AK92" s="12"/>
      <c r="AL92" s="12"/>
      <c r="AM92" s="12"/>
      <c r="AN92" s="12"/>
      <c r="AO92" s="12"/>
      <c r="AP92" s="12"/>
      <c r="AQ92" s="12"/>
      <c r="AR92" s="12" t="e">
        <v>#N/A</v>
      </c>
      <c r="AS92" s="12" t="e">
        <v>#N/A</v>
      </c>
    </row>
    <row r="93" spans="1:45" x14ac:dyDescent="0.25">
      <c r="A93" s="13">
        <v>45540</v>
      </c>
      <c r="B93" s="13">
        <v>45546</v>
      </c>
      <c r="C93" s="12" t="s">
        <v>44</v>
      </c>
      <c r="D93" s="12" t="s">
        <v>45</v>
      </c>
      <c r="E93" s="12"/>
      <c r="F93" s="12"/>
      <c r="G93" s="27">
        <v>20</v>
      </c>
      <c r="H93" s="27" t="s">
        <v>299</v>
      </c>
      <c r="I93" s="32"/>
      <c r="J93" s="27" t="s">
        <v>300</v>
      </c>
      <c r="K93" s="27"/>
      <c r="L93" s="27" t="s">
        <v>253</v>
      </c>
      <c r="M93" s="27">
        <v>100008792</v>
      </c>
      <c r="N93" s="27" t="s">
        <v>254</v>
      </c>
      <c r="O93" s="27"/>
      <c r="P93" s="24">
        <v>36990</v>
      </c>
      <c r="Q93" s="24">
        <v>29990</v>
      </c>
      <c r="R93" s="17">
        <f t="shared" si="2"/>
        <v>-0.18924033522573669</v>
      </c>
      <c r="S93" s="18">
        <v>287</v>
      </c>
      <c r="T93" s="18">
        <f>S93*2.2</f>
        <v>631.40000000000009</v>
      </c>
      <c r="U93" s="18">
        <f>T93*Q93</f>
        <v>18935686.000000004</v>
      </c>
      <c r="V93" s="19">
        <f t="shared" si="3"/>
        <v>2.2000000000000002</v>
      </c>
      <c r="W93" s="19">
        <f>IFERROR(U93/(S93*P93),"")</f>
        <v>1.7836712625033797</v>
      </c>
      <c r="X93" s="12">
        <v>129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>
        <v>17</v>
      </c>
      <c r="AJ93" s="12">
        <v>4</v>
      </c>
      <c r="AK93" s="12"/>
      <c r="AL93" s="12"/>
      <c r="AM93" s="12"/>
      <c r="AN93" s="12"/>
      <c r="AO93" s="12"/>
      <c r="AP93" s="12"/>
      <c r="AQ93" s="12"/>
      <c r="AR93" s="12" t="e">
        <v>#N/A</v>
      </c>
      <c r="AS93" s="12" t="e">
        <v>#N/A</v>
      </c>
    </row>
    <row r="94" spans="1:45" x14ac:dyDescent="0.25">
      <c r="A94" s="13">
        <v>45540</v>
      </c>
      <c r="B94" s="13">
        <v>45546</v>
      </c>
      <c r="C94" s="12" t="s">
        <v>44</v>
      </c>
      <c r="D94" s="12" t="s">
        <v>45</v>
      </c>
      <c r="E94" s="12"/>
      <c r="F94" s="12"/>
      <c r="G94" s="27">
        <v>20</v>
      </c>
      <c r="H94" s="27" t="s">
        <v>301</v>
      </c>
      <c r="I94" s="32"/>
      <c r="J94" s="27" t="s">
        <v>302</v>
      </c>
      <c r="K94" s="27"/>
      <c r="L94" s="27" t="s">
        <v>253</v>
      </c>
      <c r="M94" s="27">
        <v>100008792</v>
      </c>
      <c r="N94" s="27" t="s">
        <v>254</v>
      </c>
      <c r="O94" s="27"/>
      <c r="P94" s="24">
        <v>67990</v>
      </c>
      <c r="Q94" s="24">
        <v>54490</v>
      </c>
      <c r="R94" s="17">
        <f t="shared" si="2"/>
        <v>-0.19855861156052357</v>
      </c>
      <c r="S94" s="18">
        <v>21</v>
      </c>
      <c r="T94" s="18">
        <f>S94*2.2</f>
        <v>46.2</v>
      </c>
      <c r="U94" s="18">
        <f>T94*Q94</f>
        <v>2517438</v>
      </c>
      <c r="V94" s="19">
        <f t="shared" si="3"/>
        <v>2.2000000000000002</v>
      </c>
      <c r="W94" s="19">
        <f>IFERROR(U94/(S94*P94),"")</f>
        <v>1.763171054566848</v>
      </c>
      <c r="X94" s="12">
        <v>47</v>
      </c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 t="e">
        <v>#N/A</v>
      </c>
      <c r="AJ94" s="12" t="e">
        <v>#N/A</v>
      </c>
      <c r="AK94" s="12"/>
      <c r="AL94" s="12"/>
      <c r="AM94" s="12"/>
      <c r="AN94" s="12"/>
      <c r="AO94" s="12"/>
      <c r="AP94" s="12"/>
      <c r="AQ94" s="12"/>
      <c r="AR94" s="12" t="e">
        <v>#N/A</v>
      </c>
      <c r="AS94" s="12" t="e">
        <v>#N/A</v>
      </c>
    </row>
    <row r="95" spans="1:45" x14ac:dyDescent="0.25">
      <c r="A95" s="13">
        <v>45540</v>
      </c>
      <c r="B95" s="13">
        <v>45546</v>
      </c>
      <c r="C95" s="12" t="s">
        <v>44</v>
      </c>
      <c r="D95" s="12" t="s">
        <v>45</v>
      </c>
      <c r="E95" s="12"/>
      <c r="F95" s="12"/>
      <c r="G95" s="27">
        <v>20</v>
      </c>
      <c r="H95" s="27" t="s">
        <v>303</v>
      </c>
      <c r="I95" s="32"/>
      <c r="J95" s="27" t="s">
        <v>304</v>
      </c>
      <c r="K95" s="27"/>
      <c r="L95" s="27" t="s">
        <v>253</v>
      </c>
      <c r="M95" s="27">
        <v>100008792</v>
      </c>
      <c r="N95" s="27" t="s">
        <v>254</v>
      </c>
      <c r="O95" s="27"/>
      <c r="P95" s="24">
        <v>36990</v>
      </c>
      <c r="Q95" s="24">
        <v>29990</v>
      </c>
      <c r="R95" s="17">
        <f t="shared" si="2"/>
        <v>-0.18924033522573669</v>
      </c>
      <c r="S95" s="18">
        <v>178.5</v>
      </c>
      <c r="T95" s="18">
        <v>255</v>
      </c>
      <c r="U95" s="18">
        <f>T95*Q95</f>
        <v>7647450</v>
      </c>
      <c r="V95" s="19">
        <f t="shared" si="3"/>
        <v>1.4285714285714286</v>
      </c>
      <c r="W95" s="19">
        <f>IFERROR(U95/(S95*P95),"")</f>
        <v>1.158228092534662</v>
      </c>
      <c r="X95" s="12">
        <v>129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>
        <v>2</v>
      </c>
      <c r="AJ95" s="12">
        <v>4</v>
      </c>
      <c r="AK95" s="12"/>
      <c r="AL95" s="12"/>
      <c r="AM95" s="12"/>
      <c r="AN95" s="12"/>
      <c r="AO95" s="12"/>
      <c r="AP95" s="12"/>
      <c r="AQ95" s="12"/>
      <c r="AR95" s="12" t="e">
        <v>#N/A</v>
      </c>
      <c r="AS95" s="12" t="e">
        <v>#N/A</v>
      </c>
    </row>
    <row r="96" spans="1:45" x14ac:dyDescent="0.25">
      <c r="A96" s="13">
        <v>45540</v>
      </c>
      <c r="B96" s="13">
        <v>45546</v>
      </c>
      <c r="C96" s="12" t="s">
        <v>44</v>
      </c>
      <c r="D96" s="12" t="s">
        <v>45</v>
      </c>
      <c r="E96" s="12"/>
      <c r="F96" s="12"/>
      <c r="G96" s="27">
        <v>20</v>
      </c>
      <c r="H96" s="27" t="s">
        <v>305</v>
      </c>
      <c r="I96" s="32"/>
      <c r="J96" s="27" t="s">
        <v>306</v>
      </c>
      <c r="K96" s="27"/>
      <c r="L96" s="27" t="s">
        <v>253</v>
      </c>
      <c r="M96" s="27">
        <v>100008792</v>
      </c>
      <c r="N96" s="27" t="s">
        <v>254</v>
      </c>
      <c r="O96" s="27"/>
      <c r="P96" s="24">
        <v>34990</v>
      </c>
      <c r="Q96" s="24">
        <v>27990</v>
      </c>
      <c r="R96" s="17">
        <f t="shared" si="2"/>
        <v>-0.20005715918833955</v>
      </c>
      <c r="S96" s="18">
        <v>210</v>
      </c>
      <c r="T96" s="18">
        <v>451</v>
      </c>
      <c r="U96" s="18">
        <f>T96*Q96</f>
        <v>12623490</v>
      </c>
      <c r="V96" s="19">
        <f t="shared" si="3"/>
        <v>2.1476190476190475</v>
      </c>
      <c r="W96" s="19">
        <f>IFERROR(U96/(S96*P96),"")</f>
        <v>1.7179724819336137</v>
      </c>
      <c r="X96" s="12">
        <v>129</v>
      </c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>
        <v>2</v>
      </c>
      <c r="AJ96" s="12">
        <v>4</v>
      </c>
      <c r="AK96" s="12"/>
      <c r="AL96" s="12"/>
      <c r="AM96" s="12"/>
      <c r="AN96" s="12"/>
      <c r="AO96" s="12"/>
      <c r="AP96" s="12"/>
      <c r="AQ96" s="12"/>
      <c r="AR96" s="12" t="e">
        <v>#N/A</v>
      </c>
      <c r="AS96" s="12" t="e">
        <v>#N/A</v>
      </c>
    </row>
    <row r="97" spans="1:45" x14ac:dyDescent="0.25">
      <c r="A97" s="13">
        <v>45540</v>
      </c>
      <c r="B97" s="13">
        <v>45546</v>
      </c>
      <c r="C97" s="12" t="s">
        <v>44</v>
      </c>
      <c r="D97" s="12" t="s">
        <v>45</v>
      </c>
      <c r="E97" s="12"/>
      <c r="F97" s="12"/>
      <c r="G97" s="27">
        <v>20</v>
      </c>
      <c r="H97" s="27" t="s">
        <v>307</v>
      </c>
      <c r="I97" s="32"/>
      <c r="J97" s="27" t="s">
        <v>308</v>
      </c>
      <c r="K97" s="27"/>
      <c r="L97" s="27" t="s">
        <v>253</v>
      </c>
      <c r="M97" s="27">
        <v>100008792</v>
      </c>
      <c r="N97" s="27" t="s">
        <v>254</v>
      </c>
      <c r="O97" s="27"/>
      <c r="P97" s="24">
        <v>75990</v>
      </c>
      <c r="Q97" s="24">
        <v>55990</v>
      </c>
      <c r="R97" s="17">
        <f t="shared" si="2"/>
        <v>-0.26319252533228055</v>
      </c>
      <c r="S97" s="18">
        <v>101.5</v>
      </c>
      <c r="T97" s="18">
        <f t="shared" ref="T97:T104" si="5">S97*2.5</f>
        <v>253.75</v>
      </c>
      <c r="U97" s="18">
        <f>T97*Q97</f>
        <v>14207462.5</v>
      </c>
      <c r="V97" s="19">
        <f t="shared" si="3"/>
        <v>2.5</v>
      </c>
      <c r="W97" s="19">
        <f>IFERROR(U97/(S97*P97),"")</f>
        <v>1.8420186866692987</v>
      </c>
      <c r="X97" s="12">
        <v>129</v>
      </c>
      <c r="Y97" s="12"/>
      <c r="Z97" s="12"/>
      <c r="AA97" s="12"/>
      <c r="AB97" s="12">
        <v>1</v>
      </c>
      <c r="AC97" s="12"/>
      <c r="AD97" s="12"/>
      <c r="AE97" s="12"/>
      <c r="AF97" s="12"/>
      <c r="AG97" s="12"/>
      <c r="AH97" s="12"/>
      <c r="AI97" s="12">
        <v>17</v>
      </c>
      <c r="AJ97" s="12">
        <v>4</v>
      </c>
      <c r="AK97" s="12"/>
      <c r="AL97" s="12"/>
      <c r="AM97" s="12"/>
      <c r="AN97" s="12"/>
      <c r="AO97" s="12"/>
      <c r="AP97" s="12"/>
      <c r="AQ97" s="12"/>
      <c r="AR97" s="12" t="e">
        <v>#N/A</v>
      </c>
      <c r="AS97" s="12" t="e">
        <v>#N/A</v>
      </c>
    </row>
    <row r="98" spans="1:45" x14ac:dyDescent="0.25">
      <c r="A98" s="13">
        <v>45540</v>
      </c>
      <c r="B98" s="13">
        <v>45546</v>
      </c>
      <c r="C98" s="12" t="s">
        <v>44</v>
      </c>
      <c r="D98" s="12" t="s">
        <v>45</v>
      </c>
      <c r="E98" s="12"/>
      <c r="F98" s="12"/>
      <c r="G98" s="27">
        <v>20</v>
      </c>
      <c r="H98" s="27" t="s">
        <v>309</v>
      </c>
      <c r="I98" s="32"/>
      <c r="J98" s="27" t="s">
        <v>310</v>
      </c>
      <c r="K98" s="27"/>
      <c r="L98" s="27" t="s">
        <v>253</v>
      </c>
      <c r="M98" s="27">
        <v>100008792</v>
      </c>
      <c r="N98" s="27" t="s">
        <v>254</v>
      </c>
      <c r="O98" s="27"/>
      <c r="P98" s="24">
        <v>75990</v>
      </c>
      <c r="Q98" s="24">
        <v>55990</v>
      </c>
      <c r="R98" s="17">
        <f t="shared" si="2"/>
        <v>-0.26319252533228055</v>
      </c>
      <c r="S98" s="18">
        <v>59.5</v>
      </c>
      <c r="T98" s="18">
        <f t="shared" si="5"/>
        <v>148.75</v>
      </c>
      <c r="U98" s="18">
        <f>T98*Q98</f>
        <v>8328512.5</v>
      </c>
      <c r="V98" s="19">
        <f t="shared" si="3"/>
        <v>2.5</v>
      </c>
      <c r="W98" s="19">
        <f>IFERROR(U98/(S98*P98),"")</f>
        <v>1.8420186866692987</v>
      </c>
      <c r="X98" s="12">
        <v>129</v>
      </c>
      <c r="Y98" s="12"/>
      <c r="Z98" s="12"/>
      <c r="AA98" s="12"/>
      <c r="AB98" s="12">
        <v>1</v>
      </c>
      <c r="AC98" s="12"/>
      <c r="AD98" s="12"/>
      <c r="AE98" s="12"/>
      <c r="AF98" s="12"/>
      <c r="AG98" s="12"/>
      <c r="AH98" s="12"/>
      <c r="AI98" s="12">
        <v>2</v>
      </c>
      <c r="AJ98" s="12" t="e">
        <v>#N/A</v>
      </c>
      <c r="AK98" s="12"/>
      <c r="AL98" s="12"/>
      <c r="AM98" s="12"/>
      <c r="AN98" s="12"/>
      <c r="AO98" s="12"/>
      <c r="AP98" s="12"/>
      <c r="AQ98" s="12"/>
      <c r="AR98" s="12" t="e">
        <v>#N/A</v>
      </c>
      <c r="AS98" s="12" t="e">
        <v>#N/A</v>
      </c>
    </row>
    <row r="99" spans="1:45" x14ac:dyDescent="0.25">
      <c r="A99" s="13">
        <v>45540</v>
      </c>
      <c r="B99" s="13">
        <v>45546</v>
      </c>
      <c r="C99" s="12" t="s">
        <v>44</v>
      </c>
      <c r="D99" s="12" t="s">
        <v>45</v>
      </c>
      <c r="E99" s="12"/>
      <c r="F99" s="12"/>
      <c r="G99" s="27">
        <v>20</v>
      </c>
      <c r="H99" s="27" t="s">
        <v>311</v>
      </c>
      <c r="I99" s="32"/>
      <c r="J99" s="27" t="s">
        <v>312</v>
      </c>
      <c r="K99" s="27"/>
      <c r="L99" s="27" t="s">
        <v>253</v>
      </c>
      <c r="M99" s="27">
        <v>100008792</v>
      </c>
      <c r="N99" s="27" t="s">
        <v>254</v>
      </c>
      <c r="O99" s="27"/>
      <c r="P99" s="24">
        <v>75990</v>
      </c>
      <c r="Q99" s="24">
        <v>55990</v>
      </c>
      <c r="R99" s="17">
        <f t="shared" si="2"/>
        <v>-0.26319252533228055</v>
      </c>
      <c r="S99" s="18">
        <v>56</v>
      </c>
      <c r="T99" s="18">
        <f t="shared" si="5"/>
        <v>140</v>
      </c>
      <c r="U99" s="18">
        <f>T99*Q99</f>
        <v>7838600</v>
      </c>
      <c r="V99" s="19">
        <f t="shared" si="3"/>
        <v>2.5</v>
      </c>
      <c r="W99" s="19">
        <f>IFERROR(U99/(S99*P99),"")</f>
        <v>1.8420186866692987</v>
      </c>
      <c r="X99" s="12">
        <v>97</v>
      </c>
      <c r="Y99" s="12"/>
      <c r="Z99" s="12"/>
      <c r="AA99" s="12"/>
      <c r="AB99" s="12">
        <v>1</v>
      </c>
      <c r="AC99" s="12"/>
      <c r="AD99" s="12"/>
      <c r="AE99" s="12"/>
      <c r="AF99" s="12"/>
      <c r="AG99" s="12"/>
      <c r="AH99" s="12"/>
      <c r="AI99" s="12" t="e">
        <v>#N/A</v>
      </c>
      <c r="AJ99" s="12" t="e">
        <v>#N/A</v>
      </c>
      <c r="AK99" s="12"/>
      <c r="AL99" s="12"/>
      <c r="AM99" s="12"/>
      <c r="AN99" s="12"/>
      <c r="AO99" s="12"/>
      <c r="AP99" s="12"/>
      <c r="AQ99" s="12"/>
      <c r="AR99" s="12" t="e">
        <v>#N/A</v>
      </c>
      <c r="AS99" s="12" t="e">
        <v>#N/A</v>
      </c>
    </row>
    <row r="100" spans="1:45" x14ac:dyDescent="0.25">
      <c r="A100" s="13">
        <v>45540</v>
      </c>
      <c r="B100" s="13">
        <v>45546</v>
      </c>
      <c r="C100" s="12" t="s">
        <v>44</v>
      </c>
      <c r="D100" s="12" t="s">
        <v>45</v>
      </c>
      <c r="E100" s="12"/>
      <c r="F100" s="12"/>
      <c r="G100" s="27">
        <v>20</v>
      </c>
      <c r="H100" s="27" t="s">
        <v>313</v>
      </c>
      <c r="I100" s="32"/>
      <c r="J100" s="27" t="s">
        <v>314</v>
      </c>
      <c r="K100" s="27"/>
      <c r="L100" s="27" t="s">
        <v>253</v>
      </c>
      <c r="M100" s="27">
        <v>100008792</v>
      </c>
      <c r="N100" s="27" t="s">
        <v>254</v>
      </c>
      <c r="O100" s="27"/>
      <c r="P100" s="24">
        <v>75990</v>
      </c>
      <c r="Q100" s="24">
        <v>55990</v>
      </c>
      <c r="R100" s="17">
        <f t="shared" si="2"/>
        <v>-0.26319252533228055</v>
      </c>
      <c r="S100" s="18">
        <v>45.5</v>
      </c>
      <c r="T100" s="18">
        <f t="shared" si="5"/>
        <v>113.75</v>
      </c>
      <c r="U100" s="18">
        <f>T100*Q100</f>
        <v>6368862.5</v>
      </c>
      <c r="V100" s="19">
        <f t="shared" si="3"/>
        <v>2.5</v>
      </c>
      <c r="W100" s="19">
        <f>IFERROR(U100/(S100*P100),"")</f>
        <v>1.8420186866692987</v>
      </c>
      <c r="X100" s="12">
        <v>97</v>
      </c>
      <c r="Y100" s="12"/>
      <c r="Z100" s="12"/>
      <c r="AA100" s="12"/>
      <c r="AB100" s="12">
        <v>1</v>
      </c>
      <c r="AC100" s="12"/>
      <c r="AD100" s="12"/>
      <c r="AE100" s="12"/>
      <c r="AF100" s="12"/>
      <c r="AG100" s="12"/>
      <c r="AH100" s="12"/>
      <c r="AI100" s="12" t="e">
        <v>#N/A</v>
      </c>
      <c r="AJ100" s="12" t="e">
        <v>#N/A</v>
      </c>
      <c r="AK100" s="12"/>
      <c r="AL100" s="12"/>
      <c r="AM100" s="12"/>
      <c r="AN100" s="12"/>
      <c r="AO100" s="12"/>
      <c r="AP100" s="12"/>
      <c r="AQ100" s="12"/>
      <c r="AR100" s="12" t="e">
        <v>#N/A</v>
      </c>
      <c r="AS100" s="12" t="e">
        <v>#N/A</v>
      </c>
    </row>
    <row r="101" spans="1:45" x14ac:dyDescent="0.25">
      <c r="A101" s="13">
        <v>45540</v>
      </c>
      <c r="B101" s="13">
        <v>45546</v>
      </c>
      <c r="C101" s="12" t="s">
        <v>44</v>
      </c>
      <c r="D101" s="12" t="s">
        <v>45</v>
      </c>
      <c r="E101" s="12"/>
      <c r="F101" s="12"/>
      <c r="G101" s="27">
        <v>20</v>
      </c>
      <c r="H101" s="27" t="s">
        <v>315</v>
      </c>
      <c r="I101" s="32"/>
      <c r="J101" s="27" t="s">
        <v>316</v>
      </c>
      <c r="K101" s="27"/>
      <c r="L101" s="27" t="s">
        <v>253</v>
      </c>
      <c r="M101" s="27">
        <v>100008792</v>
      </c>
      <c r="N101" s="27" t="s">
        <v>254</v>
      </c>
      <c r="O101" s="27"/>
      <c r="P101" s="24">
        <v>75990</v>
      </c>
      <c r="Q101" s="24">
        <v>55990</v>
      </c>
      <c r="R101" s="17">
        <f t="shared" si="2"/>
        <v>-0.26319252533228055</v>
      </c>
      <c r="S101" s="18">
        <v>45.5</v>
      </c>
      <c r="T101" s="18">
        <f t="shared" si="5"/>
        <v>113.75</v>
      </c>
      <c r="U101" s="18">
        <f>T101*Q101</f>
        <v>6368862.5</v>
      </c>
      <c r="V101" s="19">
        <f t="shared" si="3"/>
        <v>2.5</v>
      </c>
      <c r="W101" s="19">
        <f>IFERROR(U101/(S101*P101),"")</f>
        <v>1.8420186866692987</v>
      </c>
      <c r="X101" s="12">
        <v>97</v>
      </c>
      <c r="Y101" s="12"/>
      <c r="Z101" s="12"/>
      <c r="AA101" s="12"/>
      <c r="AB101" s="12">
        <v>1</v>
      </c>
      <c r="AC101" s="12"/>
      <c r="AD101" s="12"/>
      <c r="AE101" s="12"/>
      <c r="AF101" s="12"/>
      <c r="AG101" s="12"/>
      <c r="AH101" s="12"/>
      <c r="AI101" s="12" t="e">
        <v>#N/A</v>
      </c>
      <c r="AJ101" s="12" t="e">
        <v>#N/A</v>
      </c>
      <c r="AK101" s="12"/>
      <c r="AL101" s="12"/>
      <c r="AM101" s="12"/>
      <c r="AN101" s="12"/>
      <c r="AO101" s="12"/>
      <c r="AP101" s="12"/>
      <c r="AQ101" s="12"/>
      <c r="AR101" s="12" t="e">
        <v>#N/A</v>
      </c>
      <c r="AS101" s="12" t="e">
        <v>#N/A</v>
      </c>
    </row>
    <row r="102" spans="1:45" x14ac:dyDescent="0.25">
      <c r="A102" s="13">
        <v>45540</v>
      </c>
      <c r="B102" s="13">
        <v>45546</v>
      </c>
      <c r="C102" s="12" t="s">
        <v>44</v>
      </c>
      <c r="D102" s="12" t="s">
        <v>45</v>
      </c>
      <c r="E102" s="12"/>
      <c r="F102" s="12"/>
      <c r="G102" s="27">
        <v>20</v>
      </c>
      <c r="H102" s="27" t="s">
        <v>317</v>
      </c>
      <c r="I102" s="32"/>
      <c r="J102" s="27" t="s">
        <v>318</v>
      </c>
      <c r="K102" s="27"/>
      <c r="L102" s="27" t="s">
        <v>253</v>
      </c>
      <c r="M102" s="27">
        <v>100008792</v>
      </c>
      <c r="N102" s="27" t="s">
        <v>254</v>
      </c>
      <c r="O102" s="27"/>
      <c r="P102" s="24">
        <v>75990</v>
      </c>
      <c r="Q102" s="24">
        <v>55990</v>
      </c>
      <c r="R102" s="17">
        <f t="shared" si="2"/>
        <v>-0.26319252533228055</v>
      </c>
      <c r="S102" s="18">
        <v>56</v>
      </c>
      <c r="T102" s="18">
        <f t="shared" si="5"/>
        <v>140</v>
      </c>
      <c r="U102" s="18">
        <f>T102*Q102</f>
        <v>7838600</v>
      </c>
      <c r="V102" s="19">
        <f t="shared" si="3"/>
        <v>2.5</v>
      </c>
      <c r="W102" s="19">
        <f>IFERROR(U102/(S102*P102),"")</f>
        <v>1.8420186866692987</v>
      </c>
      <c r="X102" s="12">
        <v>129</v>
      </c>
      <c r="Y102" s="12"/>
      <c r="Z102" s="12"/>
      <c r="AA102" s="12"/>
      <c r="AB102" s="12">
        <v>1</v>
      </c>
      <c r="AC102" s="12"/>
      <c r="AD102" s="12"/>
      <c r="AE102" s="12"/>
      <c r="AF102" s="12"/>
      <c r="AG102" s="12"/>
      <c r="AH102" s="12"/>
      <c r="AI102" s="12">
        <v>2</v>
      </c>
      <c r="AJ102" s="12" t="e">
        <v>#N/A</v>
      </c>
      <c r="AK102" s="12"/>
      <c r="AL102" s="12"/>
      <c r="AM102" s="12"/>
      <c r="AN102" s="12"/>
      <c r="AO102" s="12"/>
      <c r="AP102" s="12"/>
      <c r="AQ102" s="12"/>
      <c r="AR102" s="12" t="e">
        <v>#N/A</v>
      </c>
      <c r="AS102" s="12" t="e">
        <v>#N/A</v>
      </c>
    </row>
    <row r="103" spans="1:45" x14ac:dyDescent="0.25">
      <c r="A103" s="13">
        <v>45540</v>
      </c>
      <c r="B103" s="13">
        <v>45546</v>
      </c>
      <c r="C103" s="12" t="s">
        <v>44</v>
      </c>
      <c r="D103" s="12" t="s">
        <v>45</v>
      </c>
      <c r="E103" s="12"/>
      <c r="F103" s="12"/>
      <c r="G103" s="27">
        <v>20</v>
      </c>
      <c r="H103" s="27" t="s">
        <v>319</v>
      </c>
      <c r="I103" s="32"/>
      <c r="J103" s="27" t="s">
        <v>320</v>
      </c>
      <c r="K103" s="27"/>
      <c r="L103" s="27" t="s">
        <v>253</v>
      </c>
      <c r="M103" s="27">
        <v>100008792</v>
      </c>
      <c r="N103" s="27" t="s">
        <v>254</v>
      </c>
      <c r="O103" s="27"/>
      <c r="P103" s="24">
        <v>89990</v>
      </c>
      <c r="Q103" s="24">
        <v>71990</v>
      </c>
      <c r="R103" s="17">
        <f t="shared" si="2"/>
        <v>-0.20002222469163244</v>
      </c>
      <c r="S103" s="18">
        <v>87.5</v>
      </c>
      <c r="T103" s="18">
        <f t="shared" si="5"/>
        <v>218.75</v>
      </c>
      <c r="U103" s="18">
        <f>T103*Q103</f>
        <v>15747812.5</v>
      </c>
      <c r="V103" s="19">
        <f t="shared" si="3"/>
        <v>2.5</v>
      </c>
      <c r="W103" s="19">
        <f>IFERROR(U103/(S103*P103),"")</f>
        <v>1.9999444382709191</v>
      </c>
      <c r="X103" s="12">
        <v>129</v>
      </c>
      <c r="Y103" s="12"/>
      <c r="Z103" s="12"/>
      <c r="AA103" s="12"/>
      <c r="AB103" s="12">
        <v>1</v>
      </c>
      <c r="AC103" s="12"/>
      <c r="AD103" s="12"/>
      <c r="AE103" s="12"/>
      <c r="AF103" s="12"/>
      <c r="AG103" s="12"/>
      <c r="AH103" s="12"/>
      <c r="AI103" s="12">
        <v>17</v>
      </c>
      <c r="AJ103" s="12">
        <v>4</v>
      </c>
      <c r="AK103" s="12"/>
      <c r="AL103" s="12"/>
      <c r="AM103" s="12"/>
      <c r="AN103" s="12"/>
      <c r="AO103" s="12"/>
      <c r="AP103" s="12"/>
      <c r="AQ103" s="12"/>
      <c r="AR103" s="12" t="e">
        <v>#N/A</v>
      </c>
      <c r="AS103" s="12" t="e">
        <v>#N/A</v>
      </c>
    </row>
    <row r="104" spans="1:45" x14ac:dyDescent="0.25">
      <c r="A104" s="13">
        <v>45540</v>
      </c>
      <c r="B104" s="13">
        <v>45546</v>
      </c>
      <c r="C104" s="12" t="s">
        <v>44</v>
      </c>
      <c r="D104" s="12" t="s">
        <v>45</v>
      </c>
      <c r="E104" s="12"/>
      <c r="F104" s="12"/>
      <c r="G104" s="27">
        <v>20</v>
      </c>
      <c r="H104" s="27" t="s">
        <v>321</v>
      </c>
      <c r="I104" s="32"/>
      <c r="J104" s="27" t="s">
        <v>322</v>
      </c>
      <c r="K104" s="27"/>
      <c r="L104" s="27" t="s">
        <v>253</v>
      </c>
      <c r="M104" s="27">
        <v>100008792</v>
      </c>
      <c r="N104" s="27" t="s">
        <v>254</v>
      </c>
      <c r="O104" s="27"/>
      <c r="P104" s="24">
        <v>46990</v>
      </c>
      <c r="Q104" s="24">
        <v>37990</v>
      </c>
      <c r="R104" s="17">
        <f t="shared" si="2"/>
        <v>-0.19153011278995535</v>
      </c>
      <c r="S104" s="18">
        <v>77</v>
      </c>
      <c r="T104" s="18">
        <f t="shared" si="5"/>
        <v>192.5</v>
      </c>
      <c r="U104" s="18">
        <f>T104*Q104</f>
        <v>7313075</v>
      </c>
      <c r="V104" s="19">
        <f t="shared" si="3"/>
        <v>2.5</v>
      </c>
      <c r="W104" s="19">
        <f>IFERROR(U104/(S104*P104),"")</f>
        <v>2.0211747180251116</v>
      </c>
      <c r="X104" s="12">
        <v>129</v>
      </c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>
        <v>17</v>
      </c>
      <c r="AJ104" s="12">
        <v>4</v>
      </c>
      <c r="AK104" s="12"/>
      <c r="AL104" s="12"/>
      <c r="AM104" s="12"/>
      <c r="AN104" s="12"/>
      <c r="AO104" s="12"/>
      <c r="AP104" s="12"/>
      <c r="AQ104" s="12"/>
      <c r="AR104" s="12" t="e">
        <v>#N/A</v>
      </c>
      <c r="AS104" s="12" t="e">
        <v>#N/A</v>
      </c>
    </row>
    <row r="105" spans="1:45" x14ac:dyDescent="0.25">
      <c r="A105" s="13">
        <v>45540</v>
      </c>
      <c r="B105" s="13">
        <v>45546</v>
      </c>
      <c r="C105" s="12" t="s">
        <v>44</v>
      </c>
      <c r="D105" s="12" t="s">
        <v>45</v>
      </c>
      <c r="E105" s="12"/>
      <c r="F105" s="12"/>
      <c r="G105" s="27">
        <v>20</v>
      </c>
      <c r="H105" s="27" t="s">
        <v>323</v>
      </c>
      <c r="I105" s="32"/>
      <c r="J105" s="27" t="s">
        <v>324</v>
      </c>
      <c r="K105" s="27"/>
      <c r="L105" s="27" t="s">
        <v>253</v>
      </c>
      <c r="M105" s="27">
        <v>100008792</v>
      </c>
      <c r="N105" s="27" t="s">
        <v>254</v>
      </c>
      <c r="O105" s="27"/>
      <c r="P105" s="24">
        <v>27490</v>
      </c>
      <c r="Q105" s="24">
        <v>21990</v>
      </c>
      <c r="R105" s="17">
        <f t="shared" si="2"/>
        <v>-0.20007275372862854</v>
      </c>
      <c r="S105" s="18">
        <v>66.5</v>
      </c>
      <c r="T105" s="18">
        <v>237</v>
      </c>
      <c r="U105" s="18">
        <f>T105*Q105</f>
        <v>5211630</v>
      </c>
      <c r="V105" s="19">
        <f t="shared" si="3"/>
        <v>3.5639097744360901</v>
      </c>
      <c r="W105" s="19">
        <f>IFERROR(U105/(S105*P105),"")</f>
        <v>2.8508685318242861</v>
      </c>
      <c r="X105" s="12">
        <v>129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>
        <v>2</v>
      </c>
      <c r="AJ105" s="12">
        <v>4</v>
      </c>
      <c r="AK105" s="12"/>
      <c r="AL105" s="12"/>
      <c r="AM105" s="12"/>
      <c r="AN105" s="12"/>
      <c r="AO105" s="12"/>
      <c r="AP105" s="12"/>
      <c r="AQ105" s="12"/>
      <c r="AR105" s="12" t="e">
        <v>#N/A</v>
      </c>
      <c r="AS105" s="12" t="e">
        <v>#N/A</v>
      </c>
    </row>
    <row r="106" spans="1:45" x14ac:dyDescent="0.25">
      <c r="A106" s="13">
        <v>45540</v>
      </c>
      <c r="B106" s="13">
        <v>45546</v>
      </c>
      <c r="C106" s="12" t="s">
        <v>44</v>
      </c>
      <c r="D106" s="12" t="s">
        <v>45</v>
      </c>
      <c r="E106" s="12"/>
      <c r="F106" s="12"/>
      <c r="G106" s="27">
        <v>20</v>
      </c>
      <c r="H106" s="27" t="s">
        <v>325</v>
      </c>
      <c r="I106" s="32"/>
      <c r="J106" s="27" t="s">
        <v>326</v>
      </c>
      <c r="K106" s="27"/>
      <c r="L106" s="27" t="s">
        <v>253</v>
      </c>
      <c r="M106" s="27">
        <v>100008792</v>
      </c>
      <c r="N106" s="27" t="s">
        <v>254</v>
      </c>
      <c r="O106" s="27"/>
      <c r="P106" s="24">
        <v>40490</v>
      </c>
      <c r="Q106" s="24">
        <v>32490</v>
      </c>
      <c r="R106" s="17">
        <f t="shared" si="2"/>
        <v>-0.19757964929612248</v>
      </c>
      <c r="S106" s="18">
        <v>77</v>
      </c>
      <c r="T106" s="18">
        <f>S106*2.5</f>
        <v>192.5</v>
      </c>
      <c r="U106" s="18">
        <f>T106*Q106</f>
        <v>6254325</v>
      </c>
      <c r="V106" s="19">
        <f t="shared" si="3"/>
        <v>2.5</v>
      </c>
      <c r="W106" s="19">
        <f>IFERROR(U106/(S106*P106),"")</f>
        <v>2.0060508767596938</v>
      </c>
      <c r="X106" s="12">
        <v>124</v>
      </c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>
        <v>17</v>
      </c>
      <c r="AJ106" s="12">
        <v>4</v>
      </c>
      <c r="AK106" s="12"/>
      <c r="AL106" s="12"/>
      <c r="AM106" s="12"/>
      <c r="AN106" s="12"/>
      <c r="AO106" s="12"/>
      <c r="AP106" s="12"/>
      <c r="AQ106" s="12"/>
      <c r="AR106" s="12" t="e">
        <v>#N/A</v>
      </c>
      <c r="AS106" s="12" t="e">
        <v>#N/A</v>
      </c>
    </row>
    <row r="107" spans="1:45" x14ac:dyDescent="0.25">
      <c r="A107" s="13">
        <v>45540</v>
      </c>
      <c r="B107" s="13">
        <v>45546</v>
      </c>
      <c r="C107" s="12" t="s">
        <v>44</v>
      </c>
      <c r="D107" s="12" t="s">
        <v>45</v>
      </c>
      <c r="E107" s="12"/>
      <c r="F107" s="12"/>
      <c r="G107" s="27">
        <v>20</v>
      </c>
      <c r="H107" s="27" t="s">
        <v>327</v>
      </c>
      <c r="I107" s="32"/>
      <c r="J107" s="27" t="s">
        <v>328</v>
      </c>
      <c r="K107" s="27"/>
      <c r="L107" s="27" t="s">
        <v>253</v>
      </c>
      <c r="M107" s="27">
        <v>100008792</v>
      </c>
      <c r="N107" s="27" t="s">
        <v>254</v>
      </c>
      <c r="O107" s="27"/>
      <c r="P107" s="24">
        <v>28990</v>
      </c>
      <c r="Q107" s="24">
        <v>23490</v>
      </c>
      <c r="R107" s="17">
        <f t="shared" si="2"/>
        <v>-0.18972059330803726</v>
      </c>
      <c r="S107" s="18">
        <v>17.5</v>
      </c>
      <c r="T107" s="18">
        <f>S107*2.5</f>
        <v>43.75</v>
      </c>
      <c r="U107" s="18">
        <f>T107*Q107</f>
        <v>1027687.5</v>
      </c>
      <c r="V107" s="19">
        <f t="shared" si="3"/>
        <v>2.5</v>
      </c>
      <c r="W107" s="19">
        <f>IFERROR(U107/(S107*P107),"")</f>
        <v>2.0256985167299071</v>
      </c>
      <c r="X107" s="12">
        <v>47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 t="e">
        <v>#N/A</v>
      </c>
      <c r="AJ107" s="12" t="e">
        <v>#N/A</v>
      </c>
      <c r="AK107" s="12"/>
      <c r="AL107" s="12"/>
      <c r="AM107" s="12"/>
      <c r="AN107" s="12"/>
      <c r="AO107" s="12"/>
      <c r="AP107" s="12"/>
      <c r="AQ107" s="12"/>
      <c r="AR107" s="12" t="e">
        <v>#N/A</v>
      </c>
      <c r="AS107" s="12" t="e">
        <v>#N/A</v>
      </c>
    </row>
    <row r="108" spans="1:45" x14ac:dyDescent="0.25">
      <c r="A108" s="13">
        <v>45540</v>
      </c>
      <c r="B108" s="13">
        <v>45546</v>
      </c>
      <c r="C108" s="12" t="s">
        <v>44</v>
      </c>
      <c r="D108" s="12" t="s">
        <v>45</v>
      </c>
      <c r="E108" s="12"/>
      <c r="F108" s="12"/>
      <c r="G108" s="27">
        <v>20</v>
      </c>
      <c r="H108" s="27" t="s">
        <v>329</v>
      </c>
      <c r="I108" s="32"/>
      <c r="J108" s="27" t="s">
        <v>330</v>
      </c>
      <c r="K108" s="27"/>
      <c r="L108" s="27" t="s">
        <v>253</v>
      </c>
      <c r="M108" s="27">
        <v>100008792</v>
      </c>
      <c r="N108" s="27" t="s">
        <v>254</v>
      </c>
      <c r="O108" s="27"/>
      <c r="P108" s="24">
        <v>209990</v>
      </c>
      <c r="Q108" s="24">
        <v>157490</v>
      </c>
      <c r="R108" s="17">
        <f t="shared" si="2"/>
        <v>-0.25001190532882522</v>
      </c>
      <c r="S108" s="18"/>
      <c r="T108" s="18">
        <v>25</v>
      </c>
      <c r="U108" s="18">
        <f>T108*Q108</f>
        <v>3937250</v>
      </c>
      <c r="V108" s="19" t="str">
        <f t="shared" si="3"/>
        <v/>
      </c>
      <c r="W108" s="19" t="str">
        <f>IFERROR(U108/(S108*P108),"")</f>
        <v/>
      </c>
      <c r="X108" s="12">
        <v>88</v>
      </c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 t="e">
        <v>#N/A</v>
      </c>
      <c r="AJ108" s="12" t="e">
        <v>#N/A</v>
      </c>
      <c r="AK108" s="12"/>
      <c r="AL108" s="12"/>
      <c r="AM108" s="12"/>
      <c r="AN108" s="12"/>
      <c r="AO108" s="12"/>
      <c r="AP108" s="12"/>
      <c r="AQ108" s="12"/>
      <c r="AR108" s="12" t="e">
        <v>#N/A</v>
      </c>
      <c r="AS108" s="12" t="e">
        <v>#N/A</v>
      </c>
    </row>
    <row r="109" spans="1:45" x14ac:dyDescent="0.25">
      <c r="A109" s="13">
        <v>45540</v>
      </c>
      <c r="B109" s="13">
        <v>45546</v>
      </c>
      <c r="C109" s="12" t="s">
        <v>44</v>
      </c>
      <c r="D109" s="12" t="s">
        <v>45</v>
      </c>
      <c r="E109" s="12"/>
      <c r="F109" s="12"/>
      <c r="G109" s="27">
        <v>20</v>
      </c>
      <c r="H109" s="27" t="s">
        <v>331</v>
      </c>
      <c r="I109" s="32"/>
      <c r="J109" s="27" t="s">
        <v>332</v>
      </c>
      <c r="K109" s="27"/>
      <c r="L109" s="27" t="s">
        <v>253</v>
      </c>
      <c r="M109" s="27">
        <v>100008792</v>
      </c>
      <c r="N109" s="27" t="s">
        <v>254</v>
      </c>
      <c r="O109" s="27"/>
      <c r="P109" s="24">
        <v>244990</v>
      </c>
      <c r="Q109" s="24">
        <v>183990</v>
      </c>
      <c r="R109" s="17">
        <f t="shared" si="2"/>
        <v>-0.24898975468386464</v>
      </c>
      <c r="S109" s="18">
        <v>7</v>
      </c>
      <c r="T109" s="18">
        <f>S109*2.5</f>
        <v>17.5</v>
      </c>
      <c r="U109" s="18">
        <f>T109*Q109</f>
        <v>3219825</v>
      </c>
      <c r="V109" s="19">
        <f t="shared" si="3"/>
        <v>2.5</v>
      </c>
      <c r="W109" s="19">
        <f>IFERROR(U109/(S109*P109),"")</f>
        <v>1.8775256132903384</v>
      </c>
      <c r="X109" s="12">
        <v>88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 t="e">
        <v>#N/A</v>
      </c>
      <c r="AJ109" s="12" t="e">
        <v>#N/A</v>
      </c>
      <c r="AK109" s="12"/>
      <c r="AL109" s="12"/>
      <c r="AM109" s="12"/>
      <c r="AN109" s="12"/>
      <c r="AO109" s="12"/>
      <c r="AP109" s="12"/>
      <c r="AQ109" s="12"/>
      <c r="AR109" s="12" t="e">
        <v>#N/A</v>
      </c>
      <c r="AS109" s="12" t="e">
        <v>#N/A</v>
      </c>
    </row>
    <row r="110" spans="1:45" x14ac:dyDescent="0.25">
      <c r="A110" s="13">
        <v>45540</v>
      </c>
      <c r="B110" s="13">
        <v>45546</v>
      </c>
      <c r="C110" s="12" t="s">
        <v>44</v>
      </c>
      <c r="D110" s="12" t="s">
        <v>45</v>
      </c>
      <c r="E110" s="12"/>
      <c r="F110" s="12"/>
      <c r="G110" s="23">
        <v>14</v>
      </c>
      <c r="H110" s="23" t="s">
        <v>333</v>
      </c>
      <c r="I110" s="31" t="s">
        <v>334</v>
      </c>
      <c r="J110" s="23" t="s">
        <v>335</v>
      </c>
      <c r="K110" s="23" t="s">
        <v>56</v>
      </c>
      <c r="L110" s="23" t="s">
        <v>336</v>
      </c>
      <c r="M110" s="23">
        <v>100007765</v>
      </c>
      <c r="N110" s="23" t="s">
        <v>337</v>
      </c>
      <c r="O110" s="23"/>
      <c r="P110" s="24">
        <v>14990</v>
      </c>
      <c r="Q110" s="24">
        <v>11990</v>
      </c>
      <c r="R110" s="17">
        <f t="shared" si="2"/>
        <v>-0.20013342228152098</v>
      </c>
      <c r="S110" s="18">
        <v>1221.5</v>
      </c>
      <c r="T110" s="18">
        <v>1989</v>
      </c>
      <c r="U110" s="18">
        <f>T110*Q110</f>
        <v>23848110</v>
      </c>
      <c r="V110" s="19">
        <f t="shared" si="3"/>
        <v>1.6283258288988949</v>
      </c>
      <c r="W110" s="19">
        <f>IFERROR(U110/(S110*P110),"")</f>
        <v>1.3024434081719645</v>
      </c>
      <c r="X110" s="12">
        <v>124</v>
      </c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>
        <v>16</v>
      </c>
      <c r="AJ110" s="12">
        <v>4</v>
      </c>
      <c r="AK110" s="12"/>
      <c r="AL110" s="12"/>
      <c r="AM110" s="12"/>
      <c r="AN110" s="12"/>
      <c r="AO110" s="12"/>
      <c r="AP110" s="12"/>
      <c r="AQ110" s="12"/>
      <c r="AR110" s="12" t="e">
        <v>#N/A</v>
      </c>
      <c r="AS110" s="12" t="e">
        <v>#N/A</v>
      </c>
    </row>
    <row r="111" spans="1:45" x14ac:dyDescent="0.25">
      <c r="A111" s="13">
        <v>45540</v>
      </c>
      <c r="B111" s="13">
        <v>45546</v>
      </c>
      <c r="C111" s="12" t="s">
        <v>44</v>
      </c>
      <c r="D111" s="12" t="s">
        <v>45</v>
      </c>
      <c r="E111" s="12"/>
      <c r="F111" s="12"/>
      <c r="G111" s="23">
        <v>14</v>
      </c>
      <c r="H111" s="23" t="s">
        <v>338</v>
      </c>
      <c r="I111" s="31" t="s">
        <v>339</v>
      </c>
      <c r="J111" s="23" t="s">
        <v>340</v>
      </c>
      <c r="K111" s="23" t="s">
        <v>56</v>
      </c>
      <c r="L111" s="23" t="s">
        <v>336</v>
      </c>
      <c r="M111" s="23">
        <v>100007765</v>
      </c>
      <c r="N111" s="23" t="s">
        <v>337</v>
      </c>
      <c r="O111" s="23"/>
      <c r="P111" s="24">
        <v>14990</v>
      </c>
      <c r="Q111" s="24">
        <v>11990</v>
      </c>
      <c r="R111" s="17">
        <f t="shared" si="2"/>
        <v>-0.20013342228152098</v>
      </c>
      <c r="S111" s="18">
        <v>1018.5</v>
      </c>
      <c r="T111" s="18">
        <v>1867</v>
      </c>
      <c r="U111" s="18">
        <f>T111*Q111</f>
        <v>22385330</v>
      </c>
      <c r="V111" s="19">
        <f t="shared" si="3"/>
        <v>1.8330878743249877</v>
      </c>
      <c r="W111" s="19">
        <f>IFERROR(U111/(S111*P111),"")</f>
        <v>1.4662257246935693</v>
      </c>
      <c r="X111" s="12">
        <v>124</v>
      </c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>
        <v>16</v>
      </c>
      <c r="AJ111" s="12" t="e">
        <v>#N/A</v>
      </c>
      <c r="AK111" s="12"/>
      <c r="AL111" s="12"/>
      <c r="AM111" s="12"/>
      <c r="AN111" s="12"/>
      <c r="AO111" s="12"/>
      <c r="AP111" s="12"/>
      <c r="AQ111" s="12"/>
      <c r="AR111" s="12" t="e">
        <v>#N/A</v>
      </c>
      <c r="AS111" s="12" t="e">
        <v>#N/A</v>
      </c>
    </row>
    <row r="112" spans="1:45" x14ac:dyDescent="0.25">
      <c r="A112" s="13">
        <v>45540</v>
      </c>
      <c r="B112" s="13">
        <v>45546</v>
      </c>
      <c r="C112" s="12" t="s">
        <v>44</v>
      </c>
      <c r="D112" s="12" t="s">
        <v>45</v>
      </c>
      <c r="E112" s="12"/>
      <c r="F112" s="12"/>
      <c r="G112" s="23">
        <v>14</v>
      </c>
      <c r="H112" s="23" t="s">
        <v>341</v>
      </c>
      <c r="I112" s="31" t="s">
        <v>342</v>
      </c>
      <c r="J112" s="23" t="s">
        <v>343</v>
      </c>
      <c r="K112" s="23" t="s">
        <v>56</v>
      </c>
      <c r="L112" s="23" t="s">
        <v>336</v>
      </c>
      <c r="M112" s="23">
        <v>100007765</v>
      </c>
      <c r="N112" s="23" t="s">
        <v>337</v>
      </c>
      <c r="O112" s="23"/>
      <c r="P112" s="24">
        <v>16990</v>
      </c>
      <c r="Q112" s="24">
        <v>13990</v>
      </c>
      <c r="R112" s="17">
        <f t="shared" si="2"/>
        <v>-0.17657445556209539</v>
      </c>
      <c r="S112" s="18">
        <v>903</v>
      </c>
      <c r="T112" s="18">
        <v>1625</v>
      </c>
      <c r="U112" s="18">
        <f>T112*Q112</f>
        <v>22733750</v>
      </c>
      <c r="V112" s="19">
        <f t="shared" si="3"/>
        <v>1.7995570321151717</v>
      </c>
      <c r="W112" s="19">
        <f>IFERROR(U112/(S112*P112),"")</f>
        <v>1.481801228916495</v>
      </c>
      <c r="X112" s="12">
        <v>124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>
        <v>16</v>
      </c>
      <c r="AJ112" s="12" t="e">
        <v>#N/A</v>
      </c>
      <c r="AK112" s="12"/>
      <c r="AL112" s="12"/>
      <c r="AM112" s="12"/>
      <c r="AN112" s="12"/>
      <c r="AO112" s="12"/>
      <c r="AP112" s="12"/>
      <c r="AQ112" s="12"/>
      <c r="AR112" s="12" t="e">
        <v>#N/A</v>
      </c>
      <c r="AS112" s="12" t="e">
        <v>#N/A</v>
      </c>
    </row>
    <row r="113" spans="1:45" x14ac:dyDescent="0.25">
      <c r="A113" s="13">
        <v>45540</v>
      </c>
      <c r="B113" s="13">
        <v>45546</v>
      </c>
      <c r="C113" s="12" t="s">
        <v>44</v>
      </c>
      <c r="D113" s="12" t="s">
        <v>45</v>
      </c>
      <c r="E113" s="12"/>
      <c r="F113" s="12"/>
      <c r="G113" s="23">
        <v>14</v>
      </c>
      <c r="H113" s="23" t="s">
        <v>344</v>
      </c>
      <c r="I113" s="31" t="s">
        <v>345</v>
      </c>
      <c r="J113" s="23" t="s">
        <v>346</v>
      </c>
      <c r="K113" s="23" t="s">
        <v>56</v>
      </c>
      <c r="L113" s="23" t="s">
        <v>336</v>
      </c>
      <c r="M113" s="23">
        <v>100007765</v>
      </c>
      <c r="N113" s="23" t="s">
        <v>337</v>
      </c>
      <c r="O113" s="23"/>
      <c r="P113" s="24">
        <v>16990</v>
      </c>
      <c r="Q113" s="24">
        <v>13990</v>
      </c>
      <c r="R113" s="17">
        <f t="shared" si="2"/>
        <v>-0.17657445556209539</v>
      </c>
      <c r="S113" s="18">
        <v>798</v>
      </c>
      <c r="T113" s="18">
        <v>1300</v>
      </c>
      <c r="U113" s="18">
        <f>T113*Q113</f>
        <v>18187000</v>
      </c>
      <c r="V113" s="19">
        <f t="shared" si="3"/>
        <v>1.6290726817042607</v>
      </c>
      <c r="W113" s="19">
        <f>IFERROR(U113/(S113*P113),"")</f>
        <v>1.3414200598612482</v>
      </c>
      <c r="X113" s="12">
        <v>124</v>
      </c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>
        <v>16</v>
      </c>
      <c r="AJ113" s="12" t="e">
        <v>#N/A</v>
      </c>
      <c r="AK113" s="12"/>
      <c r="AL113" s="12"/>
      <c r="AM113" s="12"/>
      <c r="AN113" s="12"/>
      <c r="AO113" s="12"/>
      <c r="AP113" s="12"/>
      <c r="AQ113" s="12"/>
      <c r="AR113" s="12" t="e">
        <v>#N/A</v>
      </c>
      <c r="AS113" s="12" t="e">
        <v>#N/A</v>
      </c>
    </row>
    <row r="114" spans="1:45" x14ac:dyDescent="0.25">
      <c r="A114" s="13">
        <v>45540</v>
      </c>
      <c r="B114" s="13">
        <v>45546</v>
      </c>
      <c r="C114" s="12" t="s">
        <v>105</v>
      </c>
      <c r="D114" s="12" t="s">
        <v>106</v>
      </c>
      <c r="E114" s="12"/>
      <c r="F114" s="12"/>
      <c r="G114" s="23">
        <v>14</v>
      </c>
      <c r="H114" s="23" t="s">
        <v>347</v>
      </c>
      <c r="I114" s="31">
        <v>4870206415320</v>
      </c>
      <c r="J114" s="12" t="s">
        <v>348</v>
      </c>
      <c r="K114" s="23" t="s">
        <v>56</v>
      </c>
      <c r="L114" s="23" t="s">
        <v>349</v>
      </c>
      <c r="M114" s="23">
        <v>100007765</v>
      </c>
      <c r="N114" s="23" t="s">
        <v>337</v>
      </c>
      <c r="O114" s="23" t="s">
        <v>350</v>
      </c>
      <c r="P114" s="24">
        <v>11990</v>
      </c>
      <c r="Q114" s="24">
        <v>8990</v>
      </c>
      <c r="R114" s="17">
        <f t="shared" si="2"/>
        <v>-0.25020850708924103</v>
      </c>
      <c r="S114" s="18">
        <v>1554</v>
      </c>
      <c r="T114" s="18">
        <v>4215</v>
      </c>
      <c r="U114" s="18">
        <f>T114*Q114</f>
        <v>37892850</v>
      </c>
      <c r="V114" s="19">
        <f t="shared" si="3"/>
        <v>2.7123552123552122</v>
      </c>
      <c r="W114" s="19">
        <f>IFERROR(U114/(S114*P114),"")</f>
        <v>2.0337008639760934</v>
      </c>
      <c r="X114" s="12">
        <v>129</v>
      </c>
      <c r="Y114" s="12"/>
      <c r="Z114" s="12"/>
      <c r="AA114" s="12">
        <v>1</v>
      </c>
      <c r="AB114" s="12"/>
      <c r="AC114" s="12"/>
      <c r="AD114" s="12"/>
      <c r="AE114" s="12"/>
      <c r="AF114" s="12"/>
      <c r="AG114" s="12"/>
      <c r="AH114" s="12"/>
      <c r="AI114" s="12">
        <v>17</v>
      </c>
      <c r="AJ114" s="12" t="e">
        <v>#N/A</v>
      </c>
      <c r="AK114" s="12"/>
      <c r="AL114" s="12"/>
      <c r="AM114" s="12"/>
      <c r="AN114" s="12"/>
      <c r="AO114" s="12"/>
      <c r="AP114" s="12"/>
      <c r="AQ114" s="12"/>
      <c r="AR114" s="12" t="e">
        <v>#N/A</v>
      </c>
      <c r="AS114" s="12" t="e">
        <v>#N/A</v>
      </c>
    </row>
    <row r="115" spans="1:45" x14ac:dyDescent="0.25">
      <c r="A115" s="13">
        <v>45540</v>
      </c>
      <c r="B115" s="13">
        <v>45546</v>
      </c>
      <c r="C115" s="12" t="s">
        <v>105</v>
      </c>
      <c r="D115" s="12" t="s">
        <v>106</v>
      </c>
      <c r="E115" s="12"/>
      <c r="F115" s="12"/>
      <c r="G115" s="23">
        <v>14</v>
      </c>
      <c r="H115" s="23" t="s">
        <v>351</v>
      </c>
      <c r="I115" s="31">
        <v>4870206415337</v>
      </c>
      <c r="J115" s="12" t="s">
        <v>352</v>
      </c>
      <c r="K115" s="23" t="s">
        <v>56</v>
      </c>
      <c r="L115" s="23" t="s">
        <v>349</v>
      </c>
      <c r="M115" s="23">
        <v>100007765</v>
      </c>
      <c r="N115" s="23" t="s">
        <v>337</v>
      </c>
      <c r="O115" s="23" t="s">
        <v>350</v>
      </c>
      <c r="P115" s="24">
        <v>11990</v>
      </c>
      <c r="Q115" s="24">
        <v>8990</v>
      </c>
      <c r="R115" s="17">
        <f t="shared" si="2"/>
        <v>-0.25020850708924103</v>
      </c>
      <c r="S115" s="18">
        <v>2117.5</v>
      </c>
      <c r="T115" s="18">
        <v>6805</v>
      </c>
      <c r="U115" s="18">
        <f>T115*Q115</f>
        <v>61176950</v>
      </c>
      <c r="V115" s="19">
        <f t="shared" si="3"/>
        <v>3.2136953955135774</v>
      </c>
      <c r="W115" s="19">
        <f>IFERROR(U115/(S115*P115),"")</f>
        <v>2.4096014683625571</v>
      </c>
      <c r="X115" s="12">
        <v>129</v>
      </c>
      <c r="Y115" s="12"/>
      <c r="Z115" s="12"/>
      <c r="AA115" s="12">
        <v>1</v>
      </c>
      <c r="AB115" s="12"/>
      <c r="AC115" s="12"/>
      <c r="AD115" s="12"/>
      <c r="AE115" s="12"/>
      <c r="AF115" s="12"/>
      <c r="AG115" s="12"/>
      <c r="AH115" s="12"/>
      <c r="AI115" s="12">
        <v>17</v>
      </c>
      <c r="AJ115" s="12" t="e">
        <v>#N/A</v>
      </c>
      <c r="AK115" s="12"/>
      <c r="AL115" s="12"/>
      <c r="AM115" s="12"/>
      <c r="AN115" s="12"/>
      <c r="AO115" s="12"/>
      <c r="AP115" s="12"/>
      <c r="AQ115" s="12"/>
      <c r="AR115" s="12" t="e">
        <v>#N/A</v>
      </c>
      <c r="AS115" s="12" t="e">
        <v>#N/A</v>
      </c>
    </row>
    <row r="116" spans="1:45" x14ac:dyDescent="0.25">
      <c r="A116" s="13">
        <v>45540</v>
      </c>
      <c r="B116" s="13">
        <v>45546</v>
      </c>
      <c r="C116" s="12" t="s">
        <v>105</v>
      </c>
      <c r="D116" s="12" t="s">
        <v>106</v>
      </c>
      <c r="E116" s="12"/>
      <c r="F116" s="12"/>
      <c r="G116" s="23">
        <v>14</v>
      </c>
      <c r="H116" s="23" t="s">
        <v>353</v>
      </c>
      <c r="I116" s="31">
        <v>4870206415344</v>
      </c>
      <c r="J116" s="12" t="s">
        <v>354</v>
      </c>
      <c r="K116" s="23" t="s">
        <v>56</v>
      </c>
      <c r="L116" s="23" t="s">
        <v>349</v>
      </c>
      <c r="M116" s="23">
        <v>100007765</v>
      </c>
      <c r="N116" s="23" t="s">
        <v>337</v>
      </c>
      <c r="O116" s="23" t="s">
        <v>350</v>
      </c>
      <c r="P116" s="24">
        <v>11990</v>
      </c>
      <c r="Q116" s="24">
        <v>8990</v>
      </c>
      <c r="R116" s="17">
        <f t="shared" si="2"/>
        <v>-0.25020850708924103</v>
      </c>
      <c r="S116" s="18">
        <v>2000</v>
      </c>
      <c r="T116" s="18">
        <v>5365</v>
      </c>
      <c r="U116" s="18">
        <f>T116*Q116</f>
        <v>48231350</v>
      </c>
      <c r="V116" s="19">
        <f t="shared" si="3"/>
        <v>2.6825000000000001</v>
      </c>
      <c r="W116" s="19">
        <f>IFERROR(U116/(S116*P116),"")</f>
        <v>2.0113156797331109</v>
      </c>
      <c r="X116" s="12">
        <v>129</v>
      </c>
      <c r="Y116" s="12"/>
      <c r="Z116" s="12"/>
      <c r="AA116" s="12">
        <v>1</v>
      </c>
      <c r="AB116" s="12"/>
      <c r="AC116" s="12"/>
      <c r="AD116" s="12"/>
      <c r="AE116" s="12"/>
      <c r="AF116" s="12"/>
      <c r="AG116" s="12"/>
      <c r="AH116" s="12"/>
      <c r="AI116" s="12">
        <v>17</v>
      </c>
      <c r="AJ116" s="12" t="e">
        <v>#N/A</v>
      </c>
      <c r="AK116" s="12"/>
      <c r="AL116" s="12"/>
      <c r="AM116" s="12"/>
      <c r="AN116" s="12"/>
      <c r="AO116" s="12"/>
      <c r="AP116" s="12"/>
      <c r="AQ116" s="12"/>
      <c r="AR116" s="12" t="e">
        <v>#N/A</v>
      </c>
      <c r="AS116" s="12" t="e">
        <v>#N/A</v>
      </c>
    </row>
    <row r="117" spans="1:45" x14ac:dyDescent="0.25">
      <c r="A117" s="13">
        <v>45540</v>
      </c>
      <c r="B117" s="13">
        <v>45546</v>
      </c>
      <c r="C117" s="12" t="s">
        <v>44</v>
      </c>
      <c r="D117" s="12" t="s">
        <v>45</v>
      </c>
      <c r="E117" s="12"/>
      <c r="F117" s="12"/>
      <c r="G117" s="23">
        <v>14</v>
      </c>
      <c r="H117" s="23" t="s">
        <v>355</v>
      </c>
      <c r="I117" s="31" t="s">
        <v>356</v>
      </c>
      <c r="J117" s="23" t="s">
        <v>357</v>
      </c>
      <c r="K117" s="23" t="s">
        <v>56</v>
      </c>
      <c r="L117" s="23" t="s">
        <v>358</v>
      </c>
      <c r="M117" s="23">
        <v>100004231</v>
      </c>
      <c r="N117" s="23" t="s">
        <v>359</v>
      </c>
      <c r="O117" s="23"/>
      <c r="P117" s="24">
        <v>14990</v>
      </c>
      <c r="Q117" s="24">
        <v>9990</v>
      </c>
      <c r="R117" s="17">
        <f t="shared" si="2"/>
        <v>-0.33355570380253508</v>
      </c>
      <c r="S117" s="18">
        <v>1309</v>
      </c>
      <c r="T117" s="18">
        <v>2383</v>
      </c>
      <c r="U117" s="18">
        <f>T117*Q117</f>
        <v>23806170</v>
      </c>
      <c r="V117" s="19">
        <f t="shared" si="3"/>
        <v>1.8204736440030558</v>
      </c>
      <c r="W117" s="19">
        <f>IFERROR(U117/(S117*P117),"")</f>
        <v>1.2132442764236508</v>
      </c>
      <c r="X117" s="12">
        <v>129</v>
      </c>
      <c r="Y117" s="12"/>
      <c r="Z117" s="12"/>
      <c r="AA117" s="12"/>
      <c r="AB117" s="12">
        <v>1</v>
      </c>
      <c r="AC117" s="12"/>
      <c r="AD117" s="12"/>
      <c r="AE117" s="12"/>
      <c r="AF117" s="12"/>
      <c r="AG117" s="12"/>
      <c r="AH117" s="12"/>
      <c r="AI117" s="12">
        <v>17</v>
      </c>
      <c r="AJ117" s="12">
        <v>4</v>
      </c>
      <c r="AK117" s="12"/>
      <c r="AL117" s="12"/>
      <c r="AM117" s="12"/>
      <c r="AN117" s="12"/>
      <c r="AO117" s="12"/>
      <c r="AP117" s="12"/>
      <c r="AQ117" s="12"/>
      <c r="AR117" s="12" t="e">
        <v>#N/A</v>
      </c>
      <c r="AS117" s="12" t="e">
        <v>#N/A</v>
      </c>
    </row>
    <row r="118" spans="1:45" x14ac:dyDescent="0.25">
      <c r="A118" s="13">
        <v>45540</v>
      </c>
      <c r="B118" s="13">
        <v>45546</v>
      </c>
      <c r="C118" s="12" t="s">
        <v>44</v>
      </c>
      <c r="D118" s="12" t="s">
        <v>45</v>
      </c>
      <c r="E118" s="12"/>
      <c r="F118" s="12"/>
      <c r="G118" s="23">
        <v>14</v>
      </c>
      <c r="H118" s="23" t="s">
        <v>360</v>
      </c>
      <c r="I118" s="31" t="s">
        <v>361</v>
      </c>
      <c r="J118" s="23" t="s">
        <v>362</v>
      </c>
      <c r="K118" s="23" t="s">
        <v>56</v>
      </c>
      <c r="L118" s="23" t="s">
        <v>358</v>
      </c>
      <c r="M118" s="23">
        <v>100004231</v>
      </c>
      <c r="N118" s="23" t="s">
        <v>359</v>
      </c>
      <c r="O118" s="23"/>
      <c r="P118" s="24">
        <v>14990</v>
      </c>
      <c r="Q118" s="24">
        <v>9990</v>
      </c>
      <c r="R118" s="17">
        <f t="shared" si="2"/>
        <v>-0.33355570380253508</v>
      </c>
      <c r="S118" s="18">
        <v>1666</v>
      </c>
      <c r="T118" s="18">
        <v>2907</v>
      </c>
      <c r="U118" s="18">
        <f>T118*Q118</f>
        <v>29040930</v>
      </c>
      <c r="V118" s="19">
        <f t="shared" si="3"/>
        <v>1.7448979591836735</v>
      </c>
      <c r="W118" s="19">
        <f>IFERROR(U118/(S118*P118),"")</f>
        <v>1.1628772923445563</v>
      </c>
      <c r="X118" s="12">
        <v>126</v>
      </c>
      <c r="Y118" s="12"/>
      <c r="Z118" s="12"/>
      <c r="AA118" s="12"/>
      <c r="AB118" s="12">
        <v>1</v>
      </c>
      <c r="AC118" s="12"/>
      <c r="AD118" s="12"/>
      <c r="AE118" s="12"/>
      <c r="AF118" s="12"/>
      <c r="AG118" s="12"/>
      <c r="AH118" s="12"/>
      <c r="AI118" s="12">
        <v>17</v>
      </c>
      <c r="AJ118" s="12">
        <v>1</v>
      </c>
      <c r="AK118" s="12"/>
      <c r="AL118" s="12"/>
      <c r="AM118" s="12"/>
      <c r="AN118" s="12"/>
      <c r="AO118" s="12"/>
      <c r="AP118" s="12"/>
      <c r="AQ118" s="12"/>
      <c r="AR118" s="12" t="e">
        <v>#N/A</v>
      </c>
      <c r="AS118" s="12" t="e">
        <v>#N/A</v>
      </c>
    </row>
    <row r="119" spans="1:45" x14ac:dyDescent="0.25">
      <c r="A119" s="13">
        <v>45540</v>
      </c>
      <c r="B119" s="13">
        <v>45546</v>
      </c>
      <c r="C119" s="12" t="s">
        <v>105</v>
      </c>
      <c r="D119" s="12" t="s">
        <v>106</v>
      </c>
      <c r="E119" s="12"/>
      <c r="F119" s="12"/>
      <c r="G119" s="23">
        <v>14</v>
      </c>
      <c r="H119" s="23" t="s">
        <v>363</v>
      </c>
      <c r="I119" s="31" t="s">
        <v>364</v>
      </c>
      <c r="J119" s="23" t="s">
        <v>365</v>
      </c>
      <c r="K119" s="23" t="s">
        <v>56</v>
      </c>
      <c r="L119" s="23" t="s">
        <v>366</v>
      </c>
      <c r="M119" s="23">
        <v>100003749</v>
      </c>
      <c r="N119" s="23" t="s">
        <v>367</v>
      </c>
      <c r="O119" s="23" t="s">
        <v>368</v>
      </c>
      <c r="P119" s="24">
        <v>4990</v>
      </c>
      <c r="Q119" s="24">
        <v>3990</v>
      </c>
      <c r="R119" s="17">
        <f t="shared" si="2"/>
        <v>-0.20040080160320639</v>
      </c>
      <c r="S119" s="18">
        <v>3934</v>
      </c>
      <c r="T119" s="18">
        <v>12096</v>
      </c>
      <c r="U119" s="18">
        <f>T119*Q119</f>
        <v>48263040</v>
      </c>
      <c r="V119" s="19">
        <f t="shared" si="3"/>
        <v>3.0747330960854091</v>
      </c>
      <c r="W119" s="19">
        <f>IFERROR(U119/(S119*P119),"")</f>
        <v>2.4585541189139843</v>
      </c>
      <c r="X119" s="12">
        <v>129</v>
      </c>
      <c r="Y119" s="12"/>
      <c r="Z119" s="12"/>
      <c r="AA119" s="12">
        <v>1</v>
      </c>
      <c r="AB119" s="12"/>
      <c r="AC119" s="12"/>
      <c r="AD119" s="12"/>
      <c r="AE119" s="12"/>
      <c r="AF119" s="12"/>
      <c r="AG119" s="12"/>
      <c r="AH119" s="12"/>
      <c r="AI119" s="12">
        <v>2</v>
      </c>
      <c r="AJ119" s="12">
        <v>4</v>
      </c>
      <c r="AK119" s="12"/>
      <c r="AL119" s="12"/>
      <c r="AM119" s="12"/>
      <c r="AN119" s="12"/>
      <c r="AO119" s="12"/>
      <c r="AP119" s="12"/>
      <c r="AQ119" s="12"/>
      <c r="AR119" s="12" t="e">
        <v>#N/A</v>
      </c>
      <c r="AS119" s="12" t="e">
        <v>#N/A</v>
      </c>
    </row>
    <row r="120" spans="1:45" x14ac:dyDescent="0.25">
      <c r="A120" s="13">
        <v>45540</v>
      </c>
      <c r="B120" s="13">
        <v>45546</v>
      </c>
      <c r="C120" s="12" t="s">
        <v>105</v>
      </c>
      <c r="D120" s="12" t="s">
        <v>106</v>
      </c>
      <c r="E120" s="12"/>
      <c r="F120" s="12"/>
      <c r="G120" s="23">
        <v>14</v>
      </c>
      <c r="H120" s="23" t="s">
        <v>369</v>
      </c>
      <c r="I120" s="31" t="s">
        <v>370</v>
      </c>
      <c r="J120" s="23" t="s">
        <v>371</v>
      </c>
      <c r="K120" s="23" t="s">
        <v>56</v>
      </c>
      <c r="L120" s="23" t="s">
        <v>366</v>
      </c>
      <c r="M120" s="23">
        <v>100003749</v>
      </c>
      <c r="N120" s="23" t="s">
        <v>367</v>
      </c>
      <c r="O120" s="23" t="s">
        <v>368</v>
      </c>
      <c r="P120" s="24">
        <v>4990</v>
      </c>
      <c r="Q120" s="24">
        <v>3990</v>
      </c>
      <c r="R120" s="17">
        <f t="shared" si="2"/>
        <v>-0.20040080160320639</v>
      </c>
      <c r="S120" s="18">
        <v>4700</v>
      </c>
      <c r="T120" s="18">
        <v>11779</v>
      </c>
      <c r="U120" s="18">
        <f>T120*Q120</f>
        <v>46998210</v>
      </c>
      <c r="V120" s="19">
        <f t="shared" si="3"/>
        <v>2.5061702127659573</v>
      </c>
      <c r="W120" s="19">
        <f>IFERROR(U120/(S120*P120),"")</f>
        <v>2.0039316931735813</v>
      </c>
      <c r="X120" s="12">
        <v>129</v>
      </c>
      <c r="Y120" s="12"/>
      <c r="Z120" s="12"/>
      <c r="AA120" s="12">
        <v>1</v>
      </c>
      <c r="AB120" s="12"/>
      <c r="AC120" s="12"/>
      <c r="AD120" s="12"/>
      <c r="AE120" s="12"/>
      <c r="AF120" s="12"/>
      <c r="AG120" s="12"/>
      <c r="AH120" s="12">
        <v>1</v>
      </c>
      <c r="AI120" s="12">
        <v>17</v>
      </c>
      <c r="AJ120" s="12">
        <v>4</v>
      </c>
      <c r="AK120" s="12">
        <v>1</v>
      </c>
      <c r="AL120" s="12"/>
      <c r="AM120" s="12"/>
      <c r="AN120" s="12"/>
      <c r="AO120" s="12"/>
      <c r="AP120" s="12"/>
      <c r="AQ120" s="12"/>
      <c r="AR120" s="12" t="e">
        <v>#N/A</v>
      </c>
      <c r="AS120" s="12" t="e">
        <v>#N/A</v>
      </c>
    </row>
    <row r="121" spans="1:45" x14ac:dyDescent="0.25">
      <c r="A121" s="13">
        <v>45540</v>
      </c>
      <c r="B121" s="13">
        <v>45546</v>
      </c>
      <c r="C121" s="12" t="s">
        <v>105</v>
      </c>
      <c r="D121" s="12" t="s">
        <v>106</v>
      </c>
      <c r="E121" s="12"/>
      <c r="F121" s="12"/>
      <c r="G121" s="23">
        <v>14</v>
      </c>
      <c r="H121" s="23" t="s">
        <v>372</v>
      </c>
      <c r="I121" s="31" t="s">
        <v>373</v>
      </c>
      <c r="J121" s="23" t="s">
        <v>374</v>
      </c>
      <c r="K121" s="23" t="s">
        <v>56</v>
      </c>
      <c r="L121" s="23" t="s">
        <v>366</v>
      </c>
      <c r="M121" s="23">
        <v>100003749</v>
      </c>
      <c r="N121" s="23" t="s">
        <v>367</v>
      </c>
      <c r="O121" s="23" t="s">
        <v>368</v>
      </c>
      <c r="P121" s="24">
        <v>4990</v>
      </c>
      <c r="Q121" s="24">
        <v>3990</v>
      </c>
      <c r="R121" s="17">
        <f t="shared" si="2"/>
        <v>-0.20040080160320639</v>
      </c>
      <c r="S121" s="18">
        <v>3800</v>
      </c>
      <c r="T121" s="18">
        <v>10806</v>
      </c>
      <c r="U121" s="18">
        <f>T121*Q121</f>
        <v>43115940</v>
      </c>
      <c r="V121" s="19">
        <f t="shared" si="3"/>
        <v>2.8436842105263156</v>
      </c>
      <c r="W121" s="19">
        <f>IFERROR(U121/(S121*P121),"")</f>
        <v>2.2738076152304609</v>
      </c>
      <c r="X121" s="12">
        <v>122</v>
      </c>
      <c r="Y121" s="12"/>
      <c r="Z121" s="12"/>
      <c r="AA121" s="12">
        <v>1</v>
      </c>
      <c r="AB121" s="12"/>
      <c r="AC121" s="12"/>
      <c r="AD121" s="12"/>
      <c r="AE121" s="12"/>
      <c r="AF121" s="12"/>
      <c r="AG121" s="12"/>
      <c r="AH121" s="12">
        <v>1</v>
      </c>
      <c r="AI121" s="12">
        <v>17</v>
      </c>
      <c r="AJ121" s="12">
        <v>4</v>
      </c>
      <c r="AK121" s="12">
        <v>1</v>
      </c>
      <c r="AL121" s="12"/>
      <c r="AM121" s="12"/>
      <c r="AN121" s="12"/>
      <c r="AO121" s="12"/>
      <c r="AP121" s="12"/>
      <c r="AQ121" s="12"/>
      <c r="AR121" s="12" t="e">
        <v>#N/A</v>
      </c>
      <c r="AS121" s="12" t="e">
        <v>#N/A</v>
      </c>
    </row>
    <row r="122" spans="1:45" x14ac:dyDescent="0.25">
      <c r="A122" s="13">
        <v>45540</v>
      </c>
      <c r="B122" s="13">
        <v>45546</v>
      </c>
      <c r="C122" s="12" t="s">
        <v>105</v>
      </c>
      <c r="D122" s="12" t="s">
        <v>106</v>
      </c>
      <c r="E122" s="12"/>
      <c r="F122" s="12"/>
      <c r="G122" s="23">
        <v>14</v>
      </c>
      <c r="H122" s="23" t="s">
        <v>375</v>
      </c>
      <c r="I122" s="31" t="s">
        <v>376</v>
      </c>
      <c r="J122" s="23" t="s">
        <v>377</v>
      </c>
      <c r="K122" s="23" t="s">
        <v>56</v>
      </c>
      <c r="L122" s="23" t="s">
        <v>366</v>
      </c>
      <c r="M122" s="23">
        <v>100003749</v>
      </c>
      <c r="N122" s="23" t="s">
        <v>367</v>
      </c>
      <c r="O122" s="23" t="s">
        <v>368</v>
      </c>
      <c r="P122" s="24">
        <v>4990</v>
      </c>
      <c r="Q122" s="24">
        <v>3990</v>
      </c>
      <c r="R122" s="17">
        <f t="shared" si="2"/>
        <v>-0.20040080160320639</v>
      </c>
      <c r="S122" s="18">
        <v>3773</v>
      </c>
      <c r="T122" s="18">
        <v>9318</v>
      </c>
      <c r="U122" s="18">
        <f>T122*Q122</f>
        <v>37178820</v>
      </c>
      <c r="V122" s="19">
        <f t="shared" si="3"/>
        <v>2.4696527961834085</v>
      </c>
      <c r="W122" s="19">
        <f>IFERROR(U122/(S122*P122),"")</f>
        <v>1.9747323961466532</v>
      </c>
      <c r="X122" s="12">
        <v>122</v>
      </c>
      <c r="Y122" s="12"/>
      <c r="Z122" s="12"/>
      <c r="AA122" s="12">
        <v>1</v>
      </c>
      <c r="AB122" s="12"/>
      <c r="AC122" s="12"/>
      <c r="AD122" s="12"/>
      <c r="AE122" s="12"/>
      <c r="AF122" s="12"/>
      <c r="AG122" s="12"/>
      <c r="AH122" s="12">
        <v>1</v>
      </c>
      <c r="AI122" s="12">
        <v>17</v>
      </c>
      <c r="AJ122" s="12">
        <v>4</v>
      </c>
      <c r="AK122" s="12">
        <v>1</v>
      </c>
      <c r="AL122" s="12"/>
      <c r="AM122" s="12"/>
      <c r="AN122" s="12"/>
      <c r="AO122" s="12"/>
      <c r="AP122" s="12"/>
      <c r="AQ122" s="12"/>
      <c r="AR122" s="12" t="e">
        <v>#N/A</v>
      </c>
      <c r="AS122" s="12" t="e">
        <v>#N/A</v>
      </c>
    </row>
    <row r="123" spans="1:45" x14ac:dyDescent="0.25">
      <c r="A123" s="13">
        <v>45540</v>
      </c>
      <c r="B123" s="13">
        <v>45546</v>
      </c>
      <c r="C123" s="12" t="s">
        <v>105</v>
      </c>
      <c r="D123" s="12" t="s">
        <v>106</v>
      </c>
      <c r="E123" s="12"/>
      <c r="F123" s="12"/>
      <c r="G123" s="23">
        <v>14</v>
      </c>
      <c r="H123" s="23" t="s">
        <v>378</v>
      </c>
      <c r="I123" s="31" t="s">
        <v>379</v>
      </c>
      <c r="J123" s="23" t="s">
        <v>380</v>
      </c>
      <c r="K123" s="23" t="s">
        <v>56</v>
      </c>
      <c r="L123" s="23" t="s">
        <v>366</v>
      </c>
      <c r="M123" s="23">
        <v>100003749</v>
      </c>
      <c r="N123" s="23" t="s">
        <v>367</v>
      </c>
      <c r="O123" s="23" t="s">
        <v>368</v>
      </c>
      <c r="P123" s="24">
        <v>4990</v>
      </c>
      <c r="Q123" s="24">
        <v>3990</v>
      </c>
      <c r="R123" s="17">
        <f t="shared" si="2"/>
        <v>-0.20040080160320639</v>
      </c>
      <c r="S123" s="18">
        <v>5218.5</v>
      </c>
      <c r="T123" s="18">
        <v>12100</v>
      </c>
      <c r="U123" s="18">
        <f>T123*Q123</f>
        <v>48279000</v>
      </c>
      <c r="V123" s="19">
        <f t="shared" si="3"/>
        <v>2.3186739484526204</v>
      </c>
      <c r="W123" s="19">
        <f>IFERROR(U123/(S123*P123),"")</f>
        <v>1.8540098305262436</v>
      </c>
      <c r="X123" s="12">
        <v>107</v>
      </c>
      <c r="Y123" s="12"/>
      <c r="Z123" s="12"/>
      <c r="AA123" s="12">
        <v>1</v>
      </c>
      <c r="AB123" s="12"/>
      <c r="AC123" s="12"/>
      <c r="AD123" s="12"/>
      <c r="AE123" s="12"/>
      <c r="AF123" s="12"/>
      <c r="AG123" s="12"/>
      <c r="AH123" s="12">
        <v>1</v>
      </c>
      <c r="AI123" s="12">
        <v>17</v>
      </c>
      <c r="AJ123" s="12">
        <v>4</v>
      </c>
      <c r="AK123" s="12">
        <v>1</v>
      </c>
      <c r="AL123" s="12"/>
      <c r="AM123" s="12"/>
      <c r="AN123" s="12"/>
      <c r="AO123" s="12"/>
      <c r="AP123" s="12"/>
      <c r="AQ123" s="12"/>
      <c r="AR123" s="12" t="e">
        <v>#N/A</v>
      </c>
      <c r="AS123" s="12" t="e">
        <v>#N/A</v>
      </c>
    </row>
    <row r="124" spans="1:45" x14ac:dyDescent="0.25">
      <c r="A124" s="13">
        <v>45540</v>
      </c>
      <c r="B124" s="13">
        <v>45546</v>
      </c>
      <c r="C124" s="12" t="s">
        <v>105</v>
      </c>
      <c r="D124" s="12" t="s">
        <v>106</v>
      </c>
      <c r="E124" s="12"/>
      <c r="F124" s="12"/>
      <c r="G124" s="23">
        <v>14</v>
      </c>
      <c r="H124" s="23" t="s">
        <v>381</v>
      </c>
      <c r="I124" s="31" t="s">
        <v>382</v>
      </c>
      <c r="J124" s="23" t="s">
        <v>383</v>
      </c>
      <c r="K124" s="23" t="s">
        <v>56</v>
      </c>
      <c r="L124" s="23" t="s">
        <v>366</v>
      </c>
      <c r="M124" s="23">
        <v>100003749</v>
      </c>
      <c r="N124" s="23" t="s">
        <v>367</v>
      </c>
      <c r="O124" s="23" t="s">
        <v>368</v>
      </c>
      <c r="P124" s="24">
        <v>4990</v>
      </c>
      <c r="Q124" s="24">
        <v>3990</v>
      </c>
      <c r="R124" s="17">
        <f t="shared" si="2"/>
        <v>-0.20040080160320639</v>
      </c>
      <c r="S124" s="18">
        <v>3447.5</v>
      </c>
      <c r="T124" s="18">
        <v>8000</v>
      </c>
      <c r="U124" s="18">
        <f>T124*Q124</f>
        <v>31920000</v>
      </c>
      <c r="V124" s="19">
        <f t="shared" si="3"/>
        <v>2.3205221174764321</v>
      </c>
      <c r="W124" s="19">
        <f>IFERROR(U124/(S124*P124),"")</f>
        <v>1.8554876249961854</v>
      </c>
      <c r="X124" s="12">
        <v>107</v>
      </c>
      <c r="Y124" s="12"/>
      <c r="Z124" s="12"/>
      <c r="AA124" s="12">
        <v>1</v>
      </c>
      <c r="AB124" s="12"/>
      <c r="AC124" s="12"/>
      <c r="AD124" s="12"/>
      <c r="AE124" s="12"/>
      <c r="AF124" s="12"/>
      <c r="AG124" s="12"/>
      <c r="AH124" s="12">
        <v>1</v>
      </c>
      <c r="AI124" s="12">
        <v>17</v>
      </c>
      <c r="AJ124" s="12">
        <v>4</v>
      </c>
      <c r="AK124" s="12">
        <v>1</v>
      </c>
      <c r="AL124" s="12"/>
      <c r="AM124" s="12"/>
      <c r="AN124" s="12"/>
      <c r="AO124" s="12"/>
      <c r="AP124" s="12"/>
      <c r="AQ124" s="12"/>
      <c r="AR124" s="12" t="e">
        <v>#N/A</v>
      </c>
      <c r="AS124" s="12" t="e">
        <v>#N/A</v>
      </c>
    </row>
    <row r="125" spans="1:45" x14ac:dyDescent="0.25">
      <c r="A125" s="13">
        <v>45540</v>
      </c>
      <c r="B125" s="13">
        <v>45546</v>
      </c>
      <c r="C125" s="12" t="s">
        <v>44</v>
      </c>
      <c r="D125" s="12" t="s">
        <v>45</v>
      </c>
      <c r="E125" s="12"/>
      <c r="F125" s="12"/>
      <c r="G125" s="23">
        <v>14</v>
      </c>
      <c r="H125" s="23" t="s">
        <v>384</v>
      </c>
      <c r="I125" s="31">
        <v>0</v>
      </c>
      <c r="J125" s="23" t="s">
        <v>385</v>
      </c>
      <c r="K125" s="23" t="s">
        <v>56</v>
      </c>
      <c r="L125" s="23" t="s">
        <v>386</v>
      </c>
      <c r="M125" s="23">
        <v>100004665</v>
      </c>
      <c r="N125" s="23" t="s">
        <v>387</v>
      </c>
      <c r="O125" s="23"/>
      <c r="P125" s="24">
        <v>8990</v>
      </c>
      <c r="Q125" s="24">
        <v>7490</v>
      </c>
      <c r="R125" s="17">
        <f t="shared" si="2"/>
        <v>-0.16685205784204671</v>
      </c>
      <c r="S125" s="18">
        <v>2604</v>
      </c>
      <c r="T125" s="18">
        <v>4500</v>
      </c>
      <c r="U125" s="18">
        <f>T125*Q125</f>
        <v>33705000</v>
      </c>
      <c r="V125" s="19">
        <f t="shared" si="3"/>
        <v>1.728110599078341</v>
      </c>
      <c r="W125" s="19">
        <f>IFERROR(U125/(S125*P125),"")</f>
        <v>1.4397717894434676</v>
      </c>
      <c r="X125" s="12">
        <v>129</v>
      </c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>
        <v>17</v>
      </c>
      <c r="AJ125" s="12">
        <v>4</v>
      </c>
      <c r="AK125" s="12"/>
      <c r="AL125" s="12"/>
      <c r="AM125" s="12"/>
      <c r="AN125" s="12"/>
      <c r="AO125" s="12"/>
      <c r="AP125" s="12"/>
      <c r="AQ125" s="12"/>
      <c r="AR125" s="12" t="e">
        <v>#N/A</v>
      </c>
      <c r="AS125" s="12" t="e">
        <v>#N/A</v>
      </c>
    </row>
    <row r="126" spans="1:45" x14ac:dyDescent="0.25">
      <c r="A126" s="13">
        <v>45540</v>
      </c>
      <c r="B126" s="13">
        <v>45546</v>
      </c>
      <c r="C126" s="12" t="s">
        <v>44</v>
      </c>
      <c r="D126" s="12" t="s">
        <v>45</v>
      </c>
      <c r="E126" s="12"/>
      <c r="F126" s="12"/>
      <c r="G126" s="23">
        <v>14</v>
      </c>
      <c r="H126" s="23" t="s">
        <v>388</v>
      </c>
      <c r="I126" s="31">
        <v>0</v>
      </c>
      <c r="J126" s="23" t="s">
        <v>389</v>
      </c>
      <c r="K126" s="23" t="s">
        <v>56</v>
      </c>
      <c r="L126" s="23" t="s">
        <v>386</v>
      </c>
      <c r="M126" s="23">
        <v>100004665</v>
      </c>
      <c r="N126" s="23" t="s">
        <v>387</v>
      </c>
      <c r="O126" s="23"/>
      <c r="P126" s="24">
        <v>8990</v>
      </c>
      <c r="Q126" s="24">
        <v>7490</v>
      </c>
      <c r="R126" s="17">
        <f t="shared" si="2"/>
        <v>-0.16685205784204671</v>
      </c>
      <c r="S126" s="18">
        <v>2247</v>
      </c>
      <c r="T126" s="18">
        <v>3900</v>
      </c>
      <c r="U126" s="18">
        <f>T126*Q126</f>
        <v>29211000</v>
      </c>
      <c r="V126" s="19">
        <f t="shared" si="3"/>
        <v>1.7356475300400533</v>
      </c>
      <c r="W126" s="19">
        <f>IFERROR(U126/(S126*P126),"")</f>
        <v>1.4460511679644048</v>
      </c>
      <c r="X126" s="12">
        <v>129</v>
      </c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>
        <v>17</v>
      </c>
      <c r="AJ126" s="12">
        <v>4</v>
      </c>
      <c r="AK126" s="12"/>
      <c r="AL126" s="12"/>
      <c r="AM126" s="12"/>
      <c r="AN126" s="12"/>
      <c r="AO126" s="12"/>
      <c r="AP126" s="12"/>
      <c r="AQ126" s="12"/>
      <c r="AR126" s="12" t="e">
        <v>#N/A</v>
      </c>
      <c r="AS126" s="12" t="e">
        <v>#N/A</v>
      </c>
    </row>
    <row r="127" spans="1:45" x14ac:dyDescent="0.25">
      <c r="A127" s="13">
        <v>45540</v>
      </c>
      <c r="B127" s="13">
        <v>45546</v>
      </c>
      <c r="C127" s="12" t="s">
        <v>44</v>
      </c>
      <c r="D127" s="12" t="s">
        <v>45</v>
      </c>
      <c r="E127" s="12"/>
      <c r="F127" s="12"/>
      <c r="G127" s="23">
        <v>14</v>
      </c>
      <c r="H127" s="23" t="s">
        <v>390</v>
      </c>
      <c r="I127" s="31">
        <v>0</v>
      </c>
      <c r="J127" s="23" t="s">
        <v>391</v>
      </c>
      <c r="K127" s="23" t="s">
        <v>56</v>
      </c>
      <c r="L127" s="23" t="s">
        <v>386</v>
      </c>
      <c r="M127" s="23">
        <v>100004665</v>
      </c>
      <c r="N127" s="23" t="s">
        <v>387</v>
      </c>
      <c r="O127" s="23"/>
      <c r="P127" s="24">
        <v>8990</v>
      </c>
      <c r="Q127" s="24">
        <v>7490</v>
      </c>
      <c r="R127" s="17">
        <f t="shared" si="2"/>
        <v>-0.16685205784204671</v>
      </c>
      <c r="S127" s="18">
        <v>3056</v>
      </c>
      <c r="T127" s="18">
        <v>5100</v>
      </c>
      <c r="U127" s="18">
        <f>T127*Q127</f>
        <v>38199000</v>
      </c>
      <c r="V127" s="19">
        <f t="shared" si="3"/>
        <v>1.668848167539267</v>
      </c>
      <c r="W127" s="19">
        <f>IFERROR(U127/(S127*P127),"")</f>
        <v>1.3903974165594115</v>
      </c>
      <c r="X127" s="12">
        <v>129</v>
      </c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>
        <v>17</v>
      </c>
      <c r="AJ127" s="12">
        <v>4</v>
      </c>
      <c r="AK127" s="12"/>
      <c r="AL127" s="12"/>
      <c r="AM127" s="12"/>
      <c r="AN127" s="12"/>
      <c r="AO127" s="12"/>
      <c r="AP127" s="12"/>
      <c r="AQ127" s="12"/>
      <c r="AR127" s="12" t="e">
        <v>#N/A</v>
      </c>
      <c r="AS127" s="12" t="e">
        <v>#N/A</v>
      </c>
    </row>
    <row r="128" spans="1:45" x14ac:dyDescent="0.25">
      <c r="A128" s="13">
        <v>45540</v>
      </c>
      <c r="B128" s="13">
        <v>45546</v>
      </c>
      <c r="C128" s="12" t="s">
        <v>44</v>
      </c>
      <c r="D128" s="12" t="s">
        <v>45</v>
      </c>
      <c r="E128" s="12"/>
      <c r="F128" s="12"/>
      <c r="G128" s="23">
        <v>14</v>
      </c>
      <c r="H128" s="23" t="s">
        <v>392</v>
      </c>
      <c r="I128" s="31">
        <v>0</v>
      </c>
      <c r="J128" s="23" t="s">
        <v>393</v>
      </c>
      <c r="K128" s="23" t="s">
        <v>56</v>
      </c>
      <c r="L128" s="23" t="s">
        <v>386</v>
      </c>
      <c r="M128" s="23">
        <v>100004665</v>
      </c>
      <c r="N128" s="23" t="s">
        <v>387</v>
      </c>
      <c r="O128" s="23"/>
      <c r="P128" s="24">
        <v>8990</v>
      </c>
      <c r="Q128" s="24">
        <v>7490</v>
      </c>
      <c r="R128" s="17">
        <f t="shared" si="2"/>
        <v>-0.16685205784204671</v>
      </c>
      <c r="S128" s="18">
        <v>2700</v>
      </c>
      <c r="T128" s="18">
        <v>4300</v>
      </c>
      <c r="U128" s="18">
        <f>T128*Q128</f>
        <v>32207000</v>
      </c>
      <c r="V128" s="19">
        <f t="shared" si="3"/>
        <v>1.5925925925925926</v>
      </c>
      <c r="W128" s="19">
        <f>IFERROR(U128/(S128*P128),"")</f>
        <v>1.3268652412145181</v>
      </c>
      <c r="X128" s="12">
        <v>129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>
        <v>1</v>
      </c>
      <c r="AI128" s="12">
        <v>17</v>
      </c>
      <c r="AJ128" s="12">
        <v>4</v>
      </c>
      <c r="AK128" s="12">
        <v>1</v>
      </c>
      <c r="AL128" s="12"/>
      <c r="AM128" s="12"/>
      <c r="AN128" s="12"/>
      <c r="AO128" s="12"/>
      <c r="AP128" s="12"/>
      <c r="AQ128" s="12"/>
      <c r="AR128" s="12" t="e">
        <v>#N/A</v>
      </c>
      <c r="AS128" s="12" t="e">
        <v>#N/A</v>
      </c>
    </row>
    <row r="129" spans="1:45" x14ac:dyDescent="0.25">
      <c r="A129" s="13">
        <v>45540</v>
      </c>
      <c r="B129" s="13">
        <v>45546</v>
      </c>
      <c r="C129" s="12" t="s">
        <v>44</v>
      </c>
      <c r="D129" s="12" t="s">
        <v>45</v>
      </c>
      <c r="E129" s="12"/>
      <c r="F129" s="12"/>
      <c r="G129" s="12">
        <v>14</v>
      </c>
      <c r="H129" s="12" t="s">
        <v>394</v>
      </c>
      <c r="I129" s="34" t="s">
        <v>395</v>
      </c>
      <c r="J129" s="12" t="s">
        <v>396</v>
      </c>
      <c r="K129" s="12" t="s">
        <v>56</v>
      </c>
      <c r="L129" s="12" t="s">
        <v>397</v>
      </c>
      <c r="M129" s="12">
        <v>100009848</v>
      </c>
      <c r="N129" s="12" t="s">
        <v>398</v>
      </c>
      <c r="O129" s="12"/>
      <c r="P129" s="24">
        <v>21990</v>
      </c>
      <c r="Q129" s="24">
        <v>17990</v>
      </c>
      <c r="R129" s="17">
        <f t="shared" si="2"/>
        <v>-0.1819008640291041</v>
      </c>
      <c r="S129" s="18">
        <v>2338</v>
      </c>
      <c r="T129" s="18">
        <v>3100</v>
      </c>
      <c r="U129" s="18">
        <f>T129*Q129</f>
        <v>55769000</v>
      </c>
      <c r="V129" s="19">
        <f t="shared" si="3"/>
        <v>1.3259195893926432</v>
      </c>
      <c r="W129" s="19">
        <f>IFERROR(U129/(S129*P129),"")</f>
        <v>1.0847336704490065</v>
      </c>
      <c r="X129" s="12">
        <v>127</v>
      </c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>
        <v>17</v>
      </c>
      <c r="AJ129" s="12">
        <v>4</v>
      </c>
      <c r="AK129" s="12"/>
      <c r="AL129" s="12"/>
      <c r="AM129" s="12"/>
      <c r="AN129" s="12"/>
      <c r="AO129" s="12"/>
      <c r="AP129" s="12"/>
      <c r="AQ129" s="12"/>
      <c r="AR129" s="12" t="e">
        <v>#N/A</v>
      </c>
      <c r="AS129" s="12" t="e">
        <v>#N/A</v>
      </c>
    </row>
    <row r="130" spans="1:45" x14ac:dyDescent="0.25">
      <c r="A130" s="13">
        <v>45540</v>
      </c>
      <c r="B130" s="13">
        <v>45546</v>
      </c>
      <c r="C130" s="12" t="s">
        <v>44</v>
      </c>
      <c r="D130" s="12" t="s">
        <v>45</v>
      </c>
      <c r="E130" s="12"/>
      <c r="F130" s="12"/>
      <c r="G130" s="12">
        <v>27</v>
      </c>
      <c r="H130" s="26" t="s">
        <v>399</v>
      </c>
      <c r="I130" s="34">
        <v>3073781171624</v>
      </c>
      <c r="J130" s="12" t="s">
        <v>400</v>
      </c>
      <c r="K130" s="12">
        <v>0</v>
      </c>
      <c r="L130" s="12" t="s">
        <v>401</v>
      </c>
      <c r="M130" s="12">
        <v>200000302</v>
      </c>
      <c r="N130" s="12" t="s">
        <v>402</v>
      </c>
      <c r="O130" s="12"/>
      <c r="P130" s="24">
        <v>49990</v>
      </c>
      <c r="Q130" s="24">
        <v>41990</v>
      </c>
      <c r="R130" s="17">
        <f t="shared" ref="R130:R193" si="6">Q130/P130-1</f>
        <v>-0.16003200640128024</v>
      </c>
      <c r="S130" s="18">
        <v>200</v>
      </c>
      <c r="T130" s="18">
        <v>735</v>
      </c>
      <c r="U130" s="18">
        <f>T130*Q130</f>
        <v>30862650</v>
      </c>
      <c r="V130" s="19">
        <f t="shared" ref="V130:V193" si="7">IFERROR(T130/S130,"")</f>
        <v>3.6749999999999998</v>
      </c>
      <c r="W130" s="19">
        <f>IFERROR(U130/(S130*P130),"")</f>
        <v>3.0868823764752951</v>
      </c>
      <c r="X130" s="12">
        <v>123</v>
      </c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>
        <v>15</v>
      </c>
      <c r="AJ130" s="12">
        <v>1</v>
      </c>
      <c r="AK130" s="12"/>
      <c r="AL130" s="12"/>
      <c r="AM130" s="12"/>
      <c r="AN130" s="12"/>
      <c r="AO130" s="12"/>
      <c r="AP130" s="12"/>
      <c r="AQ130" s="12"/>
      <c r="AR130" s="12" t="e">
        <v>#N/A</v>
      </c>
      <c r="AS130" s="12" t="e">
        <v>#N/A</v>
      </c>
    </row>
    <row r="131" spans="1:45" x14ac:dyDescent="0.25">
      <c r="A131" s="13">
        <v>45540</v>
      </c>
      <c r="B131" s="13">
        <v>45546</v>
      </c>
      <c r="C131" s="12" t="s">
        <v>44</v>
      </c>
      <c r="D131" s="12" t="s">
        <v>45</v>
      </c>
      <c r="E131" s="12"/>
      <c r="F131" s="12"/>
      <c r="G131" s="12">
        <v>27</v>
      </c>
      <c r="H131" s="26" t="s">
        <v>403</v>
      </c>
      <c r="I131" s="34">
        <v>3073781171587</v>
      </c>
      <c r="J131" s="12" t="s">
        <v>404</v>
      </c>
      <c r="K131" s="12">
        <v>0</v>
      </c>
      <c r="L131" s="12" t="s">
        <v>401</v>
      </c>
      <c r="M131" s="12">
        <v>200000302</v>
      </c>
      <c r="N131" s="12" t="s">
        <v>402</v>
      </c>
      <c r="O131" s="12"/>
      <c r="P131" s="24">
        <v>28990</v>
      </c>
      <c r="Q131" s="24">
        <v>23990</v>
      </c>
      <c r="R131" s="17">
        <f t="shared" si="6"/>
        <v>-0.17247326664367024</v>
      </c>
      <c r="S131" s="18">
        <v>250</v>
      </c>
      <c r="T131" s="18">
        <v>1500</v>
      </c>
      <c r="U131" s="18">
        <f>T131*Q131</f>
        <v>35985000</v>
      </c>
      <c r="V131" s="19">
        <f t="shared" si="7"/>
        <v>6</v>
      </c>
      <c r="W131" s="19">
        <f>IFERROR(U131/(S131*P131),"")</f>
        <v>4.9651604001379788</v>
      </c>
      <c r="X131" s="12">
        <v>123</v>
      </c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>
        <v>15</v>
      </c>
      <c r="AJ131" s="12">
        <v>1</v>
      </c>
      <c r="AK131" s="12"/>
      <c r="AL131" s="12"/>
      <c r="AM131" s="12"/>
      <c r="AN131" s="12"/>
      <c r="AO131" s="12"/>
      <c r="AP131" s="12"/>
      <c r="AQ131" s="12"/>
      <c r="AR131" s="12" t="e">
        <v>#N/A</v>
      </c>
      <c r="AS131" s="12" t="e">
        <v>#N/A</v>
      </c>
    </row>
    <row r="132" spans="1:45" x14ac:dyDescent="0.25">
      <c r="A132" s="13">
        <v>45540</v>
      </c>
      <c r="B132" s="13">
        <v>45546</v>
      </c>
      <c r="C132" s="12" t="s">
        <v>44</v>
      </c>
      <c r="D132" s="12" t="s">
        <v>45</v>
      </c>
      <c r="E132" s="12"/>
      <c r="F132" s="12"/>
      <c r="G132" s="12">
        <v>27</v>
      </c>
      <c r="H132" s="26" t="s">
        <v>405</v>
      </c>
      <c r="I132" s="34">
        <v>8002670011913</v>
      </c>
      <c r="J132" s="12" t="s">
        <v>406</v>
      </c>
      <c r="K132" s="12">
        <v>0</v>
      </c>
      <c r="L132" s="12" t="s">
        <v>407</v>
      </c>
      <c r="M132" s="12">
        <v>200000545</v>
      </c>
      <c r="N132" s="12" t="s">
        <v>408</v>
      </c>
      <c r="O132" s="12"/>
      <c r="P132" s="24">
        <v>74990</v>
      </c>
      <c r="Q132" s="24">
        <v>59990</v>
      </c>
      <c r="R132" s="17">
        <f t="shared" si="6"/>
        <v>-0.20002667022269638</v>
      </c>
      <c r="S132" s="18">
        <v>49</v>
      </c>
      <c r="T132" s="18">
        <v>180</v>
      </c>
      <c r="U132" s="18">
        <f>T132*Q132</f>
        <v>10798200</v>
      </c>
      <c r="V132" s="19">
        <f t="shared" si="7"/>
        <v>3.6734693877551021</v>
      </c>
      <c r="W132" s="19">
        <f>IFERROR(U132/(S132*P132),"")</f>
        <v>2.9386775379574419</v>
      </c>
      <c r="X132" s="12">
        <v>46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 t="e">
        <v>#N/A</v>
      </c>
      <c r="AJ132" s="12" t="e">
        <v>#N/A</v>
      </c>
      <c r="AK132" s="12"/>
      <c r="AL132" s="12"/>
      <c r="AM132" s="12"/>
      <c r="AN132" s="12"/>
      <c r="AO132" s="12"/>
      <c r="AP132" s="12"/>
      <c r="AQ132" s="12"/>
      <c r="AR132" s="12" t="e">
        <v>#N/A</v>
      </c>
      <c r="AS132" s="12" t="e">
        <v>#N/A</v>
      </c>
    </row>
    <row r="133" spans="1:45" x14ac:dyDescent="0.25">
      <c r="A133" s="13">
        <v>45540</v>
      </c>
      <c r="B133" s="13">
        <v>45546</v>
      </c>
      <c r="C133" s="12" t="s">
        <v>44</v>
      </c>
      <c r="D133" s="12" t="s">
        <v>45</v>
      </c>
      <c r="E133" s="12"/>
      <c r="F133" s="12"/>
      <c r="G133" s="12">
        <v>27</v>
      </c>
      <c r="H133" s="26" t="s">
        <v>409</v>
      </c>
      <c r="I133" s="34">
        <v>8002670058215</v>
      </c>
      <c r="J133" s="12" t="s">
        <v>410</v>
      </c>
      <c r="K133" s="12">
        <v>0</v>
      </c>
      <c r="L133" s="12" t="s">
        <v>407</v>
      </c>
      <c r="M133" s="12">
        <v>200000545</v>
      </c>
      <c r="N133" s="12" t="s">
        <v>408</v>
      </c>
      <c r="O133" s="12"/>
      <c r="P133" s="24">
        <v>69990</v>
      </c>
      <c r="Q133" s="24">
        <v>55990</v>
      </c>
      <c r="R133" s="17">
        <f t="shared" si="6"/>
        <v>-0.20002857551078723</v>
      </c>
      <c r="S133" s="18">
        <v>42</v>
      </c>
      <c r="T133" s="18">
        <v>140</v>
      </c>
      <c r="U133" s="18">
        <f>T133*Q133</f>
        <v>7838600</v>
      </c>
      <c r="V133" s="19">
        <f t="shared" si="7"/>
        <v>3.3333333333333335</v>
      </c>
      <c r="W133" s="19">
        <f>IFERROR(U133/(S133*P133),"")</f>
        <v>2.6665714149640425</v>
      </c>
      <c r="X133" s="12">
        <v>46</v>
      </c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 t="e">
        <v>#N/A</v>
      </c>
      <c r="AJ133" s="12" t="e">
        <v>#N/A</v>
      </c>
      <c r="AK133" s="12"/>
      <c r="AL133" s="12"/>
      <c r="AM133" s="12"/>
      <c r="AN133" s="12"/>
      <c r="AO133" s="12"/>
      <c r="AP133" s="12"/>
      <c r="AQ133" s="12"/>
      <c r="AR133" s="12" t="e">
        <v>#N/A</v>
      </c>
      <c r="AS133" s="12" t="e">
        <v>#N/A</v>
      </c>
    </row>
    <row r="134" spans="1:45" x14ac:dyDescent="0.25">
      <c r="A134" s="13">
        <v>45540</v>
      </c>
      <c r="B134" s="13">
        <v>45546</v>
      </c>
      <c r="C134" s="12" t="s">
        <v>44</v>
      </c>
      <c r="D134" s="12" t="s">
        <v>45</v>
      </c>
      <c r="E134" s="12"/>
      <c r="F134" s="12"/>
      <c r="G134" s="12">
        <v>27</v>
      </c>
      <c r="H134" s="26" t="s">
        <v>411</v>
      </c>
      <c r="I134" s="34">
        <v>8002670008517</v>
      </c>
      <c r="J134" s="12" t="s">
        <v>412</v>
      </c>
      <c r="K134" s="12">
        <v>0</v>
      </c>
      <c r="L134" s="12" t="s">
        <v>407</v>
      </c>
      <c r="M134" s="12">
        <v>200000545</v>
      </c>
      <c r="N134" s="12" t="s">
        <v>408</v>
      </c>
      <c r="O134" s="12"/>
      <c r="P134" s="24">
        <v>74990</v>
      </c>
      <c r="Q134" s="24">
        <v>59990</v>
      </c>
      <c r="R134" s="17">
        <f t="shared" si="6"/>
        <v>-0.20002667022269638</v>
      </c>
      <c r="S134" s="18"/>
      <c r="T134" s="18">
        <v>140</v>
      </c>
      <c r="U134" s="18">
        <f>T134*Q134</f>
        <v>8398600</v>
      </c>
      <c r="V134" s="19" t="str">
        <f t="shared" si="7"/>
        <v/>
      </c>
      <c r="W134" s="19" t="str">
        <f>IFERROR(U134/(S134*P134),"")</f>
        <v/>
      </c>
      <c r="X134" s="12">
        <v>47</v>
      </c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 t="e">
        <v>#N/A</v>
      </c>
      <c r="AJ134" s="12" t="e">
        <v>#N/A</v>
      </c>
      <c r="AK134" s="12"/>
      <c r="AL134" s="12"/>
      <c r="AM134" s="12"/>
      <c r="AN134" s="12"/>
      <c r="AO134" s="12"/>
      <c r="AP134" s="12"/>
      <c r="AQ134" s="12"/>
      <c r="AR134" s="12" t="e">
        <v>#N/A</v>
      </c>
      <c r="AS134" s="12" t="e">
        <v>#N/A</v>
      </c>
    </row>
    <row r="135" spans="1:45" x14ac:dyDescent="0.25">
      <c r="A135" s="13">
        <v>45540</v>
      </c>
      <c r="B135" s="13">
        <v>45546</v>
      </c>
      <c r="C135" s="12" t="s">
        <v>105</v>
      </c>
      <c r="D135" s="12" t="s">
        <v>106</v>
      </c>
      <c r="E135" s="12"/>
      <c r="F135" s="12"/>
      <c r="G135" s="12">
        <v>27</v>
      </c>
      <c r="H135" s="26" t="s">
        <v>413</v>
      </c>
      <c r="I135" s="34">
        <v>2079703</v>
      </c>
      <c r="J135" s="12" t="s">
        <v>414</v>
      </c>
      <c r="K135" s="12">
        <v>0</v>
      </c>
      <c r="L135" s="12" t="s">
        <v>415</v>
      </c>
      <c r="M135" s="12">
        <v>200000521</v>
      </c>
      <c r="N135" s="12" t="s">
        <v>416</v>
      </c>
      <c r="O135" s="12" t="s">
        <v>417</v>
      </c>
      <c r="P135" s="24">
        <v>114990</v>
      </c>
      <c r="Q135" s="24">
        <v>89990</v>
      </c>
      <c r="R135" s="17">
        <f t="shared" si="6"/>
        <v>-0.21741020958344204</v>
      </c>
      <c r="S135" s="18">
        <v>285.89399999999995</v>
      </c>
      <c r="T135" s="18">
        <v>900</v>
      </c>
      <c r="U135" s="18">
        <f>T135*Q135</f>
        <v>80991000</v>
      </c>
      <c r="V135" s="19">
        <f t="shared" si="7"/>
        <v>3.1480198954857399</v>
      </c>
      <c r="W135" s="19">
        <f>IFERROR(U135/(S135*P135),"")</f>
        <v>2.4636082302353399</v>
      </c>
      <c r="X135" s="12">
        <v>124</v>
      </c>
      <c r="Y135" s="12"/>
      <c r="Z135" s="12"/>
      <c r="AA135" s="12">
        <v>1</v>
      </c>
      <c r="AB135" s="12"/>
      <c r="AC135" s="12"/>
      <c r="AD135" s="12"/>
      <c r="AE135" s="12"/>
      <c r="AF135" s="12"/>
      <c r="AG135" s="12"/>
      <c r="AH135" s="12"/>
      <c r="AI135" s="12">
        <v>2</v>
      </c>
      <c r="AJ135" s="12">
        <v>3</v>
      </c>
      <c r="AK135" s="12"/>
      <c r="AL135" s="12"/>
      <c r="AM135" s="12"/>
      <c r="AN135" s="12"/>
      <c r="AO135" s="12"/>
      <c r="AP135" s="12"/>
      <c r="AQ135" s="12"/>
      <c r="AR135" s="12" t="e">
        <v>#N/A</v>
      </c>
      <c r="AS135" s="12" t="e">
        <v>#N/A</v>
      </c>
    </row>
    <row r="136" spans="1:45" x14ac:dyDescent="0.25">
      <c r="A136" s="13">
        <v>45540</v>
      </c>
      <c r="B136" s="13">
        <v>45546</v>
      </c>
      <c r="C136" s="12" t="s">
        <v>105</v>
      </c>
      <c r="D136" s="12" t="s">
        <v>106</v>
      </c>
      <c r="E136" s="12"/>
      <c r="F136" s="12"/>
      <c r="G136" s="12">
        <v>27</v>
      </c>
      <c r="H136" s="26" t="s">
        <v>418</v>
      </c>
      <c r="I136" s="34">
        <v>2079702</v>
      </c>
      <c r="J136" s="12" t="s">
        <v>419</v>
      </c>
      <c r="K136" s="12">
        <v>0</v>
      </c>
      <c r="L136" s="12" t="s">
        <v>415</v>
      </c>
      <c r="M136" s="12">
        <v>200000521</v>
      </c>
      <c r="N136" s="12" t="s">
        <v>416</v>
      </c>
      <c r="O136" s="12" t="s">
        <v>417</v>
      </c>
      <c r="P136" s="24">
        <v>114990</v>
      </c>
      <c r="Q136" s="24">
        <v>89990</v>
      </c>
      <c r="R136" s="17">
        <f t="shared" si="6"/>
        <v>-0.21741020958344204</v>
      </c>
      <c r="S136" s="18">
        <v>201.60350000000005</v>
      </c>
      <c r="T136" s="18">
        <v>710</v>
      </c>
      <c r="U136" s="18">
        <f>T136*Q136</f>
        <v>63892900</v>
      </c>
      <c r="V136" s="19">
        <f t="shared" si="7"/>
        <v>3.521764255084856</v>
      </c>
      <c r="W136" s="19">
        <f>IFERROR(U136/(S136*P136),"")</f>
        <v>2.7560967502833829</v>
      </c>
      <c r="X136" s="12">
        <v>124</v>
      </c>
      <c r="Y136" s="12"/>
      <c r="Z136" s="12"/>
      <c r="AA136" s="12">
        <v>1</v>
      </c>
      <c r="AB136" s="12"/>
      <c r="AC136" s="12"/>
      <c r="AD136" s="12"/>
      <c r="AE136" s="12"/>
      <c r="AF136" s="12"/>
      <c r="AG136" s="12"/>
      <c r="AH136" s="12"/>
      <c r="AI136" s="12">
        <v>2</v>
      </c>
      <c r="AJ136" s="12">
        <v>3</v>
      </c>
      <c r="AK136" s="12"/>
      <c r="AL136" s="12"/>
      <c r="AM136" s="12"/>
      <c r="AN136" s="12"/>
      <c r="AO136" s="12"/>
      <c r="AP136" s="12"/>
      <c r="AQ136" s="12"/>
      <c r="AR136" s="12" t="e">
        <v>#N/A</v>
      </c>
      <c r="AS136" s="12" t="e">
        <v>#N/A</v>
      </c>
    </row>
    <row r="137" spans="1:45" x14ac:dyDescent="0.25">
      <c r="A137" s="13">
        <v>45540</v>
      </c>
      <c r="B137" s="13">
        <v>45546</v>
      </c>
      <c r="C137" s="12" t="s">
        <v>105</v>
      </c>
      <c r="D137" s="12" t="s">
        <v>106</v>
      </c>
      <c r="E137" s="12"/>
      <c r="F137" s="12"/>
      <c r="G137" s="12">
        <v>27</v>
      </c>
      <c r="H137" s="26" t="s">
        <v>420</v>
      </c>
      <c r="I137" s="34">
        <v>2079698</v>
      </c>
      <c r="J137" s="12" t="s">
        <v>421</v>
      </c>
      <c r="K137" s="12">
        <v>0</v>
      </c>
      <c r="L137" s="12" t="s">
        <v>415</v>
      </c>
      <c r="M137" s="12">
        <v>200000521</v>
      </c>
      <c r="N137" s="12" t="s">
        <v>416</v>
      </c>
      <c r="O137" s="12" t="s">
        <v>417</v>
      </c>
      <c r="P137" s="24">
        <v>114990</v>
      </c>
      <c r="Q137" s="24">
        <v>89990</v>
      </c>
      <c r="R137" s="17">
        <f t="shared" si="6"/>
        <v>-0.21741020958344204</v>
      </c>
      <c r="S137" s="18">
        <v>126.90299999999999</v>
      </c>
      <c r="T137" s="18">
        <v>400</v>
      </c>
      <c r="U137" s="18">
        <f>T137*Q137</f>
        <v>35996000</v>
      </c>
      <c r="V137" s="19">
        <f t="shared" si="7"/>
        <v>3.1520137427799186</v>
      </c>
      <c r="W137" s="19">
        <f>IFERROR(U137/(S137*P137),"")</f>
        <v>2.4667337743522473</v>
      </c>
      <c r="X137" s="12">
        <v>124</v>
      </c>
      <c r="Y137" s="12"/>
      <c r="Z137" s="12"/>
      <c r="AA137" s="12">
        <v>1</v>
      </c>
      <c r="AB137" s="12"/>
      <c r="AC137" s="12"/>
      <c r="AD137" s="12"/>
      <c r="AE137" s="12"/>
      <c r="AF137" s="12"/>
      <c r="AG137" s="12"/>
      <c r="AH137" s="12">
        <v>1</v>
      </c>
      <c r="AI137" s="12">
        <v>17</v>
      </c>
      <c r="AJ137" s="12">
        <v>3</v>
      </c>
      <c r="AK137" s="12">
        <v>1</v>
      </c>
      <c r="AL137" s="12"/>
      <c r="AM137" s="12"/>
      <c r="AN137" s="12"/>
      <c r="AO137" s="12"/>
      <c r="AP137" s="12"/>
      <c r="AQ137" s="12"/>
      <c r="AR137" s="12" t="e">
        <v>#N/A</v>
      </c>
      <c r="AS137" s="12" t="e">
        <v>#N/A</v>
      </c>
    </row>
    <row r="138" spans="1:45" x14ac:dyDescent="0.25">
      <c r="A138" s="13">
        <v>45540</v>
      </c>
      <c r="B138" s="13">
        <v>45546</v>
      </c>
      <c r="C138" s="12" t="s">
        <v>105</v>
      </c>
      <c r="D138" s="12" t="s">
        <v>106</v>
      </c>
      <c r="E138" s="12"/>
      <c r="F138" s="12"/>
      <c r="G138" s="12">
        <v>27</v>
      </c>
      <c r="H138" s="26" t="s">
        <v>422</v>
      </c>
      <c r="I138" s="34">
        <v>4607004891694</v>
      </c>
      <c r="J138" s="12" t="s">
        <v>423</v>
      </c>
      <c r="K138" s="12">
        <v>0.1</v>
      </c>
      <c r="L138" s="12" t="s">
        <v>424</v>
      </c>
      <c r="M138" s="12">
        <v>100008601</v>
      </c>
      <c r="N138" s="12" t="s">
        <v>425</v>
      </c>
      <c r="O138" s="12" t="s">
        <v>426</v>
      </c>
      <c r="P138" s="24">
        <v>34490</v>
      </c>
      <c r="Q138" s="24">
        <v>25990</v>
      </c>
      <c r="R138" s="17">
        <f t="shared" si="6"/>
        <v>-0.24644824586836767</v>
      </c>
      <c r="S138" s="18">
        <v>2000</v>
      </c>
      <c r="T138" s="18">
        <v>3650</v>
      </c>
      <c r="U138" s="18">
        <f>T138*Q138</f>
        <v>94863500</v>
      </c>
      <c r="V138" s="19">
        <f t="shared" si="7"/>
        <v>1.825</v>
      </c>
      <c r="W138" s="19">
        <f>IFERROR(U138/(S138*P138),"")</f>
        <v>1.3752319512902291</v>
      </c>
      <c r="X138" s="12">
        <v>125</v>
      </c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>
        <v>16</v>
      </c>
      <c r="AJ138" s="12">
        <v>4</v>
      </c>
      <c r="AK138" s="12"/>
      <c r="AL138" s="12"/>
      <c r="AM138" s="12"/>
      <c r="AN138" s="12"/>
      <c r="AO138" s="12"/>
      <c r="AP138" s="12"/>
      <c r="AQ138" s="12"/>
      <c r="AR138" s="12" t="e">
        <v>#N/A</v>
      </c>
      <c r="AS138" s="12" t="e">
        <v>#N/A</v>
      </c>
    </row>
    <row r="139" spans="1:45" x14ac:dyDescent="0.25">
      <c r="A139" s="13">
        <v>45540</v>
      </c>
      <c r="B139" s="13">
        <v>45546</v>
      </c>
      <c r="C139" s="12" t="s">
        <v>44</v>
      </c>
      <c r="D139" s="12" t="s">
        <v>45</v>
      </c>
      <c r="E139" s="12"/>
      <c r="F139" s="12"/>
      <c r="G139" s="12">
        <v>27</v>
      </c>
      <c r="H139" s="26" t="s">
        <v>427</v>
      </c>
      <c r="I139" s="34" t="s">
        <v>428</v>
      </c>
      <c r="J139" s="12" t="s">
        <v>429</v>
      </c>
      <c r="K139" s="12">
        <v>0.1</v>
      </c>
      <c r="L139" s="12" t="s">
        <v>430</v>
      </c>
      <c r="M139" s="12">
        <v>100003919</v>
      </c>
      <c r="N139" s="12" t="s">
        <v>431</v>
      </c>
      <c r="O139" s="12"/>
      <c r="P139" s="24">
        <v>20990</v>
      </c>
      <c r="Q139" s="24">
        <v>16990</v>
      </c>
      <c r="R139" s="17">
        <f t="shared" si="6"/>
        <v>-0.1905669366364936</v>
      </c>
      <c r="S139" s="18">
        <v>455</v>
      </c>
      <c r="T139" s="18">
        <v>1000</v>
      </c>
      <c r="U139" s="18">
        <f>T139*Q139</f>
        <v>16990000</v>
      </c>
      <c r="V139" s="19">
        <f t="shared" si="7"/>
        <v>2.197802197802198</v>
      </c>
      <c r="W139" s="19">
        <f>IFERROR(U139/(S139*P139),"")</f>
        <v>1.7789737656340801</v>
      </c>
      <c r="X139" s="12">
        <v>126</v>
      </c>
      <c r="Y139" s="12"/>
      <c r="Z139" s="12"/>
      <c r="AA139" s="12"/>
      <c r="AB139" s="12">
        <v>1</v>
      </c>
      <c r="AC139" s="12"/>
      <c r="AD139" s="12"/>
      <c r="AE139" s="12"/>
      <c r="AF139" s="12"/>
      <c r="AG139" s="12"/>
      <c r="AH139" s="12"/>
      <c r="AI139" s="12">
        <v>17</v>
      </c>
      <c r="AJ139" s="12">
        <v>4</v>
      </c>
      <c r="AK139" s="12"/>
      <c r="AL139" s="12"/>
      <c r="AM139" s="12"/>
      <c r="AN139" s="12"/>
      <c r="AO139" s="12"/>
      <c r="AP139" s="12"/>
      <c r="AQ139" s="12"/>
      <c r="AR139" s="12" t="e">
        <v>#N/A</v>
      </c>
      <c r="AS139" s="12" t="e">
        <v>#N/A</v>
      </c>
    </row>
    <row r="140" spans="1:45" x14ac:dyDescent="0.25">
      <c r="A140" s="13">
        <v>45540</v>
      </c>
      <c r="B140" s="13">
        <v>45546</v>
      </c>
      <c r="C140" s="12" t="s">
        <v>44</v>
      </c>
      <c r="D140" s="12" t="s">
        <v>45</v>
      </c>
      <c r="E140" s="12"/>
      <c r="F140" s="12"/>
      <c r="G140" s="12">
        <v>27</v>
      </c>
      <c r="H140" s="26" t="s">
        <v>432</v>
      </c>
      <c r="I140" s="34">
        <v>4780068630048</v>
      </c>
      <c r="J140" s="12" t="s">
        <v>433</v>
      </c>
      <c r="K140" s="12">
        <v>0.08</v>
      </c>
      <c r="L140" s="12" t="s">
        <v>434</v>
      </c>
      <c r="M140" s="12">
        <v>100004580</v>
      </c>
      <c r="N140" s="12" t="s">
        <v>435</v>
      </c>
      <c r="O140" s="12"/>
      <c r="P140" s="24">
        <v>21990</v>
      </c>
      <c r="Q140" s="24">
        <v>16990</v>
      </c>
      <c r="R140" s="17">
        <f t="shared" si="6"/>
        <v>-0.22737608003638021</v>
      </c>
      <c r="S140" s="18">
        <v>800</v>
      </c>
      <c r="T140" s="18">
        <v>3100</v>
      </c>
      <c r="U140" s="18">
        <f>T140*Q140</f>
        <v>52669000</v>
      </c>
      <c r="V140" s="19">
        <f t="shared" si="7"/>
        <v>3.875</v>
      </c>
      <c r="W140" s="19">
        <f>IFERROR(U140/(S140*P140),"")</f>
        <v>2.993917689859027</v>
      </c>
      <c r="X140" s="12">
        <v>129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>
        <v>1</v>
      </c>
      <c r="AI140" s="12">
        <v>17</v>
      </c>
      <c r="AJ140" s="12">
        <v>4</v>
      </c>
      <c r="AK140" s="12">
        <v>1</v>
      </c>
      <c r="AL140" s="12"/>
      <c r="AM140" s="12"/>
      <c r="AN140" s="12"/>
      <c r="AO140" s="12"/>
      <c r="AP140" s="12"/>
      <c r="AQ140" s="12"/>
      <c r="AR140" s="12" t="e">
        <v>#N/A</v>
      </c>
      <c r="AS140" s="12" t="e">
        <v>#N/A</v>
      </c>
    </row>
    <row r="141" spans="1:45" x14ac:dyDescent="0.25">
      <c r="A141" s="13">
        <v>45540</v>
      </c>
      <c r="B141" s="13">
        <v>45546</v>
      </c>
      <c r="C141" s="12" t="s">
        <v>44</v>
      </c>
      <c r="D141" s="12" t="s">
        <v>45</v>
      </c>
      <c r="E141" s="12"/>
      <c r="F141" s="12"/>
      <c r="G141" s="12">
        <v>15</v>
      </c>
      <c r="H141" s="12" t="s">
        <v>436</v>
      </c>
      <c r="I141" s="12"/>
      <c r="J141" s="12" t="s">
        <v>437</v>
      </c>
      <c r="K141" s="12"/>
      <c r="L141" s="12" t="s">
        <v>438</v>
      </c>
      <c r="M141" s="12">
        <v>900000009</v>
      </c>
      <c r="N141" s="12" t="s">
        <v>439</v>
      </c>
      <c r="O141" s="12"/>
      <c r="P141" s="24">
        <v>15990</v>
      </c>
      <c r="Q141" s="24">
        <v>11990</v>
      </c>
      <c r="R141" s="17">
        <f t="shared" si="6"/>
        <v>-0.25015634771732331</v>
      </c>
      <c r="S141" s="18">
        <v>126</v>
      </c>
      <c r="T141" s="18">
        <v>221</v>
      </c>
      <c r="U141" s="18">
        <f>T141*Q141</f>
        <v>2649790</v>
      </c>
      <c r="V141" s="19">
        <f t="shared" si="7"/>
        <v>1.753968253968254</v>
      </c>
      <c r="W141" s="19">
        <f>IFERROR(U141/(S141*P141),"")</f>
        <v>1.3152019615434249</v>
      </c>
      <c r="X141" s="12">
        <v>129</v>
      </c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>
        <v>2</v>
      </c>
      <c r="AJ141" s="12">
        <v>4</v>
      </c>
      <c r="AK141" s="12"/>
      <c r="AL141" s="12"/>
      <c r="AM141" s="12"/>
      <c r="AN141" s="12"/>
      <c r="AO141" s="12"/>
      <c r="AP141" s="12"/>
      <c r="AQ141" s="12"/>
      <c r="AR141" s="12" t="e">
        <v>#N/A</v>
      </c>
      <c r="AS141" s="12" t="e">
        <v>#N/A</v>
      </c>
    </row>
    <row r="142" spans="1:45" x14ac:dyDescent="0.25">
      <c r="A142" s="13">
        <v>45540</v>
      </c>
      <c r="B142" s="13">
        <v>45546</v>
      </c>
      <c r="C142" s="12" t="s">
        <v>44</v>
      </c>
      <c r="D142" s="12" t="s">
        <v>45</v>
      </c>
      <c r="E142" s="12"/>
      <c r="F142" s="12"/>
      <c r="G142" s="12">
        <v>15</v>
      </c>
      <c r="H142" s="12" t="s">
        <v>440</v>
      </c>
      <c r="I142" s="12"/>
      <c r="J142" s="12" t="s">
        <v>441</v>
      </c>
      <c r="K142" s="12"/>
      <c r="L142" s="12" t="s">
        <v>438</v>
      </c>
      <c r="M142" s="12">
        <v>900000009</v>
      </c>
      <c r="N142" s="12" t="s">
        <v>439</v>
      </c>
      <c r="O142" s="12"/>
      <c r="P142" s="24">
        <v>15990</v>
      </c>
      <c r="Q142" s="24">
        <v>11990</v>
      </c>
      <c r="R142" s="17">
        <f t="shared" si="6"/>
        <v>-0.25015634771732331</v>
      </c>
      <c r="S142" s="18">
        <v>189</v>
      </c>
      <c r="T142" s="18">
        <v>336</v>
      </c>
      <c r="U142" s="18">
        <f>T142*Q142</f>
        <v>4028640</v>
      </c>
      <c r="V142" s="19">
        <f t="shared" si="7"/>
        <v>1.7777777777777777</v>
      </c>
      <c r="W142" s="19">
        <f>IFERROR(U142/(S142*P142),"")</f>
        <v>1.3330553818358697</v>
      </c>
      <c r="X142" s="12">
        <v>129</v>
      </c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>
        <v>7</v>
      </c>
      <c r="AJ142" s="12">
        <v>4</v>
      </c>
      <c r="AK142" s="12"/>
      <c r="AL142" s="12"/>
      <c r="AM142" s="12"/>
      <c r="AN142" s="12"/>
      <c r="AO142" s="12"/>
      <c r="AP142" s="12"/>
      <c r="AQ142" s="12"/>
      <c r="AR142" s="12" t="e">
        <v>#N/A</v>
      </c>
      <c r="AS142" s="12" t="e">
        <v>#N/A</v>
      </c>
    </row>
    <row r="143" spans="1:45" x14ac:dyDescent="0.25">
      <c r="A143" s="13">
        <v>45540</v>
      </c>
      <c r="B143" s="13">
        <v>45546</v>
      </c>
      <c r="C143" s="12" t="s">
        <v>44</v>
      </c>
      <c r="D143" s="12" t="s">
        <v>45</v>
      </c>
      <c r="E143" s="12"/>
      <c r="F143" s="12"/>
      <c r="G143" s="12">
        <v>15</v>
      </c>
      <c r="H143" s="12" t="s">
        <v>442</v>
      </c>
      <c r="I143" s="12"/>
      <c r="J143" s="12" t="s">
        <v>443</v>
      </c>
      <c r="K143" s="12"/>
      <c r="L143" s="12" t="s">
        <v>444</v>
      </c>
      <c r="M143" s="12">
        <v>900000009</v>
      </c>
      <c r="N143" s="12" t="s">
        <v>439</v>
      </c>
      <c r="O143" s="12"/>
      <c r="P143" s="24">
        <v>84990</v>
      </c>
      <c r="Q143" s="24">
        <v>64990</v>
      </c>
      <c r="R143" s="17">
        <f t="shared" si="6"/>
        <v>-0.23532180256500768</v>
      </c>
      <c r="S143" s="18">
        <v>108.5</v>
      </c>
      <c r="T143" s="18">
        <v>520</v>
      </c>
      <c r="U143" s="18">
        <f>T143*Q143</f>
        <v>33794800</v>
      </c>
      <c r="V143" s="19">
        <f t="shared" si="7"/>
        <v>4.7926267281105988</v>
      </c>
      <c r="W143" s="19">
        <f>IFERROR(U143/(S143*P143),"")</f>
        <v>3.6648171674303782</v>
      </c>
      <c r="X143" s="12">
        <v>128</v>
      </c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>
        <v>17</v>
      </c>
      <c r="AJ143" s="12">
        <v>4</v>
      </c>
      <c r="AK143" s="12"/>
      <c r="AL143" s="12"/>
      <c r="AM143" s="12"/>
      <c r="AN143" s="12"/>
      <c r="AO143" s="12"/>
      <c r="AP143" s="12"/>
      <c r="AQ143" s="12"/>
      <c r="AR143" s="12" t="e">
        <v>#N/A</v>
      </c>
      <c r="AS143" s="12" t="e">
        <v>#N/A</v>
      </c>
    </row>
    <row r="144" spans="1:45" x14ac:dyDescent="0.25">
      <c r="A144" s="13">
        <v>45540</v>
      </c>
      <c r="B144" s="13">
        <v>45546</v>
      </c>
      <c r="C144" s="12" t="s">
        <v>44</v>
      </c>
      <c r="D144" s="12" t="s">
        <v>45</v>
      </c>
      <c r="E144" s="12"/>
      <c r="F144" s="12"/>
      <c r="G144" s="12">
        <v>15</v>
      </c>
      <c r="H144" s="12" t="s">
        <v>445</v>
      </c>
      <c r="I144" s="12"/>
      <c r="J144" s="12" t="s">
        <v>446</v>
      </c>
      <c r="K144" s="12"/>
      <c r="L144" s="12" t="s">
        <v>447</v>
      </c>
      <c r="M144" s="12">
        <v>100004662</v>
      </c>
      <c r="N144" s="12" t="s">
        <v>86</v>
      </c>
      <c r="O144" s="12" t="s">
        <v>448</v>
      </c>
      <c r="P144" s="24">
        <v>171990</v>
      </c>
      <c r="Q144" s="24">
        <v>109990</v>
      </c>
      <c r="R144" s="17">
        <f t="shared" si="6"/>
        <v>-0.36048607477178907</v>
      </c>
      <c r="S144" s="18">
        <v>140</v>
      </c>
      <c r="T144" s="18">
        <v>1000</v>
      </c>
      <c r="U144" s="18">
        <f>T144*Q144</f>
        <v>109990000</v>
      </c>
      <c r="V144" s="19">
        <f t="shared" si="7"/>
        <v>7.1428571428571432</v>
      </c>
      <c r="W144" s="19">
        <f>IFERROR(U144/(S144*P144),"")</f>
        <v>4.5679566087729357</v>
      </c>
      <c r="X144" s="12">
        <v>129</v>
      </c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>
        <v>17</v>
      </c>
      <c r="AJ144" s="12">
        <v>4</v>
      </c>
      <c r="AK144" s="12"/>
      <c r="AL144" s="12"/>
      <c r="AM144" s="12"/>
      <c r="AN144" s="12"/>
      <c r="AO144" s="12"/>
      <c r="AP144" s="12"/>
      <c r="AQ144" s="12"/>
      <c r="AR144" s="12" t="e">
        <v>#N/A</v>
      </c>
      <c r="AS144" s="12" t="e">
        <v>#N/A</v>
      </c>
    </row>
    <row r="145" spans="1:45" x14ac:dyDescent="0.25">
      <c r="A145" s="13">
        <v>45540</v>
      </c>
      <c r="B145" s="13">
        <v>45546</v>
      </c>
      <c r="C145" s="12" t="s">
        <v>44</v>
      </c>
      <c r="D145" s="12" t="s">
        <v>45</v>
      </c>
      <c r="E145" s="12"/>
      <c r="F145" s="12"/>
      <c r="G145" s="12">
        <v>15</v>
      </c>
      <c r="H145" s="12" t="s">
        <v>449</v>
      </c>
      <c r="I145" s="12"/>
      <c r="J145" s="12" t="s">
        <v>450</v>
      </c>
      <c r="K145" s="12"/>
      <c r="L145" s="12" t="s">
        <v>447</v>
      </c>
      <c r="M145" s="12">
        <v>100004662</v>
      </c>
      <c r="N145" s="12" t="s">
        <v>86</v>
      </c>
      <c r="O145" s="12"/>
      <c r="P145" s="24">
        <v>1890</v>
      </c>
      <c r="Q145" s="24">
        <v>1490</v>
      </c>
      <c r="R145" s="17">
        <f t="shared" si="6"/>
        <v>-0.21164021164021163</v>
      </c>
      <c r="S145" s="18">
        <v>8300</v>
      </c>
      <c r="T145" s="18">
        <v>15000</v>
      </c>
      <c r="U145" s="18">
        <f>T145*Q145</f>
        <v>22350000</v>
      </c>
      <c r="V145" s="19">
        <f t="shared" si="7"/>
        <v>1.8072289156626506</v>
      </c>
      <c r="W145" s="19">
        <f>IFERROR(U145/(S145*P145),"")</f>
        <v>1.4247466054694971</v>
      </c>
      <c r="X145" s="12">
        <v>129</v>
      </c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>
        <v>17</v>
      </c>
      <c r="AJ145" s="12">
        <v>4</v>
      </c>
      <c r="AK145" s="12"/>
      <c r="AL145" s="12"/>
      <c r="AM145" s="12"/>
      <c r="AN145" s="12"/>
      <c r="AO145" s="12"/>
      <c r="AP145" s="12"/>
      <c r="AQ145" s="12"/>
      <c r="AR145" s="12" t="e">
        <v>#N/A</v>
      </c>
      <c r="AS145" s="12" t="e">
        <v>#N/A</v>
      </c>
    </row>
    <row r="146" spans="1:45" x14ac:dyDescent="0.25">
      <c r="A146" s="13">
        <v>45540</v>
      </c>
      <c r="B146" s="13">
        <v>45546</v>
      </c>
      <c r="C146" s="12" t="s">
        <v>44</v>
      </c>
      <c r="D146" s="12" t="s">
        <v>45</v>
      </c>
      <c r="E146" s="12"/>
      <c r="F146" s="12"/>
      <c r="G146" s="12">
        <v>15</v>
      </c>
      <c r="H146" s="12" t="s">
        <v>451</v>
      </c>
      <c r="I146" s="12"/>
      <c r="J146" s="12" t="s">
        <v>452</v>
      </c>
      <c r="K146" s="12"/>
      <c r="L146" s="12" t="s">
        <v>447</v>
      </c>
      <c r="M146" s="12">
        <v>100004662</v>
      </c>
      <c r="N146" s="12" t="s">
        <v>86</v>
      </c>
      <c r="O146" s="12"/>
      <c r="P146" s="24">
        <v>1890</v>
      </c>
      <c r="Q146" s="24">
        <v>1490</v>
      </c>
      <c r="R146" s="17">
        <f t="shared" si="6"/>
        <v>-0.21164021164021163</v>
      </c>
      <c r="S146" s="18">
        <v>12841.5</v>
      </c>
      <c r="T146" s="18">
        <f>S146*2</f>
        <v>25683</v>
      </c>
      <c r="U146" s="18">
        <f>T146*Q146</f>
        <v>38267670</v>
      </c>
      <c r="V146" s="19">
        <f t="shared" si="7"/>
        <v>2</v>
      </c>
      <c r="W146" s="19">
        <f>IFERROR(U146/(S146*P146),"")</f>
        <v>1.5767195767195767</v>
      </c>
      <c r="X146" s="12">
        <v>129</v>
      </c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>
        <v>17</v>
      </c>
      <c r="AJ146" s="12">
        <v>4</v>
      </c>
      <c r="AK146" s="12"/>
      <c r="AL146" s="12"/>
      <c r="AM146" s="12"/>
      <c r="AN146" s="12"/>
      <c r="AO146" s="12"/>
      <c r="AP146" s="12"/>
      <c r="AQ146" s="12"/>
      <c r="AR146" s="12" t="e">
        <v>#N/A</v>
      </c>
      <c r="AS146" s="12" t="e">
        <v>#N/A</v>
      </c>
    </row>
    <row r="147" spans="1:45" x14ac:dyDescent="0.25">
      <c r="A147" s="13">
        <v>45540</v>
      </c>
      <c r="B147" s="13">
        <v>45546</v>
      </c>
      <c r="C147" s="12" t="s">
        <v>44</v>
      </c>
      <c r="D147" s="12" t="s">
        <v>45</v>
      </c>
      <c r="E147" s="12"/>
      <c r="F147" s="12"/>
      <c r="G147" s="12">
        <v>15</v>
      </c>
      <c r="H147" s="12" t="s">
        <v>453</v>
      </c>
      <c r="I147" s="12"/>
      <c r="J147" s="12" t="s">
        <v>454</v>
      </c>
      <c r="K147" s="12"/>
      <c r="L147" s="12" t="s">
        <v>447</v>
      </c>
      <c r="M147" s="12">
        <v>100004662</v>
      </c>
      <c r="N147" s="12" t="s">
        <v>86</v>
      </c>
      <c r="O147" s="12"/>
      <c r="P147" s="24">
        <v>1890</v>
      </c>
      <c r="Q147" s="24">
        <v>1490</v>
      </c>
      <c r="R147" s="17">
        <f t="shared" si="6"/>
        <v>-0.21164021164021163</v>
      </c>
      <c r="S147" s="18">
        <v>11200</v>
      </c>
      <c r="T147" s="18">
        <v>22100</v>
      </c>
      <c r="U147" s="18">
        <f>T147*Q147</f>
        <v>32929000</v>
      </c>
      <c r="V147" s="19">
        <f t="shared" si="7"/>
        <v>1.9732142857142858</v>
      </c>
      <c r="W147" s="19">
        <f>IFERROR(U147/(S147*P147),"")</f>
        <v>1.5556027966742252</v>
      </c>
      <c r="X147" s="12">
        <v>129</v>
      </c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>
        <v>17</v>
      </c>
      <c r="AJ147" s="12">
        <v>4</v>
      </c>
      <c r="AK147" s="12"/>
      <c r="AL147" s="12"/>
      <c r="AM147" s="12"/>
      <c r="AN147" s="12"/>
      <c r="AO147" s="12"/>
      <c r="AP147" s="12"/>
      <c r="AQ147" s="12"/>
      <c r="AR147" s="12" t="e">
        <v>#N/A</v>
      </c>
      <c r="AS147" s="12" t="e">
        <v>#N/A</v>
      </c>
    </row>
    <row r="148" spans="1:45" x14ac:dyDescent="0.25">
      <c r="A148" s="13">
        <v>45540</v>
      </c>
      <c r="B148" s="13">
        <v>45546</v>
      </c>
      <c r="C148" s="12" t="s">
        <v>44</v>
      </c>
      <c r="D148" s="12" t="s">
        <v>45</v>
      </c>
      <c r="E148" s="12"/>
      <c r="F148" s="12"/>
      <c r="G148" s="12">
        <v>15</v>
      </c>
      <c r="H148" s="12" t="s">
        <v>455</v>
      </c>
      <c r="I148" s="12"/>
      <c r="J148" s="12" t="s">
        <v>456</v>
      </c>
      <c r="K148" s="12"/>
      <c r="L148" s="12" t="s">
        <v>447</v>
      </c>
      <c r="M148" s="12">
        <v>100004662</v>
      </c>
      <c r="N148" s="12" t="s">
        <v>86</v>
      </c>
      <c r="O148" s="12"/>
      <c r="P148" s="24">
        <v>1890</v>
      </c>
      <c r="Q148" s="24">
        <v>1490</v>
      </c>
      <c r="R148" s="17">
        <f t="shared" si="6"/>
        <v>-0.21164021164021163</v>
      </c>
      <c r="S148" s="18">
        <v>476</v>
      </c>
      <c r="T148" s="18">
        <v>2500</v>
      </c>
      <c r="U148" s="18">
        <f>T148*Q148</f>
        <v>3725000</v>
      </c>
      <c r="V148" s="19">
        <f t="shared" si="7"/>
        <v>5.2521008403361344</v>
      </c>
      <c r="W148" s="19">
        <f>IFERROR(U148/(S148*P148),"")</f>
        <v>4.1405451069316612</v>
      </c>
      <c r="X148" s="12">
        <v>39</v>
      </c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 t="e">
        <v>#N/A</v>
      </c>
      <c r="AJ148" s="12" t="e">
        <v>#N/A</v>
      </c>
      <c r="AK148" s="12"/>
      <c r="AL148" s="12"/>
      <c r="AM148" s="12"/>
      <c r="AN148" s="12"/>
      <c r="AO148" s="12"/>
      <c r="AP148" s="12"/>
      <c r="AQ148" s="12"/>
      <c r="AR148" s="12" t="e">
        <v>#N/A</v>
      </c>
      <c r="AS148" s="12" t="e">
        <v>#N/A</v>
      </c>
    </row>
    <row r="149" spans="1:45" x14ac:dyDescent="0.25">
      <c r="A149" s="13">
        <v>45540</v>
      </c>
      <c r="B149" s="13">
        <v>45546</v>
      </c>
      <c r="C149" s="12" t="s">
        <v>44</v>
      </c>
      <c r="D149" s="12" t="s">
        <v>45</v>
      </c>
      <c r="E149" s="12"/>
      <c r="F149" s="12"/>
      <c r="G149" s="12">
        <v>15</v>
      </c>
      <c r="H149" s="12" t="s">
        <v>457</v>
      </c>
      <c r="I149" s="12"/>
      <c r="J149" s="12" t="s">
        <v>458</v>
      </c>
      <c r="K149" s="12"/>
      <c r="L149" s="12" t="s">
        <v>459</v>
      </c>
      <c r="M149" s="12">
        <v>100004209</v>
      </c>
      <c r="N149" s="12" t="s">
        <v>460</v>
      </c>
      <c r="O149" s="12"/>
      <c r="P149" s="24">
        <v>6490</v>
      </c>
      <c r="Q149" s="24">
        <v>3990</v>
      </c>
      <c r="R149" s="17">
        <f t="shared" si="6"/>
        <v>-0.38520801232665636</v>
      </c>
      <c r="S149" s="18">
        <v>703.5</v>
      </c>
      <c r="T149" s="18">
        <v>1700</v>
      </c>
      <c r="U149" s="18">
        <f>T149*Q149</f>
        <v>6783000</v>
      </c>
      <c r="V149" s="19">
        <f t="shared" si="7"/>
        <v>2.4164889836531627</v>
      </c>
      <c r="W149" s="19">
        <f>IFERROR(U149/(S149*P149),"")</f>
        <v>1.4856380654508659</v>
      </c>
      <c r="X149" s="12">
        <v>100</v>
      </c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 t="e">
        <v>#N/A</v>
      </c>
      <c r="AJ149" s="12" t="e">
        <v>#N/A</v>
      </c>
      <c r="AK149" s="12"/>
      <c r="AL149" s="12"/>
      <c r="AM149" s="12"/>
      <c r="AN149" s="12"/>
      <c r="AO149" s="12"/>
      <c r="AP149" s="12"/>
      <c r="AQ149" s="12"/>
      <c r="AR149" s="12" t="e">
        <v>#N/A</v>
      </c>
      <c r="AS149" s="12" t="e">
        <v>#N/A</v>
      </c>
    </row>
    <row r="150" spans="1:45" x14ac:dyDescent="0.25">
      <c r="A150" s="13">
        <v>45540</v>
      </c>
      <c r="B150" s="13">
        <v>45546</v>
      </c>
      <c r="C150" s="12" t="s">
        <v>44</v>
      </c>
      <c r="D150" s="12" t="s">
        <v>45</v>
      </c>
      <c r="E150" s="12"/>
      <c r="F150" s="12"/>
      <c r="G150" s="12">
        <v>15</v>
      </c>
      <c r="H150" s="12" t="s">
        <v>461</v>
      </c>
      <c r="I150" s="12"/>
      <c r="J150" s="12" t="s">
        <v>462</v>
      </c>
      <c r="K150" s="12"/>
      <c r="L150" s="12" t="s">
        <v>463</v>
      </c>
      <c r="M150" s="12">
        <v>100004114</v>
      </c>
      <c r="N150" s="12" t="s">
        <v>464</v>
      </c>
      <c r="O150" s="12"/>
      <c r="P150" s="24">
        <v>16990</v>
      </c>
      <c r="Q150" s="24">
        <v>12990</v>
      </c>
      <c r="R150" s="17">
        <f t="shared" si="6"/>
        <v>-0.23543260741612715</v>
      </c>
      <c r="S150" s="18">
        <v>125</v>
      </c>
      <c r="T150" s="18">
        <v>240</v>
      </c>
      <c r="U150" s="18">
        <f>T150*Q150</f>
        <v>3117600</v>
      </c>
      <c r="V150" s="19">
        <f t="shared" si="7"/>
        <v>1.92</v>
      </c>
      <c r="W150" s="19">
        <f>IFERROR(U150/(S150*P150),"")</f>
        <v>1.4679693937610359</v>
      </c>
      <c r="X150" s="12">
        <v>61</v>
      </c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 t="e">
        <v>#N/A</v>
      </c>
      <c r="AJ150" s="12" t="e">
        <v>#N/A</v>
      </c>
      <c r="AK150" s="12"/>
      <c r="AL150" s="12"/>
      <c r="AM150" s="12"/>
      <c r="AN150" s="12"/>
      <c r="AO150" s="12"/>
      <c r="AP150" s="12"/>
      <c r="AQ150" s="12"/>
      <c r="AR150" s="12" t="e">
        <v>#N/A</v>
      </c>
      <c r="AS150" s="12" t="e">
        <v>#N/A</v>
      </c>
    </row>
    <row r="151" spans="1:45" x14ac:dyDescent="0.25">
      <c r="A151" s="13">
        <v>45540</v>
      </c>
      <c r="B151" s="13">
        <v>45546</v>
      </c>
      <c r="C151" s="12" t="s">
        <v>44</v>
      </c>
      <c r="D151" s="12" t="s">
        <v>45</v>
      </c>
      <c r="E151" s="12"/>
      <c r="F151" s="12"/>
      <c r="G151" s="12">
        <v>15</v>
      </c>
      <c r="H151" s="12" t="s">
        <v>465</v>
      </c>
      <c r="I151" s="12"/>
      <c r="J151" s="12" t="s">
        <v>466</v>
      </c>
      <c r="K151" s="12"/>
      <c r="L151" s="12" t="s">
        <v>463</v>
      </c>
      <c r="M151" s="12">
        <v>100004114</v>
      </c>
      <c r="N151" s="12" t="s">
        <v>464</v>
      </c>
      <c r="O151" s="12"/>
      <c r="P151" s="24">
        <v>16990</v>
      </c>
      <c r="Q151" s="24">
        <v>12990</v>
      </c>
      <c r="R151" s="17">
        <f t="shared" si="6"/>
        <v>-0.23543260741612715</v>
      </c>
      <c r="S151" s="18">
        <v>35</v>
      </c>
      <c r="T151" s="18">
        <v>60</v>
      </c>
      <c r="U151" s="18">
        <f>T151*Q151</f>
        <v>779400</v>
      </c>
      <c r="V151" s="19">
        <f t="shared" si="7"/>
        <v>1.7142857142857142</v>
      </c>
      <c r="W151" s="19">
        <f>IFERROR(U151/(S151*P151),"")</f>
        <v>1.3106869587152106</v>
      </c>
      <c r="X151" s="12">
        <v>7</v>
      </c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 t="e">
        <v>#N/A</v>
      </c>
      <c r="AJ151" s="12" t="e">
        <v>#N/A</v>
      </c>
      <c r="AK151" s="12"/>
      <c r="AL151" s="12"/>
      <c r="AM151" s="12"/>
      <c r="AN151" s="12"/>
      <c r="AO151" s="12"/>
      <c r="AP151" s="12"/>
      <c r="AQ151" s="12"/>
      <c r="AR151" s="12" t="e">
        <v>#N/A</v>
      </c>
      <c r="AS151" s="12" t="e">
        <v>#N/A</v>
      </c>
    </row>
    <row r="152" spans="1:45" x14ac:dyDescent="0.25">
      <c r="A152" s="13">
        <v>45540</v>
      </c>
      <c r="B152" s="13">
        <v>45546</v>
      </c>
      <c r="C152" s="12" t="s">
        <v>44</v>
      </c>
      <c r="D152" s="12" t="s">
        <v>45</v>
      </c>
      <c r="E152" s="12"/>
      <c r="F152" s="12"/>
      <c r="G152" s="12">
        <v>15</v>
      </c>
      <c r="H152" s="12" t="s">
        <v>467</v>
      </c>
      <c r="I152" s="12"/>
      <c r="J152" s="12" t="s">
        <v>468</v>
      </c>
      <c r="K152" s="12"/>
      <c r="L152" s="12" t="s">
        <v>463</v>
      </c>
      <c r="M152" s="12">
        <v>100004114</v>
      </c>
      <c r="N152" s="12" t="s">
        <v>464</v>
      </c>
      <c r="O152" s="12"/>
      <c r="P152" s="24">
        <v>16990</v>
      </c>
      <c r="Q152" s="24">
        <v>12990</v>
      </c>
      <c r="R152" s="17">
        <f t="shared" si="6"/>
        <v>-0.23543260741612715</v>
      </c>
      <c r="S152" s="18">
        <v>63</v>
      </c>
      <c r="T152" s="18">
        <v>180</v>
      </c>
      <c r="U152" s="18">
        <f>T152*Q152</f>
        <v>2338200</v>
      </c>
      <c r="V152" s="19">
        <f t="shared" si="7"/>
        <v>2.8571428571428572</v>
      </c>
      <c r="W152" s="19">
        <f>IFERROR(U152/(S152*P152),"")</f>
        <v>2.1844782645253509</v>
      </c>
      <c r="X152" s="12">
        <v>61</v>
      </c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 t="e">
        <v>#N/A</v>
      </c>
      <c r="AJ152" s="12" t="e">
        <v>#N/A</v>
      </c>
      <c r="AK152" s="12"/>
      <c r="AL152" s="12"/>
      <c r="AM152" s="12"/>
      <c r="AN152" s="12"/>
      <c r="AO152" s="12"/>
      <c r="AP152" s="12"/>
      <c r="AQ152" s="12"/>
      <c r="AR152" s="12" t="e">
        <v>#N/A</v>
      </c>
      <c r="AS152" s="12" t="e">
        <v>#N/A</v>
      </c>
    </row>
    <row r="153" spans="1:45" x14ac:dyDescent="0.25">
      <c r="A153" s="13">
        <v>45540</v>
      </c>
      <c r="B153" s="13">
        <v>45546</v>
      </c>
      <c r="C153" s="12" t="s">
        <v>44</v>
      </c>
      <c r="D153" s="12" t="s">
        <v>45</v>
      </c>
      <c r="E153" s="12"/>
      <c r="F153" s="12"/>
      <c r="G153" s="12">
        <v>15</v>
      </c>
      <c r="H153" s="12" t="s">
        <v>469</v>
      </c>
      <c r="I153" s="12"/>
      <c r="J153" s="12" t="s">
        <v>470</v>
      </c>
      <c r="K153" s="12"/>
      <c r="L153" s="12" t="s">
        <v>463</v>
      </c>
      <c r="M153" s="12">
        <v>100004114</v>
      </c>
      <c r="N153" s="12" t="s">
        <v>464</v>
      </c>
      <c r="O153" s="12"/>
      <c r="P153" s="24">
        <v>16990</v>
      </c>
      <c r="Q153" s="24">
        <v>12990</v>
      </c>
      <c r="R153" s="17">
        <f t="shared" si="6"/>
        <v>-0.23543260741612715</v>
      </c>
      <c r="S153" s="18">
        <v>87.5</v>
      </c>
      <c r="T153" s="18">
        <v>210</v>
      </c>
      <c r="U153" s="18">
        <f>T153*Q153</f>
        <v>2727900</v>
      </c>
      <c r="V153" s="19">
        <f t="shared" si="7"/>
        <v>2.4</v>
      </c>
      <c r="W153" s="19">
        <f>IFERROR(U153/(S153*P153),"")</f>
        <v>1.8349617422012949</v>
      </c>
      <c r="X153" s="12">
        <v>61</v>
      </c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 t="e">
        <v>#N/A</v>
      </c>
      <c r="AJ153" s="12" t="e">
        <v>#N/A</v>
      </c>
      <c r="AK153" s="12"/>
      <c r="AL153" s="12"/>
      <c r="AM153" s="12"/>
      <c r="AN153" s="12"/>
      <c r="AO153" s="12"/>
      <c r="AP153" s="12"/>
      <c r="AQ153" s="12"/>
      <c r="AR153" s="12" t="e">
        <v>#N/A</v>
      </c>
      <c r="AS153" s="12" t="e">
        <v>#N/A</v>
      </c>
    </row>
    <row r="154" spans="1:45" x14ac:dyDescent="0.25">
      <c r="A154" s="13">
        <v>45540</v>
      </c>
      <c r="B154" s="13">
        <v>45546</v>
      </c>
      <c r="C154" s="12" t="s">
        <v>44</v>
      </c>
      <c r="D154" s="12" t="s">
        <v>45</v>
      </c>
      <c r="E154" s="12"/>
      <c r="F154" s="12"/>
      <c r="G154" s="12">
        <v>15</v>
      </c>
      <c r="H154" s="12" t="s">
        <v>471</v>
      </c>
      <c r="I154" s="12"/>
      <c r="J154" s="12" t="s">
        <v>472</v>
      </c>
      <c r="K154" s="12"/>
      <c r="L154" s="12" t="s">
        <v>463</v>
      </c>
      <c r="M154" s="12">
        <v>100004114</v>
      </c>
      <c r="N154" s="12" t="s">
        <v>464</v>
      </c>
      <c r="O154" s="12"/>
      <c r="P154" s="24">
        <v>16990</v>
      </c>
      <c r="Q154" s="24">
        <v>12990</v>
      </c>
      <c r="R154" s="17">
        <f t="shared" si="6"/>
        <v>-0.23543260741612715</v>
      </c>
      <c r="S154" s="18">
        <v>87.5</v>
      </c>
      <c r="T154" s="18">
        <v>210</v>
      </c>
      <c r="U154" s="18">
        <f>T154*Q154</f>
        <v>2727900</v>
      </c>
      <c r="V154" s="19">
        <f t="shared" si="7"/>
        <v>2.4</v>
      </c>
      <c r="W154" s="19">
        <f>IFERROR(U154/(S154*P154),"")</f>
        <v>1.8349617422012949</v>
      </c>
      <c r="X154" s="12">
        <v>85</v>
      </c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>
        <v>2</v>
      </c>
      <c r="AJ154" s="12">
        <v>4</v>
      </c>
      <c r="AK154" s="12"/>
      <c r="AL154" s="12"/>
      <c r="AM154" s="12"/>
      <c r="AN154" s="12"/>
      <c r="AO154" s="12"/>
      <c r="AP154" s="12"/>
      <c r="AQ154" s="12"/>
      <c r="AR154" s="12" t="e">
        <v>#N/A</v>
      </c>
      <c r="AS154" s="12" t="e">
        <v>#N/A</v>
      </c>
    </row>
    <row r="155" spans="1:45" x14ac:dyDescent="0.25">
      <c r="A155" s="13">
        <v>45540</v>
      </c>
      <c r="B155" s="13">
        <v>45546</v>
      </c>
      <c r="C155" s="12" t="s">
        <v>44</v>
      </c>
      <c r="D155" s="12" t="s">
        <v>45</v>
      </c>
      <c r="E155" s="12"/>
      <c r="F155" s="12"/>
      <c r="G155" s="12">
        <v>15</v>
      </c>
      <c r="H155" s="12" t="s">
        <v>473</v>
      </c>
      <c r="I155" s="12"/>
      <c r="J155" s="12" t="s">
        <v>474</v>
      </c>
      <c r="K155" s="12"/>
      <c r="L155" s="12" t="s">
        <v>463</v>
      </c>
      <c r="M155" s="12">
        <v>100004114</v>
      </c>
      <c r="N155" s="12" t="s">
        <v>464</v>
      </c>
      <c r="O155" s="12"/>
      <c r="P155" s="24">
        <v>16990</v>
      </c>
      <c r="Q155" s="24">
        <v>12990</v>
      </c>
      <c r="R155" s="17">
        <f t="shared" si="6"/>
        <v>-0.23543260741612715</v>
      </c>
      <c r="S155" s="18">
        <v>28</v>
      </c>
      <c r="T155" s="18">
        <v>85</v>
      </c>
      <c r="U155" s="18">
        <f>T155*Q155</f>
        <v>1104150</v>
      </c>
      <c r="V155" s="19">
        <f t="shared" si="7"/>
        <v>3.0357142857142856</v>
      </c>
      <c r="W155" s="19">
        <f>IFERROR(U155/(S155*P155),"")</f>
        <v>2.3210081560581854</v>
      </c>
      <c r="X155" s="12">
        <v>7</v>
      </c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 t="e">
        <v>#N/A</v>
      </c>
      <c r="AJ155" s="12" t="e">
        <v>#N/A</v>
      </c>
      <c r="AK155" s="12"/>
      <c r="AL155" s="12"/>
      <c r="AM155" s="12"/>
      <c r="AN155" s="12"/>
      <c r="AO155" s="12"/>
      <c r="AP155" s="12"/>
      <c r="AQ155" s="12"/>
      <c r="AR155" s="12" t="e">
        <v>#N/A</v>
      </c>
      <c r="AS155" s="12" t="e">
        <v>#N/A</v>
      </c>
    </row>
    <row r="156" spans="1:45" x14ac:dyDescent="0.25">
      <c r="A156" s="13">
        <v>45540</v>
      </c>
      <c r="B156" s="13">
        <v>45546</v>
      </c>
      <c r="C156" s="12" t="s">
        <v>44</v>
      </c>
      <c r="D156" s="12" t="s">
        <v>45</v>
      </c>
      <c r="E156" s="12"/>
      <c r="F156" s="12"/>
      <c r="G156" s="12">
        <v>15</v>
      </c>
      <c r="H156" s="12" t="s">
        <v>475</v>
      </c>
      <c r="I156" s="12"/>
      <c r="J156" s="12" t="s">
        <v>476</v>
      </c>
      <c r="K156" s="12"/>
      <c r="L156" s="12" t="s">
        <v>477</v>
      </c>
      <c r="M156" s="12">
        <v>100004114</v>
      </c>
      <c r="N156" s="12" t="s">
        <v>464</v>
      </c>
      <c r="O156" s="12"/>
      <c r="P156" s="24">
        <v>24990</v>
      </c>
      <c r="Q156" s="24">
        <v>19990</v>
      </c>
      <c r="R156" s="17">
        <f t="shared" si="6"/>
        <v>-0.20008003201280511</v>
      </c>
      <c r="S156" s="18">
        <v>140</v>
      </c>
      <c r="T156" s="18">
        <v>300</v>
      </c>
      <c r="U156" s="18">
        <f>T156*Q156</f>
        <v>5997000</v>
      </c>
      <c r="V156" s="19">
        <f t="shared" si="7"/>
        <v>2.1428571428571428</v>
      </c>
      <c r="W156" s="19">
        <f>IFERROR(U156/(S156*P156),"")</f>
        <v>1.7141142171154176</v>
      </c>
      <c r="X156" s="12">
        <v>44</v>
      </c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 t="e">
        <v>#N/A</v>
      </c>
      <c r="AJ156" s="12" t="e">
        <v>#N/A</v>
      </c>
      <c r="AK156" s="12"/>
      <c r="AL156" s="12"/>
      <c r="AM156" s="12"/>
      <c r="AN156" s="12"/>
      <c r="AO156" s="12"/>
      <c r="AP156" s="12"/>
      <c r="AQ156" s="12"/>
      <c r="AR156" s="12" t="e">
        <v>#N/A</v>
      </c>
      <c r="AS156" s="12" t="e">
        <v>#N/A</v>
      </c>
    </row>
    <row r="157" spans="1:45" x14ac:dyDescent="0.25">
      <c r="A157" s="13">
        <v>45540</v>
      </c>
      <c r="B157" s="13">
        <v>45546</v>
      </c>
      <c r="C157" s="12" t="s">
        <v>44</v>
      </c>
      <c r="D157" s="12" t="s">
        <v>45</v>
      </c>
      <c r="E157" s="12"/>
      <c r="F157" s="12"/>
      <c r="G157" s="12">
        <v>15</v>
      </c>
      <c r="H157" s="12" t="s">
        <v>478</v>
      </c>
      <c r="I157" s="12"/>
      <c r="J157" s="12" t="s">
        <v>479</v>
      </c>
      <c r="K157" s="12"/>
      <c r="L157" s="12" t="s">
        <v>480</v>
      </c>
      <c r="M157" s="12">
        <v>100004307</v>
      </c>
      <c r="N157" s="12" t="s">
        <v>481</v>
      </c>
      <c r="O157" s="12"/>
      <c r="P157" s="24">
        <v>16990</v>
      </c>
      <c r="Q157" s="24">
        <v>13990</v>
      </c>
      <c r="R157" s="17">
        <f t="shared" si="6"/>
        <v>-0.17657445556209539</v>
      </c>
      <c r="S157" s="18">
        <v>273</v>
      </c>
      <c r="T157" s="18">
        <v>650</v>
      </c>
      <c r="U157" s="18">
        <f>T157*Q157</f>
        <v>9093500</v>
      </c>
      <c r="V157" s="19">
        <f t="shared" si="7"/>
        <v>2.3809523809523809</v>
      </c>
      <c r="W157" s="19">
        <f>IFERROR(U157/(S157*P157),"")</f>
        <v>1.9605370105664397</v>
      </c>
      <c r="X157" s="12">
        <v>129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>
        <v>17</v>
      </c>
      <c r="AJ157" s="12">
        <v>4</v>
      </c>
      <c r="AK157" s="12"/>
      <c r="AL157" s="12"/>
      <c r="AM157" s="12"/>
      <c r="AN157" s="12"/>
      <c r="AO157" s="12"/>
      <c r="AP157" s="12"/>
      <c r="AQ157" s="12"/>
      <c r="AR157" s="12" t="e">
        <v>#N/A</v>
      </c>
      <c r="AS157" s="12" t="e">
        <v>#N/A</v>
      </c>
    </row>
    <row r="158" spans="1:45" x14ac:dyDescent="0.25">
      <c r="A158" s="13">
        <v>45540</v>
      </c>
      <c r="B158" s="13">
        <v>45546</v>
      </c>
      <c r="C158" s="12" t="s">
        <v>44</v>
      </c>
      <c r="D158" s="12" t="s">
        <v>45</v>
      </c>
      <c r="E158" s="12"/>
      <c r="F158" s="12"/>
      <c r="G158" s="12">
        <v>15</v>
      </c>
      <c r="H158" s="12" t="s">
        <v>482</v>
      </c>
      <c r="I158" s="12"/>
      <c r="J158" s="12" t="s">
        <v>483</v>
      </c>
      <c r="K158" s="12"/>
      <c r="L158" s="12" t="s">
        <v>480</v>
      </c>
      <c r="M158" s="12">
        <v>100004307</v>
      </c>
      <c r="N158" s="12" t="s">
        <v>481</v>
      </c>
      <c r="O158" s="12"/>
      <c r="P158" s="24">
        <v>16990</v>
      </c>
      <c r="Q158" s="24">
        <v>13990</v>
      </c>
      <c r="R158" s="17">
        <f t="shared" si="6"/>
        <v>-0.17657445556209539</v>
      </c>
      <c r="S158" s="18">
        <v>290.5</v>
      </c>
      <c r="T158" s="18">
        <v>600</v>
      </c>
      <c r="U158" s="18">
        <f>T158*Q158</f>
        <v>8394000</v>
      </c>
      <c r="V158" s="19">
        <f t="shared" si="7"/>
        <v>2.0654044750430294</v>
      </c>
      <c r="W158" s="19">
        <f>IFERROR(U158/(S158*P158),"")</f>
        <v>1.700706804346791</v>
      </c>
      <c r="X158" s="12">
        <v>124</v>
      </c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>
        <v>17</v>
      </c>
      <c r="AJ158" s="12">
        <v>4</v>
      </c>
      <c r="AK158" s="12"/>
      <c r="AL158" s="12"/>
      <c r="AM158" s="12"/>
      <c r="AN158" s="12"/>
      <c r="AO158" s="12"/>
      <c r="AP158" s="12"/>
      <c r="AQ158" s="12"/>
      <c r="AR158" s="12" t="e">
        <v>#N/A</v>
      </c>
      <c r="AS158" s="12" t="e">
        <v>#N/A</v>
      </c>
    </row>
    <row r="159" spans="1:45" x14ac:dyDescent="0.25">
      <c r="A159" s="13">
        <v>45540</v>
      </c>
      <c r="B159" s="13">
        <v>45546</v>
      </c>
      <c r="C159" s="12" t="s">
        <v>44</v>
      </c>
      <c r="D159" s="12" t="s">
        <v>45</v>
      </c>
      <c r="E159" s="12"/>
      <c r="F159" s="12"/>
      <c r="G159" s="12">
        <v>15</v>
      </c>
      <c r="H159" s="12" t="s">
        <v>484</v>
      </c>
      <c r="I159" s="12"/>
      <c r="J159" s="12" t="s">
        <v>485</v>
      </c>
      <c r="K159" s="12"/>
      <c r="L159" s="12" t="s">
        <v>486</v>
      </c>
      <c r="M159" s="12">
        <v>100008792</v>
      </c>
      <c r="N159" s="12" t="s">
        <v>487</v>
      </c>
      <c r="O159" s="12"/>
      <c r="P159" s="24">
        <v>26490</v>
      </c>
      <c r="Q159" s="24">
        <v>20990</v>
      </c>
      <c r="R159" s="17">
        <f t="shared" si="6"/>
        <v>-0.20762551906379767</v>
      </c>
      <c r="S159" s="18">
        <v>28</v>
      </c>
      <c r="T159" s="18">
        <v>110</v>
      </c>
      <c r="U159" s="18">
        <f>T159*Q159</f>
        <v>2308900</v>
      </c>
      <c r="V159" s="19">
        <f t="shared" si="7"/>
        <v>3.9285714285714284</v>
      </c>
      <c r="W159" s="19">
        <f>IFERROR(U159/(S159*P159),"")</f>
        <v>3.1128997465350805</v>
      </c>
      <c r="X159" s="12">
        <v>8</v>
      </c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>
        <v>17</v>
      </c>
      <c r="AJ159" s="12">
        <v>4</v>
      </c>
      <c r="AK159" s="12"/>
      <c r="AL159" s="12"/>
      <c r="AM159" s="12"/>
      <c r="AN159" s="12"/>
      <c r="AO159" s="12"/>
      <c r="AP159" s="12"/>
      <c r="AQ159" s="12"/>
      <c r="AR159" s="12" t="e">
        <v>#N/A</v>
      </c>
      <c r="AS159" s="12" t="e">
        <v>#N/A</v>
      </c>
    </row>
    <row r="160" spans="1:45" x14ac:dyDescent="0.25">
      <c r="A160" s="13">
        <v>45540</v>
      </c>
      <c r="B160" s="13">
        <v>45546</v>
      </c>
      <c r="C160" s="12" t="s">
        <v>44</v>
      </c>
      <c r="D160" s="12" t="s">
        <v>45</v>
      </c>
      <c r="E160" s="12"/>
      <c r="F160" s="12"/>
      <c r="G160" s="12">
        <v>15</v>
      </c>
      <c r="H160" s="12" t="s">
        <v>488</v>
      </c>
      <c r="I160" s="12"/>
      <c r="J160" s="12" t="s">
        <v>489</v>
      </c>
      <c r="K160" s="12"/>
      <c r="L160" s="12" t="s">
        <v>486</v>
      </c>
      <c r="M160" s="12">
        <v>100008792</v>
      </c>
      <c r="N160" s="12" t="s">
        <v>487</v>
      </c>
      <c r="O160" s="12"/>
      <c r="P160" s="24">
        <v>26490</v>
      </c>
      <c r="Q160" s="24">
        <v>20990</v>
      </c>
      <c r="R160" s="17">
        <f t="shared" si="6"/>
        <v>-0.20762551906379767</v>
      </c>
      <c r="S160" s="18">
        <v>40</v>
      </c>
      <c r="T160" s="18">
        <v>270</v>
      </c>
      <c r="U160" s="18">
        <f>T160*Q160</f>
        <v>5667300</v>
      </c>
      <c r="V160" s="19">
        <f t="shared" si="7"/>
        <v>6.75</v>
      </c>
      <c r="W160" s="19">
        <f>IFERROR(U160/(S160*P160),"")</f>
        <v>5.3485277463193661</v>
      </c>
      <c r="X160" s="12">
        <v>47</v>
      </c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 t="e">
        <v>#N/A</v>
      </c>
      <c r="AJ160" s="12" t="e">
        <v>#N/A</v>
      </c>
      <c r="AK160" s="12"/>
      <c r="AL160" s="12"/>
      <c r="AM160" s="12"/>
      <c r="AN160" s="12"/>
      <c r="AO160" s="12"/>
      <c r="AP160" s="12"/>
      <c r="AQ160" s="12"/>
      <c r="AR160" s="12" t="e">
        <v>#N/A</v>
      </c>
      <c r="AS160" s="12" t="e">
        <v>#N/A</v>
      </c>
    </row>
    <row r="161" spans="1:45" x14ac:dyDescent="0.25">
      <c r="A161" s="13">
        <v>45540</v>
      </c>
      <c r="B161" s="13">
        <v>45546</v>
      </c>
      <c r="C161" s="12" t="s">
        <v>44</v>
      </c>
      <c r="D161" s="12" t="s">
        <v>45</v>
      </c>
      <c r="E161" s="12"/>
      <c r="F161" s="12"/>
      <c r="G161" s="12">
        <v>15</v>
      </c>
      <c r="H161" s="12" t="s">
        <v>490</v>
      </c>
      <c r="I161" s="12"/>
      <c r="J161" s="12" t="s">
        <v>491</v>
      </c>
      <c r="K161" s="12"/>
      <c r="L161" s="12" t="s">
        <v>486</v>
      </c>
      <c r="M161" s="12">
        <v>100008792</v>
      </c>
      <c r="N161" s="12" t="s">
        <v>487</v>
      </c>
      <c r="O161" s="12"/>
      <c r="P161" s="24">
        <v>26490</v>
      </c>
      <c r="Q161" s="24">
        <v>20990</v>
      </c>
      <c r="R161" s="17">
        <f t="shared" si="6"/>
        <v>-0.20762551906379767</v>
      </c>
      <c r="S161" s="18">
        <v>49</v>
      </c>
      <c r="T161" s="18">
        <v>300</v>
      </c>
      <c r="U161" s="18">
        <f>T161*Q161</f>
        <v>6297000</v>
      </c>
      <c r="V161" s="19">
        <f t="shared" si="7"/>
        <v>6.1224489795918364</v>
      </c>
      <c r="W161" s="19">
        <f>IFERROR(U161/(S161*P161),"")</f>
        <v>4.8512723322624636</v>
      </c>
      <c r="X161" s="12">
        <v>8</v>
      </c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>
        <v>17</v>
      </c>
      <c r="AJ161" s="12">
        <v>4</v>
      </c>
      <c r="AK161" s="12"/>
      <c r="AL161" s="12"/>
      <c r="AM161" s="12"/>
      <c r="AN161" s="12"/>
      <c r="AO161" s="12"/>
      <c r="AP161" s="12"/>
      <c r="AQ161" s="12"/>
      <c r="AR161" s="12" t="e">
        <v>#N/A</v>
      </c>
      <c r="AS161" s="12" t="e">
        <v>#N/A</v>
      </c>
    </row>
    <row r="162" spans="1:45" x14ac:dyDescent="0.25">
      <c r="A162" s="13">
        <v>45540</v>
      </c>
      <c r="B162" s="13">
        <v>45546</v>
      </c>
      <c r="C162" s="12" t="s">
        <v>44</v>
      </c>
      <c r="D162" s="12" t="s">
        <v>45</v>
      </c>
      <c r="E162" s="12"/>
      <c r="F162" s="12"/>
      <c r="G162" s="12">
        <v>15</v>
      </c>
      <c r="H162" s="12" t="s">
        <v>492</v>
      </c>
      <c r="I162" s="12"/>
      <c r="J162" s="12" t="s">
        <v>493</v>
      </c>
      <c r="K162" s="12"/>
      <c r="L162" s="12" t="s">
        <v>494</v>
      </c>
      <c r="M162" s="12">
        <v>100008792</v>
      </c>
      <c r="N162" s="12" t="s">
        <v>487</v>
      </c>
      <c r="O162" s="12"/>
      <c r="P162" s="24">
        <v>19990</v>
      </c>
      <c r="Q162" s="24">
        <v>14990</v>
      </c>
      <c r="R162" s="17">
        <f t="shared" si="6"/>
        <v>-0.25012506253126565</v>
      </c>
      <c r="S162" s="18">
        <v>378</v>
      </c>
      <c r="T162" s="18">
        <v>634</v>
      </c>
      <c r="U162" s="18">
        <f>T162*Q162</f>
        <v>9503660</v>
      </c>
      <c r="V162" s="19">
        <f t="shared" si="7"/>
        <v>1.6772486772486772</v>
      </c>
      <c r="W162" s="19">
        <f>IFERROR(U162/(S162*P162),"")</f>
        <v>1.2577267469713693</v>
      </c>
      <c r="X162" s="12">
        <v>129</v>
      </c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>
        <v>17</v>
      </c>
      <c r="AJ162" s="12">
        <v>4</v>
      </c>
      <c r="AK162" s="12"/>
      <c r="AL162" s="12"/>
      <c r="AM162" s="12"/>
      <c r="AN162" s="12"/>
      <c r="AO162" s="12"/>
      <c r="AP162" s="12"/>
      <c r="AQ162" s="12"/>
      <c r="AR162" s="12" t="e">
        <v>#N/A</v>
      </c>
      <c r="AS162" s="12" t="e">
        <v>#N/A</v>
      </c>
    </row>
    <row r="163" spans="1:45" x14ac:dyDescent="0.25">
      <c r="A163" s="13">
        <v>45540</v>
      </c>
      <c r="B163" s="13">
        <v>45546</v>
      </c>
      <c r="C163" s="12" t="s">
        <v>44</v>
      </c>
      <c r="D163" s="12" t="s">
        <v>45</v>
      </c>
      <c r="E163" s="12"/>
      <c r="F163" s="12"/>
      <c r="G163" s="12">
        <v>15</v>
      </c>
      <c r="H163" s="12" t="s">
        <v>495</v>
      </c>
      <c r="I163" s="12"/>
      <c r="J163" s="12" t="s">
        <v>496</v>
      </c>
      <c r="K163" s="12"/>
      <c r="L163" s="12" t="s">
        <v>494</v>
      </c>
      <c r="M163" s="12">
        <v>100008792</v>
      </c>
      <c r="N163" s="12" t="s">
        <v>487</v>
      </c>
      <c r="O163" s="12"/>
      <c r="P163" s="24">
        <v>19990</v>
      </c>
      <c r="Q163" s="24">
        <v>14990</v>
      </c>
      <c r="R163" s="17">
        <f t="shared" si="6"/>
        <v>-0.25012506253126565</v>
      </c>
      <c r="S163" s="18">
        <v>371</v>
      </c>
      <c r="T163" s="18">
        <v>626</v>
      </c>
      <c r="U163" s="18">
        <f>T163*Q163</f>
        <v>9383740</v>
      </c>
      <c r="V163" s="19">
        <f t="shared" si="7"/>
        <v>1.6873315363881403</v>
      </c>
      <c r="W163" s="19">
        <f>IFERROR(U163/(S163*P163),"")</f>
        <v>1.26528763033808</v>
      </c>
      <c r="X163" s="12">
        <v>129</v>
      </c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>
        <v>7</v>
      </c>
      <c r="AJ163" s="12">
        <v>4</v>
      </c>
      <c r="AK163" s="12"/>
      <c r="AL163" s="12"/>
      <c r="AM163" s="12"/>
      <c r="AN163" s="12"/>
      <c r="AO163" s="12"/>
      <c r="AP163" s="12"/>
      <c r="AQ163" s="12"/>
      <c r="AR163" s="12" t="e">
        <v>#N/A</v>
      </c>
      <c r="AS163" s="12" t="e">
        <v>#N/A</v>
      </c>
    </row>
    <row r="164" spans="1:45" x14ac:dyDescent="0.25">
      <c r="A164" s="13">
        <v>45540</v>
      </c>
      <c r="B164" s="13">
        <v>45546</v>
      </c>
      <c r="C164" s="12" t="s">
        <v>44</v>
      </c>
      <c r="D164" s="12" t="s">
        <v>45</v>
      </c>
      <c r="E164" s="12"/>
      <c r="F164" s="12"/>
      <c r="G164" s="12">
        <v>15</v>
      </c>
      <c r="H164" s="12" t="s">
        <v>497</v>
      </c>
      <c r="I164" s="12"/>
      <c r="J164" s="12" t="s">
        <v>498</v>
      </c>
      <c r="K164" s="12"/>
      <c r="L164" s="12" t="s">
        <v>494</v>
      </c>
      <c r="M164" s="12">
        <v>100008792</v>
      </c>
      <c r="N164" s="12" t="s">
        <v>487</v>
      </c>
      <c r="O164" s="12"/>
      <c r="P164" s="24">
        <v>19990</v>
      </c>
      <c r="Q164" s="24">
        <v>14990</v>
      </c>
      <c r="R164" s="17">
        <f t="shared" si="6"/>
        <v>-0.25012506253126565</v>
      </c>
      <c r="S164" s="18">
        <v>658</v>
      </c>
      <c r="T164" s="18">
        <v>1380</v>
      </c>
      <c r="U164" s="18">
        <f>T164*Q164</f>
        <v>20686200</v>
      </c>
      <c r="V164" s="19">
        <f t="shared" si="7"/>
        <v>2.0972644376899696</v>
      </c>
      <c r="W164" s="19">
        <f>IFERROR(U164/(S164*P164),"")</f>
        <v>1.5726860390681663</v>
      </c>
      <c r="X164" s="12">
        <v>129</v>
      </c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>
        <v>17</v>
      </c>
      <c r="AJ164" s="12">
        <v>4</v>
      </c>
      <c r="AK164" s="12"/>
      <c r="AL164" s="12"/>
      <c r="AM164" s="12"/>
      <c r="AN164" s="12"/>
      <c r="AO164" s="12"/>
      <c r="AP164" s="12"/>
      <c r="AQ164" s="12"/>
      <c r="AR164" s="12" t="e">
        <v>#N/A</v>
      </c>
      <c r="AS164" s="12" t="e">
        <v>#N/A</v>
      </c>
    </row>
    <row r="165" spans="1:45" x14ac:dyDescent="0.25">
      <c r="A165" s="13">
        <v>45540</v>
      </c>
      <c r="B165" s="13">
        <v>45546</v>
      </c>
      <c r="C165" s="12" t="s">
        <v>44</v>
      </c>
      <c r="D165" s="12" t="s">
        <v>45</v>
      </c>
      <c r="E165" s="12"/>
      <c r="F165" s="12"/>
      <c r="G165" s="12">
        <v>15</v>
      </c>
      <c r="H165" s="12" t="s">
        <v>499</v>
      </c>
      <c r="I165" s="12"/>
      <c r="J165" s="12" t="s">
        <v>500</v>
      </c>
      <c r="K165" s="12"/>
      <c r="L165" s="12" t="s">
        <v>494</v>
      </c>
      <c r="M165" s="12">
        <v>100008792</v>
      </c>
      <c r="N165" s="12" t="s">
        <v>487</v>
      </c>
      <c r="O165" s="12"/>
      <c r="P165" s="24">
        <v>19990</v>
      </c>
      <c r="Q165" s="24">
        <v>14990</v>
      </c>
      <c r="R165" s="17">
        <f t="shared" si="6"/>
        <v>-0.25012506253126565</v>
      </c>
      <c r="S165" s="18">
        <v>315</v>
      </c>
      <c r="T165" s="18">
        <v>526</v>
      </c>
      <c r="U165" s="18">
        <f>T165*Q165</f>
        <v>7884740</v>
      </c>
      <c r="V165" s="19">
        <f t="shared" si="7"/>
        <v>1.6698412698412699</v>
      </c>
      <c r="W165" s="19">
        <f>IFERROR(U165/(S165*P165),"")</f>
        <v>1.2521721178049343</v>
      </c>
      <c r="X165" s="12">
        <v>129</v>
      </c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>
        <v>17</v>
      </c>
      <c r="AJ165" s="12">
        <v>4</v>
      </c>
      <c r="AK165" s="12"/>
      <c r="AL165" s="12"/>
      <c r="AM165" s="12"/>
      <c r="AN165" s="12"/>
      <c r="AO165" s="12"/>
      <c r="AP165" s="12"/>
      <c r="AQ165" s="12"/>
      <c r="AR165" s="12" t="e">
        <v>#N/A</v>
      </c>
      <c r="AS165" s="12" t="e">
        <v>#N/A</v>
      </c>
    </row>
    <row r="166" spans="1:45" x14ac:dyDescent="0.25">
      <c r="A166" s="13">
        <v>45540</v>
      </c>
      <c r="B166" s="13">
        <v>45546</v>
      </c>
      <c r="C166" s="12" t="s">
        <v>44</v>
      </c>
      <c r="D166" s="12" t="s">
        <v>45</v>
      </c>
      <c r="E166" s="12"/>
      <c r="F166" s="12"/>
      <c r="G166" s="12">
        <v>15</v>
      </c>
      <c r="H166" s="12" t="s">
        <v>501</v>
      </c>
      <c r="I166" s="12"/>
      <c r="J166" s="12" t="s">
        <v>502</v>
      </c>
      <c r="K166" s="12"/>
      <c r="L166" s="12" t="s">
        <v>494</v>
      </c>
      <c r="M166" s="12">
        <v>100008792</v>
      </c>
      <c r="N166" s="12" t="s">
        <v>487</v>
      </c>
      <c r="O166" s="12"/>
      <c r="P166" s="24">
        <v>19990</v>
      </c>
      <c r="Q166" s="24">
        <v>14990</v>
      </c>
      <c r="R166" s="17">
        <f t="shared" si="6"/>
        <v>-0.25012506253126565</v>
      </c>
      <c r="S166" s="18">
        <v>665</v>
      </c>
      <c r="T166" s="18">
        <v>1295</v>
      </c>
      <c r="U166" s="18">
        <f>T166*Q166</f>
        <v>19412050</v>
      </c>
      <c r="V166" s="19">
        <f t="shared" si="7"/>
        <v>1.9473684210526316</v>
      </c>
      <c r="W166" s="19">
        <f>IFERROR(U166/(S166*P166),"")</f>
        <v>1.4602827729654302</v>
      </c>
      <c r="X166" s="12">
        <v>129</v>
      </c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>
        <v>17</v>
      </c>
      <c r="AJ166" s="12">
        <v>4</v>
      </c>
      <c r="AK166" s="12"/>
      <c r="AL166" s="12"/>
      <c r="AM166" s="12"/>
      <c r="AN166" s="12"/>
      <c r="AO166" s="12"/>
      <c r="AP166" s="12"/>
      <c r="AQ166" s="12"/>
      <c r="AR166" s="12" t="e">
        <v>#N/A</v>
      </c>
      <c r="AS166" s="12" t="e">
        <v>#N/A</v>
      </c>
    </row>
    <row r="167" spans="1:45" x14ac:dyDescent="0.25">
      <c r="A167" s="13">
        <v>45540</v>
      </c>
      <c r="B167" s="13">
        <v>45546</v>
      </c>
      <c r="C167" s="12" t="s">
        <v>44</v>
      </c>
      <c r="D167" s="12" t="s">
        <v>45</v>
      </c>
      <c r="E167" s="12"/>
      <c r="F167" s="12"/>
      <c r="G167" s="12">
        <v>15</v>
      </c>
      <c r="H167" s="12" t="s">
        <v>503</v>
      </c>
      <c r="I167" s="12"/>
      <c r="J167" s="12" t="s">
        <v>504</v>
      </c>
      <c r="K167" s="12"/>
      <c r="L167" s="12" t="s">
        <v>494</v>
      </c>
      <c r="M167" s="12">
        <v>100008792</v>
      </c>
      <c r="N167" s="12" t="s">
        <v>487</v>
      </c>
      <c r="O167" s="12"/>
      <c r="P167" s="24">
        <v>19990</v>
      </c>
      <c r="Q167" s="24">
        <v>14990</v>
      </c>
      <c r="R167" s="17">
        <f t="shared" si="6"/>
        <v>-0.25012506253126565</v>
      </c>
      <c r="S167" s="18">
        <v>350</v>
      </c>
      <c r="T167" s="18">
        <v>592</v>
      </c>
      <c r="U167" s="18">
        <f>T167*Q167</f>
        <v>8874080</v>
      </c>
      <c r="V167" s="19">
        <f t="shared" si="7"/>
        <v>1.6914285714285715</v>
      </c>
      <c r="W167" s="19">
        <f>IFERROR(U167/(S167*P167),"")</f>
        <v>1.2683598942328307</v>
      </c>
      <c r="X167" s="12">
        <v>129</v>
      </c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>
        <v>17</v>
      </c>
      <c r="AJ167" s="12">
        <v>4</v>
      </c>
      <c r="AK167" s="12"/>
      <c r="AL167" s="12"/>
      <c r="AM167" s="12"/>
      <c r="AN167" s="12"/>
      <c r="AO167" s="12"/>
      <c r="AP167" s="12"/>
      <c r="AQ167" s="12"/>
      <c r="AR167" s="12" t="e">
        <v>#N/A</v>
      </c>
      <c r="AS167" s="12" t="e">
        <v>#N/A</v>
      </c>
    </row>
    <row r="168" spans="1:45" x14ac:dyDescent="0.25">
      <c r="A168" s="13">
        <v>45540</v>
      </c>
      <c r="B168" s="13">
        <v>45546</v>
      </c>
      <c r="C168" s="12" t="s">
        <v>44</v>
      </c>
      <c r="D168" s="12" t="s">
        <v>45</v>
      </c>
      <c r="E168" s="12"/>
      <c r="F168" s="12"/>
      <c r="G168" s="12">
        <v>15</v>
      </c>
      <c r="H168" s="12" t="s">
        <v>505</v>
      </c>
      <c r="I168" s="12"/>
      <c r="J168" s="12" t="s">
        <v>506</v>
      </c>
      <c r="K168" s="12"/>
      <c r="L168" s="12" t="s">
        <v>494</v>
      </c>
      <c r="M168" s="12">
        <v>100008792</v>
      </c>
      <c r="N168" s="12" t="s">
        <v>487</v>
      </c>
      <c r="O168" s="12"/>
      <c r="P168" s="24">
        <v>19990</v>
      </c>
      <c r="Q168" s="24">
        <v>14990</v>
      </c>
      <c r="R168" s="17">
        <f t="shared" si="6"/>
        <v>-0.25012506253126565</v>
      </c>
      <c r="S168" s="18">
        <v>40</v>
      </c>
      <c r="T168" s="18">
        <v>150</v>
      </c>
      <c r="U168" s="18">
        <f>T168*Q168</f>
        <v>2248500</v>
      </c>
      <c r="V168" s="19">
        <f t="shared" si="7"/>
        <v>3.75</v>
      </c>
      <c r="W168" s="19">
        <f>IFERROR(U168/(S168*P168),"")</f>
        <v>2.8120310155077539</v>
      </c>
      <c r="X168" s="12">
        <v>8</v>
      </c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 t="e">
        <v>#N/A</v>
      </c>
      <c r="AJ168" s="12" t="e">
        <v>#N/A</v>
      </c>
      <c r="AK168" s="12"/>
      <c r="AL168" s="12"/>
      <c r="AM168" s="12"/>
      <c r="AN168" s="12"/>
      <c r="AO168" s="12"/>
      <c r="AP168" s="12"/>
      <c r="AQ168" s="12"/>
      <c r="AR168" s="12" t="e">
        <v>#N/A</v>
      </c>
      <c r="AS168" s="12" t="e">
        <v>#N/A</v>
      </c>
    </row>
    <row r="169" spans="1:45" x14ac:dyDescent="0.25">
      <c r="A169" s="13">
        <v>45540</v>
      </c>
      <c r="B169" s="13">
        <v>45546</v>
      </c>
      <c r="C169" s="12" t="s">
        <v>44</v>
      </c>
      <c r="D169" s="12" t="s">
        <v>45</v>
      </c>
      <c r="E169" s="12"/>
      <c r="F169" s="12"/>
      <c r="G169" s="12">
        <v>15</v>
      </c>
      <c r="H169" s="12" t="s">
        <v>507</v>
      </c>
      <c r="I169" s="12"/>
      <c r="J169" s="12" t="s">
        <v>508</v>
      </c>
      <c r="K169" s="12"/>
      <c r="L169" s="12" t="s">
        <v>494</v>
      </c>
      <c r="M169" s="12">
        <v>100008792</v>
      </c>
      <c r="N169" s="12" t="s">
        <v>487</v>
      </c>
      <c r="O169" s="12"/>
      <c r="P169" s="24">
        <v>19990</v>
      </c>
      <c r="Q169" s="24">
        <v>14990</v>
      </c>
      <c r="R169" s="17">
        <f t="shared" si="6"/>
        <v>-0.25012506253126565</v>
      </c>
      <c r="S169" s="18">
        <v>171.5</v>
      </c>
      <c r="T169" s="18">
        <v>283</v>
      </c>
      <c r="U169" s="18">
        <f>T169*Q169</f>
        <v>4242170</v>
      </c>
      <c r="V169" s="19">
        <f t="shared" si="7"/>
        <v>1.6501457725947521</v>
      </c>
      <c r="W169" s="19">
        <f>IFERROR(U169/(S169*P169),"")</f>
        <v>1.2374029580387862</v>
      </c>
      <c r="X169" s="12">
        <v>129</v>
      </c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>
        <v>7</v>
      </c>
      <c r="AJ169" s="12">
        <v>4</v>
      </c>
      <c r="AK169" s="12"/>
      <c r="AL169" s="12"/>
      <c r="AM169" s="12"/>
      <c r="AN169" s="12"/>
      <c r="AO169" s="12"/>
      <c r="AP169" s="12"/>
      <c r="AQ169" s="12"/>
      <c r="AR169" s="12" t="e">
        <v>#N/A</v>
      </c>
      <c r="AS169" s="12" t="e">
        <v>#N/A</v>
      </c>
    </row>
    <row r="170" spans="1:45" x14ac:dyDescent="0.25">
      <c r="A170" s="13">
        <v>45540</v>
      </c>
      <c r="B170" s="13">
        <v>45546</v>
      </c>
      <c r="C170" s="12" t="s">
        <v>44</v>
      </c>
      <c r="D170" s="12" t="s">
        <v>45</v>
      </c>
      <c r="E170" s="12"/>
      <c r="F170" s="12"/>
      <c r="G170" s="12">
        <v>15</v>
      </c>
      <c r="H170" s="12" t="s">
        <v>509</v>
      </c>
      <c r="I170" s="12"/>
      <c r="J170" s="12" t="s">
        <v>510</v>
      </c>
      <c r="K170" s="12"/>
      <c r="L170" s="12" t="s">
        <v>494</v>
      </c>
      <c r="M170" s="12">
        <v>100008792</v>
      </c>
      <c r="N170" s="12" t="s">
        <v>487</v>
      </c>
      <c r="O170" s="12"/>
      <c r="P170" s="24">
        <v>19990</v>
      </c>
      <c r="Q170" s="24">
        <v>14990</v>
      </c>
      <c r="R170" s="17">
        <f t="shared" si="6"/>
        <v>-0.25012506253126565</v>
      </c>
      <c r="S170" s="18">
        <v>262.5</v>
      </c>
      <c r="T170" s="18">
        <v>386</v>
      </c>
      <c r="U170" s="18">
        <f>T170*Q170</f>
        <v>5786140</v>
      </c>
      <c r="V170" s="19">
        <f t="shared" si="7"/>
        <v>1.4704761904761905</v>
      </c>
      <c r="W170" s="19">
        <f>IFERROR(U170/(S170*P170),"")</f>
        <v>1.1026732413825961</v>
      </c>
      <c r="X170" s="12">
        <v>129</v>
      </c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>
        <v>2</v>
      </c>
      <c r="AJ170" s="12">
        <v>4</v>
      </c>
      <c r="AK170" s="12"/>
      <c r="AL170" s="12"/>
      <c r="AM170" s="12"/>
      <c r="AN170" s="12"/>
      <c r="AO170" s="12"/>
      <c r="AP170" s="12"/>
      <c r="AQ170" s="12"/>
      <c r="AR170" s="12" t="e">
        <v>#N/A</v>
      </c>
      <c r="AS170" s="12" t="e">
        <v>#N/A</v>
      </c>
    </row>
    <row r="171" spans="1:45" x14ac:dyDescent="0.25">
      <c r="A171" s="13">
        <v>45540</v>
      </c>
      <c r="B171" s="13">
        <v>45546</v>
      </c>
      <c r="C171" s="12" t="s">
        <v>44</v>
      </c>
      <c r="D171" s="12" t="s">
        <v>45</v>
      </c>
      <c r="E171" s="12"/>
      <c r="F171" s="12"/>
      <c r="G171" s="12">
        <v>15</v>
      </c>
      <c r="H171" s="12" t="s">
        <v>511</v>
      </c>
      <c r="I171" s="12"/>
      <c r="J171" s="12" t="s">
        <v>512</v>
      </c>
      <c r="K171" s="12"/>
      <c r="L171" s="12" t="s">
        <v>494</v>
      </c>
      <c r="M171" s="12">
        <v>100008792</v>
      </c>
      <c r="N171" s="12" t="s">
        <v>487</v>
      </c>
      <c r="O171" s="12"/>
      <c r="P171" s="24">
        <v>19990</v>
      </c>
      <c r="Q171" s="24">
        <v>14990</v>
      </c>
      <c r="R171" s="17">
        <f t="shared" si="6"/>
        <v>-0.25012506253126565</v>
      </c>
      <c r="S171" s="18">
        <v>122.5</v>
      </c>
      <c r="T171" s="18">
        <v>239</v>
      </c>
      <c r="U171" s="18">
        <f>T171*Q171</f>
        <v>3582610</v>
      </c>
      <c r="V171" s="19">
        <f t="shared" si="7"/>
        <v>1.9510204081632654</v>
      </c>
      <c r="W171" s="19">
        <f>IFERROR(U171/(S171*P171),"")</f>
        <v>1.4630213065716531</v>
      </c>
      <c r="X171" s="12">
        <v>100</v>
      </c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 t="e">
        <v>#N/A</v>
      </c>
      <c r="AJ171" s="12" t="e">
        <v>#N/A</v>
      </c>
      <c r="AK171" s="12"/>
      <c r="AL171" s="12"/>
      <c r="AM171" s="12"/>
      <c r="AN171" s="12"/>
      <c r="AO171" s="12"/>
      <c r="AP171" s="12"/>
      <c r="AQ171" s="12"/>
      <c r="AR171" s="12" t="e">
        <v>#N/A</v>
      </c>
      <c r="AS171" s="12" t="e">
        <v>#N/A</v>
      </c>
    </row>
    <row r="172" spans="1:45" x14ac:dyDescent="0.25">
      <c r="A172" s="13">
        <v>45540</v>
      </c>
      <c r="B172" s="13">
        <v>45546</v>
      </c>
      <c r="C172" s="12" t="s">
        <v>44</v>
      </c>
      <c r="D172" s="12" t="s">
        <v>45</v>
      </c>
      <c r="E172" s="12"/>
      <c r="F172" s="12"/>
      <c r="G172" s="12">
        <v>15</v>
      </c>
      <c r="H172" s="12" t="s">
        <v>513</v>
      </c>
      <c r="I172" s="12"/>
      <c r="J172" s="12" t="s">
        <v>514</v>
      </c>
      <c r="K172" s="12"/>
      <c r="L172" s="12" t="s">
        <v>515</v>
      </c>
      <c r="M172" s="12">
        <v>100008792</v>
      </c>
      <c r="N172" s="12" t="s">
        <v>487</v>
      </c>
      <c r="O172" s="12"/>
      <c r="P172" s="24">
        <v>56490</v>
      </c>
      <c r="Q172" s="24">
        <v>39990</v>
      </c>
      <c r="R172" s="17">
        <f t="shared" si="6"/>
        <v>-0.29208709506107278</v>
      </c>
      <c r="S172" s="18">
        <v>80.5</v>
      </c>
      <c r="T172" s="18">
        <v>185</v>
      </c>
      <c r="U172" s="18">
        <f>T172*Q172</f>
        <v>7398150</v>
      </c>
      <c r="V172" s="19">
        <f t="shared" si="7"/>
        <v>2.298136645962733</v>
      </c>
      <c r="W172" s="19">
        <f>IFERROR(U172/(S172*P172),"")</f>
        <v>1.6268805889900813</v>
      </c>
      <c r="X172" s="12">
        <v>128</v>
      </c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>
        <v>3</v>
      </c>
      <c r="AJ172" s="12">
        <v>4</v>
      </c>
      <c r="AK172" s="12"/>
      <c r="AL172" s="12"/>
      <c r="AM172" s="12"/>
      <c r="AN172" s="12"/>
      <c r="AO172" s="12"/>
      <c r="AP172" s="12"/>
      <c r="AQ172" s="12"/>
      <c r="AR172" s="12" t="e">
        <v>#N/A</v>
      </c>
      <c r="AS172" s="12" t="e">
        <v>#N/A</v>
      </c>
    </row>
    <row r="173" spans="1:45" x14ac:dyDescent="0.25">
      <c r="A173" s="13">
        <v>45540</v>
      </c>
      <c r="B173" s="13">
        <v>45546</v>
      </c>
      <c r="C173" s="12" t="s">
        <v>44</v>
      </c>
      <c r="D173" s="12" t="s">
        <v>45</v>
      </c>
      <c r="E173" s="12"/>
      <c r="F173" s="12"/>
      <c r="G173" s="12">
        <v>15</v>
      </c>
      <c r="H173" s="12" t="s">
        <v>516</v>
      </c>
      <c r="I173" s="12"/>
      <c r="J173" s="12" t="s">
        <v>517</v>
      </c>
      <c r="K173" s="12"/>
      <c r="L173" s="12" t="s">
        <v>515</v>
      </c>
      <c r="M173" s="12">
        <v>100008792</v>
      </c>
      <c r="N173" s="12" t="s">
        <v>487</v>
      </c>
      <c r="O173" s="12"/>
      <c r="P173" s="24">
        <v>56490</v>
      </c>
      <c r="Q173" s="24">
        <v>39990</v>
      </c>
      <c r="R173" s="17">
        <f t="shared" si="6"/>
        <v>-0.29208709506107278</v>
      </c>
      <c r="S173" s="18">
        <v>66.5</v>
      </c>
      <c r="T173" s="18">
        <v>229</v>
      </c>
      <c r="U173" s="18">
        <f>T173*Q173</f>
        <v>9157710</v>
      </c>
      <c r="V173" s="19">
        <f t="shared" si="7"/>
        <v>3.4436090225563909</v>
      </c>
      <c r="W173" s="19">
        <f>IFERROR(U173/(S173*P173),"")</f>
        <v>2.4377752666317947</v>
      </c>
      <c r="X173" s="12">
        <v>128</v>
      </c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>
        <v>3</v>
      </c>
      <c r="AJ173" s="12">
        <v>4</v>
      </c>
      <c r="AK173" s="12"/>
      <c r="AL173" s="12"/>
      <c r="AM173" s="12"/>
      <c r="AN173" s="12"/>
      <c r="AO173" s="12"/>
      <c r="AP173" s="12"/>
      <c r="AQ173" s="12"/>
      <c r="AR173" s="12" t="e">
        <v>#N/A</v>
      </c>
      <c r="AS173" s="12" t="e">
        <v>#N/A</v>
      </c>
    </row>
    <row r="174" spans="1:45" x14ac:dyDescent="0.25">
      <c r="A174" s="13">
        <v>45540</v>
      </c>
      <c r="B174" s="13">
        <v>45546</v>
      </c>
      <c r="C174" s="12" t="s">
        <v>44</v>
      </c>
      <c r="D174" s="12" t="s">
        <v>45</v>
      </c>
      <c r="E174" s="12"/>
      <c r="F174" s="12"/>
      <c r="G174" s="12">
        <v>15</v>
      </c>
      <c r="H174" s="12" t="s">
        <v>518</v>
      </c>
      <c r="I174" s="12"/>
      <c r="J174" s="12" t="s">
        <v>519</v>
      </c>
      <c r="K174" s="12"/>
      <c r="L174" s="12" t="s">
        <v>515</v>
      </c>
      <c r="M174" s="12">
        <v>100008792</v>
      </c>
      <c r="N174" s="12" t="s">
        <v>487</v>
      </c>
      <c r="O174" s="12"/>
      <c r="P174" s="24">
        <v>56490</v>
      </c>
      <c r="Q174" s="24">
        <v>39990</v>
      </c>
      <c r="R174" s="17">
        <f t="shared" si="6"/>
        <v>-0.29208709506107278</v>
      </c>
      <c r="S174" s="18">
        <v>77</v>
      </c>
      <c r="T174" s="18">
        <v>230</v>
      </c>
      <c r="U174" s="18">
        <f>T174*Q174</f>
        <v>9197700</v>
      </c>
      <c r="V174" s="19">
        <f t="shared" si="7"/>
        <v>2.9870129870129869</v>
      </c>
      <c r="W174" s="19">
        <f>IFERROR(U174/(S174*P174),"")</f>
        <v>2.1145450407266657</v>
      </c>
      <c r="X174" s="12">
        <v>128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>
        <v>2</v>
      </c>
      <c r="AJ174" s="12">
        <v>4</v>
      </c>
      <c r="AK174" s="12"/>
      <c r="AL174" s="12"/>
      <c r="AM174" s="12"/>
      <c r="AN174" s="12"/>
      <c r="AO174" s="12"/>
      <c r="AP174" s="12"/>
      <c r="AQ174" s="12"/>
      <c r="AR174" s="12" t="e">
        <v>#N/A</v>
      </c>
      <c r="AS174" s="12" t="e">
        <v>#N/A</v>
      </c>
    </row>
    <row r="175" spans="1:45" x14ac:dyDescent="0.25">
      <c r="A175" s="13">
        <v>45540</v>
      </c>
      <c r="B175" s="13">
        <v>45546</v>
      </c>
      <c r="C175" s="12" t="s">
        <v>44</v>
      </c>
      <c r="D175" s="12" t="s">
        <v>45</v>
      </c>
      <c r="E175" s="12"/>
      <c r="F175" s="12"/>
      <c r="G175" s="12">
        <v>15</v>
      </c>
      <c r="H175" s="12" t="s">
        <v>520</v>
      </c>
      <c r="I175" s="12"/>
      <c r="J175" s="12" t="s">
        <v>521</v>
      </c>
      <c r="K175" s="12"/>
      <c r="L175" s="12" t="s">
        <v>515</v>
      </c>
      <c r="M175" s="12">
        <v>100008792</v>
      </c>
      <c r="N175" s="12" t="s">
        <v>487</v>
      </c>
      <c r="O175" s="12"/>
      <c r="P175" s="24">
        <v>38490</v>
      </c>
      <c r="Q175" s="24">
        <v>28990</v>
      </c>
      <c r="R175" s="17">
        <f t="shared" si="6"/>
        <v>-0.24681735515718373</v>
      </c>
      <c r="S175" s="18">
        <v>110</v>
      </c>
      <c r="T175" s="18">
        <v>530</v>
      </c>
      <c r="U175" s="18">
        <f>T175*Q175</f>
        <v>15364700</v>
      </c>
      <c r="V175" s="19">
        <f t="shared" si="7"/>
        <v>4.8181818181818183</v>
      </c>
      <c r="W175" s="19">
        <f>IFERROR(U175/(S175*P175),"")</f>
        <v>3.6289709251517515</v>
      </c>
      <c r="X175" s="12">
        <v>129</v>
      </c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>
        <v>3</v>
      </c>
      <c r="AJ175" s="12">
        <v>4</v>
      </c>
      <c r="AK175" s="12"/>
      <c r="AL175" s="12"/>
      <c r="AM175" s="12"/>
      <c r="AN175" s="12"/>
      <c r="AO175" s="12"/>
      <c r="AP175" s="12"/>
      <c r="AQ175" s="12"/>
      <c r="AR175" s="12" t="e">
        <v>#N/A</v>
      </c>
      <c r="AS175" s="12" t="e">
        <v>#N/A</v>
      </c>
    </row>
    <row r="176" spans="1:45" x14ac:dyDescent="0.25">
      <c r="A176" s="13">
        <v>45540</v>
      </c>
      <c r="B176" s="13">
        <v>45546</v>
      </c>
      <c r="C176" s="12" t="s">
        <v>44</v>
      </c>
      <c r="D176" s="12" t="s">
        <v>45</v>
      </c>
      <c r="E176" s="12"/>
      <c r="F176" s="12"/>
      <c r="G176" s="12">
        <v>15</v>
      </c>
      <c r="H176" s="12" t="s">
        <v>522</v>
      </c>
      <c r="I176" s="12"/>
      <c r="J176" s="12" t="s">
        <v>523</v>
      </c>
      <c r="K176" s="12"/>
      <c r="L176" s="12" t="s">
        <v>515</v>
      </c>
      <c r="M176" s="12">
        <v>100008792</v>
      </c>
      <c r="N176" s="12" t="s">
        <v>487</v>
      </c>
      <c r="O176" s="12"/>
      <c r="P176" s="24">
        <v>38490</v>
      </c>
      <c r="Q176" s="24">
        <v>28990</v>
      </c>
      <c r="R176" s="17">
        <f t="shared" si="6"/>
        <v>-0.24681735515718373</v>
      </c>
      <c r="S176" s="18">
        <v>80</v>
      </c>
      <c r="T176" s="18">
        <v>500</v>
      </c>
      <c r="U176" s="18">
        <f>T176*Q176</f>
        <v>14495000</v>
      </c>
      <c r="V176" s="19">
        <f t="shared" si="7"/>
        <v>6.25</v>
      </c>
      <c r="W176" s="19">
        <f>IFERROR(U176/(S176*P176),"")</f>
        <v>4.7073915302676017</v>
      </c>
      <c r="X176" s="12">
        <v>129</v>
      </c>
      <c r="Y176" s="12"/>
      <c r="Z176" s="12"/>
      <c r="AA176" s="12"/>
      <c r="AB176" s="12">
        <v>1</v>
      </c>
      <c r="AC176" s="12"/>
      <c r="AD176" s="12"/>
      <c r="AE176" s="12"/>
      <c r="AF176" s="12"/>
      <c r="AG176" s="12"/>
      <c r="AH176" s="12"/>
      <c r="AI176" s="12">
        <v>15</v>
      </c>
      <c r="AJ176" s="12">
        <v>4</v>
      </c>
      <c r="AK176" s="12"/>
      <c r="AL176" s="12"/>
      <c r="AM176" s="12"/>
      <c r="AN176" s="12"/>
      <c r="AO176" s="12"/>
      <c r="AP176" s="12"/>
      <c r="AQ176" s="12"/>
      <c r="AR176" s="12" t="e">
        <v>#N/A</v>
      </c>
      <c r="AS176" s="12" t="e">
        <v>#N/A</v>
      </c>
    </row>
    <row r="177" spans="1:45" x14ac:dyDescent="0.25">
      <c r="A177" s="13">
        <v>45540</v>
      </c>
      <c r="B177" s="13">
        <v>45546</v>
      </c>
      <c r="C177" s="12" t="s">
        <v>44</v>
      </c>
      <c r="D177" s="12" t="s">
        <v>45</v>
      </c>
      <c r="E177" s="12"/>
      <c r="F177" s="12"/>
      <c r="G177" s="12">
        <v>15</v>
      </c>
      <c r="H177" s="12" t="s">
        <v>524</v>
      </c>
      <c r="I177" s="12"/>
      <c r="J177" s="12" t="s">
        <v>525</v>
      </c>
      <c r="K177" s="12"/>
      <c r="L177" s="12" t="s">
        <v>515</v>
      </c>
      <c r="M177" s="12">
        <v>100008792</v>
      </c>
      <c r="N177" s="12" t="s">
        <v>487</v>
      </c>
      <c r="O177" s="12"/>
      <c r="P177" s="24">
        <v>38490</v>
      </c>
      <c r="Q177" s="24">
        <v>28990</v>
      </c>
      <c r="R177" s="17">
        <f t="shared" si="6"/>
        <v>-0.24681735515718373</v>
      </c>
      <c r="S177" s="18">
        <v>150</v>
      </c>
      <c r="T177" s="18">
        <v>1025</v>
      </c>
      <c r="U177" s="18">
        <f>T177*Q177</f>
        <v>29714750</v>
      </c>
      <c r="V177" s="19">
        <f t="shared" si="7"/>
        <v>6.833333333333333</v>
      </c>
      <c r="W177" s="19">
        <f>IFERROR(U177/(S177*P177),"")</f>
        <v>5.1467480730925779</v>
      </c>
      <c r="X177" s="12">
        <v>129</v>
      </c>
      <c r="Y177" s="12"/>
      <c r="Z177" s="12"/>
      <c r="AA177" s="12"/>
      <c r="AB177" s="12">
        <v>1</v>
      </c>
      <c r="AC177" s="12"/>
      <c r="AD177" s="12"/>
      <c r="AE177" s="12"/>
      <c r="AF177" s="12"/>
      <c r="AG177" s="12"/>
      <c r="AH177" s="12"/>
      <c r="AI177" s="12">
        <v>15</v>
      </c>
      <c r="AJ177" s="12">
        <v>4</v>
      </c>
      <c r="AK177" s="12"/>
      <c r="AL177" s="12"/>
      <c r="AM177" s="12"/>
      <c r="AN177" s="12"/>
      <c r="AO177" s="12"/>
      <c r="AP177" s="12"/>
      <c r="AQ177" s="12"/>
      <c r="AR177" s="12" t="e">
        <v>#N/A</v>
      </c>
      <c r="AS177" s="12" t="e">
        <v>#N/A</v>
      </c>
    </row>
    <row r="178" spans="1:45" x14ac:dyDescent="0.25">
      <c r="A178" s="13">
        <v>45540</v>
      </c>
      <c r="B178" s="13">
        <v>45546</v>
      </c>
      <c r="C178" s="12" t="s">
        <v>105</v>
      </c>
      <c r="D178" s="12" t="s">
        <v>106</v>
      </c>
      <c r="E178" s="12"/>
      <c r="F178" s="12"/>
      <c r="G178" s="12">
        <v>15</v>
      </c>
      <c r="H178" s="12" t="s">
        <v>526</v>
      </c>
      <c r="I178" s="12"/>
      <c r="J178" s="12" t="s">
        <v>527</v>
      </c>
      <c r="K178" s="12"/>
      <c r="L178" s="12" t="s">
        <v>528</v>
      </c>
      <c r="M178" s="12">
        <v>100008792</v>
      </c>
      <c r="N178" s="12" t="s">
        <v>529</v>
      </c>
      <c r="O178" s="12" t="s">
        <v>530</v>
      </c>
      <c r="P178" s="24">
        <v>64990</v>
      </c>
      <c r="Q178" s="24">
        <v>44990</v>
      </c>
      <c r="R178" s="17">
        <f t="shared" si="6"/>
        <v>-0.30773965225419297</v>
      </c>
      <c r="S178" s="18">
        <v>500</v>
      </c>
      <c r="T178" s="18">
        <v>2000</v>
      </c>
      <c r="U178" s="18">
        <f>T178*Q178</f>
        <v>89980000</v>
      </c>
      <c r="V178" s="19">
        <f t="shared" si="7"/>
        <v>4</v>
      </c>
      <c r="W178" s="19">
        <f>IFERROR(U178/(S178*P178),"")</f>
        <v>2.7690413909832281</v>
      </c>
      <c r="X178" s="12">
        <v>129</v>
      </c>
      <c r="Y178" s="12"/>
      <c r="Z178" s="12"/>
      <c r="AA178" s="12">
        <v>1</v>
      </c>
      <c r="AB178" s="12"/>
      <c r="AC178" s="12"/>
      <c r="AD178" s="29" t="s">
        <v>531</v>
      </c>
      <c r="AE178" s="12"/>
      <c r="AF178" s="12"/>
      <c r="AG178" s="12"/>
      <c r="AH178" s="12"/>
      <c r="AI178" s="12">
        <v>1</v>
      </c>
      <c r="AJ178" s="12">
        <v>4</v>
      </c>
      <c r="AK178" s="12"/>
      <c r="AL178" s="12"/>
      <c r="AM178" s="12"/>
      <c r="AN178" s="12"/>
      <c r="AO178" s="12"/>
      <c r="AP178" s="12"/>
      <c r="AQ178" s="12"/>
      <c r="AR178" s="12">
        <v>64990</v>
      </c>
      <c r="AS178" s="12" t="b">
        <f>P178=AR178</f>
        <v>1</v>
      </c>
    </row>
    <row r="179" spans="1:45" x14ac:dyDescent="0.25">
      <c r="A179" s="13">
        <v>45540</v>
      </c>
      <c r="B179" s="13">
        <v>45546</v>
      </c>
      <c r="C179" s="12" t="s">
        <v>44</v>
      </c>
      <c r="D179" s="12" t="s">
        <v>45</v>
      </c>
      <c r="E179" s="12"/>
      <c r="F179" s="12"/>
      <c r="G179" s="12">
        <v>15</v>
      </c>
      <c r="H179" s="12" t="s">
        <v>532</v>
      </c>
      <c r="I179" s="12"/>
      <c r="J179" s="12" t="s">
        <v>533</v>
      </c>
      <c r="K179" s="12"/>
      <c r="L179" s="12" t="s">
        <v>534</v>
      </c>
      <c r="M179" s="12">
        <v>100004662</v>
      </c>
      <c r="N179" s="12" t="s">
        <v>86</v>
      </c>
      <c r="O179" s="12"/>
      <c r="P179" s="24">
        <v>22990</v>
      </c>
      <c r="Q179" s="24">
        <v>14990</v>
      </c>
      <c r="R179" s="17">
        <f t="shared" si="6"/>
        <v>-0.34797738147020441</v>
      </c>
      <c r="S179" s="18">
        <v>325.5</v>
      </c>
      <c r="T179" s="18">
        <v>2500</v>
      </c>
      <c r="U179" s="18">
        <f>T179*Q179</f>
        <v>37475000</v>
      </c>
      <c r="V179" s="19">
        <f t="shared" si="7"/>
        <v>7.6804915514592933</v>
      </c>
      <c r="W179" s="19">
        <f>IFERROR(U179/(S179*P179),"")</f>
        <v>5.0078542129784607</v>
      </c>
      <c r="X179" s="12">
        <v>129</v>
      </c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>
        <v>17</v>
      </c>
      <c r="AJ179" s="12">
        <v>4</v>
      </c>
      <c r="AK179" s="12"/>
      <c r="AL179" s="12"/>
      <c r="AM179" s="12"/>
      <c r="AN179" s="12"/>
      <c r="AO179" s="12"/>
      <c r="AP179" s="12"/>
      <c r="AQ179" s="12"/>
      <c r="AR179" s="12" t="e">
        <v>#N/A</v>
      </c>
      <c r="AS179" s="12" t="e">
        <v>#N/A</v>
      </c>
    </row>
    <row r="180" spans="1:45" x14ac:dyDescent="0.25">
      <c r="A180" s="13">
        <v>45540</v>
      </c>
      <c r="B180" s="13">
        <v>45546</v>
      </c>
      <c r="C180" s="12" t="s">
        <v>44</v>
      </c>
      <c r="D180" s="12" t="s">
        <v>45</v>
      </c>
      <c r="E180" s="12"/>
      <c r="F180" s="12"/>
      <c r="G180" s="12">
        <v>15</v>
      </c>
      <c r="H180" s="12" t="s">
        <v>535</v>
      </c>
      <c r="I180" s="12"/>
      <c r="J180" s="12" t="s">
        <v>536</v>
      </c>
      <c r="K180" s="12"/>
      <c r="L180" s="12" t="s">
        <v>537</v>
      </c>
      <c r="M180" s="12">
        <v>100004584</v>
      </c>
      <c r="N180" s="12" t="s">
        <v>538</v>
      </c>
      <c r="O180" s="12"/>
      <c r="P180" s="24">
        <v>31490</v>
      </c>
      <c r="Q180" s="24">
        <v>24990</v>
      </c>
      <c r="R180" s="17">
        <f t="shared" si="6"/>
        <v>-0.206414734836456</v>
      </c>
      <c r="S180" s="18">
        <v>462</v>
      </c>
      <c r="T180" s="18">
        <v>1300</v>
      </c>
      <c r="U180" s="18">
        <f>T180*Q180</f>
        <v>32487000</v>
      </c>
      <c r="V180" s="19">
        <f t="shared" si="7"/>
        <v>2.8138528138528138</v>
      </c>
      <c r="W180" s="19">
        <f>IFERROR(U180/(S180*P180),"")</f>
        <v>2.2330321314125698</v>
      </c>
      <c r="X180" s="12">
        <v>129</v>
      </c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>
        <v>17</v>
      </c>
      <c r="AJ180" s="12">
        <v>4</v>
      </c>
      <c r="AK180" s="12"/>
      <c r="AL180" s="12"/>
      <c r="AM180" s="12"/>
      <c r="AN180" s="12"/>
      <c r="AO180" s="12"/>
      <c r="AP180" s="12"/>
      <c r="AQ180" s="12"/>
      <c r="AR180" s="12">
        <v>31490</v>
      </c>
      <c r="AS180" s="12" t="b">
        <f>P180=AR180</f>
        <v>1</v>
      </c>
    </row>
    <row r="181" spans="1:45" x14ac:dyDescent="0.25">
      <c r="A181" s="13">
        <v>45540</v>
      </c>
      <c r="B181" s="13">
        <v>45546</v>
      </c>
      <c r="C181" s="12" t="s">
        <v>44</v>
      </c>
      <c r="D181" s="12" t="s">
        <v>45</v>
      </c>
      <c r="E181" s="12"/>
      <c r="F181" s="12"/>
      <c r="G181" s="12">
        <v>15</v>
      </c>
      <c r="H181" s="12" t="s">
        <v>539</v>
      </c>
      <c r="I181" s="12"/>
      <c r="J181" s="12" t="s">
        <v>540</v>
      </c>
      <c r="K181" s="12"/>
      <c r="L181" s="12" t="s">
        <v>537</v>
      </c>
      <c r="M181" s="12">
        <v>100004584</v>
      </c>
      <c r="N181" s="12" t="s">
        <v>538</v>
      </c>
      <c r="O181" s="12"/>
      <c r="P181" s="24">
        <v>20990</v>
      </c>
      <c r="Q181" s="24">
        <v>16990</v>
      </c>
      <c r="R181" s="17">
        <f t="shared" si="6"/>
        <v>-0.1905669366364936</v>
      </c>
      <c r="S181" s="18">
        <v>836.5</v>
      </c>
      <c r="T181" s="18">
        <v>1700</v>
      </c>
      <c r="U181" s="18">
        <f>T181*Q181</f>
        <v>28883000</v>
      </c>
      <c r="V181" s="19">
        <f t="shared" si="7"/>
        <v>2.0322773460848773</v>
      </c>
      <c r="W181" s="19">
        <f>IFERROR(U181/(S181*P181),"")</f>
        <v>1.6449924778457392</v>
      </c>
      <c r="X181" s="12">
        <v>129</v>
      </c>
      <c r="Y181" s="12"/>
      <c r="Z181" s="12"/>
      <c r="AA181" s="12"/>
      <c r="AB181" s="12"/>
      <c r="AC181" s="12" t="s">
        <v>541</v>
      </c>
      <c r="AD181" s="12"/>
      <c r="AE181" s="12"/>
      <c r="AF181" s="12"/>
      <c r="AG181" s="12"/>
      <c r="AH181" s="12"/>
      <c r="AI181" s="12">
        <v>17</v>
      </c>
      <c r="AJ181" s="12">
        <v>4</v>
      </c>
      <c r="AK181" s="12"/>
      <c r="AL181" s="12"/>
      <c r="AM181" s="12"/>
      <c r="AN181" s="12"/>
      <c r="AO181" s="12"/>
      <c r="AP181" s="12"/>
      <c r="AQ181" s="12"/>
      <c r="AR181" s="12">
        <v>20990</v>
      </c>
      <c r="AS181" s="12" t="b">
        <f>P181=AR181</f>
        <v>1</v>
      </c>
    </row>
    <row r="182" spans="1:45" x14ac:dyDescent="0.25">
      <c r="A182" s="13">
        <v>45540</v>
      </c>
      <c r="B182" s="13">
        <v>45546</v>
      </c>
      <c r="C182" s="12" t="s">
        <v>44</v>
      </c>
      <c r="D182" s="12" t="s">
        <v>45</v>
      </c>
      <c r="E182" s="12"/>
      <c r="F182" s="12"/>
      <c r="G182" s="12">
        <v>15</v>
      </c>
      <c r="H182" s="12" t="s">
        <v>542</v>
      </c>
      <c r="I182" s="12"/>
      <c r="J182" s="12" t="s">
        <v>543</v>
      </c>
      <c r="K182" s="12"/>
      <c r="L182" s="12" t="s">
        <v>537</v>
      </c>
      <c r="M182" s="12">
        <v>100004584</v>
      </c>
      <c r="N182" s="12" t="s">
        <v>538</v>
      </c>
      <c r="O182" s="12"/>
      <c r="P182" s="24">
        <v>31490</v>
      </c>
      <c r="Q182" s="24">
        <v>24990</v>
      </c>
      <c r="R182" s="17">
        <f t="shared" si="6"/>
        <v>-0.206414734836456</v>
      </c>
      <c r="S182" s="18">
        <v>420</v>
      </c>
      <c r="T182" s="18">
        <v>850</v>
      </c>
      <c r="U182" s="18">
        <f>T182*Q182</f>
        <v>21241500</v>
      </c>
      <c r="V182" s="19">
        <f t="shared" si="7"/>
        <v>2.0238095238095237</v>
      </c>
      <c r="W182" s="19">
        <f>IFERROR(U182/(S182*P182),"")</f>
        <v>1.6060654175928866</v>
      </c>
      <c r="X182" s="12">
        <v>129</v>
      </c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>
        <v>17</v>
      </c>
      <c r="AJ182" s="12">
        <v>4</v>
      </c>
      <c r="AK182" s="12"/>
      <c r="AL182" s="12"/>
      <c r="AM182" s="12"/>
      <c r="AN182" s="12"/>
      <c r="AO182" s="12"/>
      <c r="AP182" s="12"/>
      <c r="AQ182" s="12"/>
      <c r="AR182" s="12">
        <v>31490</v>
      </c>
      <c r="AS182" s="12" t="b">
        <f>P182=AR182</f>
        <v>1</v>
      </c>
    </row>
    <row r="183" spans="1:45" x14ac:dyDescent="0.25">
      <c r="A183" s="13">
        <v>45540</v>
      </c>
      <c r="B183" s="13">
        <v>45546</v>
      </c>
      <c r="C183" s="12" t="s">
        <v>44</v>
      </c>
      <c r="D183" s="12" t="s">
        <v>45</v>
      </c>
      <c r="E183" s="12"/>
      <c r="F183" s="12"/>
      <c r="G183" s="23">
        <v>17</v>
      </c>
      <c r="H183" s="31" t="s">
        <v>544</v>
      </c>
      <c r="I183" s="31">
        <v>2064593</v>
      </c>
      <c r="J183" s="35" t="s">
        <v>545</v>
      </c>
      <c r="K183" s="12" t="s">
        <v>546</v>
      </c>
      <c r="L183" s="23" t="s">
        <v>547</v>
      </c>
      <c r="M183" s="23">
        <v>100003768</v>
      </c>
      <c r="N183" s="23" t="s">
        <v>548</v>
      </c>
      <c r="O183" s="12"/>
      <c r="P183" s="24">
        <v>107990</v>
      </c>
      <c r="Q183" s="24">
        <v>89990</v>
      </c>
      <c r="R183" s="17">
        <f t="shared" si="6"/>
        <v>-0.1666821001944625</v>
      </c>
      <c r="S183" s="18">
        <v>1700</v>
      </c>
      <c r="T183" s="18">
        <v>3806.9950000000008</v>
      </c>
      <c r="U183" s="18">
        <f>T183*Q183</f>
        <v>342591480.05000007</v>
      </c>
      <c r="V183" s="19">
        <f t="shared" si="7"/>
        <v>2.2394088235294123</v>
      </c>
      <c r="W183" s="19">
        <f>IFERROR(U183/(S183*P183),"")</f>
        <v>1.8661394576295194</v>
      </c>
      <c r="X183" s="12">
        <v>124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>
        <v>1</v>
      </c>
      <c r="AJ183" s="12" t="e">
        <v>#N/A</v>
      </c>
      <c r="AK183" s="12"/>
      <c r="AL183" s="12"/>
      <c r="AM183" s="12"/>
      <c r="AN183" s="12"/>
      <c r="AO183" s="12"/>
      <c r="AP183" s="12"/>
      <c r="AQ183" s="12"/>
      <c r="AR183" s="12" t="e">
        <v>#N/A</v>
      </c>
      <c r="AS183" s="12" t="e">
        <v>#N/A</v>
      </c>
    </row>
    <row r="184" spans="1:45" x14ac:dyDescent="0.25">
      <c r="A184" s="13">
        <v>45540</v>
      </c>
      <c r="B184" s="13">
        <v>45546</v>
      </c>
      <c r="C184" s="12" t="s">
        <v>44</v>
      </c>
      <c r="D184" s="12" t="s">
        <v>45</v>
      </c>
      <c r="E184" s="12"/>
      <c r="F184" s="12"/>
      <c r="G184" s="23">
        <v>17</v>
      </c>
      <c r="H184" s="31" t="s">
        <v>549</v>
      </c>
      <c r="I184" s="31">
        <v>8936078103508</v>
      </c>
      <c r="J184" s="35" t="s">
        <v>550</v>
      </c>
      <c r="K184" s="12" t="s">
        <v>56</v>
      </c>
      <c r="L184" s="23" t="s">
        <v>551</v>
      </c>
      <c r="M184" s="23">
        <v>100005404</v>
      </c>
      <c r="N184" s="23" t="s">
        <v>552</v>
      </c>
      <c r="O184" s="12"/>
      <c r="P184" s="24">
        <v>157990</v>
      </c>
      <c r="Q184" s="24">
        <v>119990</v>
      </c>
      <c r="R184" s="17">
        <f t="shared" si="6"/>
        <v>-0.24052155199696179</v>
      </c>
      <c r="S184" s="18">
        <v>550</v>
      </c>
      <c r="T184" s="18">
        <v>1200</v>
      </c>
      <c r="U184" s="18">
        <f>T184*Q184</f>
        <v>143988000</v>
      </c>
      <c r="V184" s="19">
        <f t="shared" si="7"/>
        <v>2.1818181818181817</v>
      </c>
      <c r="W184" s="19">
        <f>IFERROR(U184/(S184*P184),"")</f>
        <v>1.6570438865520833</v>
      </c>
      <c r="X184" s="12">
        <v>117</v>
      </c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>
        <v>16</v>
      </c>
      <c r="AJ184" s="12" t="e">
        <v>#N/A</v>
      </c>
      <c r="AK184" s="12"/>
      <c r="AL184" s="12"/>
      <c r="AM184" s="12"/>
      <c r="AN184" s="12"/>
      <c r="AO184" s="12"/>
      <c r="AP184" s="12"/>
      <c r="AQ184" s="12"/>
      <c r="AR184" s="12" t="e">
        <v>#N/A</v>
      </c>
      <c r="AS184" s="12" t="e">
        <v>#N/A</v>
      </c>
    </row>
    <row r="185" spans="1:45" x14ac:dyDescent="0.25">
      <c r="A185" s="13">
        <v>45540</v>
      </c>
      <c r="B185" s="13">
        <v>45546</v>
      </c>
      <c r="C185" s="12" t="s">
        <v>44</v>
      </c>
      <c r="D185" s="12" t="s">
        <v>45</v>
      </c>
      <c r="E185" s="12"/>
      <c r="F185" s="12"/>
      <c r="G185" s="23">
        <v>17</v>
      </c>
      <c r="H185" s="31" t="s">
        <v>553</v>
      </c>
      <c r="I185" s="31" t="s">
        <v>554</v>
      </c>
      <c r="J185" s="35" t="s">
        <v>555</v>
      </c>
      <c r="K185" s="12" t="s">
        <v>56</v>
      </c>
      <c r="L185" s="23" t="s">
        <v>556</v>
      </c>
      <c r="M185" s="23"/>
      <c r="N185" s="23" t="s">
        <v>557</v>
      </c>
      <c r="O185" s="12"/>
      <c r="P185" s="24">
        <v>103990</v>
      </c>
      <c r="Q185" s="24">
        <v>83990</v>
      </c>
      <c r="R185" s="17">
        <f t="shared" si="6"/>
        <v>-0.19232618521011635</v>
      </c>
      <c r="S185" s="18"/>
      <c r="T185" s="18">
        <v>100</v>
      </c>
      <c r="U185" s="18">
        <f>T185*Q185</f>
        <v>8399000</v>
      </c>
      <c r="V185" s="19" t="str">
        <f t="shared" si="7"/>
        <v/>
      </c>
      <c r="W185" s="19" t="str">
        <f>IFERROR(U185/(S185*P185),"")</f>
        <v/>
      </c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>
        <v>17</v>
      </c>
      <c r="AJ185" s="12">
        <v>4</v>
      </c>
      <c r="AK185" s="12"/>
      <c r="AL185" s="12"/>
      <c r="AM185" s="12"/>
      <c r="AN185" s="12"/>
      <c r="AO185" s="12"/>
      <c r="AP185" s="12"/>
      <c r="AQ185" s="12"/>
      <c r="AR185" s="12" t="e">
        <v>#N/A</v>
      </c>
      <c r="AS185" s="12" t="e">
        <v>#N/A</v>
      </c>
    </row>
    <row r="186" spans="1:45" x14ac:dyDescent="0.25">
      <c r="A186" s="13">
        <v>45540</v>
      </c>
      <c r="B186" s="13">
        <v>45546</v>
      </c>
      <c r="C186" s="12" t="s">
        <v>44</v>
      </c>
      <c r="D186" s="12" t="s">
        <v>45</v>
      </c>
      <c r="E186" s="12"/>
      <c r="F186" s="12"/>
      <c r="G186" s="23">
        <v>17</v>
      </c>
      <c r="H186" s="31" t="s">
        <v>558</v>
      </c>
      <c r="I186" s="31">
        <v>4780059500039</v>
      </c>
      <c r="J186" s="35" t="s">
        <v>559</v>
      </c>
      <c r="K186" s="12" t="s">
        <v>56</v>
      </c>
      <c r="L186" s="23" t="s">
        <v>547</v>
      </c>
      <c r="M186" s="23">
        <v>100003768</v>
      </c>
      <c r="N186" s="23" t="s">
        <v>548</v>
      </c>
      <c r="O186" s="12"/>
      <c r="P186" s="24">
        <v>49990</v>
      </c>
      <c r="Q186" s="24">
        <v>42990</v>
      </c>
      <c r="R186" s="17">
        <f t="shared" si="6"/>
        <v>-0.14002800560112028</v>
      </c>
      <c r="S186" s="18">
        <v>1151.5</v>
      </c>
      <c r="T186" s="18">
        <v>2100</v>
      </c>
      <c r="U186" s="18">
        <f>T186*Q186</f>
        <v>90279000</v>
      </c>
      <c r="V186" s="19">
        <f t="shared" si="7"/>
        <v>1.8237082066869301</v>
      </c>
      <c r="W186" s="19">
        <f>IFERROR(U186/(S186*P186),"")</f>
        <v>1.5683379837061637</v>
      </c>
      <c r="X186" s="12">
        <v>129</v>
      </c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>
        <v>17</v>
      </c>
      <c r="AJ186" s="12">
        <v>4</v>
      </c>
      <c r="AK186" s="12"/>
      <c r="AL186" s="12"/>
      <c r="AM186" s="12"/>
      <c r="AN186" s="12"/>
      <c r="AO186" s="12"/>
      <c r="AP186" s="12"/>
      <c r="AQ186" s="12"/>
      <c r="AR186" s="12" t="e">
        <v>#N/A</v>
      </c>
      <c r="AS186" s="12" t="e">
        <v>#N/A</v>
      </c>
    </row>
    <row r="187" spans="1:45" x14ac:dyDescent="0.25">
      <c r="A187" s="13">
        <v>45540</v>
      </c>
      <c r="B187" s="13">
        <v>45546</v>
      </c>
      <c r="C187" s="12" t="s">
        <v>44</v>
      </c>
      <c r="D187" s="12" t="s">
        <v>45</v>
      </c>
      <c r="E187" s="12"/>
      <c r="F187" s="12"/>
      <c r="G187" s="23">
        <v>17</v>
      </c>
      <c r="H187" s="31" t="s">
        <v>560</v>
      </c>
      <c r="I187" s="31">
        <v>4601132206160</v>
      </c>
      <c r="J187" s="35" t="s">
        <v>561</v>
      </c>
      <c r="K187" s="12" t="s">
        <v>56</v>
      </c>
      <c r="L187" s="23" t="s">
        <v>562</v>
      </c>
      <c r="M187" s="23">
        <v>100006320</v>
      </c>
      <c r="N187" s="23" t="s">
        <v>563</v>
      </c>
      <c r="O187" s="12"/>
      <c r="P187" s="24">
        <v>42990</v>
      </c>
      <c r="Q187" s="24">
        <v>32990</v>
      </c>
      <c r="R187" s="17">
        <f t="shared" si="6"/>
        <v>-0.23261223540358222</v>
      </c>
      <c r="S187" s="18">
        <v>1150</v>
      </c>
      <c r="T187" s="18">
        <v>4500</v>
      </c>
      <c r="U187" s="18">
        <f>T187*Q187</f>
        <v>148455000</v>
      </c>
      <c r="V187" s="19">
        <f t="shared" si="7"/>
        <v>3.9130434782608696</v>
      </c>
      <c r="W187" s="19">
        <f>IFERROR(U187/(S187*P187),"")</f>
        <v>3.0028216875511999</v>
      </c>
      <c r="X187" s="12">
        <v>125</v>
      </c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>
        <v>2</v>
      </c>
      <c r="AJ187" s="12" t="e">
        <v>#N/A</v>
      </c>
      <c r="AK187" s="12"/>
      <c r="AL187" s="12"/>
      <c r="AM187" s="12"/>
      <c r="AN187" s="12"/>
      <c r="AO187" s="12"/>
      <c r="AP187" s="12"/>
      <c r="AQ187" s="12"/>
      <c r="AR187" s="12" t="e">
        <v>#N/A</v>
      </c>
      <c r="AS187" s="12" t="e">
        <v>#N/A</v>
      </c>
    </row>
    <row r="188" spans="1:45" x14ac:dyDescent="0.25">
      <c r="A188" s="13">
        <v>45540</v>
      </c>
      <c r="B188" s="13">
        <v>45546</v>
      </c>
      <c r="C188" s="12" t="s">
        <v>105</v>
      </c>
      <c r="D188" s="12" t="s">
        <v>106</v>
      </c>
      <c r="E188" s="12"/>
      <c r="F188" s="12"/>
      <c r="G188" s="12">
        <v>9</v>
      </c>
      <c r="H188" s="12" t="s">
        <v>564</v>
      </c>
      <c r="I188" s="12"/>
      <c r="J188" s="12" t="s">
        <v>565</v>
      </c>
      <c r="K188" s="12"/>
      <c r="L188" s="12" t="s">
        <v>566</v>
      </c>
      <c r="M188" s="12">
        <v>100004662</v>
      </c>
      <c r="N188" s="12" t="s">
        <v>86</v>
      </c>
      <c r="O188" s="12" t="s">
        <v>567</v>
      </c>
      <c r="P188" s="24">
        <v>29990</v>
      </c>
      <c r="Q188" s="24">
        <v>24990</v>
      </c>
      <c r="R188" s="17">
        <f t="shared" si="6"/>
        <v>-0.16672224074691566</v>
      </c>
      <c r="S188" s="18">
        <v>381.5</v>
      </c>
      <c r="T188" s="18">
        <v>1000</v>
      </c>
      <c r="U188" s="18">
        <f>T188*Q188</f>
        <v>24990000</v>
      </c>
      <c r="V188" s="19">
        <f t="shared" si="7"/>
        <v>2.6212319790301444</v>
      </c>
      <c r="W188" s="19">
        <f>IFERROR(U188/(S188*P188),"")</f>
        <v>2.1842143099687665</v>
      </c>
      <c r="X188" s="12">
        <v>111</v>
      </c>
      <c r="Y188" s="12"/>
      <c r="Z188" s="12"/>
      <c r="AA188" s="12">
        <v>1</v>
      </c>
      <c r="AB188" s="12"/>
      <c r="AC188" s="12"/>
      <c r="AD188" s="29" t="s">
        <v>568</v>
      </c>
      <c r="AE188" s="12"/>
      <c r="AF188" s="12"/>
      <c r="AG188" s="12"/>
      <c r="AH188" s="12"/>
      <c r="AI188" s="12">
        <v>13</v>
      </c>
      <c r="AJ188" s="12">
        <v>1</v>
      </c>
      <c r="AK188" s="12"/>
      <c r="AL188" s="12"/>
      <c r="AM188" s="12"/>
      <c r="AN188" s="12"/>
      <c r="AO188" s="12"/>
      <c r="AP188" s="12"/>
      <c r="AQ188" s="12"/>
      <c r="AR188" s="12" t="e">
        <v>#N/A</v>
      </c>
      <c r="AS188" s="12" t="e">
        <v>#N/A</v>
      </c>
    </row>
    <row r="189" spans="1:45" x14ac:dyDescent="0.25">
      <c r="A189" s="13">
        <v>45540</v>
      </c>
      <c r="B189" s="13">
        <v>45546</v>
      </c>
      <c r="C189" s="12" t="s">
        <v>105</v>
      </c>
      <c r="D189" s="12" t="s">
        <v>106</v>
      </c>
      <c r="E189" s="12"/>
      <c r="F189" s="12"/>
      <c r="G189" s="12">
        <v>9</v>
      </c>
      <c r="H189" s="12" t="s">
        <v>569</v>
      </c>
      <c r="I189" s="12"/>
      <c r="J189" s="12" t="s">
        <v>570</v>
      </c>
      <c r="K189" s="12"/>
      <c r="L189" s="12" t="s">
        <v>566</v>
      </c>
      <c r="M189" s="12">
        <v>100004662</v>
      </c>
      <c r="N189" s="12" t="s">
        <v>86</v>
      </c>
      <c r="O189" s="12" t="s">
        <v>567</v>
      </c>
      <c r="P189" s="24">
        <v>29990</v>
      </c>
      <c r="Q189" s="24">
        <v>24990</v>
      </c>
      <c r="R189" s="17">
        <f t="shared" si="6"/>
        <v>-0.16672224074691566</v>
      </c>
      <c r="S189" s="18">
        <v>280</v>
      </c>
      <c r="T189" s="18">
        <v>660</v>
      </c>
      <c r="U189" s="18">
        <f>T189*Q189</f>
        <v>16493400</v>
      </c>
      <c r="V189" s="19">
        <f t="shared" si="7"/>
        <v>2.3571428571428572</v>
      </c>
      <c r="W189" s="19">
        <f>IFERROR(U189/(S189*P189),"")</f>
        <v>1.9641547182394132</v>
      </c>
      <c r="X189" s="12">
        <v>98</v>
      </c>
      <c r="Y189" s="12"/>
      <c r="Z189" s="12"/>
      <c r="AA189" s="12">
        <v>1</v>
      </c>
      <c r="AB189" s="12"/>
      <c r="AC189" s="12"/>
      <c r="AD189" s="29" t="s">
        <v>568</v>
      </c>
      <c r="AE189" s="12"/>
      <c r="AF189" s="12"/>
      <c r="AG189" s="12"/>
      <c r="AH189" s="12"/>
      <c r="AI189" s="12">
        <v>15</v>
      </c>
      <c r="AJ189" s="12">
        <v>1</v>
      </c>
      <c r="AK189" s="12"/>
      <c r="AL189" s="12"/>
      <c r="AM189" s="12"/>
      <c r="AN189" s="12"/>
      <c r="AO189" s="12"/>
      <c r="AP189" s="12"/>
      <c r="AQ189" s="12"/>
      <c r="AR189" s="12" t="e">
        <v>#N/A</v>
      </c>
      <c r="AS189" s="12" t="e">
        <v>#N/A</v>
      </c>
    </row>
    <row r="190" spans="1:45" x14ac:dyDescent="0.25">
      <c r="A190" s="13">
        <v>45540</v>
      </c>
      <c r="B190" s="13">
        <v>45546</v>
      </c>
      <c r="C190" s="12" t="s">
        <v>105</v>
      </c>
      <c r="D190" s="12" t="s">
        <v>106</v>
      </c>
      <c r="E190" s="12"/>
      <c r="F190" s="12"/>
      <c r="G190" s="12">
        <v>9</v>
      </c>
      <c r="H190" s="12" t="s">
        <v>571</v>
      </c>
      <c r="I190" s="12"/>
      <c r="J190" s="12" t="s">
        <v>572</v>
      </c>
      <c r="K190" s="12"/>
      <c r="L190" s="12" t="s">
        <v>566</v>
      </c>
      <c r="M190" s="12">
        <v>100004662</v>
      </c>
      <c r="N190" s="12" t="s">
        <v>86</v>
      </c>
      <c r="O190" s="12" t="s">
        <v>567</v>
      </c>
      <c r="P190" s="24">
        <v>29990</v>
      </c>
      <c r="Q190" s="24">
        <v>24990</v>
      </c>
      <c r="R190" s="17">
        <f t="shared" si="6"/>
        <v>-0.16672224074691566</v>
      </c>
      <c r="S190" s="18">
        <v>950</v>
      </c>
      <c r="T190" s="18">
        <v>1500</v>
      </c>
      <c r="U190" s="18">
        <f>T190*Q190</f>
        <v>37485000</v>
      </c>
      <c r="V190" s="19">
        <f t="shared" si="7"/>
        <v>1.5789473684210527</v>
      </c>
      <c r="W190" s="19">
        <f>IFERROR(U190/(S190*P190),"")</f>
        <v>1.3157017251364489</v>
      </c>
      <c r="X190" s="12">
        <v>127</v>
      </c>
      <c r="Y190" s="12"/>
      <c r="Z190" s="12"/>
      <c r="AA190" s="12">
        <v>1</v>
      </c>
      <c r="AB190" s="12"/>
      <c r="AC190" s="12"/>
      <c r="AD190" s="29" t="s">
        <v>568</v>
      </c>
      <c r="AE190" s="12"/>
      <c r="AF190" s="12"/>
      <c r="AG190" s="12"/>
      <c r="AH190" s="12">
        <v>1</v>
      </c>
      <c r="AI190" s="12">
        <v>17</v>
      </c>
      <c r="AJ190" s="12">
        <v>1</v>
      </c>
      <c r="AK190" s="12">
        <v>1</v>
      </c>
      <c r="AL190" s="12"/>
      <c r="AM190" s="12"/>
      <c r="AN190" s="12"/>
      <c r="AO190" s="12"/>
      <c r="AP190" s="12"/>
      <c r="AQ190" s="12"/>
      <c r="AR190" s="12" t="e">
        <v>#N/A</v>
      </c>
      <c r="AS190" s="12" t="e">
        <v>#N/A</v>
      </c>
    </row>
    <row r="191" spans="1:45" x14ac:dyDescent="0.25">
      <c r="A191" s="13">
        <v>45540</v>
      </c>
      <c r="B191" s="13">
        <v>45546</v>
      </c>
      <c r="C191" s="12" t="s">
        <v>105</v>
      </c>
      <c r="D191" s="12" t="s">
        <v>106</v>
      </c>
      <c r="E191" s="12"/>
      <c r="F191" s="12"/>
      <c r="G191" s="12">
        <v>9</v>
      </c>
      <c r="H191" s="12" t="s">
        <v>573</v>
      </c>
      <c r="I191" s="12"/>
      <c r="J191" s="12" t="s">
        <v>574</v>
      </c>
      <c r="K191" s="12"/>
      <c r="L191" s="12" t="s">
        <v>566</v>
      </c>
      <c r="M191" s="12">
        <v>100004662</v>
      </c>
      <c r="N191" s="12" t="s">
        <v>86</v>
      </c>
      <c r="O191" s="12" t="s">
        <v>567</v>
      </c>
      <c r="P191" s="24">
        <v>29990</v>
      </c>
      <c r="Q191" s="24">
        <v>24990</v>
      </c>
      <c r="R191" s="17">
        <f t="shared" si="6"/>
        <v>-0.16672224074691566</v>
      </c>
      <c r="S191" s="18">
        <v>413</v>
      </c>
      <c r="T191" s="18">
        <v>900</v>
      </c>
      <c r="U191" s="18">
        <f>T191*Q191</f>
        <v>22491000</v>
      </c>
      <c r="V191" s="19">
        <f t="shared" si="7"/>
        <v>2.179176755447942</v>
      </c>
      <c r="W191" s="19">
        <f>IFERROR(U191/(S191*P191),"")</f>
        <v>1.8158595237960675</v>
      </c>
      <c r="X191" s="12">
        <v>129</v>
      </c>
      <c r="Y191" s="12"/>
      <c r="Z191" s="12"/>
      <c r="AA191" s="12">
        <v>1</v>
      </c>
      <c r="AB191" s="12"/>
      <c r="AC191" s="12"/>
      <c r="AD191" s="29" t="s">
        <v>568</v>
      </c>
      <c r="AE191" s="12"/>
      <c r="AF191" s="12"/>
      <c r="AG191" s="12"/>
      <c r="AH191" s="12">
        <v>1</v>
      </c>
      <c r="AI191" s="12">
        <v>15</v>
      </c>
      <c r="AJ191" s="12">
        <v>4</v>
      </c>
      <c r="AK191" s="12">
        <v>1</v>
      </c>
      <c r="AL191" s="12"/>
      <c r="AM191" s="12"/>
      <c r="AN191" s="12"/>
      <c r="AO191" s="12"/>
      <c r="AP191" s="12"/>
      <c r="AQ191" s="12"/>
      <c r="AR191" s="12" t="e">
        <v>#N/A</v>
      </c>
      <c r="AS191" s="12" t="e">
        <v>#N/A</v>
      </c>
    </row>
    <row r="192" spans="1:45" x14ac:dyDescent="0.25">
      <c r="A192" s="13">
        <v>45540</v>
      </c>
      <c r="B192" s="13">
        <v>45546</v>
      </c>
      <c r="C192" s="12" t="s">
        <v>44</v>
      </c>
      <c r="D192" s="12" t="s">
        <v>45</v>
      </c>
      <c r="E192" s="12"/>
      <c r="F192" s="12"/>
      <c r="G192" s="12">
        <v>9</v>
      </c>
      <c r="H192" s="12" t="s">
        <v>575</v>
      </c>
      <c r="I192" s="12"/>
      <c r="J192" s="12" t="s">
        <v>576</v>
      </c>
      <c r="K192" s="12"/>
      <c r="L192" s="12" t="s">
        <v>577</v>
      </c>
      <c r="M192" s="12">
        <v>100004662</v>
      </c>
      <c r="N192" s="12" t="s">
        <v>86</v>
      </c>
      <c r="O192" s="12"/>
      <c r="P192" s="24">
        <v>45990</v>
      </c>
      <c r="Q192" s="24">
        <v>33990</v>
      </c>
      <c r="R192" s="17">
        <f t="shared" si="6"/>
        <v>-0.26092628832354858</v>
      </c>
      <c r="S192" s="18">
        <v>248.5</v>
      </c>
      <c r="T192" s="18">
        <v>360</v>
      </c>
      <c r="U192" s="18">
        <f>T192*Q192</f>
        <v>12236400</v>
      </c>
      <c r="V192" s="19">
        <f t="shared" si="7"/>
        <v>1.448692152917505</v>
      </c>
      <c r="W192" s="19">
        <f>IFERROR(U192/(S192*P192),"")</f>
        <v>1.0706902865332897</v>
      </c>
      <c r="X192" s="12">
        <v>110</v>
      </c>
      <c r="Y192" s="12"/>
      <c r="Z192" s="12"/>
      <c r="AA192" s="12"/>
      <c r="AB192" s="12">
        <v>1</v>
      </c>
      <c r="AC192" s="12"/>
      <c r="AD192" s="12"/>
      <c r="AE192" s="12"/>
      <c r="AF192" s="12"/>
      <c r="AG192" s="12"/>
      <c r="AH192" s="12"/>
      <c r="AI192" s="12">
        <v>9</v>
      </c>
      <c r="AJ192" s="12">
        <v>1</v>
      </c>
      <c r="AK192" s="12"/>
      <c r="AL192" s="12"/>
      <c r="AM192" s="12"/>
      <c r="AN192" s="12"/>
      <c r="AO192" s="12"/>
      <c r="AP192" s="12"/>
      <c r="AQ192" s="12"/>
      <c r="AR192" s="12" t="e">
        <v>#N/A</v>
      </c>
      <c r="AS192" s="12" t="e">
        <v>#N/A</v>
      </c>
    </row>
    <row r="193" spans="1:45" x14ac:dyDescent="0.25">
      <c r="A193" s="13">
        <v>45540</v>
      </c>
      <c r="B193" s="13">
        <v>45546</v>
      </c>
      <c r="C193" s="12" t="s">
        <v>44</v>
      </c>
      <c r="D193" s="12" t="s">
        <v>45</v>
      </c>
      <c r="E193" s="12"/>
      <c r="F193" s="12"/>
      <c r="G193" s="12">
        <v>9</v>
      </c>
      <c r="H193" s="12" t="s">
        <v>578</v>
      </c>
      <c r="I193" s="12"/>
      <c r="J193" s="12" t="s">
        <v>579</v>
      </c>
      <c r="K193" s="12"/>
      <c r="L193" s="12" t="s">
        <v>577</v>
      </c>
      <c r="M193" s="12">
        <v>100004662</v>
      </c>
      <c r="N193" s="12" t="s">
        <v>86</v>
      </c>
      <c r="O193" s="12"/>
      <c r="P193" s="24">
        <v>45990</v>
      </c>
      <c r="Q193" s="24">
        <v>33990</v>
      </c>
      <c r="R193" s="17">
        <f t="shared" si="6"/>
        <v>-0.26092628832354858</v>
      </c>
      <c r="S193" s="18">
        <v>164.5</v>
      </c>
      <c r="T193" s="18">
        <v>250</v>
      </c>
      <c r="U193" s="18">
        <f>T193*Q193</f>
        <v>8497500</v>
      </c>
      <c r="V193" s="19">
        <f t="shared" si="7"/>
        <v>1.5197568389057752</v>
      </c>
      <c r="W193" s="19">
        <f>IFERROR(U193/(S193*P193),"")</f>
        <v>1.123212327775762</v>
      </c>
      <c r="X193" s="12">
        <v>110</v>
      </c>
      <c r="Y193" s="12"/>
      <c r="Z193" s="12"/>
      <c r="AA193" s="12"/>
      <c r="AB193" s="12">
        <v>1</v>
      </c>
      <c r="AC193" s="12"/>
      <c r="AD193" s="12"/>
      <c r="AE193" s="12"/>
      <c r="AF193" s="12"/>
      <c r="AG193" s="12"/>
      <c r="AH193" s="12"/>
      <c r="AI193" s="12">
        <v>9</v>
      </c>
      <c r="AJ193" s="12">
        <v>1</v>
      </c>
      <c r="AK193" s="12"/>
      <c r="AL193" s="12"/>
      <c r="AM193" s="12"/>
      <c r="AN193" s="12"/>
      <c r="AO193" s="12"/>
      <c r="AP193" s="12"/>
      <c r="AQ193" s="12"/>
      <c r="AR193" s="12" t="e">
        <v>#N/A</v>
      </c>
      <c r="AS193" s="12" t="e">
        <v>#N/A</v>
      </c>
    </row>
    <row r="194" spans="1:45" x14ac:dyDescent="0.25">
      <c r="A194" s="13">
        <v>45540</v>
      </c>
      <c r="B194" s="13">
        <v>45546</v>
      </c>
      <c r="C194" s="12" t="s">
        <v>105</v>
      </c>
      <c r="D194" s="12" t="s">
        <v>106</v>
      </c>
      <c r="E194" s="12"/>
      <c r="F194" s="12"/>
      <c r="G194" s="12">
        <v>9</v>
      </c>
      <c r="H194" s="12" t="s">
        <v>580</v>
      </c>
      <c r="I194" s="12"/>
      <c r="J194" s="12" t="s">
        <v>581</v>
      </c>
      <c r="K194" s="12"/>
      <c r="L194" s="12" t="s">
        <v>582</v>
      </c>
      <c r="M194" s="12">
        <v>100004662</v>
      </c>
      <c r="N194" s="12" t="s">
        <v>86</v>
      </c>
      <c r="O194" s="12" t="s">
        <v>583</v>
      </c>
      <c r="P194" s="28">
        <f t="shared" ref="P194:P198" si="8">AR194</f>
        <v>59990</v>
      </c>
      <c r="Q194" s="24">
        <v>49990</v>
      </c>
      <c r="R194" s="17">
        <f t="shared" ref="R194:R257" si="9">Q194/P194-1</f>
        <v>-0.16669444907484576</v>
      </c>
      <c r="S194" s="18">
        <v>400</v>
      </c>
      <c r="T194" s="18">
        <v>1950</v>
      </c>
      <c r="U194" s="18">
        <f>T194*Q194</f>
        <v>97480500</v>
      </c>
      <c r="V194" s="19">
        <f t="shared" ref="V194:V257" si="10">IFERROR(T194/S194,"")</f>
        <v>4.875</v>
      </c>
      <c r="W194" s="19">
        <f>IFERROR(U194/(S194*P194),"")</f>
        <v>4.0623645607601269</v>
      </c>
      <c r="X194" s="12">
        <v>129</v>
      </c>
      <c r="Y194" s="12"/>
      <c r="Z194" s="12"/>
      <c r="AA194" s="12">
        <v>1</v>
      </c>
      <c r="AB194" s="12"/>
      <c r="AC194" s="12"/>
      <c r="AD194" s="29" t="s">
        <v>568</v>
      </c>
      <c r="AE194" s="12"/>
      <c r="AF194" s="12"/>
      <c r="AG194" s="12"/>
      <c r="AH194" s="12">
        <v>1</v>
      </c>
      <c r="AI194" s="12">
        <v>17</v>
      </c>
      <c r="AJ194" s="12">
        <v>4</v>
      </c>
      <c r="AK194" s="12">
        <v>1</v>
      </c>
      <c r="AL194" s="12"/>
      <c r="AM194" s="12"/>
      <c r="AN194" s="12"/>
      <c r="AO194" s="12"/>
      <c r="AP194" s="12"/>
      <c r="AQ194" s="12"/>
      <c r="AR194" s="12">
        <v>59990</v>
      </c>
      <c r="AS194" s="12" t="b">
        <f>P194=AR194</f>
        <v>1</v>
      </c>
    </row>
    <row r="195" spans="1:45" x14ac:dyDescent="0.25">
      <c r="A195" s="13">
        <v>45540</v>
      </c>
      <c r="B195" s="13">
        <v>45546</v>
      </c>
      <c r="C195" s="12" t="s">
        <v>44</v>
      </c>
      <c r="D195" s="12" t="s">
        <v>45</v>
      </c>
      <c r="E195" s="12"/>
      <c r="F195" s="12"/>
      <c r="G195" s="12">
        <v>9</v>
      </c>
      <c r="H195" s="12" t="s">
        <v>584</v>
      </c>
      <c r="I195" s="12"/>
      <c r="J195" s="12" t="s">
        <v>585</v>
      </c>
      <c r="K195" s="12"/>
      <c r="L195" s="12" t="s">
        <v>582</v>
      </c>
      <c r="M195" s="12">
        <v>100004662</v>
      </c>
      <c r="N195" s="12" t="s">
        <v>86</v>
      </c>
      <c r="O195" s="12"/>
      <c r="P195" s="28">
        <f t="shared" si="8"/>
        <v>159990</v>
      </c>
      <c r="Q195" s="24">
        <v>143990</v>
      </c>
      <c r="R195" s="17">
        <f t="shared" si="9"/>
        <v>-0.10000625039064936</v>
      </c>
      <c r="S195" s="18">
        <v>406</v>
      </c>
      <c r="T195" s="18">
        <v>950</v>
      </c>
      <c r="U195" s="18">
        <f>T195*Q195</f>
        <v>136790500</v>
      </c>
      <c r="V195" s="19">
        <f t="shared" si="10"/>
        <v>2.3399014778325125</v>
      </c>
      <c r="W195" s="19">
        <f>IFERROR(U195/(S195*P195),"")</f>
        <v>2.1058967047509434</v>
      </c>
      <c r="X195" s="12">
        <v>102</v>
      </c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>
        <v>13</v>
      </c>
      <c r="AJ195" s="12">
        <v>1</v>
      </c>
      <c r="AK195" s="12"/>
      <c r="AL195" s="12"/>
      <c r="AM195" s="12"/>
      <c r="AN195" s="12"/>
      <c r="AO195" s="12"/>
      <c r="AP195" s="12"/>
      <c r="AQ195" s="12"/>
      <c r="AR195" s="12">
        <v>159990</v>
      </c>
      <c r="AS195" s="12" t="b">
        <f>P195=AR195</f>
        <v>1</v>
      </c>
    </row>
    <row r="196" spans="1:45" x14ac:dyDescent="0.25">
      <c r="A196" s="13">
        <v>45540</v>
      </c>
      <c r="B196" s="13">
        <v>45546</v>
      </c>
      <c r="C196" s="12" t="s">
        <v>44</v>
      </c>
      <c r="D196" s="12" t="s">
        <v>45</v>
      </c>
      <c r="E196" s="12"/>
      <c r="F196" s="12"/>
      <c r="G196" s="12">
        <v>9</v>
      </c>
      <c r="H196" s="12" t="s">
        <v>586</v>
      </c>
      <c r="I196" s="12"/>
      <c r="J196" s="12" t="s">
        <v>587</v>
      </c>
      <c r="K196" s="12"/>
      <c r="L196" s="12" t="s">
        <v>588</v>
      </c>
      <c r="M196" s="12">
        <v>100004662</v>
      </c>
      <c r="N196" s="12" t="s">
        <v>86</v>
      </c>
      <c r="O196" s="12"/>
      <c r="P196" s="28">
        <f t="shared" si="8"/>
        <v>269990</v>
      </c>
      <c r="Q196" s="24">
        <v>236990</v>
      </c>
      <c r="R196" s="17">
        <f t="shared" si="9"/>
        <v>-0.122226749138857</v>
      </c>
      <c r="S196" s="18">
        <v>276.5</v>
      </c>
      <c r="T196" s="18">
        <v>900</v>
      </c>
      <c r="U196" s="18">
        <f>T196*Q196</f>
        <v>213291000</v>
      </c>
      <c r="V196" s="19">
        <f t="shared" si="10"/>
        <v>3.2549728752260396</v>
      </c>
      <c r="W196" s="19">
        <f>IFERROR(U196/(S196*P196),"")</f>
        <v>2.8571281221520026</v>
      </c>
      <c r="X196" s="12">
        <v>128</v>
      </c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 t="e">
        <v>#N/A</v>
      </c>
      <c r="AJ196" s="12" t="e">
        <v>#N/A</v>
      </c>
      <c r="AK196" s="12"/>
      <c r="AL196" s="12"/>
      <c r="AM196" s="12"/>
      <c r="AN196" s="12"/>
      <c r="AO196" s="12"/>
      <c r="AP196" s="12"/>
      <c r="AQ196" s="12"/>
      <c r="AR196" s="12">
        <v>269990</v>
      </c>
      <c r="AS196" s="12" t="b">
        <f>P196=AR196</f>
        <v>1</v>
      </c>
    </row>
    <row r="197" spans="1:45" x14ac:dyDescent="0.25">
      <c r="A197" s="13">
        <v>45540</v>
      </c>
      <c r="B197" s="13">
        <v>45546</v>
      </c>
      <c r="C197" s="12" t="s">
        <v>44</v>
      </c>
      <c r="D197" s="12" t="s">
        <v>45</v>
      </c>
      <c r="E197" s="12"/>
      <c r="F197" s="12"/>
      <c r="G197" s="12">
        <v>9</v>
      </c>
      <c r="H197" s="12" t="s">
        <v>589</v>
      </c>
      <c r="I197" s="12"/>
      <c r="J197" s="12" t="s">
        <v>590</v>
      </c>
      <c r="K197" s="12"/>
      <c r="L197" s="12" t="s">
        <v>588</v>
      </c>
      <c r="M197" s="12">
        <v>100004662</v>
      </c>
      <c r="N197" s="12" t="s">
        <v>86</v>
      </c>
      <c r="O197" s="12"/>
      <c r="P197" s="28">
        <f t="shared" si="8"/>
        <v>189990</v>
      </c>
      <c r="Q197" s="24">
        <v>166990</v>
      </c>
      <c r="R197" s="17">
        <f t="shared" si="9"/>
        <v>-0.12105900310542661</v>
      </c>
      <c r="S197" s="18">
        <v>329</v>
      </c>
      <c r="T197" s="18">
        <v>650</v>
      </c>
      <c r="U197" s="18">
        <f>T197*Q197</f>
        <v>108543500</v>
      </c>
      <c r="V197" s="19">
        <f t="shared" si="10"/>
        <v>1.9756838905775076</v>
      </c>
      <c r="W197" s="19">
        <f>IFERROR(U197/(S197*P197),"")</f>
        <v>1.7365095683327438</v>
      </c>
      <c r="X197" s="12">
        <v>129</v>
      </c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>
        <v>17</v>
      </c>
      <c r="AJ197" s="12">
        <v>1</v>
      </c>
      <c r="AK197" s="12"/>
      <c r="AL197" s="12"/>
      <c r="AM197" s="12"/>
      <c r="AN197" s="12"/>
      <c r="AO197" s="12"/>
      <c r="AP197" s="12"/>
      <c r="AQ197" s="12"/>
      <c r="AR197" s="12">
        <v>189990</v>
      </c>
      <c r="AS197" s="12" t="b">
        <f>P197=AR197</f>
        <v>1</v>
      </c>
    </row>
    <row r="198" spans="1:45" x14ac:dyDescent="0.25">
      <c r="A198" s="13">
        <v>45540</v>
      </c>
      <c r="B198" s="13">
        <v>45546</v>
      </c>
      <c r="C198" s="12" t="s">
        <v>44</v>
      </c>
      <c r="D198" s="12" t="s">
        <v>45</v>
      </c>
      <c r="E198" s="12"/>
      <c r="F198" s="12"/>
      <c r="G198" s="12">
        <v>9</v>
      </c>
      <c r="H198" s="12" t="s">
        <v>591</v>
      </c>
      <c r="I198" s="12"/>
      <c r="J198" s="12" t="s">
        <v>592</v>
      </c>
      <c r="K198" s="12"/>
      <c r="L198" s="12" t="s">
        <v>588</v>
      </c>
      <c r="M198" s="12">
        <v>100004662</v>
      </c>
      <c r="N198" s="12" t="s">
        <v>86</v>
      </c>
      <c r="O198" s="12"/>
      <c r="P198" s="28">
        <f t="shared" si="8"/>
        <v>269990</v>
      </c>
      <c r="Q198" s="24">
        <v>236990</v>
      </c>
      <c r="R198" s="17">
        <f t="shared" si="9"/>
        <v>-0.122226749138857</v>
      </c>
      <c r="S198" s="18">
        <v>273</v>
      </c>
      <c r="T198" s="18">
        <v>610</v>
      </c>
      <c r="U198" s="18">
        <f>T198*Q198</f>
        <v>144563900</v>
      </c>
      <c r="V198" s="19">
        <f t="shared" si="10"/>
        <v>2.2344322344322345</v>
      </c>
      <c r="W198" s="19">
        <f>IFERROR(U198/(S198*P198),"")</f>
        <v>1.96132484624651</v>
      </c>
      <c r="X198" s="12">
        <v>128</v>
      </c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 t="e">
        <v>#N/A</v>
      </c>
      <c r="AJ198" s="12" t="e">
        <v>#N/A</v>
      </c>
      <c r="AK198" s="12"/>
      <c r="AL198" s="12"/>
      <c r="AM198" s="12"/>
      <c r="AN198" s="12"/>
      <c r="AO198" s="12"/>
      <c r="AP198" s="12"/>
      <c r="AQ198" s="12"/>
      <c r="AR198" s="12">
        <v>269990</v>
      </c>
      <c r="AS198" s="12" t="b">
        <f>P198=AR198</f>
        <v>1</v>
      </c>
    </row>
    <row r="199" spans="1:45" x14ac:dyDescent="0.25">
      <c r="A199" s="13">
        <v>45540</v>
      </c>
      <c r="B199" s="13">
        <v>45546</v>
      </c>
      <c r="C199" s="12" t="s">
        <v>44</v>
      </c>
      <c r="D199" s="12" t="s">
        <v>45</v>
      </c>
      <c r="E199" s="12"/>
      <c r="F199" s="12"/>
      <c r="G199" s="12">
        <v>9</v>
      </c>
      <c r="H199" s="12" t="s">
        <v>593</v>
      </c>
      <c r="I199" s="12"/>
      <c r="J199" s="12" t="s">
        <v>594</v>
      </c>
      <c r="K199" s="12"/>
      <c r="L199" s="12" t="s">
        <v>588</v>
      </c>
      <c r="M199" s="12">
        <v>100004662</v>
      </c>
      <c r="N199" s="12" t="s">
        <v>86</v>
      </c>
      <c r="O199" s="12"/>
      <c r="P199" s="24">
        <v>184990</v>
      </c>
      <c r="Q199" s="24">
        <v>156990</v>
      </c>
      <c r="R199" s="17">
        <f t="shared" si="9"/>
        <v>-0.15135953294772686</v>
      </c>
      <c r="S199" s="18">
        <v>217</v>
      </c>
      <c r="T199" s="18">
        <v>400</v>
      </c>
      <c r="U199" s="18">
        <f>T199*Q199</f>
        <v>62796000</v>
      </c>
      <c r="V199" s="19">
        <f t="shared" si="10"/>
        <v>1.8433179723502304</v>
      </c>
      <c r="W199" s="19">
        <f>IFERROR(U199/(S199*P199),"")</f>
        <v>1.5643142249811486</v>
      </c>
      <c r="X199" s="12">
        <v>129</v>
      </c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>
        <v>17</v>
      </c>
      <c r="AJ199" s="12">
        <v>4</v>
      </c>
      <c r="AK199" s="12"/>
      <c r="AL199" s="12"/>
      <c r="AM199" s="12"/>
      <c r="AN199" s="12"/>
      <c r="AO199" s="12"/>
      <c r="AP199" s="12"/>
      <c r="AQ199" s="12"/>
      <c r="AR199" s="12" t="e">
        <v>#N/A</v>
      </c>
      <c r="AS199" s="12" t="e">
        <v>#N/A</v>
      </c>
    </row>
    <row r="200" spans="1:45" x14ac:dyDescent="0.25">
      <c r="A200" s="13">
        <v>45540</v>
      </c>
      <c r="B200" s="13">
        <v>45546</v>
      </c>
      <c r="C200" s="12" t="s">
        <v>44</v>
      </c>
      <c r="D200" s="12" t="s">
        <v>45</v>
      </c>
      <c r="E200" s="12"/>
      <c r="F200" s="12"/>
      <c r="G200" s="12">
        <v>9</v>
      </c>
      <c r="H200" s="12" t="s">
        <v>595</v>
      </c>
      <c r="I200" s="12"/>
      <c r="J200" s="12" t="s">
        <v>596</v>
      </c>
      <c r="K200" s="12"/>
      <c r="L200" s="12" t="s">
        <v>566</v>
      </c>
      <c r="M200" s="12">
        <v>100004662</v>
      </c>
      <c r="N200" s="12" t="s">
        <v>86</v>
      </c>
      <c r="O200" s="12"/>
      <c r="P200" s="24">
        <v>12490</v>
      </c>
      <c r="Q200" s="24">
        <v>10490</v>
      </c>
      <c r="R200" s="17">
        <f t="shared" si="9"/>
        <v>-0.16012810248198561</v>
      </c>
      <c r="S200" s="18">
        <v>364</v>
      </c>
      <c r="T200" s="18">
        <v>950</v>
      </c>
      <c r="U200" s="18">
        <f>T200*Q200</f>
        <v>9965500</v>
      </c>
      <c r="V200" s="19">
        <f t="shared" si="10"/>
        <v>2.6098901098901099</v>
      </c>
      <c r="W200" s="19">
        <f>IFERROR(U200/(S200*P200),"")</f>
        <v>2.1919733589069059</v>
      </c>
      <c r="X200" s="12">
        <v>128</v>
      </c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>
        <v>17</v>
      </c>
      <c r="AJ200" s="12">
        <v>1</v>
      </c>
      <c r="AK200" s="12"/>
      <c r="AL200" s="12"/>
      <c r="AM200" s="12"/>
      <c r="AN200" s="12"/>
      <c r="AO200" s="12"/>
      <c r="AP200" s="12"/>
      <c r="AQ200" s="12"/>
      <c r="AR200" s="12" t="e">
        <v>#N/A</v>
      </c>
      <c r="AS200" s="12" t="e">
        <v>#N/A</v>
      </c>
    </row>
    <row r="201" spans="1:45" x14ac:dyDescent="0.25">
      <c r="A201" s="13">
        <v>45540</v>
      </c>
      <c r="B201" s="13">
        <v>45546</v>
      </c>
      <c r="C201" s="12" t="s">
        <v>44</v>
      </c>
      <c r="D201" s="12" t="s">
        <v>45</v>
      </c>
      <c r="E201" s="12"/>
      <c r="F201" s="12"/>
      <c r="G201" s="12">
        <v>9</v>
      </c>
      <c r="H201" s="12" t="s">
        <v>597</v>
      </c>
      <c r="I201" s="12"/>
      <c r="J201" s="12" t="s">
        <v>598</v>
      </c>
      <c r="K201" s="12"/>
      <c r="L201" s="12" t="s">
        <v>577</v>
      </c>
      <c r="M201" s="12">
        <v>100004662</v>
      </c>
      <c r="N201" s="12" t="s">
        <v>86</v>
      </c>
      <c r="O201" s="12"/>
      <c r="P201" s="24">
        <v>16490</v>
      </c>
      <c r="Q201" s="24">
        <v>14490</v>
      </c>
      <c r="R201" s="17">
        <f t="shared" si="9"/>
        <v>-0.12128562765312312</v>
      </c>
      <c r="S201" s="18">
        <v>210</v>
      </c>
      <c r="T201" s="18">
        <v>350</v>
      </c>
      <c r="U201" s="18">
        <f>T201*Q201</f>
        <v>5071500</v>
      </c>
      <c r="V201" s="19">
        <f t="shared" si="10"/>
        <v>1.6666666666666667</v>
      </c>
      <c r="W201" s="19">
        <f>IFERROR(U201/(S201*P201),"")</f>
        <v>1.4645239539114614</v>
      </c>
      <c r="X201" s="12">
        <v>129</v>
      </c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>
        <v>2</v>
      </c>
      <c r="AJ201" s="12" t="e">
        <v>#N/A</v>
      </c>
      <c r="AK201" s="12"/>
      <c r="AL201" s="12"/>
      <c r="AM201" s="12"/>
      <c r="AN201" s="12"/>
      <c r="AO201" s="12"/>
      <c r="AP201" s="12"/>
      <c r="AQ201" s="12"/>
      <c r="AR201" s="12" t="e">
        <v>#N/A</v>
      </c>
      <c r="AS201" s="12" t="e">
        <v>#N/A</v>
      </c>
    </row>
    <row r="202" spans="1:45" x14ac:dyDescent="0.25">
      <c r="A202" s="13">
        <v>45540</v>
      </c>
      <c r="B202" s="13">
        <v>45546</v>
      </c>
      <c r="C202" s="12" t="s">
        <v>44</v>
      </c>
      <c r="D202" s="12" t="s">
        <v>45</v>
      </c>
      <c r="E202" s="12"/>
      <c r="F202" s="12"/>
      <c r="G202" s="12">
        <v>9</v>
      </c>
      <c r="H202" s="12" t="s">
        <v>599</v>
      </c>
      <c r="I202" s="12"/>
      <c r="J202" s="12" t="s">
        <v>600</v>
      </c>
      <c r="K202" s="12"/>
      <c r="L202" s="12" t="s">
        <v>577</v>
      </c>
      <c r="M202" s="12">
        <v>100004662</v>
      </c>
      <c r="N202" s="12" t="s">
        <v>86</v>
      </c>
      <c r="O202" s="12"/>
      <c r="P202" s="24">
        <v>12990</v>
      </c>
      <c r="Q202" s="24">
        <v>11490</v>
      </c>
      <c r="R202" s="17">
        <f t="shared" si="9"/>
        <v>-0.11547344110854507</v>
      </c>
      <c r="S202" s="18">
        <v>73.5</v>
      </c>
      <c r="T202" s="18">
        <v>130</v>
      </c>
      <c r="U202" s="18">
        <f>T202*Q202</f>
        <v>1493700</v>
      </c>
      <c r="V202" s="19">
        <f t="shared" si="10"/>
        <v>1.7687074829931972</v>
      </c>
      <c r="W202" s="19">
        <f>IFERROR(U202/(S202*P202),"")</f>
        <v>1.5644687436175393</v>
      </c>
      <c r="X202" s="12">
        <v>9</v>
      </c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 t="e">
        <v>#N/A</v>
      </c>
      <c r="AJ202" s="12" t="e">
        <v>#N/A</v>
      </c>
      <c r="AK202" s="12"/>
      <c r="AL202" s="12"/>
      <c r="AM202" s="12"/>
      <c r="AN202" s="12"/>
      <c r="AO202" s="12"/>
      <c r="AP202" s="12"/>
      <c r="AQ202" s="12"/>
      <c r="AR202" s="12" t="e">
        <v>#N/A</v>
      </c>
      <c r="AS202" s="12" t="e">
        <v>#N/A</v>
      </c>
    </row>
    <row r="203" spans="1:45" x14ac:dyDescent="0.25">
      <c r="A203" s="13">
        <v>45540</v>
      </c>
      <c r="B203" s="13">
        <v>45546</v>
      </c>
      <c r="C203" s="12" t="s">
        <v>44</v>
      </c>
      <c r="D203" s="12" t="s">
        <v>45</v>
      </c>
      <c r="E203" s="12"/>
      <c r="F203" s="12"/>
      <c r="G203" s="12">
        <v>9</v>
      </c>
      <c r="H203" s="12" t="s">
        <v>601</v>
      </c>
      <c r="I203" s="12"/>
      <c r="J203" s="12" t="s">
        <v>602</v>
      </c>
      <c r="K203" s="12"/>
      <c r="L203" s="12" t="s">
        <v>577</v>
      </c>
      <c r="M203" s="12">
        <v>100004662</v>
      </c>
      <c r="N203" s="12" t="s">
        <v>86</v>
      </c>
      <c r="O203" s="12"/>
      <c r="P203" s="24">
        <v>12990</v>
      </c>
      <c r="Q203" s="24">
        <v>11490</v>
      </c>
      <c r="R203" s="17">
        <f t="shared" si="9"/>
        <v>-0.11547344110854507</v>
      </c>
      <c r="S203" s="18">
        <v>112</v>
      </c>
      <c r="T203" s="18">
        <v>160</v>
      </c>
      <c r="U203" s="18">
        <f>T203*Q203</f>
        <v>1838400</v>
      </c>
      <c r="V203" s="19">
        <f t="shared" si="10"/>
        <v>1.4285714285714286</v>
      </c>
      <c r="W203" s="19">
        <f>IFERROR(U203/(S203*P203),"")</f>
        <v>1.2636093698449358</v>
      </c>
      <c r="X203" s="12">
        <v>9</v>
      </c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 t="e">
        <v>#N/A</v>
      </c>
      <c r="AJ203" s="12" t="e">
        <v>#N/A</v>
      </c>
      <c r="AK203" s="12"/>
      <c r="AL203" s="12"/>
      <c r="AM203" s="12"/>
      <c r="AN203" s="12"/>
      <c r="AO203" s="12"/>
      <c r="AP203" s="12"/>
      <c r="AQ203" s="12"/>
      <c r="AR203" s="12" t="e">
        <v>#N/A</v>
      </c>
      <c r="AS203" s="12" t="e">
        <v>#N/A</v>
      </c>
    </row>
    <row r="204" spans="1:45" x14ac:dyDescent="0.25">
      <c r="A204" s="13">
        <v>45540</v>
      </c>
      <c r="B204" s="13">
        <v>45546</v>
      </c>
      <c r="C204" s="12" t="s">
        <v>44</v>
      </c>
      <c r="D204" s="12" t="s">
        <v>45</v>
      </c>
      <c r="E204" s="12"/>
      <c r="F204" s="12"/>
      <c r="G204" s="12">
        <v>9</v>
      </c>
      <c r="H204" s="12" t="s">
        <v>603</v>
      </c>
      <c r="I204" s="12"/>
      <c r="J204" s="12" t="s">
        <v>604</v>
      </c>
      <c r="K204" s="12"/>
      <c r="L204" s="12" t="s">
        <v>577</v>
      </c>
      <c r="M204" s="12">
        <v>100004662</v>
      </c>
      <c r="N204" s="12" t="s">
        <v>86</v>
      </c>
      <c r="O204" s="12"/>
      <c r="P204" s="24">
        <v>12990</v>
      </c>
      <c r="Q204" s="24">
        <v>11490</v>
      </c>
      <c r="R204" s="17">
        <f t="shared" si="9"/>
        <v>-0.11547344110854507</v>
      </c>
      <c r="S204" s="18">
        <v>45.5</v>
      </c>
      <c r="T204" s="18">
        <v>140</v>
      </c>
      <c r="U204" s="18">
        <f>T204*Q204</f>
        <v>1608600</v>
      </c>
      <c r="V204" s="19">
        <f t="shared" si="10"/>
        <v>3.0769230769230771</v>
      </c>
      <c r="W204" s="19">
        <f>IFERROR(U204/(S204*P204),"")</f>
        <v>2.7216201812044769</v>
      </c>
      <c r="X204" s="12">
        <v>9</v>
      </c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 t="e">
        <v>#N/A</v>
      </c>
      <c r="AJ204" s="12" t="e">
        <v>#N/A</v>
      </c>
      <c r="AK204" s="12"/>
      <c r="AL204" s="12"/>
      <c r="AM204" s="12"/>
      <c r="AN204" s="12"/>
      <c r="AO204" s="12"/>
      <c r="AP204" s="12"/>
      <c r="AQ204" s="12"/>
      <c r="AR204" s="12" t="e">
        <v>#N/A</v>
      </c>
      <c r="AS204" s="12" t="e">
        <v>#N/A</v>
      </c>
    </row>
    <row r="205" spans="1:45" x14ac:dyDescent="0.25">
      <c r="A205" s="13">
        <v>45540</v>
      </c>
      <c r="B205" s="13">
        <v>45546</v>
      </c>
      <c r="C205" s="12" t="s">
        <v>44</v>
      </c>
      <c r="D205" s="12" t="s">
        <v>45</v>
      </c>
      <c r="E205" s="12"/>
      <c r="F205" s="12"/>
      <c r="G205" s="12">
        <v>9</v>
      </c>
      <c r="H205" s="12" t="s">
        <v>605</v>
      </c>
      <c r="I205" s="12"/>
      <c r="J205" s="12" t="s">
        <v>606</v>
      </c>
      <c r="K205" s="12"/>
      <c r="L205" s="12" t="s">
        <v>577</v>
      </c>
      <c r="M205" s="12">
        <v>100004662</v>
      </c>
      <c r="N205" s="12" t="s">
        <v>86</v>
      </c>
      <c r="O205" s="12"/>
      <c r="P205" s="24">
        <v>12990</v>
      </c>
      <c r="Q205" s="24">
        <v>11490</v>
      </c>
      <c r="R205" s="17">
        <f t="shared" si="9"/>
        <v>-0.11547344110854507</v>
      </c>
      <c r="S205" s="18">
        <v>360.5</v>
      </c>
      <c r="T205" s="18">
        <v>510</v>
      </c>
      <c r="U205" s="18">
        <f>T205*Q205</f>
        <v>5859900</v>
      </c>
      <c r="V205" s="19">
        <f t="shared" si="10"/>
        <v>1.4147018030513177</v>
      </c>
      <c r="W205" s="19">
        <f>IFERROR(U205/(S205*P205),"")</f>
        <v>1.2513413177105188</v>
      </c>
      <c r="X205" s="12">
        <v>83</v>
      </c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 t="e">
        <v>#N/A</v>
      </c>
      <c r="AJ205" s="12" t="e">
        <v>#N/A</v>
      </c>
      <c r="AK205" s="12"/>
      <c r="AL205" s="12"/>
      <c r="AM205" s="12"/>
      <c r="AN205" s="12"/>
      <c r="AO205" s="12"/>
      <c r="AP205" s="12"/>
      <c r="AQ205" s="12"/>
      <c r="AR205" s="12" t="e">
        <v>#N/A</v>
      </c>
      <c r="AS205" s="12" t="e">
        <v>#N/A</v>
      </c>
    </row>
    <row r="206" spans="1:45" x14ac:dyDescent="0.25">
      <c r="A206" s="13">
        <v>45540</v>
      </c>
      <c r="B206" s="13">
        <v>45546</v>
      </c>
      <c r="C206" s="12" t="s">
        <v>44</v>
      </c>
      <c r="D206" s="12" t="s">
        <v>45</v>
      </c>
      <c r="E206" s="12"/>
      <c r="F206" s="12"/>
      <c r="G206" s="12">
        <v>9</v>
      </c>
      <c r="H206" s="12" t="s">
        <v>607</v>
      </c>
      <c r="I206" s="12"/>
      <c r="J206" s="12" t="s">
        <v>608</v>
      </c>
      <c r="K206" s="12"/>
      <c r="L206" s="12" t="s">
        <v>609</v>
      </c>
      <c r="M206" s="12">
        <v>100009550</v>
      </c>
      <c r="N206" s="12" t="s">
        <v>610</v>
      </c>
      <c r="O206" s="12"/>
      <c r="P206" s="24">
        <v>464990</v>
      </c>
      <c r="Q206" s="24">
        <v>324990</v>
      </c>
      <c r="R206" s="17">
        <f t="shared" si="9"/>
        <v>-0.30108174369341278</v>
      </c>
      <c r="S206" s="18">
        <v>17.5</v>
      </c>
      <c r="T206" s="18">
        <v>50</v>
      </c>
      <c r="U206" s="18">
        <f>T206*Q206</f>
        <v>16249500</v>
      </c>
      <c r="V206" s="19">
        <f t="shared" si="10"/>
        <v>2.8571428571428572</v>
      </c>
      <c r="W206" s="19">
        <f>IFERROR(U206/(S206*P206),"")</f>
        <v>1.9969093037331065</v>
      </c>
      <c r="X206" s="12">
        <v>22</v>
      </c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 t="e">
        <v>#N/A</v>
      </c>
      <c r="AJ206" s="12" t="e">
        <v>#N/A</v>
      </c>
      <c r="AK206" s="12"/>
      <c r="AL206" s="12"/>
      <c r="AM206" s="12"/>
      <c r="AN206" s="12"/>
      <c r="AO206" s="12"/>
      <c r="AP206" s="12"/>
      <c r="AQ206" s="12"/>
      <c r="AR206" s="12" t="e">
        <v>#N/A</v>
      </c>
      <c r="AS206" s="12" t="e">
        <v>#N/A</v>
      </c>
    </row>
    <row r="207" spans="1:45" x14ac:dyDescent="0.25">
      <c r="A207" s="13">
        <v>45540</v>
      </c>
      <c r="B207" s="13">
        <v>45546</v>
      </c>
      <c r="C207" s="12" t="s">
        <v>44</v>
      </c>
      <c r="D207" s="12" t="s">
        <v>45</v>
      </c>
      <c r="E207" s="12"/>
      <c r="F207" s="12"/>
      <c r="G207" s="12">
        <v>9</v>
      </c>
      <c r="H207" s="12" t="s">
        <v>611</v>
      </c>
      <c r="I207" s="12"/>
      <c r="J207" s="12" t="s">
        <v>612</v>
      </c>
      <c r="K207" s="12"/>
      <c r="L207" s="12" t="s">
        <v>609</v>
      </c>
      <c r="M207" s="12">
        <v>100009550</v>
      </c>
      <c r="N207" s="12" t="s">
        <v>610</v>
      </c>
      <c r="O207" s="12"/>
      <c r="P207" s="24">
        <v>464990</v>
      </c>
      <c r="Q207" s="24">
        <v>324990</v>
      </c>
      <c r="R207" s="17">
        <f t="shared" si="9"/>
        <v>-0.30108174369341278</v>
      </c>
      <c r="S207" s="18">
        <v>14</v>
      </c>
      <c r="T207" s="18">
        <v>45</v>
      </c>
      <c r="U207" s="18">
        <f>T207*Q207</f>
        <v>14624550</v>
      </c>
      <c r="V207" s="19">
        <f t="shared" si="10"/>
        <v>3.2142857142857144</v>
      </c>
      <c r="W207" s="19">
        <f>IFERROR(U207/(S207*P207),"")</f>
        <v>2.2465229666997448</v>
      </c>
      <c r="X207" s="12">
        <v>22</v>
      </c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>
        <v>9</v>
      </c>
      <c r="AJ207" s="12">
        <v>1</v>
      </c>
      <c r="AK207" s="12"/>
      <c r="AL207" s="12"/>
      <c r="AM207" s="12"/>
      <c r="AN207" s="12"/>
      <c r="AO207" s="12"/>
      <c r="AP207" s="12"/>
      <c r="AQ207" s="12"/>
      <c r="AR207" s="12" t="e">
        <v>#N/A</v>
      </c>
      <c r="AS207" s="12" t="e">
        <v>#N/A</v>
      </c>
    </row>
    <row r="208" spans="1:45" x14ac:dyDescent="0.25">
      <c r="A208" s="13">
        <v>45540</v>
      </c>
      <c r="B208" s="13">
        <v>45546</v>
      </c>
      <c r="C208" s="12" t="s">
        <v>44</v>
      </c>
      <c r="D208" s="12" t="s">
        <v>45</v>
      </c>
      <c r="E208" s="12"/>
      <c r="F208" s="12"/>
      <c r="G208" s="12">
        <v>9</v>
      </c>
      <c r="H208" s="12" t="s">
        <v>613</v>
      </c>
      <c r="I208" s="12"/>
      <c r="J208" s="12" t="s">
        <v>614</v>
      </c>
      <c r="K208" s="12"/>
      <c r="L208" s="12" t="s">
        <v>609</v>
      </c>
      <c r="M208" s="12">
        <v>100009550</v>
      </c>
      <c r="N208" s="12" t="s">
        <v>610</v>
      </c>
      <c r="O208" s="12"/>
      <c r="P208" s="24">
        <v>839990</v>
      </c>
      <c r="Q208" s="24">
        <v>629990</v>
      </c>
      <c r="R208" s="17">
        <f t="shared" si="9"/>
        <v>-0.2500029762259075</v>
      </c>
      <c r="S208" s="18">
        <v>7</v>
      </c>
      <c r="T208" s="18">
        <v>30</v>
      </c>
      <c r="U208" s="18">
        <f>T208*Q208</f>
        <v>18899700</v>
      </c>
      <c r="V208" s="19">
        <f t="shared" si="10"/>
        <v>4.2857142857142856</v>
      </c>
      <c r="W208" s="19">
        <f>IFERROR(U208/(S208*P208),"")</f>
        <v>3.2142729590318253</v>
      </c>
      <c r="X208" s="12">
        <v>22</v>
      </c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>
        <v>9</v>
      </c>
      <c r="AJ208" s="12">
        <v>1</v>
      </c>
      <c r="AK208" s="12"/>
      <c r="AL208" s="12"/>
      <c r="AM208" s="12"/>
      <c r="AN208" s="12"/>
      <c r="AO208" s="12"/>
      <c r="AP208" s="12"/>
      <c r="AQ208" s="12"/>
      <c r="AR208" s="12" t="e">
        <v>#N/A</v>
      </c>
      <c r="AS208" s="12" t="e">
        <v>#N/A</v>
      </c>
    </row>
    <row r="209" spans="1:45" x14ac:dyDescent="0.25">
      <c r="A209" s="13">
        <v>45540</v>
      </c>
      <c r="B209" s="13">
        <v>45546</v>
      </c>
      <c r="C209" s="12" t="s">
        <v>44</v>
      </c>
      <c r="D209" s="12" t="s">
        <v>45</v>
      </c>
      <c r="E209" s="12"/>
      <c r="F209" s="12"/>
      <c r="G209" s="12">
        <v>9</v>
      </c>
      <c r="H209" s="12" t="s">
        <v>615</v>
      </c>
      <c r="I209" s="12"/>
      <c r="J209" s="12" t="s">
        <v>616</v>
      </c>
      <c r="K209" s="12"/>
      <c r="L209" s="12" t="s">
        <v>609</v>
      </c>
      <c r="M209" s="12">
        <v>100009550</v>
      </c>
      <c r="N209" s="12" t="s">
        <v>610</v>
      </c>
      <c r="O209" s="12"/>
      <c r="P209" s="24">
        <v>839990</v>
      </c>
      <c r="Q209" s="24">
        <v>629990</v>
      </c>
      <c r="R209" s="17">
        <f t="shared" si="9"/>
        <v>-0.2500029762259075</v>
      </c>
      <c r="S209" s="18">
        <v>11</v>
      </c>
      <c r="T209" s="18">
        <v>35</v>
      </c>
      <c r="U209" s="18">
        <f>T209*Q209</f>
        <v>22049650</v>
      </c>
      <c r="V209" s="19">
        <f t="shared" si="10"/>
        <v>3.1818181818181817</v>
      </c>
      <c r="W209" s="19">
        <f>IFERROR(U209/(S209*P209),"")</f>
        <v>2.386354166553931</v>
      </c>
      <c r="X209" s="12">
        <v>22</v>
      </c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>
        <v>9</v>
      </c>
      <c r="AJ209" s="12">
        <v>1</v>
      </c>
      <c r="AK209" s="12"/>
      <c r="AL209" s="12"/>
      <c r="AM209" s="12"/>
      <c r="AN209" s="12"/>
      <c r="AO209" s="12"/>
      <c r="AP209" s="12"/>
      <c r="AQ209" s="12"/>
      <c r="AR209" s="12" t="e">
        <v>#N/A</v>
      </c>
      <c r="AS209" s="12" t="e">
        <v>#N/A</v>
      </c>
    </row>
    <row r="210" spans="1:45" x14ac:dyDescent="0.25">
      <c r="A210" s="13">
        <v>45540</v>
      </c>
      <c r="B210" s="13">
        <v>45546</v>
      </c>
      <c r="C210" s="12" t="s">
        <v>44</v>
      </c>
      <c r="D210" s="12" t="s">
        <v>45</v>
      </c>
      <c r="E210" s="12"/>
      <c r="F210" s="12"/>
      <c r="G210" s="12">
        <v>9</v>
      </c>
      <c r="H210" s="12" t="s">
        <v>617</v>
      </c>
      <c r="I210" s="12"/>
      <c r="J210" s="12" t="s">
        <v>618</v>
      </c>
      <c r="K210" s="12"/>
      <c r="L210" s="12" t="s">
        <v>609</v>
      </c>
      <c r="M210" s="12">
        <v>100009550</v>
      </c>
      <c r="N210" s="12" t="s">
        <v>610</v>
      </c>
      <c r="O210" s="12"/>
      <c r="P210" s="24">
        <v>159990</v>
      </c>
      <c r="Q210" s="24">
        <v>111990</v>
      </c>
      <c r="R210" s="17">
        <f t="shared" si="9"/>
        <v>-0.30001875117194821</v>
      </c>
      <c r="S210" s="18">
        <v>14</v>
      </c>
      <c r="T210" s="18">
        <v>30</v>
      </c>
      <c r="U210" s="18">
        <f>T210*Q210</f>
        <v>3359700</v>
      </c>
      <c r="V210" s="19">
        <f t="shared" si="10"/>
        <v>2.1428571428571428</v>
      </c>
      <c r="W210" s="19">
        <f>IFERROR(U210/(S210*P210),"")</f>
        <v>1.4999598189172538</v>
      </c>
      <c r="X210" s="12">
        <v>22</v>
      </c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 t="e">
        <v>#N/A</v>
      </c>
      <c r="AJ210" s="12" t="e">
        <v>#N/A</v>
      </c>
      <c r="AK210" s="12"/>
      <c r="AL210" s="12"/>
      <c r="AM210" s="12"/>
      <c r="AN210" s="12"/>
      <c r="AO210" s="12"/>
      <c r="AP210" s="12"/>
      <c r="AQ210" s="12"/>
      <c r="AR210" s="12" t="e">
        <v>#N/A</v>
      </c>
      <c r="AS210" s="12" t="e">
        <v>#N/A</v>
      </c>
    </row>
    <row r="211" spans="1:45" x14ac:dyDescent="0.25">
      <c r="A211" s="13">
        <v>45540</v>
      </c>
      <c r="B211" s="13">
        <v>45546</v>
      </c>
      <c r="C211" s="12" t="s">
        <v>44</v>
      </c>
      <c r="D211" s="12" t="s">
        <v>45</v>
      </c>
      <c r="E211" s="12"/>
      <c r="F211" s="12"/>
      <c r="G211" s="12">
        <v>9</v>
      </c>
      <c r="H211" s="12" t="s">
        <v>619</v>
      </c>
      <c r="I211" s="12"/>
      <c r="J211" s="12" t="s">
        <v>620</v>
      </c>
      <c r="K211" s="12"/>
      <c r="L211" s="12" t="s">
        <v>609</v>
      </c>
      <c r="M211" s="12">
        <v>100009550</v>
      </c>
      <c r="N211" s="12" t="s">
        <v>610</v>
      </c>
      <c r="O211" s="12"/>
      <c r="P211" s="24">
        <v>159990</v>
      </c>
      <c r="Q211" s="24">
        <v>111990</v>
      </c>
      <c r="R211" s="17">
        <f t="shared" si="9"/>
        <v>-0.30001875117194821</v>
      </c>
      <c r="S211" s="18">
        <v>7</v>
      </c>
      <c r="T211" s="18">
        <v>13</v>
      </c>
      <c r="U211" s="18">
        <f>T211*Q211</f>
        <v>1455870</v>
      </c>
      <c r="V211" s="19">
        <f t="shared" si="10"/>
        <v>1.8571428571428572</v>
      </c>
      <c r="W211" s="19">
        <f>IFERROR(U211/(S211*P211),"")</f>
        <v>1.2999651763949533</v>
      </c>
      <c r="X211" s="12">
        <v>22</v>
      </c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 t="e">
        <v>#N/A</v>
      </c>
      <c r="AJ211" s="12" t="e">
        <v>#N/A</v>
      </c>
      <c r="AK211" s="12"/>
      <c r="AL211" s="12"/>
      <c r="AM211" s="12"/>
      <c r="AN211" s="12"/>
      <c r="AO211" s="12"/>
      <c r="AP211" s="12"/>
      <c r="AQ211" s="12"/>
      <c r="AR211" s="12" t="e">
        <v>#N/A</v>
      </c>
      <c r="AS211" s="12" t="e">
        <v>#N/A</v>
      </c>
    </row>
    <row r="212" spans="1:45" x14ac:dyDescent="0.25">
      <c r="A212" s="13">
        <v>45540</v>
      </c>
      <c r="B212" s="13">
        <v>45546</v>
      </c>
      <c r="C212" s="12" t="s">
        <v>44</v>
      </c>
      <c r="D212" s="12" t="s">
        <v>45</v>
      </c>
      <c r="E212" s="12"/>
      <c r="F212" s="12"/>
      <c r="G212" s="12">
        <v>9</v>
      </c>
      <c r="H212" s="12" t="s">
        <v>621</v>
      </c>
      <c r="I212" s="12"/>
      <c r="J212" s="12" t="s">
        <v>622</v>
      </c>
      <c r="K212" s="12"/>
      <c r="L212" s="12" t="s">
        <v>609</v>
      </c>
      <c r="M212" s="12">
        <v>100009550</v>
      </c>
      <c r="N212" s="12" t="s">
        <v>610</v>
      </c>
      <c r="O212" s="12"/>
      <c r="P212" s="24">
        <v>169990</v>
      </c>
      <c r="Q212" s="24">
        <v>118990</v>
      </c>
      <c r="R212" s="17">
        <f t="shared" si="9"/>
        <v>-0.30001764809694687</v>
      </c>
      <c r="S212" s="18">
        <v>11</v>
      </c>
      <c r="T212" s="18">
        <v>22</v>
      </c>
      <c r="U212" s="18">
        <f>T212*Q212</f>
        <v>2617780</v>
      </c>
      <c r="V212" s="19">
        <f t="shared" si="10"/>
        <v>2</v>
      </c>
      <c r="W212" s="19">
        <f>IFERROR(U212/(S212*P212),"")</f>
        <v>1.3999647038061063</v>
      </c>
      <c r="X212" s="12">
        <v>22</v>
      </c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 t="e">
        <v>#N/A</v>
      </c>
      <c r="AJ212" s="12" t="e">
        <v>#N/A</v>
      </c>
      <c r="AK212" s="12"/>
      <c r="AL212" s="12"/>
      <c r="AM212" s="12"/>
      <c r="AN212" s="12"/>
      <c r="AO212" s="12"/>
      <c r="AP212" s="12"/>
      <c r="AQ212" s="12"/>
      <c r="AR212" s="12" t="e">
        <v>#N/A</v>
      </c>
      <c r="AS212" s="12" t="e">
        <v>#N/A</v>
      </c>
    </row>
    <row r="213" spans="1:45" x14ac:dyDescent="0.25">
      <c r="A213" s="13">
        <v>45540</v>
      </c>
      <c r="B213" s="13">
        <v>45546</v>
      </c>
      <c r="C213" s="12" t="s">
        <v>44</v>
      </c>
      <c r="D213" s="12" t="s">
        <v>45</v>
      </c>
      <c r="E213" s="12"/>
      <c r="F213" s="12"/>
      <c r="G213" s="12">
        <v>9</v>
      </c>
      <c r="H213" s="12" t="s">
        <v>623</v>
      </c>
      <c r="I213" s="12"/>
      <c r="J213" s="12" t="s">
        <v>624</v>
      </c>
      <c r="K213" s="12"/>
      <c r="L213" s="12" t="s">
        <v>609</v>
      </c>
      <c r="M213" s="12">
        <v>100009550</v>
      </c>
      <c r="N213" s="12" t="s">
        <v>610</v>
      </c>
      <c r="O213" s="12"/>
      <c r="P213" s="24">
        <v>169990</v>
      </c>
      <c r="Q213" s="24">
        <v>118990</v>
      </c>
      <c r="R213" s="17">
        <f t="shared" si="9"/>
        <v>-0.30001764809694687</v>
      </c>
      <c r="S213" s="18">
        <v>24.5</v>
      </c>
      <c r="T213" s="18">
        <v>40</v>
      </c>
      <c r="U213" s="18">
        <f>T213*Q213</f>
        <v>4759600</v>
      </c>
      <c r="V213" s="19">
        <f t="shared" si="10"/>
        <v>1.6326530612244898</v>
      </c>
      <c r="W213" s="19">
        <f>IFERROR(U213/(S213*P213),"")</f>
        <v>1.1428283296376378</v>
      </c>
      <c r="X213" s="12">
        <v>22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>
        <v>9</v>
      </c>
      <c r="AJ213" s="12">
        <v>1</v>
      </c>
      <c r="AK213" s="12"/>
      <c r="AL213" s="12"/>
      <c r="AM213" s="12"/>
      <c r="AN213" s="12"/>
      <c r="AO213" s="12"/>
      <c r="AP213" s="12"/>
      <c r="AQ213" s="12"/>
      <c r="AR213" s="12" t="e">
        <v>#N/A</v>
      </c>
      <c r="AS213" s="12" t="e">
        <v>#N/A</v>
      </c>
    </row>
    <row r="214" spans="1:45" x14ac:dyDescent="0.25">
      <c r="A214" s="13">
        <v>45540</v>
      </c>
      <c r="B214" s="13">
        <v>45546</v>
      </c>
      <c r="C214" s="12" t="s">
        <v>44</v>
      </c>
      <c r="D214" s="12" t="s">
        <v>45</v>
      </c>
      <c r="E214" s="12"/>
      <c r="F214" s="12"/>
      <c r="G214" s="12">
        <v>9</v>
      </c>
      <c r="H214" s="12" t="s">
        <v>625</v>
      </c>
      <c r="I214" s="12"/>
      <c r="J214" s="12" t="s">
        <v>626</v>
      </c>
      <c r="K214" s="12"/>
      <c r="L214" s="12" t="s">
        <v>609</v>
      </c>
      <c r="M214" s="12">
        <v>100009550</v>
      </c>
      <c r="N214" s="12" t="s">
        <v>610</v>
      </c>
      <c r="O214" s="12"/>
      <c r="P214" s="24">
        <v>159990</v>
      </c>
      <c r="Q214" s="24">
        <v>111990</v>
      </c>
      <c r="R214" s="17">
        <f t="shared" si="9"/>
        <v>-0.30001875117194821</v>
      </c>
      <c r="S214" s="18">
        <v>14</v>
      </c>
      <c r="T214" s="18">
        <v>22</v>
      </c>
      <c r="U214" s="18">
        <f>T214*Q214</f>
        <v>2463780</v>
      </c>
      <c r="V214" s="19">
        <f t="shared" si="10"/>
        <v>1.5714285714285714</v>
      </c>
      <c r="W214" s="19">
        <f>IFERROR(U214/(S214*P214),"")</f>
        <v>1.0999705338726526</v>
      </c>
      <c r="X214" s="12">
        <v>22</v>
      </c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>
        <v>9</v>
      </c>
      <c r="AJ214" s="12">
        <v>1</v>
      </c>
      <c r="AK214" s="12"/>
      <c r="AL214" s="12"/>
      <c r="AM214" s="12"/>
      <c r="AN214" s="12"/>
      <c r="AO214" s="12"/>
      <c r="AP214" s="12"/>
      <c r="AQ214" s="12"/>
      <c r="AR214" s="12" t="e">
        <v>#N/A</v>
      </c>
      <c r="AS214" s="12" t="e">
        <v>#N/A</v>
      </c>
    </row>
    <row r="215" spans="1:45" x14ac:dyDescent="0.25">
      <c r="A215" s="13">
        <v>45540</v>
      </c>
      <c r="B215" s="13">
        <v>45546</v>
      </c>
      <c r="C215" s="12" t="s">
        <v>44</v>
      </c>
      <c r="D215" s="12" t="s">
        <v>45</v>
      </c>
      <c r="E215" s="12"/>
      <c r="F215" s="12"/>
      <c r="G215" s="12">
        <v>9</v>
      </c>
      <c r="H215" s="12" t="s">
        <v>627</v>
      </c>
      <c r="I215" s="12"/>
      <c r="J215" s="12" t="s">
        <v>628</v>
      </c>
      <c r="K215" s="12"/>
      <c r="L215" s="12" t="s">
        <v>609</v>
      </c>
      <c r="M215" s="12">
        <v>100009550</v>
      </c>
      <c r="N215" s="12" t="s">
        <v>610</v>
      </c>
      <c r="O215" s="12"/>
      <c r="P215" s="24">
        <v>159990</v>
      </c>
      <c r="Q215" s="24">
        <v>111990</v>
      </c>
      <c r="R215" s="17">
        <f t="shared" si="9"/>
        <v>-0.30001875117194821</v>
      </c>
      <c r="S215" s="18">
        <v>15</v>
      </c>
      <c r="T215" s="18">
        <v>28</v>
      </c>
      <c r="U215" s="18">
        <f>T215*Q215</f>
        <v>3135720</v>
      </c>
      <c r="V215" s="19">
        <f t="shared" si="10"/>
        <v>1.8666666666666667</v>
      </c>
      <c r="W215" s="19">
        <f>IFERROR(U215/(S215*P215),"")</f>
        <v>1.3066316644790299</v>
      </c>
      <c r="X215" s="12">
        <v>22</v>
      </c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>
        <v>9</v>
      </c>
      <c r="AJ215" s="12">
        <v>1</v>
      </c>
      <c r="AK215" s="12"/>
      <c r="AL215" s="12"/>
      <c r="AM215" s="12"/>
      <c r="AN215" s="12"/>
      <c r="AO215" s="12"/>
      <c r="AP215" s="12"/>
      <c r="AQ215" s="12"/>
      <c r="AR215" s="12" t="e">
        <v>#N/A</v>
      </c>
      <c r="AS215" s="12" t="e">
        <v>#N/A</v>
      </c>
    </row>
    <row r="216" spans="1:45" x14ac:dyDescent="0.25">
      <c r="A216" s="13">
        <v>45540</v>
      </c>
      <c r="B216" s="13">
        <v>45546</v>
      </c>
      <c r="C216" s="12" t="s">
        <v>44</v>
      </c>
      <c r="D216" s="12" t="s">
        <v>45</v>
      </c>
      <c r="E216" s="12"/>
      <c r="F216" s="12"/>
      <c r="G216" s="12">
        <v>9</v>
      </c>
      <c r="H216" s="12" t="s">
        <v>629</v>
      </c>
      <c r="I216" s="12"/>
      <c r="J216" s="12" t="s">
        <v>630</v>
      </c>
      <c r="K216" s="12"/>
      <c r="L216" s="12" t="s">
        <v>609</v>
      </c>
      <c r="M216" s="12">
        <v>100009550</v>
      </c>
      <c r="N216" s="12" t="s">
        <v>610</v>
      </c>
      <c r="O216" s="12"/>
      <c r="P216" s="24">
        <v>169990</v>
      </c>
      <c r="Q216" s="24">
        <v>118990</v>
      </c>
      <c r="R216" s="17">
        <f t="shared" si="9"/>
        <v>-0.30001764809694687</v>
      </c>
      <c r="S216" s="18">
        <v>10.5</v>
      </c>
      <c r="T216" s="18">
        <v>25</v>
      </c>
      <c r="U216" s="18">
        <f>T216*Q216</f>
        <v>2974750</v>
      </c>
      <c r="V216" s="19">
        <f t="shared" si="10"/>
        <v>2.3809523809523809</v>
      </c>
      <c r="W216" s="19">
        <f>IFERROR(U216/(S216*P216),"")</f>
        <v>1.6666246473882218</v>
      </c>
      <c r="X216" s="12">
        <v>22</v>
      </c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 t="e">
        <v>#N/A</v>
      </c>
      <c r="AJ216" s="12" t="e">
        <v>#N/A</v>
      </c>
      <c r="AK216" s="12"/>
      <c r="AL216" s="12"/>
      <c r="AM216" s="12"/>
      <c r="AN216" s="12"/>
      <c r="AO216" s="12"/>
      <c r="AP216" s="12"/>
      <c r="AQ216" s="12"/>
      <c r="AR216" s="12" t="e">
        <v>#N/A</v>
      </c>
      <c r="AS216" s="12" t="e">
        <v>#N/A</v>
      </c>
    </row>
    <row r="217" spans="1:45" x14ac:dyDescent="0.25">
      <c r="A217" s="13">
        <v>45540</v>
      </c>
      <c r="B217" s="13">
        <v>45546</v>
      </c>
      <c r="C217" s="12" t="s">
        <v>44</v>
      </c>
      <c r="D217" s="12" t="s">
        <v>45</v>
      </c>
      <c r="E217" s="12"/>
      <c r="F217" s="12"/>
      <c r="G217" s="12">
        <v>9</v>
      </c>
      <c r="H217" s="12" t="s">
        <v>631</v>
      </c>
      <c r="I217" s="12"/>
      <c r="J217" s="12" t="s">
        <v>632</v>
      </c>
      <c r="K217" s="12"/>
      <c r="L217" s="12" t="s">
        <v>633</v>
      </c>
      <c r="M217" s="12">
        <v>900000009</v>
      </c>
      <c r="N217" s="12" t="s">
        <v>634</v>
      </c>
      <c r="O217" s="12"/>
      <c r="P217" s="24">
        <v>10490</v>
      </c>
      <c r="Q217" s="24">
        <v>8490</v>
      </c>
      <c r="R217" s="17">
        <f t="shared" si="9"/>
        <v>-0.19065776930409917</v>
      </c>
      <c r="S217" s="18">
        <v>462</v>
      </c>
      <c r="T217" s="18">
        <v>1117</v>
      </c>
      <c r="U217" s="18">
        <f>T217*Q217</f>
        <v>9483330</v>
      </c>
      <c r="V217" s="19">
        <f t="shared" si="10"/>
        <v>2.4177489177489178</v>
      </c>
      <c r="W217" s="19">
        <f>IFERROR(U217/(S217*P217),"")</f>
        <v>1.9567863023535093</v>
      </c>
      <c r="X217" s="12">
        <v>107</v>
      </c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>
        <v>17</v>
      </c>
      <c r="AJ217" s="12">
        <v>1</v>
      </c>
      <c r="AK217" s="12"/>
      <c r="AL217" s="12"/>
      <c r="AM217" s="12"/>
      <c r="AN217" s="12"/>
      <c r="AO217" s="12"/>
      <c r="AP217" s="12"/>
      <c r="AQ217" s="12"/>
      <c r="AR217" s="12" t="e">
        <v>#N/A</v>
      </c>
      <c r="AS217" s="12" t="e">
        <v>#N/A</v>
      </c>
    </row>
    <row r="218" spans="1:45" x14ac:dyDescent="0.25">
      <c r="A218" s="13">
        <v>45540</v>
      </c>
      <c r="B218" s="13">
        <v>45546</v>
      </c>
      <c r="C218" s="12" t="s">
        <v>44</v>
      </c>
      <c r="D218" s="12" t="s">
        <v>45</v>
      </c>
      <c r="E218" s="12"/>
      <c r="F218" s="12"/>
      <c r="G218" s="12">
        <v>9</v>
      </c>
      <c r="H218" s="12" t="s">
        <v>635</v>
      </c>
      <c r="I218" s="12"/>
      <c r="J218" s="12" t="s">
        <v>636</v>
      </c>
      <c r="K218" s="12"/>
      <c r="L218" s="12" t="s">
        <v>637</v>
      </c>
      <c r="M218" s="12">
        <v>100008792</v>
      </c>
      <c r="N218" s="12" t="s">
        <v>254</v>
      </c>
      <c r="O218" s="12"/>
      <c r="P218" s="24">
        <v>145990</v>
      </c>
      <c r="Q218" s="24">
        <v>129990</v>
      </c>
      <c r="R218" s="17">
        <f t="shared" si="9"/>
        <v>-0.10959654770874716</v>
      </c>
      <c r="S218" s="18">
        <v>15</v>
      </c>
      <c r="T218" s="18">
        <v>35</v>
      </c>
      <c r="U218" s="18">
        <f>T218*Q218</f>
        <v>4549650</v>
      </c>
      <c r="V218" s="19">
        <f t="shared" si="10"/>
        <v>2.3333333333333335</v>
      </c>
      <c r="W218" s="19">
        <f>IFERROR(U218/(S218*P218),"")</f>
        <v>2.0776080553462566</v>
      </c>
      <c r="X218" s="12">
        <v>9</v>
      </c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 t="e">
        <v>#N/A</v>
      </c>
      <c r="AJ218" s="12" t="e">
        <v>#N/A</v>
      </c>
      <c r="AK218" s="12"/>
      <c r="AL218" s="12"/>
      <c r="AM218" s="12"/>
      <c r="AN218" s="12"/>
      <c r="AO218" s="12"/>
      <c r="AP218" s="12"/>
      <c r="AQ218" s="12"/>
      <c r="AR218" s="12" t="e">
        <v>#N/A</v>
      </c>
      <c r="AS218" s="12" t="e">
        <v>#N/A</v>
      </c>
    </row>
    <row r="219" spans="1:45" x14ac:dyDescent="0.25">
      <c r="A219" s="13">
        <v>45540</v>
      </c>
      <c r="B219" s="13">
        <v>45546</v>
      </c>
      <c r="C219" s="12" t="s">
        <v>44</v>
      </c>
      <c r="D219" s="12" t="s">
        <v>45</v>
      </c>
      <c r="E219" s="12"/>
      <c r="F219" s="12"/>
      <c r="G219" s="12">
        <v>9</v>
      </c>
      <c r="H219" s="12" t="s">
        <v>638</v>
      </c>
      <c r="I219" s="12"/>
      <c r="J219" s="12" t="s">
        <v>639</v>
      </c>
      <c r="K219" s="12"/>
      <c r="L219" s="12" t="s">
        <v>637</v>
      </c>
      <c r="M219" s="12">
        <v>100008792</v>
      </c>
      <c r="N219" s="12" t="s">
        <v>254</v>
      </c>
      <c r="O219" s="12"/>
      <c r="P219" s="24">
        <v>145990</v>
      </c>
      <c r="Q219" s="24">
        <v>129990</v>
      </c>
      <c r="R219" s="17">
        <f t="shared" si="9"/>
        <v>-0.10959654770874716</v>
      </c>
      <c r="S219" s="18">
        <v>20</v>
      </c>
      <c r="T219" s="18">
        <v>45</v>
      </c>
      <c r="U219" s="18">
        <f>T219*Q219</f>
        <v>5849550</v>
      </c>
      <c r="V219" s="19">
        <f t="shared" si="10"/>
        <v>2.25</v>
      </c>
      <c r="W219" s="19">
        <f>IFERROR(U219/(S219*P219),"")</f>
        <v>2.003407767655319</v>
      </c>
      <c r="X219" s="12">
        <v>9</v>
      </c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 t="e">
        <v>#N/A</v>
      </c>
      <c r="AJ219" s="12" t="e">
        <v>#N/A</v>
      </c>
      <c r="AK219" s="12"/>
      <c r="AL219" s="12"/>
      <c r="AM219" s="12"/>
      <c r="AN219" s="12"/>
      <c r="AO219" s="12"/>
      <c r="AP219" s="12"/>
      <c r="AQ219" s="12"/>
      <c r="AR219" s="12" t="e">
        <v>#N/A</v>
      </c>
      <c r="AS219" s="12" t="e">
        <v>#N/A</v>
      </c>
    </row>
    <row r="220" spans="1:45" x14ac:dyDescent="0.25">
      <c r="A220" s="13">
        <v>45540</v>
      </c>
      <c r="B220" s="13">
        <v>45546</v>
      </c>
      <c r="C220" s="12" t="s">
        <v>44</v>
      </c>
      <c r="D220" s="12" t="s">
        <v>45</v>
      </c>
      <c r="E220" s="12"/>
      <c r="F220" s="12"/>
      <c r="G220" s="12">
        <v>9</v>
      </c>
      <c r="H220" s="34" t="s">
        <v>640</v>
      </c>
      <c r="I220" s="12"/>
      <c r="J220" s="12" t="s">
        <v>641</v>
      </c>
      <c r="K220" s="12"/>
      <c r="L220" s="12" t="s">
        <v>642</v>
      </c>
      <c r="M220" s="12">
        <v>100011473</v>
      </c>
      <c r="N220" s="12" t="s">
        <v>643</v>
      </c>
      <c r="O220" s="12"/>
      <c r="P220" s="24">
        <v>74990</v>
      </c>
      <c r="Q220" s="24">
        <v>59990</v>
      </c>
      <c r="R220" s="17">
        <f t="shared" si="9"/>
        <v>-0.20002667022269638</v>
      </c>
      <c r="S220" s="18">
        <v>51</v>
      </c>
      <c r="T220" s="18">
        <v>309</v>
      </c>
      <c r="U220" s="18">
        <f>T220*Q220</f>
        <v>18536910</v>
      </c>
      <c r="V220" s="19">
        <f t="shared" si="10"/>
        <v>6.0588235294117645</v>
      </c>
      <c r="W220" s="19">
        <f>IFERROR(U220/(S220*P220),"")</f>
        <v>4.8468972333566045</v>
      </c>
      <c r="X220" s="12">
        <v>140</v>
      </c>
      <c r="Y220" s="12"/>
      <c r="Z220" s="12"/>
      <c r="AA220" s="12"/>
      <c r="AB220" s="12"/>
      <c r="AC220" s="12"/>
      <c r="AD220" s="29" t="s">
        <v>644</v>
      </c>
      <c r="AE220" s="12"/>
      <c r="AF220" s="12"/>
      <c r="AG220" s="12"/>
      <c r="AH220" s="12"/>
      <c r="AI220" s="12">
        <v>2</v>
      </c>
      <c r="AJ220" s="12">
        <v>4</v>
      </c>
      <c r="AK220" s="12"/>
      <c r="AL220" s="12"/>
      <c r="AM220" s="12"/>
      <c r="AN220" s="12"/>
      <c r="AO220" s="12"/>
      <c r="AP220" s="12"/>
      <c r="AQ220" s="12"/>
      <c r="AR220" s="12" t="e">
        <v>#N/A</v>
      </c>
      <c r="AS220" s="12" t="e">
        <v>#N/A</v>
      </c>
    </row>
    <row r="221" spans="1:45" x14ac:dyDescent="0.25">
      <c r="A221" s="13">
        <v>45540</v>
      </c>
      <c r="B221" s="13">
        <v>45546</v>
      </c>
      <c r="C221" s="12" t="s">
        <v>44</v>
      </c>
      <c r="D221" s="12" t="s">
        <v>45</v>
      </c>
      <c r="E221" s="12"/>
      <c r="F221" s="12"/>
      <c r="G221" s="12">
        <v>9</v>
      </c>
      <c r="H221" s="34" t="s">
        <v>645</v>
      </c>
      <c r="I221" s="12"/>
      <c r="J221" s="12" t="s">
        <v>646</v>
      </c>
      <c r="K221" s="12"/>
      <c r="L221" s="12" t="s">
        <v>642</v>
      </c>
      <c r="M221" s="12">
        <v>100011473</v>
      </c>
      <c r="N221" s="12" t="s">
        <v>643</v>
      </c>
      <c r="O221" s="12"/>
      <c r="P221" s="24">
        <v>74990</v>
      </c>
      <c r="Q221" s="24">
        <v>59990</v>
      </c>
      <c r="R221" s="17">
        <f t="shared" si="9"/>
        <v>-0.20002667022269638</v>
      </c>
      <c r="S221" s="18">
        <v>94</v>
      </c>
      <c r="T221" s="18">
        <v>515</v>
      </c>
      <c r="U221" s="18">
        <f>T221*Q221</f>
        <v>30894850</v>
      </c>
      <c r="V221" s="19">
        <f t="shared" si="10"/>
        <v>5.4787234042553195</v>
      </c>
      <c r="W221" s="19">
        <f>IFERROR(U221/(S221*P221),"")</f>
        <v>4.3828326046309725</v>
      </c>
      <c r="X221" s="12">
        <v>140</v>
      </c>
      <c r="Y221" s="12"/>
      <c r="Z221" s="12"/>
      <c r="AA221" s="12"/>
      <c r="AB221" s="12"/>
      <c r="AC221" s="12"/>
      <c r="AD221" s="29" t="s">
        <v>644</v>
      </c>
      <c r="AE221" s="12"/>
      <c r="AF221" s="12"/>
      <c r="AG221" s="12"/>
      <c r="AH221" s="12"/>
      <c r="AI221" s="12">
        <v>2</v>
      </c>
      <c r="AJ221" s="12">
        <v>4</v>
      </c>
      <c r="AK221" s="12"/>
      <c r="AL221" s="12"/>
      <c r="AM221" s="12"/>
      <c r="AN221" s="12"/>
      <c r="AO221" s="12"/>
      <c r="AP221" s="12"/>
      <c r="AQ221" s="12"/>
      <c r="AR221" s="12" t="e">
        <v>#N/A</v>
      </c>
      <c r="AS221" s="12" t="e">
        <v>#N/A</v>
      </c>
    </row>
    <row r="222" spans="1:45" x14ac:dyDescent="0.25">
      <c r="A222" s="13">
        <v>45540</v>
      </c>
      <c r="B222" s="13">
        <v>45546</v>
      </c>
      <c r="C222" s="12" t="s">
        <v>44</v>
      </c>
      <c r="D222" s="12" t="s">
        <v>45</v>
      </c>
      <c r="E222" s="12"/>
      <c r="F222" s="12"/>
      <c r="G222" s="12">
        <v>9</v>
      </c>
      <c r="H222" s="34" t="s">
        <v>647</v>
      </c>
      <c r="I222" s="12"/>
      <c r="J222" s="12" t="s">
        <v>648</v>
      </c>
      <c r="K222" s="12"/>
      <c r="L222" s="12" t="s">
        <v>642</v>
      </c>
      <c r="M222" s="12">
        <v>100011473</v>
      </c>
      <c r="N222" s="12" t="s">
        <v>643</v>
      </c>
      <c r="O222" s="12"/>
      <c r="P222" s="24">
        <v>74990</v>
      </c>
      <c r="Q222" s="24">
        <v>59990</v>
      </c>
      <c r="R222" s="17">
        <f t="shared" si="9"/>
        <v>-0.20002667022269638</v>
      </c>
      <c r="S222" s="18">
        <v>170</v>
      </c>
      <c r="T222" s="18">
        <v>735</v>
      </c>
      <c r="U222" s="18">
        <f>T222*Q222</f>
        <v>44092650</v>
      </c>
      <c r="V222" s="19">
        <f t="shared" si="10"/>
        <v>4.3235294117647056</v>
      </c>
      <c r="W222" s="19">
        <f>IFERROR(U222/(S222*P222),"")</f>
        <v>3.4587082199195187</v>
      </c>
      <c r="X222" s="12">
        <v>140</v>
      </c>
      <c r="Y222" s="12"/>
      <c r="Z222" s="12"/>
      <c r="AA222" s="12"/>
      <c r="AB222" s="12"/>
      <c r="AC222" s="12"/>
      <c r="AD222" s="29" t="s">
        <v>644</v>
      </c>
      <c r="AE222" s="12"/>
      <c r="AF222" s="12"/>
      <c r="AG222" s="12"/>
      <c r="AH222" s="12"/>
      <c r="AI222" s="12">
        <v>2</v>
      </c>
      <c r="AJ222" s="12">
        <v>4</v>
      </c>
      <c r="AK222" s="12"/>
      <c r="AL222" s="12"/>
      <c r="AM222" s="12"/>
      <c r="AN222" s="12"/>
      <c r="AO222" s="12"/>
      <c r="AP222" s="12"/>
      <c r="AQ222" s="12"/>
      <c r="AR222" s="12" t="e">
        <v>#N/A</v>
      </c>
      <c r="AS222" s="12" t="e">
        <v>#N/A</v>
      </c>
    </row>
    <row r="223" spans="1:45" x14ac:dyDescent="0.25">
      <c r="A223" s="13">
        <v>45540</v>
      </c>
      <c r="B223" s="13">
        <v>45546</v>
      </c>
      <c r="C223" s="12" t="s">
        <v>44</v>
      </c>
      <c r="D223" s="12" t="s">
        <v>45</v>
      </c>
      <c r="E223" s="12"/>
      <c r="F223" s="12"/>
      <c r="G223" s="12">
        <v>9</v>
      </c>
      <c r="H223" s="34" t="s">
        <v>649</v>
      </c>
      <c r="I223" s="12"/>
      <c r="J223" s="12" t="s">
        <v>650</v>
      </c>
      <c r="K223" s="12"/>
      <c r="L223" s="12" t="s">
        <v>642</v>
      </c>
      <c r="M223" s="12">
        <v>100011473</v>
      </c>
      <c r="N223" s="12" t="s">
        <v>643</v>
      </c>
      <c r="O223" s="12"/>
      <c r="P223" s="24">
        <v>74990</v>
      </c>
      <c r="Q223" s="24">
        <v>59990</v>
      </c>
      <c r="R223" s="17">
        <f t="shared" si="9"/>
        <v>-0.20002667022269638</v>
      </c>
      <c r="S223" s="18">
        <v>194</v>
      </c>
      <c r="T223" s="18">
        <v>820</v>
      </c>
      <c r="U223" s="18">
        <f>T223*Q223</f>
        <v>49191800</v>
      </c>
      <c r="V223" s="19">
        <f t="shared" si="10"/>
        <v>4.2268041237113403</v>
      </c>
      <c r="W223" s="19">
        <f>IFERROR(U223/(S223*P223),"")</f>
        <v>3.3813305691617987</v>
      </c>
      <c r="X223" s="12">
        <v>140</v>
      </c>
      <c r="Y223" s="12"/>
      <c r="Z223" s="12"/>
      <c r="AA223" s="12"/>
      <c r="AB223" s="12"/>
      <c r="AC223" s="12"/>
      <c r="AD223" s="29" t="s">
        <v>644</v>
      </c>
      <c r="AE223" s="12"/>
      <c r="AF223" s="12"/>
      <c r="AG223" s="12"/>
      <c r="AH223" s="12"/>
      <c r="AI223" s="12">
        <v>2</v>
      </c>
      <c r="AJ223" s="12">
        <v>4</v>
      </c>
      <c r="AK223" s="12"/>
      <c r="AL223" s="12"/>
      <c r="AM223" s="12"/>
      <c r="AN223" s="12"/>
      <c r="AO223" s="12"/>
      <c r="AP223" s="12"/>
      <c r="AQ223" s="12"/>
      <c r="AR223" s="12" t="e">
        <v>#N/A</v>
      </c>
      <c r="AS223" s="12" t="e">
        <v>#N/A</v>
      </c>
    </row>
    <row r="224" spans="1:45" x14ac:dyDescent="0.25">
      <c r="A224" s="13">
        <v>45540</v>
      </c>
      <c r="B224" s="13">
        <v>45546</v>
      </c>
      <c r="C224" s="12" t="s">
        <v>44</v>
      </c>
      <c r="D224" s="12" t="s">
        <v>45</v>
      </c>
      <c r="E224" s="12"/>
      <c r="F224" s="12"/>
      <c r="G224" s="12">
        <v>9</v>
      </c>
      <c r="H224" s="34" t="s">
        <v>651</v>
      </c>
      <c r="I224" s="12"/>
      <c r="J224" s="12" t="s">
        <v>652</v>
      </c>
      <c r="K224" s="12"/>
      <c r="L224" s="12" t="s">
        <v>642</v>
      </c>
      <c r="M224" s="12">
        <v>100011473</v>
      </c>
      <c r="N224" s="12" t="s">
        <v>643</v>
      </c>
      <c r="O224" s="12"/>
      <c r="P224" s="24">
        <v>74990</v>
      </c>
      <c r="Q224" s="24">
        <v>59990</v>
      </c>
      <c r="R224" s="17">
        <f t="shared" si="9"/>
        <v>-0.20002667022269638</v>
      </c>
      <c r="S224" s="18">
        <v>171</v>
      </c>
      <c r="T224" s="18">
        <v>772</v>
      </c>
      <c r="U224" s="18">
        <f>T224*Q224</f>
        <v>46312280</v>
      </c>
      <c r="V224" s="19">
        <f t="shared" si="10"/>
        <v>4.5146198830409361</v>
      </c>
      <c r="W224" s="19">
        <f>IFERROR(U224/(S224*P224),"")</f>
        <v>3.6115755005150785</v>
      </c>
      <c r="X224" s="12">
        <v>140</v>
      </c>
      <c r="Y224" s="12"/>
      <c r="Z224" s="12"/>
      <c r="AA224" s="12"/>
      <c r="AB224" s="12"/>
      <c r="AC224" s="12"/>
      <c r="AD224" s="29" t="s">
        <v>644</v>
      </c>
      <c r="AE224" s="12"/>
      <c r="AF224" s="12"/>
      <c r="AG224" s="12"/>
      <c r="AH224" s="12"/>
      <c r="AI224" s="12">
        <v>2</v>
      </c>
      <c r="AJ224" s="12">
        <v>4</v>
      </c>
      <c r="AK224" s="12"/>
      <c r="AL224" s="12"/>
      <c r="AM224" s="12"/>
      <c r="AN224" s="12"/>
      <c r="AO224" s="12"/>
      <c r="AP224" s="12"/>
      <c r="AQ224" s="12"/>
      <c r="AR224" s="12" t="e">
        <v>#N/A</v>
      </c>
      <c r="AS224" s="12" t="e">
        <v>#N/A</v>
      </c>
    </row>
    <row r="225" spans="1:45" x14ac:dyDescent="0.25">
      <c r="A225" s="13">
        <v>45540</v>
      </c>
      <c r="B225" s="13">
        <v>45546</v>
      </c>
      <c r="C225" s="12" t="s">
        <v>105</v>
      </c>
      <c r="D225" s="12" t="s">
        <v>106</v>
      </c>
      <c r="E225" s="12"/>
      <c r="F225" s="12"/>
      <c r="G225" s="12">
        <v>9</v>
      </c>
      <c r="H225" s="34" t="s">
        <v>653</v>
      </c>
      <c r="I225" s="12"/>
      <c r="J225" s="12" t="s">
        <v>654</v>
      </c>
      <c r="K225" s="12"/>
      <c r="L225" s="12" t="s">
        <v>655</v>
      </c>
      <c r="M225" s="12">
        <v>100010694</v>
      </c>
      <c r="N225" s="12" t="s">
        <v>656</v>
      </c>
      <c r="O225" s="12" t="s">
        <v>657</v>
      </c>
      <c r="P225" s="24">
        <v>104990</v>
      </c>
      <c r="Q225" s="24">
        <v>89990</v>
      </c>
      <c r="R225" s="17">
        <f t="shared" si="9"/>
        <v>-0.14287074959519952</v>
      </c>
      <c r="S225" s="18">
        <v>25</v>
      </c>
      <c r="T225" s="18">
        <v>80</v>
      </c>
      <c r="U225" s="18">
        <f>T225*Q225</f>
        <v>7199200</v>
      </c>
      <c r="V225" s="19">
        <f t="shared" si="10"/>
        <v>3.2</v>
      </c>
      <c r="W225" s="19">
        <f>IFERROR(U225/(S225*P225),"")</f>
        <v>2.7428136012953614</v>
      </c>
      <c r="X225" s="12">
        <v>124</v>
      </c>
      <c r="Y225" s="12"/>
      <c r="Z225" s="12"/>
      <c r="AA225" s="12">
        <v>1</v>
      </c>
      <c r="AB225" s="12"/>
      <c r="AC225" s="12"/>
      <c r="AD225" s="29" t="s">
        <v>224</v>
      </c>
      <c r="AE225" s="12"/>
      <c r="AF225" s="12"/>
      <c r="AG225" s="12"/>
      <c r="AH225" s="12"/>
      <c r="AI225" s="12" t="e">
        <v>#N/A</v>
      </c>
      <c r="AJ225" s="12" t="e">
        <v>#N/A</v>
      </c>
      <c r="AK225" s="12"/>
      <c r="AL225" s="12"/>
      <c r="AM225" s="12"/>
      <c r="AN225" s="12"/>
      <c r="AO225" s="12"/>
      <c r="AP225" s="12"/>
      <c r="AQ225" s="12"/>
      <c r="AR225" s="12" t="e">
        <v>#N/A</v>
      </c>
      <c r="AS225" s="12" t="e">
        <v>#N/A</v>
      </c>
    </row>
    <row r="226" spans="1:45" x14ac:dyDescent="0.25">
      <c r="A226" s="13">
        <v>45540</v>
      </c>
      <c r="B226" s="13">
        <v>45546</v>
      </c>
      <c r="C226" s="12" t="s">
        <v>105</v>
      </c>
      <c r="D226" s="12" t="s">
        <v>106</v>
      </c>
      <c r="E226" s="12"/>
      <c r="F226" s="12"/>
      <c r="G226" s="12">
        <v>9</v>
      </c>
      <c r="H226" s="34" t="s">
        <v>658</v>
      </c>
      <c r="I226" s="12"/>
      <c r="J226" s="12" t="s">
        <v>659</v>
      </c>
      <c r="K226" s="12"/>
      <c r="L226" s="12" t="s">
        <v>655</v>
      </c>
      <c r="M226" s="12">
        <v>100010694</v>
      </c>
      <c r="N226" s="12" t="s">
        <v>656</v>
      </c>
      <c r="O226" s="12" t="s">
        <v>657</v>
      </c>
      <c r="P226" s="24">
        <v>104990</v>
      </c>
      <c r="Q226" s="24">
        <v>89990</v>
      </c>
      <c r="R226" s="17">
        <f t="shared" si="9"/>
        <v>-0.14287074959519952</v>
      </c>
      <c r="S226" s="18">
        <v>30</v>
      </c>
      <c r="T226" s="18">
        <v>95</v>
      </c>
      <c r="U226" s="18">
        <f>T226*Q226</f>
        <v>8549050</v>
      </c>
      <c r="V226" s="19">
        <f t="shared" si="10"/>
        <v>3.1666666666666665</v>
      </c>
      <c r="W226" s="19">
        <f>IFERROR(U226/(S226*P226),"")</f>
        <v>2.7142426262818682</v>
      </c>
      <c r="X226" s="12">
        <v>124</v>
      </c>
      <c r="Y226" s="12"/>
      <c r="Z226" s="12"/>
      <c r="AA226" s="12">
        <v>1</v>
      </c>
      <c r="AB226" s="12"/>
      <c r="AC226" s="12"/>
      <c r="AD226" s="29" t="s">
        <v>224</v>
      </c>
      <c r="AE226" s="12"/>
      <c r="AF226" s="12"/>
      <c r="AG226" s="12"/>
      <c r="AH226" s="12"/>
      <c r="AI226" s="12" t="e">
        <v>#N/A</v>
      </c>
      <c r="AJ226" s="12" t="e">
        <v>#N/A</v>
      </c>
      <c r="AK226" s="12"/>
      <c r="AL226" s="12"/>
      <c r="AM226" s="12"/>
      <c r="AN226" s="12"/>
      <c r="AO226" s="12"/>
      <c r="AP226" s="12"/>
      <c r="AQ226" s="12"/>
      <c r="AR226" s="12" t="e">
        <v>#N/A</v>
      </c>
      <c r="AS226" s="12" t="e">
        <v>#N/A</v>
      </c>
    </row>
    <row r="227" spans="1:45" x14ac:dyDescent="0.25">
      <c r="A227" s="13">
        <v>45540</v>
      </c>
      <c r="B227" s="13">
        <v>45546</v>
      </c>
      <c r="C227" s="12" t="s">
        <v>105</v>
      </c>
      <c r="D227" s="12" t="s">
        <v>106</v>
      </c>
      <c r="E227" s="12"/>
      <c r="F227" s="12"/>
      <c r="G227" s="12">
        <v>9</v>
      </c>
      <c r="H227" s="34" t="s">
        <v>660</v>
      </c>
      <c r="I227" s="12"/>
      <c r="J227" s="12" t="s">
        <v>661</v>
      </c>
      <c r="K227" s="12"/>
      <c r="L227" s="12" t="s">
        <v>655</v>
      </c>
      <c r="M227" s="12">
        <v>100010694</v>
      </c>
      <c r="N227" s="12" t="s">
        <v>656</v>
      </c>
      <c r="O227" s="12" t="s">
        <v>657</v>
      </c>
      <c r="P227" s="24">
        <v>104990</v>
      </c>
      <c r="Q227" s="24">
        <v>89990</v>
      </c>
      <c r="R227" s="17">
        <f t="shared" si="9"/>
        <v>-0.14287074959519952</v>
      </c>
      <c r="S227" s="18">
        <v>44</v>
      </c>
      <c r="T227" s="18">
        <v>140</v>
      </c>
      <c r="U227" s="18">
        <f>T227*Q227</f>
        <v>12598600</v>
      </c>
      <c r="V227" s="19">
        <f t="shared" si="10"/>
        <v>3.1818181818181817</v>
      </c>
      <c r="W227" s="19">
        <f>IFERROR(U227/(S227*P227),"")</f>
        <v>2.7272294331061833</v>
      </c>
      <c r="X227" s="12">
        <v>124</v>
      </c>
      <c r="Y227" s="12"/>
      <c r="Z227" s="12"/>
      <c r="AA227" s="12">
        <v>1</v>
      </c>
      <c r="AB227" s="12"/>
      <c r="AC227" s="12"/>
      <c r="AD227" s="29" t="s">
        <v>224</v>
      </c>
      <c r="AE227" s="12"/>
      <c r="AF227" s="12"/>
      <c r="AG227" s="12"/>
      <c r="AH227" s="12"/>
      <c r="AI227" s="12" t="e">
        <v>#N/A</v>
      </c>
      <c r="AJ227" s="12" t="e">
        <v>#N/A</v>
      </c>
      <c r="AK227" s="12"/>
      <c r="AL227" s="12"/>
      <c r="AM227" s="12"/>
      <c r="AN227" s="12"/>
      <c r="AO227" s="12"/>
      <c r="AP227" s="12"/>
      <c r="AQ227" s="12"/>
      <c r="AR227" s="12" t="e">
        <v>#N/A</v>
      </c>
      <c r="AS227" s="12" t="e">
        <v>#N/A</v>
      </c>
    </row>
    <row r="228" spans="1:45" x14ac:dyDescent="0.25">
      <c r="A228" s="13">
        <v>45540</v>
      </c>
      <c r="B228" s="13">
        <v>45546</v>
      </c>
      <c r="C228" s="12" t="s">
        <v>105</v>
      </c>
      <c r="D228" s="12" t="s">
        <v>106</v>
      </c>
      <c r="E228" s="12"/>
      <c r="F228" s="12"/>
      <c r="G228" s="12">
        <v>9</v>
      </c>
      <c r="H228" s="34" t="s">
        <v>662</v>
      </c>
      <c r="I228" s="12"/>
      <c r="J228" s="12" t="s">
        <v>663</v>
      </c>
      <c r="K228" s="12"/>
      <c r="L228" s="12" t="s">
        <v>655</v>
      </c>
      <c r="M228" s="12">
        <v>100010694</v>
      </c>
      <c r="N228" s="12" t="s">
        <v>656</v>
      </c>
      <c r="O228" s="12" t="s">
        <v>657</v>
      </c>
      <c r="P228" s="24">
        <v>104990</v>
      </c>
      <c r="Q228" s="24">
        <v>89990</v>
      </c>
      <c r="R228" s="17">
        <f t="shared" si="9"/>
        <v>-0.14287074959519952</v>
      </c>
      <c r="S228" s="18">
        <v>76</v>
      </c>
      <c r="T228" s="18">
        <v>250</v>
      </c>
      <c r="U228" s="18">
        <f>T228*Q228</f>
        <v>22497500</v>
      </c>
      <c r="V228" s="19">
        <f t="shared" si="10"/>
        <v>3.2894736842105261</v>
      </c>
      <c r="W228" s="19">
        <f>IFERROR(U228/(S228*P228),"")</f>
        <v>2.8195041131736858</v>
      </c>
      <c r="X228" s="12">
        <v>124</v>
      </c>
      <c r="Y228" s="12"/>
      <c r="Z228" s="12"/>
      <c r="AA228" s="12">
        <v>1</v>
      </c>
      <c r="AB228" s="12"/>
      <c r="AC228" s="12"/>
      <c r="AD228" s="29" t="s">
        <v>224</v>
      </c>
      <c r="AE228" s="12"/>
      <c r="AF228" s="12"/>
      <c r="AG228" s="12"/>
      <c r="AH228" s="12"/>
      <c r="AI228" s="12" t="e">
        <v>#N/A</v>
      </c>
      <c r="AJ228" s="12" t="e">
        <v>#N/A</v>
      </c>
      <c r="AK228" s="12"/>
      <c r="AL228" s="12"/>
      <c r="AM228" s="12"/>
      <c r="AN228" s="12"/>
      <c r="AO228" s="12"/>
      <c r="AP228" s="12"/>
      <c r="AQ228" s="12"/>
      <c r="AR228" s="12" t="e">
        <v>#N/A</v>
      </c>
      <c r="AS228" s="12" t="e">
        <v>#N/A</v>
      </c>
    </row>
    <row r="229" spans="1:45" x14ac:dyDescent="0.25">
      <c r="A229" s="13">
        <v>45540</v>
      </c>
      <c r="B229" s="13">
        <v>45546</v>
      </c>
      <c r="C229" s="12" t="s">
        <v>105</v>
      </c>
      <c r="D229" s="12" t="s">
        <v>106</v>
      </c>
      <c r="E229" s="12"/>
      <c r="F229" s="12"/>
      <c r="G229" s="12">
        <v>9</v>
      </c>
      <c r="H229" s="34" t="s">
        <v>664</v>
      </c>
      <c r="I229" s="12"/>
      <c r="J229" s="12" t="s">
        <v>665</v>
      </c>
      <c r="K229" s="12"/>
      <c r="L229" s="12" t="s">
        <v>655</v>
      </c>
      <c r="M229" s="12">
        <v>100010694</v>
      </c>
      <c r="N229" s="12" t="s">
        <v>656</v>
      </c>
      <c r="O229" s="12" t="s">
        <v>657</v>
      </c>
      <c r="P229" s="24">
        <v>104990</v>
      </c>
      <c r="Q229" s="24">
        <v>89990</v>
      </c>
      <c r="R229" s="17">
        <f t="shared" si="9"/>
        <v>-0.14287074959519952</v>
      </c>
      <c r="S229" s="18">
        <v>94</v>
      </c>
      <c r="T229" s="18">
        <v>280</v>
      </c>
      <c r="U229" s="18">
        <f>T229*Q229</f>
        <v>25197200</v>
      </c>
      <c r="V229" s="19">
        <f t="shared" si="10"/>
        <v>2.978723404255319</v>
      </c>
      <c r="W229" s="19">
        <f>IFERROR(U229/(S229*P229),"")</f>
        <v>2.5531509586525969</v>
      </c>
      <c r="X229" s="12">
        <v>124</v>
      </c>
      <c r="Y229" s="12"/>
      <c r="Z229" s="12"/>
      <c r="AA229" s="12">
        <v>1</v>
      </c>
      <c r="AB229" s="12"/>
      <c r="AC229" s="12"/>
      <c r="AD229" s="29" t="s">
        <v>224</v>
      </c>
      <c r="AE229" s="12"/>
      <c r="AF229" s="12"/>
      <c r="AG229" s="12"/>
      <c r="AH229" s="12"/>
      <c r="AI229" s="12" t="e">
        <v>#N/A</v>
      </c>
      <c r="AJ229" s="12" t="e">
        <v>#N/A</v>
      </c>
      <c r="AK229" s="12"/>
      <c r="AL229" s="12"/>
      <c r="AM229" s="12"/>
      <c r="AN229" s="12"/>
      <c r="AO229" s="12"/>
      <c r="AP229" s="12"/>
      <c r="AQ229" s="12"/>
      <c r="AR229" s="12" t="e">
        <v>#N/A</v>
      </c>
      <c r="AS229" s="12" t="e">
        <v>#N/A</v>
      </c>
    </row>
    <row r="230" spans="1:45" x14ac:dyDescent="0.25">
      <c r="A230" s="13">
        <v>45540</v>
      </c>
      <c r="B230" s="13">
        <v>45546</v>
      </c>
      <c r="C230" s="12" t="s">
        <v>105</v>
      </c>
      <c r="D230" s="12" t="s">
        <v>106</v>
      </c>
      <c r="E230" s="12"/>
      <c r="F230" s="12"/>
      <c r="G230" s="12">
        <v>9</v>
      </c>
      <c r="H230" s="34" t="s">
        <v>666</v>
      </c>
      <c r="I230" s="12"/>
      <c r="J230" s="12" t="s">
        <v>667</v>
      </c>
      <c r="K230" s="12"/>
      <c r="L230" s="12" t="s">
        <v>655</v>
      </c>
      <c r="M230" s="12">
        <v>100010694</v>
      </c>
      <c r="N230" s="12" t="s">
        <v>656</v>
      </c>
      <c r="O230" s="12" t="s">
        <v>657</v>
      </c>
      <c r="P230" s="24">
        <v>104990</v>
      </c>
      <c r="Q230" s="24">
        <v>89990</v>
      </c>
      <c r="R230" s="17">
        <f t="shared" si="9"/>
        <v>-0.14287074959519952</v>
      </c>
      <c r="S230" s="18">
        <v>74</v>
      </c>
      <c r="T230" s="18">
        <v>240</v>
      </c>
      <c r="U230" s="18">
        <f>T230*Q230</f>
        <v>21597600</v>
      </c>
      <c r="V230" s="19">
        <f t="shared" si="10"/>
        <v>3.2432432432432434</v>
      </c>
      <c r="W230" s="19">
        <f>IFERROR(U230/(S230*P230),"")</f>
        <v>2.7798786499615149</v>
      </c>
      <c r="X230" s="12">
        <v>124</v>
      </c>
      <c r="Y230" s="12"/>
      <c r="Z230" s="12"/>
      <c r="AA230" s="12">
        <v>1</v>
      </c>
      <c r="AB230" s="12"/>
      <c r="AC230" s="12"/>
      <c r="AD230" s="29" t="s">
        <v>224</v>
      </c>
      <c r="AE230" s="12"/>
      <c r="AF230" s="12"/>
      <c r="AG230" s="12"/>
      <c r="AH230" s="12"/>
      <c r="AI230" s="12" t="e">
        <v>#N/A</v>
      </c>
      <c r="AJ230" s="12" t="e">
        <v>#N/A</v>
      </c>
      <c r="AK230" s="12"/>
      <c r="AL230" s="12"/>
      <c r="AM230" s="12"/>
      <c r="AN230" s="12"/>
      <c r="AO230" s="12"/>
      <c r="AP230" s="12"/>
      <c r="AQ230" s="12"/>
      <c r="AR230" s="12" t="e">
        <v>#N/A</v>
      </c>
      <c r="AS230" s="12" t="e">
        <v>#N/A</v>
      </c>
    </row>
    <row r="231" spans="1:45" x14ac:dyDescent="0.25">
      <c r="A231" s="13">
        <v>45540</v>
      </c>
      <c r="B231" s="13">
        <v>45546</v>
      </c>
      <c r="C231" s="12" t="s">
        <v>44</v>
      </c>
      <c r="D231" s="12" t="s">
        <v>45</v>
      </c>
      <c r="E231" s="12"/>
      <c r="F231" s="12"/>
      <c r="G231" s="12">
        <v>9</v>
      </c>
      <c r="H231" s="12" t="s">
        <v>668</v>
      </c>
      <c r="I231" s="12"/>
      <c r="J231" s="12" t="s">
        <v>669</v>
      </c>
      <c r="K231" s="12"/>
      <c r="L231" s="12" t="s">
        <v>670</v>
      </c>
      <c r="M231" s="12">
        <v>900000009</v>
      </c>
      <c r="N231" s="12" t="s">
        <v>634</v>
      </c>
      <c r="O231" s="12"/>
      <c r="P231" s="24">
        <v>32990</v>
      </c>
      <c r="Q231" s="24">
        <v>28490</v>
      </c>
      <c r="R231" s="17">
        <f t="shared" si="9"/>
        <v>-0.13640497120339501</v>
      </c>
      <c r="S231" s="18">
        <v>168</v>
      </c>
      <c r="T231" s="18">
        <v>230</v>
      </c>
      <c r="U231" s="18">
        <f>T231*Q231</f>
        <v>6552700</v>
      </c>
      <c r="V231" s="19">
        <f t="shared" si="10"/>
        <v>1.3690476190476191</v>
      </c>
      <c r="W231" s="19">
        <f>IFERROR(U231/(S231*P231),"")</f>
        <v>1.182302717995352</v>
      </c>
      <c r="X231" s="12">
        <v>129</v>
      </c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>
        <v>17</v>
      </c>
      <c r="AJ231" s="12">
        <v>4</v>
      </c>
      <c r="AK231" s="12"/>
      <c r="AL231" s="12"/>
      <c r="AM231" s="12"/>
      <c r="AN231" s="12"/>
      <c r="AO231" s="12"/>
      <c r="AP231" s="12"/>
      <c r="AQ231" s="12"/>
      <c r="AR231" s="12" t="e">
        <v>#N/A</v>
      </c>
      <c r="AS231" s="12" t="e">
        <v>#N/A</v>
      </c>
    </row>
    <row r="232" spans="1:45" x14ac:dyDescent="0.25">
      <c r="A232" s="13">
        <v>45540</v>
      </c>
      <c r="B232" s="13">
        <v>45546</v>
      </c>
      <c r="C232" s="12" t="s">
        <v>44</v>
      </c>
      <c r="D232" s="12" t="s">
        <v>45</v>
      </c>
      <c r="E232" s="12"/>
      <c r="F232" s="12"/>
      <c r="G232" s="12">
        <v>9</v>
      </c>
      <c r="H232" s="12" t="s">
        <v>671</v>
      </c>
      <c r="I232" s="12"/>
      <c r="J232" s="12" t="s">
        <v>672</v>
      </c>
      <c r="K232" s="12"/>
      <c r="L232" s="12" t="s">
        <v>673</v>
      </c>
      <c r="M232" s="12">
        <v>200000595</v>
      </c>
      <c r="N232" s="12" t="s">
        <v>674</v>
      </c>
      <c r="O232" s="12"/>
      <c r="P232" s="24">
        <v>77990</v>
      </c>
      <c r="Q232" s="24">
        <v>54990</v>
      </c>
      <c r="R232" s="17">
        <f t="shared" si="9"/>
        <v>-0.29490960379535835</v>
      </c>
      <c r="S232" s="18">
        <v>24.5</v>
      </c>
      <c r="T232" s="18">
        <v>40</v>
      </c>
      <c r="U232" s="18">
        <f>T232*Q232</f>
        <v>2199600</v>
      </c>
      <c r="V232" s="19">
        <f t="shared" si="10"/>
        <v>1.6326530612244898</v>
      </c>
      <c r="W232" s="19">
        <f>IFERROR(U232/(S232*P232),"")</f>
        <v>1.1511679938034964</v>
      </c>
      <c r="X232" s="12">
        <v>107</v>
      </c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 t="e">
        <v>#N/A</v>
      </c>
      <c r="AJ232" s="12" t="e">
        <v>#N/A</v>
      </c>
      <c r="AK232" s="12"/>
      <c r="AL232" s="12"/>
      <c r="AM232" s="12"/>
      <c r="AN232" s="12"/>
      <c r="AO232" s="12"/>
      <c r="AP232" s="12"/>
      <c r="AQ232" s="12"/>
      <c r="AR232" s="12" t="e">
        <v>#N/A</v>
      </c>
      <c r="AS232" s="12" t="e">
        <v>#N/A</v>
      </c>
    </row>
    <row r="233" spans="1:45" x14ac:dyDescent="0.25">
      <c r="A233" s="13">
        <v>45540</v>
      </c>
      <c r="B233" s="13">
        <v>45546</v>
      </c>
      <c r="C233" s="12" t="s">
        <v>44</v>
      </c>
      <c r="D233" s="12" t="s">
        <v>45</v>
      </c>
      <c r="E233" s="12"/>
      <c r="F233" s="12"/>
      <c r="G233" s="12">
        <v>9</v>
      </c>
      <c r="H233" s="12" t="s">
        <v>675</v>
      </c>
      <c r="I233" s="12"/>
      <c r="J233" s="12" t="s">
        <v>676</v>
      </c>
      <c r="K233" s="12"/>
      <c r="L233" s="12" t="s">
        <v>673</v>
      </c>
      <c r="M233" s="12">
        <v>200000595</v>
      </c>
      <c r="N233" s="12" t="s">
        <v>674</v>
      </c>
      <c r="O233" s="12"/>
      <c r="P233" s="24">
        <v>61990</v>
      </c>
      <c r="Q233" s="24">
        <v>42990</v>
      </c>
      <c r="R233" s="17">
        <f t="shared" si="9"/>
        <v>-0.30650104855621874</v>
      </c>
      <c r="S233" s="18">
        <v>17.5</v>
      </c>
      <c r="T233" s="18">
        <v>28</v>
      </c>
      <c r="U233" s="18">
        <f>T233*Q233</f>
        <v>1203720</v>
      </c>
      <c r="V233" s="19">
        <f t="shared" si="10"/>
        <v>1.6</v>
      </c>
      <c r="W233" s="19">
        <f>IFERROR(U233/(S233*P233),"")</f>
        <v>1.1095983223100501</v>
      </c>
      <c r="X233" s="12">
        <v>107</v>
      </c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 t="e">
        <v>#N/A</v>
      </c>
      <c r="AJ233" s="12" t="e">
        <v>#N/A</v>
      </c>
      <c r="AK233" s="12"/>
      <c r="AL233" s="12"/>
      <c r="AM233" s="12"/>
      <c r="AN233" s="12"/>
      <c r="AO233" s="12"/>
      <c r="AP233" s="12"/>
      <c r="AQ233" s="12"/>
      <c r="AR233" s="12" t="e">
        <v>#N/A</v>
      </c>
      <c r="AS233" s="12" t="e">
        <v>#N/A</v>
      </c>
    </row>
    <row r="234" spans="1:45" x14ac:dyDescent="0.25">
      <c r="A234" s="13">
        <v>45540</v>
      </c>
      <c r="B234" s="13">
        <v>45546</v>
      </c>
      <c r="C234" s="12" t="s">
        <v>44</v>
      </c>
      <c r="D234" s="12" t="s">
        <v>45</v>
      </c>
      <c r="E234" s="12"/>
      <c r="F234" s="12"/>
      <c r="G234" s="12">
        <v>9</v>
      </c>
      <c r="H234" s="12" t="s">
        <v>677</v>
      </c>
      <c r="I234" s="12"/>
      <c r="J234" s="12" t="s">
        <v>678</v>
      </c>
      <c r="K234" s="12"/>
      <c r="L234" s="12" t="s">
        <v>673</v>
      </c>
      <c r="M234" s="12">
        <v>200000595</v>
      </c>
      <c r="N234" s="12" t="s">
        <v>674</v>
      </c>
      <c r="O234" s="12"/>
      <c r="P234" s="24">
        <v>265990</v>
      </c>
      <c r="Q234" s="24">
        <v>185990</v>
      </c>
      <c r="R234" s="17">
        <f t="shared" si="9"/>
        <v>-0.30076318658596191</v>
      </c>
      <c r="S234" s="18">
        <v>4</v>
      </c>
      <c r="T234" s="18">
        <v>12</v>
      </c>
      <c r="U234" s="18">
        <f>T234*Q234</f>
        <v>2231880</v>
      </c>
      <c r="V234" s="19">
        <f t="shared" si="10"/>
        <v>3</v>
      </c>
      <c r="W234" s="19">
        <f>IFERROR(U234/(S234*P234),"")</f>
        <v>2.0977104402421145</v>
      </c>
      <c r="X234" s="12">
        <v>107</v>
      </c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 t="e">
        <v>#N/A</v>
      </c>
      <c r="AJ234" s="12" t="e">
        <v>#N/A</v>
      </c>
      <c r="AK234" s="12"/>
      <c r="AL234" s="12"/>
      <c r="AM234" s="12"/>
      <c r="AN234" s="12"/>
      <c r="AO234" s="12"/>
      <c r="AP234" s="12"/>
      <c r="AQ234" s="12"/>
      <c r="AR234" s="12" t="e">
        <v>#N/A</v>
      </c>
      <c r="AS234" s="12" t="e">
        <v>#N/A</v>
      </c>
    </row>
    <row r="235" spans="1:45" x14ac:dyDescent="0.25">
      <c r="A235" s="13">
        <v>45540</v>
      </c>
      <c r="B235" s="13">
        <v>45546</v>
      </c>
      <c r="C235" s="12" t="s">
        <v>44</v>
      </c>
      <c r="D235" s="12" t="s">
        <v>45</v>
      </c>
      <c r="E235" s="12"/>
      <c r="F235" s="12"/>
      <c r="G235" s="12">
        <v>9</v>
      </c>
      <c r="H235" s="12" t="s">
        <v>679</v>
      </c>
      <c r="I235" s="12"/>
      <c r="J235" s="12" t="s">
        <v>680</v>
      </c>
      <c r="K235" s="12"/>
      <c r="L235" s="12" t="s">
        <v>673</v>
      </c>
      <c r="M235" s="12">
        <v>200000595</v>
      </c>
      <c r="N235" s="12" t="s">
        <v>674</v>
      </c>
      <c r="O235" s="12"/>
      <c r="P235" s="24">
        <v>38990</v>
      </c>
      <c r="Q235" s="24">
        <v>27490</v>
      </c>
      <c r="R235" s="17">
        <f t="shared" si="9"/>
        <v>-0.29494742241600413</v>
      </c>
      <c r="S235" s="18">
        <v>3</v>
      </c>
      <c r="T235" s="18">
        <v>10</v>
      </c>
      <c r="U235" s="18">
        <f>T235*Q235</f>
        <v>274900</v>
      </c>
      <c r="V235" s="19">
        <f t="shared" si="10"/>
        <v>3.3333333333333335</v>
      </c>
      <c r="W235" s="19">
        <f>IFERROR(U235/(S235*P235),"")</f>
        <v>2.3501752586133198</v>
      </c>
      <c r="X235" s="12">
        <v>107</v>
      </c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 t="e">
        <v>#N/A</v>
      </c>
      <c r="AJ235" s="12" t="e">
        <v>#N/A</v>
      </c>
      <c r="AK235" s="12"/>
      <c r="AL235" s="12"/>
      <c r="AM235" s="12"/>
      <c r="AN235" s="12"/>
      <c r="AO235" s="12"/>
      <c r="AP235" s="12"/>
      <c r="AQ235" s="12"/>
      <c r="AR235" s="12" t="e">
        <v>#N/A</v>
      </c>
      <c r="AS235" s="12" t="e">
        <v>#N/A</v>
      </c>
    </row>
    <row r="236" spans="1:45" x14ac:dyDescent="0.25">
      <c r="A236" s="13">
        <v>45540</v>
      </c>
      <c r="B236" s="13">
        <v>45546</v>
      </c>
      <c r="C236" s="12" t="s">
        <v>44</v>
      </c>
      <c r="D236" s="12" t="s">
        <v>45</v>
      </c>
      <c r="E236" s="12"/>
      <c r="F236" s="12"/>
      <c r="G236" s="12">
        <v>9</v>
      </c>
      <c r="H236" s="12" t="s">
        <v>681</v>
      </c>
      <c r="I236" s="12"/>
      <c r="J236" s="12" t="s">
        <v>682</v>
      </c>
      <c r="K236" s="12"/>
      <c r="L236" s="12" t="s">
        <v>673</v>
      </c>
      <c r="M236" s="12">
        <v>200000595</v>
      </c>
      <c r="N236" s="12" t="s">
        <v>674</v>
      </c>
      <c r="O236" s="12"/>
      <c r="P236" s="24">
        <v>49990</v>
      </c>
      <c r="Q236" s="24">
        <v>34990</v>
      </c>
      <c r="R236" s="17">
        <f t="shared" si="9"/>
        <v>-0.30006001200240051</v>
      </c>
      <c r="S236" s="18">
        <v>5</v>
      </c>
      <c r="T236" s="18">
        <v>15</v>
      </c>
      <c r="U236" s="18">
        <f>T236*Q236</f>
        <v>524850</v>
      </c>
      <c r="V236" s="19">
        <f t="shared" si="10"/>
        <v>3</v>
      </c>
      <c r="W236" s="19">
        <f>IFERROR(U236/(S236*P236),"")</f>
        <v>2.0998199639927986</v>
      </c>
      <c r="X236" s="12">
        <v>107</v>
      </c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 t="e">
        <v>#N/A</v>
      </c>
      <c r="AJ236" s="12" t="e">
        <v>#N/A</v>
      </c>
      <c r="AK236" s="12"/>
      <c r="AL236" s="12"/>
      <c r="AM236" s="12"/>
      <c r="AN236" s="12"/>
      <c r="AO236" s="12"/>
      <c r="AP236" s="12"/>
      <c r="AQ236" s="12"/>
      <c r="AR236" s="12" t="e">
        <v>#N/A</v>
      </c>
      <c r="AS236" s="12" t="e">
        <v>#N/A</v>
      </c>
    </row>
    <row r="237" spans="1:45" x14ac:dyDescent="0.25">
      <c r="A237" s="13">
        <v>45540</v>
      </c>
      <c r="B237" s="13">
        <v>45546</v>
      </c>
      <c r="C237" s="12" t="s">
        <v>44</v>
      </c>
      <c r="D237" s="12" t="s">
        <v>45</v>
      </c>
      <c r="E237" s="12"/>
      <c r="F237" s="12"/>
      <c r="G237" s="12">
        <v>9</v>
      </c>
      <c r="H237" s="12" t="s">
        <v>683</v>
      </c>
      <c r="I237" s="12"/>
      <c r="J237" s="12" t="s">
        <v>684</v>
      </c>
      <c r="K237" s="12"/>
      <c r="L237" s="12" t="s">
        <v>673</v>
      </c>
      <c r="M237" s="12">
        <v>200000595</v>
      </c>
      <c r="N237" s="12" t="s">
        <v>674</v>
      </c>
      <c r="O237" s="12"/>
      <c r="P237" s="24">
        <v>63490</v>
      </c>
      <c r="Q237" s="24">
        <v>44490</v>
      </c>
      <c r="R237" s="17">
        <f t="shared" si="9"/>
        <v>-0.29925972594109307</v>
      </c>
      <c r="S237" s="18">
        <v>42</v>
      </c>
      <c r="T237" s="18">
        <v>125</v>
      </c>
      <c r="U237" s="18">
        <f>T237*Q237</f>
        <v>5561250</v>
      </c>
      <c r="V237" s="19">
        <f t="shared" si="10"/>
        <v>2.9761904761904763</v>
      </c>
      <c r="W237" s="19">
        <f>IFERROR(U237/(S237*P237),"")</f>
        <v>2.0855365299372228</v>
      </c>
      <c r="X237" s="12">
        <v>107</v>
      </c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 t="e">
        <v>#N/A</v>
      </c>
      <c r="AJ237" s="12" t="e">
        <v>#N/A</v>
      </c>
      <c r="AK237" s="12"/>
      <c r="AL237" s="12"/>
      <c r="AM237" s="12"/>
      <c r="AN237" s="12"/>
      <c r="AO237" s="12"/>
      <c r="AP237" s="12"/>
      <c r="AQ237" s="12"/>
      <c r="AR237" s="12" t="e">
        <v>#N/A</v>
      </c>
      <c r="AS237" s="12" t="e">
        <v>#N/A</v>
      </c>
    </row>
    <row r="238" spans="1:45" x14ac:dyDescent="0.25">
      <c r="A238" s="13">
        <v>45540</v>
      </c>
      <c r="B238" s="13">
        <v>45546</v>
      </c>
      <c r="C238" s="12" t="s">
        <v>44</v>
      </c>
      <c r="D238" s="12" t="s">
        <v>45</v>
      </c>
      <c r="E238" s="12"/>
      <c r="F238" s="12"/>
      <c r="G238" s="33">
        <v>1</v>
      </c>
      <c r="H238" s="36" t="s">
        <v>685</v>
      </c>
      <c r="I238" s="36">
        <v>4780022621099</v>
      </c>
      <c r="J238" s="33" t="s">
        <v>686</v>
      </c>
      <c r="K238" s="33" t="s">
        <v>56</v>
      </c>
      <c r="L238" s="33" t="s">
        <v>687</v>
      </c>
      <c r="M238" s="33">
        <v>100007627</v>
      </c>
      <c r="N238" s="33" t="s">
        <v>688</v>
      </c>
      <c r="O238" s="33" t="s">
        <v>689</v>
      </c>
      <c r="P238" s="37">
        <v>15990</v>
      </c>
      <c r="Q238" s="37">
        <v>13990</v>
      </c>
      <c r="R238" s="17">
        <f t="shared" si="9"/>
        <v>-0.12507817385866171</v>
      </c>
      <c r="S238" s="18">
        <v>7749</v>
      </c>
      <c r="T238" s="18">
        <v>20034</v>
      </c>
      <c r="U238" s="18">
        <f>T238*Q238</f>
        <v>280275660</v>
      </c>
      <c r="V238" s="19">
        <f t="shared" si="10"/>
        <v>2.5853658536585367</v>
      </c>
      <c r="W238" s="19">
        <f>IFERROR(U238/(S238*P238),"")</f>
        <v>2.2619930139263871</v>
      </c>
      <c r="X238" s="12">
        <v>129</v>
      </c>
      <c r="Y238" s="12"/>
      <c r="Z238" s="12"/>
      <c r="AA238" s="12"/>
      <c r="AB238" s="12"/>
      <c r="AC238" s="12"/>
      <c r="AD238" s="29" t="s">
        <v>690</v>
      </c>
      <c r="AE238" s="12"/>
      <c r="AF238" s="12"/>
      <c r="AG238" s="12"/>
      <c r="AH238" s="12"/>
      <c r="AI238" s="12">
        <v>17</v>
      </c>
      <c r="AJ238" s="12">
        <v>4</v>
      </c>
      <c r="AK238" s="12"/>
      <c r="AL238" s="12"/>
      <c r="AM238" s="12"/>
      <c r="AN238" s="12"/>
      <c r="AO238" s="12"/>
      <c r="AP238" s="12"/>
      <c r="AQ238" s="12"/>
      <c r="AR238" s="12" t="e">
        <v>#N/A</v>
      </c>
      <c r="AS238" s="12" t="e">
        <v>#N/A</v>
      </c>
    </row>
    <row r="239" spans="1:45" x14ac:dyDescent="0.25">
      <c r="A239" s="13">
        <v>45540</v>
      </c>
      <c r="B239" s="13">
        <v>45546</v>
      </c>
      <c r="C239" s="12" t="s">
        <v>105</v>
      </c>
      <c r="D239" s="12" t="s">
        <v>106</v>
      </c>
      <c r="E239" s="12"/>
      <c r="F239" s="12"/>
      <c r="G239" s="33">
        <v>1</v>
      </c>
      <c r="H239" s="36" t="s">
        <v>691</v>
      </c>
      <c r="I239" s="36">
        <v>4780022620504</v>
      </c>
      <c r="J239" s="33" t="s">
        <v>692</v>
      </c>
      <c r="K239" s="33" t="s">
        <v>56</v>
      </c>
      <c r="L239" s="33" t="s">
        <v>693</v>
      </c>
      <c r="M239" s="33">
        <v>100007627</v>
      </c>
      <c r="N239" s="33" t="s">
        <v>688</v>
      </c>
      <c r="O239" s="33" t="s">
        <v>694</v>
      </c>
      <c r="P239" s="37">
        <v>9990</v>
      </c>
      <c r="Q239" s="37">
        <v>8490</v>
      </c>
      <c r="R239" s="17">
        <f t="shared" si="9"/>
        <v>-0.1501501501501501</v>
      </c>
      <c r="S239" s="18">
        <v>5572</v>
      </c>
      <c r="T239" s="18">
        <v>14300</v>
      </c>
      <c r="U239" s="18">
        <f>T239*Q239</f>
        <v>121407000</v>
      </c>
      <c r="V239" s="19">
        <f t="shared" si="10"/>
        <v>2.5664034458004306</v>
      </c>
      <c r="W239" s="19">
        <f>IFERROR(U239/(S239*P239),"")</f>
        <v>2.1810575830676333</v>
      </c>
      <c r="X239" s="12">
        <v>129</v>
      </c>
      <c r="Y239" s="12"/>
      <c r="Z239" s="12"/>
      <c r="AA239" s="12">
        <v>1</v>
      </c>
      <c r="AB239" s="12"/>
      <c r="AC239" s="12"/>
      <c r="AD239" s="29" t="s">
        <v>695</v>
      </c>
      <c r="AE239" s="12"/>
      <c r="AF239" s="12"/>
      <c r="AG239" s="12"/>
      <c r="AH239" s="12">
        <v>1</v>
      </c>
      <c r="AI239" s="12">
        <v>17</v>
      </c>
      <c r="AJ239" s="12">
        <v>4</v>
      </c>
      <c r="AK239" s="12">
        <v>1</v>
      </c>
      <c r="AL239" s="12"/>
      <c r="AM239" s="12"/>
      <c r="AN239" s="12"/>
      <c r="AO239" s="12"/>
      <c r="AP239" s="12"/>
      <c r="AQ239" s="12"/>
      <c r="AR239" s="12" t="e">
        <v>#N/A</v>
      </c>
      <c r="AS239" s="12" t="e">
        <v>#N/A</v>
      </c>
    </row>
    <row r="240" spans="1:45" x14ac:dyDescent="0.25">
      <c r="A240" s="13">
        <v>45540</v>
      </c>
      <c r="B240" s="13">
        <v>45546</v>
      </c>
      <c r="C240" s="12" t="s">
        <v>105</v>
      </c>
      <c r="D240" s="12" t="s">
        <v>106</v>
      </c>
      <c r="E240" s="12"/>
      <c r="F240" s="12"/>
      <c r="G240" s="33">
        <v>1</v>
      </c>
      <c r="H240" s="36" t="s">
        <v>696</v>
      </c>
      <c r="I240" s="36">
        <v>4780022621044</v>
      </c>
      <c r="J240" s="33" t="s">
        <v>697</v>
      </c>
      <c r="K240" s="33" t="s">
        <v>56</v>
      </c>
      <c r="L240" s="33" t="s">
        <v>693</v>
      </c>
      <c r="M240" s="33">
        <v>100007627</v>
      </c>
      <c r="N240" s="33" t="s">
        <v>688</v>
      </c>
      <c r="O240" s="33" t="s">
        <v>694</v>
      </c>
      <c r="P240" s="37">
        <v>9990</v>
      </c>
      <c r="Q240" s="37">
        <v>8490</v>
      </c>
      <c r="R240" s="17">
        <f t="shared" si="9"/>
        <v>-0.1501501501501501</v>
      </c>
      <c r="S240" s="18">
        <v>4627</v>
      </c>
      <c r="T240" s="18">
        <v>13000</v>
      </c>
      <c r="U240" s="18">
        <f>T240*Q240</f>
        <v>110370000</v>
      </c>
      <c r="V240" s="19">
        <f t="shared" si="10"/>
        <v>2.8095958504430518</v>
      </c>
      <c r="W240" s="19">
        <f>IFERROR(U240/(S240*P240),"")</f>
        <v>2.3877346116377884</v>
      </c>
      <c r="X240" s="12">
        <v>129</v>
      </c>
      <c r="Y240" s="12"/>
      <c r="Z240" s="12"/>
      <c r="AA240" s="12">
        <v>1</v>
      </c>
      <c r="AB240" s="12"/>
      <c r="AC240" s="12"/>
      <c r="AD240" s="29" t="s">
        <v>695</v>
      </c>
      <c r="AE240" s="12"/>
      <c r="AF240" s="12"/>
      <c r="AG240" s="12"/>
      <c r="AH240" s="12">
        <v>1</v>
      </c>
      <c r="AI240" s="12">
        <v>17</v>
      </c>
      <c r="AJ240" s="12">
        <v>4</v>
      </c>
      <c r="AK240" s="12">
        <v>1</v>
      </c>
      <c r="AL240" s="12"/>
      <c r="AM240" s="12"/>
      <c r="AN240" s="12"/>
      <c r="AO240" s="12"/>
      <c r="AP240" s="12"/>
      <c r="AQ240" s="12"/>
      <c r="AR240" s="12" t="e">
        <v>#N/A</v>
      </c>
      <c r="AS240" s="12" t="e">
        <v>#N/A</v>
      </c>
    </row>
    <row r="241" spans="1:45" x14ac:dyDescent="0.25">
      <c r="A241" s="13">
        <v>45540</v>
      </c>
      <c r="B241" s="13">
        <v>45546</v>
      </c>
      <c r="C241" s="12" t="s">
        <v>105</v>
      </c>
      <c r="D241" s="12" t="s">
        <v>106</v>
      </c>
      <c r="E241" s="12"/>
      <c r="F241" s="12"/>
      <c r="G241" s="33">
        <v>1</v>
      </c>
      <c r="H241" s="36" t="s">
        <v>698</v>
      </c>
      <c r="I241" s="36">
        <v>4780022620542</v>
      </c>
      <c r="J241" s="33" t="s">
        <v>699</v>
      </c>
      <c r="K241" s="33" t="s">
        <v>56</v>
      </c>
      <c r="L241" s="33" t="s">
        <v>693</v>
      </c>
      <c r="M241" s="33">
        <v>100007627</v>
      </c>
      <c r="N241" s="33" t="s">
        <v>688</v>
      </c>
      <c r="O241" s="33" t="s">
        <v>694</v>
      </c>
      <c r="P241" s="37">
        <v>9990</v>
      </c>
      <c r="Q241" s="37">
        <v>8490</v>
      </c>
      <c r="R241" s="17">
        <f t="shared" si="9"/>
        <v>-0.1501501501501501</v>
      </c>
      <c r="S241" s="18">
        <v>3447.5</v>
      </c>
      <c r="T241" s="18">
        <v>10600</v>
      </c>
      <c r="U241" s="18">
        <f>T241*Q241</f>
        <v>89994000</v>
      </c>
      <c r="V241" s="19">
        <f t="shared" si="10"/>
        <v>3.0746918056562729</v>
      </c>
      <c r="W241" s="19">
        <f>IFERROR(U241/(S241*P241),"")</f>
        <v>2.6130263693715472</v>
      </c>
      <c r="X241" s="12">
        <v>129</v>
      </c>
      <c r="Y241" s="12"/>
      <c r="Z241" s="12"/>
      <c r="AA241" s="12">
        <v>1</v>
      </c>
      <c r="AB241" s="12"/>
      <c r="AC241" s="12"/>
      <c r="AD241" s="29" t="s">
        <v>695</v>
      </c>
      <c r="AE241" s="12"/>
      <c r="AF241" s="12"/>
      <c r="AG241" s="12"/>
      <c r="AH241" s="12"/>
      <c r="AI241" s="12">
        <v>16</v>
      </c>
      <c r="AJ241" s="12">
        <v>4</v>
      </c>
      <c r="AK241" s="12"/>
      <c r="AL241" s="12"/>
      <c r="AM241" s="12"/>
      <c r="AN241" s="12"/>
      <c r="AO241" s="12"/>
      <c r="AP241" s="12"/>
      <c r="AQ241" s="12"/>
      <c r="AR241" s="12" t="e">
        <v>#N/A</v>
      </c>
      <c r="AS241" s="12" t="e">
        <v>#N/A</v>
      </c>
    </row>
    <row r="242" spans="1:45" x14ac:dyDescent="0.25">
      <c r="A242" s="13">
        <v>45540</v>
      </c>
      <c r="B242" s="13">
        <v>45546</v>
      </c>
      <c r="C242" s="12" t="s">
        <v>105</v>
      </c>
      <c r="D242" s="12" t="s">
        <v>106</v>
      </c>
      <c r="E242" s="12"/>
      <c r="F242" s="12"/>
      <c r="G242" s="33">
        <v>1</v>
      </c>
      <c r="H242" s="36" t="s">
        <v>700</v>
      </c>
      <c r="I242" s="36">
        <v>4780022620566</v>
      </c>
      <c r="J242" s="33" t="s">
        <v>701</v>
      </c>
      <c r="K242" s="33" t="s">
        <v>56</v>
      </c>
      <c r="L242" s="33" t="s">
        <v>693</v>
      </c>
      <c r="M242" s="33">
        <v>100007627</v>
      </c>
      <c r="N242" s="33" t="s">
        <v>688</v>
      </c>
      <c r="O242" s="33" t="s">
        <v>694</v>
      </c>
      <c r="P242" s="37">
        <v>9990</v>
      </c>
      <c r="Q242" s="37">
        <v>8490</v>
      </c>
      <c r="R242" s="17">
        <f t="shared" si="9"/>
        <v>-0.1501501501501501</v>
      </c>
      <c r="S242" s="18">
        <v>4116</v>
      </c>
      <c r="T242" s="18">
        <v>12500</v>
      </c>
      <c r="U242" s="18">
        <f>T242*Q242</f>
        <v>106125000</v>
      </c>
      <c r="V242" s="19">
        <f t="shared" si="10"/>
        <v>3.0369290573372205</v>
      </c>
      <c r="W242" s="19">
        <f>IFERROR(U242/(S242*P242),"")</f>
        <v>2.5809337033826831</v>
      </c>
      <c r="X242" s="12">
        <v>129</v>
      </c>
      <c r="Y242" s="12"/>
      <c r="Z242" s="12"/>
      <c r="AA242" s="12">
        <v>1</v>
      </c>
      <c r="AB242" s="12"/>
      <c r="AC242" s="12"/>
      <c r="AD242" s="29" t="s">
        <v>695</v>
      </c>
      <c r="AE242" s="12"/>
      <c r="AF242" s="12"/>
      <c r="AG242" s="12"/>
      <c r="AH242" s="12">
        <v>1</v>
      </c>
      <c r="AI242" s="12">
        <v>17</v>
      </c>
      <c r="AJ242" s="12">
        <v>4</v>
      </c>
      <c r="AK242" s="12">
        <v>1</v>
      </c>
      <c r="AL242" s="12"/>
      <c r="AM242" s="12"/>
      <c r="AN242" s="12"/>
      <c r="AO242" s="12"/>
      <c r="AP242" s="12"/>
      <c r="AQ242" s="12"/>
      <c r="AR242" s="12" t="e">
        <v>#N/A</v>
      </c>
      <c r="AS242" s="12" t="e">
        <v>#N/A</v>
      </c>
    </row>
    <row r="243" spans="1:45" x14ac:dyDescent="0.25">
      <c r="A243" s="13">
        <v>45540</v>
      </c>
      <c r="B243" s="13">
        <v>45546</v>
      </c>
      <c r="C243" s="12" t="s">
        <v>44</v>
      </c>
      <c r="D243" s="12" t="s">
        <v>45</v>
      </c>
      <c r="E243" s="12"/>
      <c r="F243" s="12"/>
      <c r="G243" s="33">
        <v>1</v>
      </c>
      <c r="H243" s="36" t="s">
        <v>702</v>
      </c>
      <c r="I243" s="36">
        <v>4870002328602</v>
      </c>
      <c r="J243" s="36" t="s">
        <v>703</v>
      </c>
      <c r="K243" s="33" t="s">
        <v>56</v>
      </c>
      <c r="L243" s="33" t="s">
        <v>704</v>
      </c>
      <c r="M243" s="33">
        <v>100004307</v>
      </c>
      <c r="N243" s="33" t="s">
        <v>705</v>
      </c>
      <c r="O243" s="33"/>
      <c r="P243" s="37">
        <v>12990</v>
      </c>
      <c r="Q243" s="37">
        <v>9990</v>
      </c>
      <c r="R243" s="17">
        <f t="shared" si="9"/>
        <v>-0.23094688221709003</v>
      </c>
      <c r="S243" s="18">
        <v>917</v>
      </c>
      <c r="T243" s="18">
        <v>2300</v>
      </c>
      <c r="U243" s="18">
        <f>T243*Q243</f>
        <v>22977000</v>
      </c>
      <c r="V243" s="19">
        <f t="shared" si="10"/>
        <v>2.5081788440567068</v>
      </c>
      <c r="W243" s="19">
        <f>IFERROR(U243/(S243*P243),"")</f>
        <v>1.9289227599789454</v>
      </c>
      <c r="X243" s="12">
        <v>129</v>
      </c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>
        <v>17</v>
      </c>
      <c r="AJ243" s="12">
        <v>4</v>
      </c>
      <c r="AK243" s="12"/>
      <c r="AL243" s="12"/>
      <c r="AM243" s="12"/>
      <c r="AN243" s="12"/>
      <c r="AO243" s="12"/>
      <c r="AP243" s="12"/>
      <c r="AQ243" s="12"/>
      <c r="AR243" s="12" t="e">
        <v>#N/A</v>
      </c>
      <c r="AS243" s="12" t="e">
        <v>#N/A</v>
      </c>
    </row>
    <row r="244" spans="1:45" x14ac:dyDescent="0.25">
      <c r="A244" s="13">
        <v>45540</v>
      </c>
      <c r="B244" s="13">
        <v>45546</v>
      </c>
      <c r="C244" s="12" t="s">
        <v>44</v>
      </c>
      <c r="D244" s="12" t="s">
        <v>45</v>
      </c>
      <c r="E244" s="12"/>
      <c r="F244" s="12"/>
      <c r="G244" s="33">
        <v>1</v>
      </c>
      <c r="H244" s="36" t="s">
        <v>706</v>
      </c>
      <c r="I244" s="36">
        <v>4870002328565</v>
      </c>
      <c r="J244" s="36" t="s">
        <v>707</v>
      </c>
      <c r="K244" s="33" t="s">
        <v>56</v>
      </c>
      <c r="L244" s="33" t="s">
        <v>704</v>
      </c>
      <c r="M244" s="33">
        <v>100004307</v>
      </c>
      <c r="N244" s="33" t="s">
        <v>705</v>
      </c>
      <c r="O244" s="33"/>
      <c r="P244" s="37">
        <v>10990</v>
      </c>
      <c r="Q244" s="37">
        <v>8990</v>
      </c>
      <c r="R244" s="17">
        <f t="shared" si="9"/>
        <v>-0.18198362147406733</v>
      </c>
      <c r="S244" s="18">
        <v>730</v>
      </c>
      <c r="T244" s="18">
        <v>2000</v>
      </c>
      <c r="U244" s="18">
        <f>T244*Q244</f>
        <v>17980000</v>
      </c>
      <c r="V244" s="19">
        <f t="shared" si="10"/>
        <v>2.7397260273972601</v>
      </c>
      <c r="W244" s="19">
        <f>IFERROR(U244/(S244*P244),"")</f>
        <v>2.2411407630847471</v>
      </c>
      <c r="X244" s="12">
        <v>129</v>
      </c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>
        <v>17</v>
      </c>
      <c r="AJ244" s="12">
        <v>4</v>
      </c>
      <c r="AK244" s="12"/>
      <c r="AL244" s="12"/>
      <c r="AM244" s="12"/>
      <c r="AN244" s="12"/>
      <c r="AO244" s="12"/>
      <c r="AP244" s="12"/>
      <c r="AQ244" s="12"/>
      <c r="AR244" s="12" t="e">
        <v>#N/A</v>
      </c>
      <c r="AS244" s="12" t="e">
        <v>#N/A</v>
      </c>
    </row>
    <row r="245" spans="1:45" x14ac:dyDescent="0.25">
      <c r="A245" s="13">
        <v>45540</v>
      </c>
      <c r="B245" s="13">
        <v>45546</v>
      </c>
      <c r="C245" s="12" t="s">
        <v>44</v>
      </c>
      <c r="D245" s="12" t="s">
        <v>45</v>
      </c>
      <c r="E245" s="12"/>
      <c r="F245" s="12"/>
      <c r="G245" s="33">
        <v>1</v>
      </c>
      <c r="H245" s="36" t="s">
        <v>708</v>
      </c>
      <c r="I245" s="36">
        <v>4690388050535</v>
      </c>
      <c r="J245" s="33" t="s">
        <v>709</v>
      </c>
      <c r="K245" s="33" t="s">
        <v>56</v>
      </c>
      <c r="L245" s="33" t="s">
        <v>710</v>
      </c>
      <c r="M245" s="33">
        <v>100004610</v>
      </c>
      <c r="N245" s="33" t="s">
        <v>711</v>
      </c>
      <c r="O245" s="33" t="s">
        <v>712</v>
      </c>
      <c r="P245" s="37">
        <v>24490</v>
      </c>
      <c r="Q245" s="37">
        <v>19990</v>
      </c>
      <c r="R245" s="17">
        <f t="shared" si="9"/>
        <v>-0.1837484687627603</v>
      </c>
      <c r="S245" s="18">
        <v>4161.5</v>
      </c>
      <c r="T245" s="18">
        <v>12400</v>
      </c>
      <c r="U245" s="18">
        <f>T245*Q245</f>
        <v>247876000</v>
      </c>
      <c r="V245" s="19">
        <f t="shared" si="10"/>
        <v>2.9796948215787578</v>
      </c>
      <c r="W245" s="19">
        <f>IFERROR(U245/(S245*P245),"")</f>
        <v>2.4321804607333348</v>
      </c>
      <c r="X245" s="12">
        <v>127</v>
      </c>
      <c r="Y245" s="12"/>
      <c r="Z245" s="12"/>
      <c r="AA245" s="12"/>
      <c r="AB245" s="12"/>
      <c r="AC245" s="12"/>
      <c r="AD245" s="29" t="s">
        <v>713</v>
      </c>
      <c r="AE245" s="12"/>
      <c r="AF245" s="12"/>
      <c r="AG245" s="12"/>
      <c r="AH245" s="12"/>
      <c r="AI245" s="12">
        <v>17</v>
      </c>
      <c r="AJ245" s="12">
        <v>4</v>
      </c>
      <c r="AK245" s="12"/>
      <c r="AL245" s="12"/>
      <c r="AM245" s="12"/>
      <c r="AN245" s="12"/>
      <c r="AO245" s="12"/>
      <c r="AP245" s="12"/>
      <c r="AQ245" s="12"/>
      <c r="AR245" s="12" t="e">
        <v>#N/A</v>
      </c>
      <c r="AS245" s="12" t="e">
        <v>#N/A</v>
      </c>
    </row>
    <row r="246" spans="1:45" x14ac:dyDescent="0.25">
      <c r="A246" s="13">
        <v>45540</v>
      </c>
      <c r="B246" s="13">
        <v>45546</v>
      </c>
      <c r="C246" s="12" t="s">
        <v>44</v>
      </c>
      <c r="D246" s="12" t="s">
        <v>45</v>
      </c>
      <c r="E246" s="12"/>
      <c r="F246" s="12"/>
      <c r="G246" s="33">
        <v>1</v>
      </c>
      <c r="H246" s="36" t="s">
        <v>714</v>
      </c>
      <c r="I246" s="36">
        <v>4690388050474</v>
      </c>
      <c r="J246" s="33" t="s">
        <v>715</v>
      </c>
      <c r="K246" s="33" t="s">
        <v>56</v>
      </c>
      <c r="L246" s="33" t="s">
        <v>710</v>
      </c>
      <c r="M246" s="33">
        <v>100004610</v>
      </c>
      <c r="N246" s="33" t="s">
        <v>711</v>
      </c>
      <c r="O246" s="33" t="s">
        <v>712</v>
      </c>
      <c r="P246" s="37">
        <v>24490</v>
      </c>
      <c r="Q246" s="37">
        <v>19990</v>
      </c>
      <c r="R246" s="17">
        <f t="shared" si="9"/>
        <v>-0.1837484687627603</v>
      </c>
      <c r="S246" s="18">
        <v>4322.5</v>
      </c>
      <c r="T246" s="18">
        <v>11200</v>
      </c>
      <c r="U246" s="18">
        <f>T246*Q246</f>
        <v>223888000</v>
      </c>
      <c r="V246" s="19">
        <f t="shared" si="10"/>
        <v>2.5910931174089069</v>
      </c>
      <c r="W246" s="19">
        <f>IFERROR(U246/(S246*P246),"")</f>
        <v>2.114983724663293</v>
      </c>
      <c r="X246" s="12">
        <v>127</v>
      </c>
      <c r="Y246" s="12"/>
      <c r="Z246" s="12"/>
      <c r="AA246" s="12"/>
      <c r="AB246" s="12"/>
      <c r="AC246" s="12"/>
      <c r="AD246" s="29" t="s">
        <v>713</v>
      </c>
      <c r="AE246" s="12"/>
      <c r="AF246" s="12"/>
      <c r="AG246" s="12"/>
      <c r="AH246" s="12"/>
      <c r="AI246" s="12">
        <v>16</v>
      </c>
      <c r="AJ246" s="12">
        <v>1</v>
      </c>
      <c r="AK246" s="12"/>
      <c r="AL246" s="12"/>
      <c r="AM246" s="12"/>
      <c r="AN246" s="12"/>
      <c r="AO246" s="12"/>
      <c r="AP246" s="12"/>
      <c r="AQ246" s="12"/>
      <c r="AR246" s="12" t="e">
        <v>#N/A</v>
      </c>
      <c r="AS246" s="12" t="e">
        <v>#N/A</v>
      </c>
    </row>
    <row r="247" spans="1:45" x14ac:dyDescent="0.25">
      <c r="A247" s="13">
        <v>45540</v>
      </c>
      <c r="B247" s="13">
        <v>45546</v>
      </c>
      <c r="C247" s="12" t="s">
        <v>105</v>
      </c>
      <c r="D247" s="12" t="s">
        <v>106</v>
      </c>
      <c r="E247" s="12"/>
      <c r="F247" s="12"/>
      <c r="G247" s="33">
        <v>1</v>
      </c>
      <c r="H247" s="36" t="s">
        <v>716</v>
      </c>
      <c r="I247" s="36">
        <v>4780047860534</v>
      </c>
      <c r="J247" s="33" t="s">
        <v>717</v>
      </c>
      <c r="K247" s="33" t="s">
        <v>56</v>
      </c>
      <c r="L247" s="33" t="s">
        <v>718</v>
      </c>
      <c r="M247" s="33">
        <v>100004610</v>
      </c>
      <c r="N247" s="33" t="s">
        <v>711</v>
      </c>
      <c r="O247" s="33" t="s">
        <v>719</v>
      </c>
      <c r="P247" s="37">
        <v>19990</v>
      </c>
      <c r="Q247" s="37">
        <v>14990</v>
      </c>
      <c r="R247" s="17">
        <f t="shared" si="9"/>
        <v>-0.25012506253126565</v>
      </c>
      <c r="S247" s="18">
        <v>1561</v>
      </c>
      <c r="T247" s="18">
        <v>5300</v>
      </c>
      <c r="U247" s="18">
        <f>T247*Q247</f>
        <v>79447000</v>
      </c>
      <c r="V247" s="19">
        <f t="shared" si="10"/>
        <v>3.3952594490711081</v>
      </c>
      <c r="W247" s="19">
        <f>IFERROR(U247/(S247*P247),"")</f>
        <v>2.5460199670623269</v>
      </c>
      <c r="X247" s="12">
        <v>127</v>
      </c>
      <c r="Y247" s="12"/>
      <c r="Z247" s="12"/>
      <c r="AA247" s="12">
        <v>1</v>
      </c>
      <c r="AB247" s="12"/>
      <c r="AC247" s="12"/>
      <c r="AD247" s="29" t="s">
        <v>720</v>
      </c>
      <c r="AE247" s="12"/>
      <c r="AF247" s="12"/>
      <c r="AG247" s="12"/>
      <c r="AH247" s="12">
        <v>1</v>
      </c>
      <c r="AI247" s="12">
        <v>17</v>
      </c>
      <c r="AJ247" s="12">
        <v>4</v>
      </c>
      <c r="AK247" s="12">
        <v>1</v>
      </c>
      <c r="AL247" s="12"/>
      <c r="AM247" s="12"/>
      <c r="AN247" s="12"/>
      <c r="AO247" s="12"/>
      <c r="AP247" s="12"/>
      <c r="AQ247" s="12"/>
      <c r="AR247" s="12" t="e">
        <v>#N/A</v>
      </c>
      <c r="AS247" s="12" t="e">
        <v>#N/A</v>
      </c>
    </row>
    <row r="248" spans="1:45" x14ac:dyDescent="0.25">
      <c r="A248" s="13">
        <v>45540</v>
      </c>
      <c r="B248" s="13">
        <v>45546</v>
      </c>
      <c r="C248" s="12" t="s">
        <v>105</v>
      </c>
      <c r="D248" s="12" t="s">
        <v>106</v>
      </c>
      <c r="E248" s="12"/>
      <c r="F248" s="12"/>
      <c r="G248" s="33">
        <v>1</v>
      </c>
      <c r="H248" s="36" t="s">
        <v>721</v>
      </c>
      <c r="I248" s="36">
        <v>4780047860497</v>
      </c>
      <c r="J248" s="33" t="s">
        <v>722</v>
      </c>
      <c r="K248" s="33" t="s">
        <v>56</v>
      </c>
      <c r="L248" s="33" t="s">
        <v>718</v>
      </c>
      <c r="M248" s="33">
        <v>100004610</v>
      </c>
      <c r="N248" s="33" t="s">
        <v>711</v>
      </c>
      <c r="O248" s="33" t="s">
        <v>719</v>
      </c>
      <c r="P248" s="37">
        <v>19990</v>
      </c>
      <c r="Q248" s="37">
        <v>14990</v>
      </c>
      <c r="R248" s="17">
        <f t="shared" si="9"/>
        <v>-0.25012506253126565</v>
      </c>
      <c r="S248" s="18">
        <v>1253</v>
      </c>
      <c r="T248" s="18">
        <v>4800</v>
      </c>
      <c r="U248" s="18">
        <f>T248*Q248</f>
        <v>71952000</v>
      </c>
      <c r="V248" s="19">
        <f t="shared" si="10"/>
        <v>3.8308060654429368</v>
      </c>
      <c r="W248" s="19">
        <f>IFERROR(U248/(S248*P248),"")</f>
        <v>2.8726254587788707</v>
      </c>
      <c r="X248" s="12">
        <v>129</v>
      </c>
      <c r="Y248" s="12"/>
      <c r="Z248" s="12"/>
      <c r="AA248" s="12">
        <v>1</v>
      </c>
      <c r="AB248" s="12"/>
      <c r="AC248" s="12"/>
      <c r="AD248" s="29" t="s">
        <v>720</v>
      </c>
      <c r="AE248" s="12"/>
      <c r="AF248" s="12"/>
      <c r="AG248" s="12"/>
      <c r="AH248" s="12">
        <v>1</v>
      </c>
      <c r="AI248" s="12">
        <v>17</v>
      </c>
      <c r="AJ248" s="12">
        <v>4</v>
      </c>
      <c r="AK248" s="12">
        <v>1</v>
      </c>
      <c r="AL248" s="12"/>
      <c r="AM248" s="12"/>
      <c r="AN248" s="12"/>
      <c r="AO248" s="12"/>
      <c r="AP248" s="12"/>
      <c r="AQ248" s="12"/>
      <c r="AR248" s="12" t="e">
        <v>#N/A</v>
      </c>
      <c r="AS248" s="12" t="e">
        <v>#N/A</v>
      </c>
    </row>
    <row r="249" spans="1:45" x14ac:dyDescent="0.25">
      <c r="A249" s="13">
        <v>45540</v>
      </c>
      <c r="B249" s="13">
        <v>45546</v>
      </c>
      <c r="C249" s="12" t="s">
        <v>105</v>
      </c>
      <c r="D249" s="12" t="s">
        <v>106</v>
      </c>
      <c r="E249" s="12"/>
      <c r="F249" s="12"/>
      <c r="G249" s="33">
        <v>1</v>
      </c>
      <c r="H249" s="36" t="s">
        <v>723</v>
      </c>
      <c r="I249" s="36">
        <v>4780047860510</v>
      </c>
      <c r="J249" s="33" t="s">
        <v>724</v>
      </c>
      <c r="K249" s="33" t="s">
        <v>56</v>
      </c>
      <c r="L249" s="33" t="s">
        <v>718</v>
      </c>
      <c r="M249" s="33">
        <v>100004610</v>
      </c>
      <c r="N249" s="33" t="s">
        <v>711</v>
      </c>
      <c r="O249" s="33" t="s">
        <v>719</v>
      </c>
      <c r="P249" s="37">
        <v>19990</v>
      </c>
      <c r="Q249" s="37">
        <v>14990</v>
      </c>
      <c r="R249" s="17">
        <f t="shared" si="9"/>
        <v>-0.25012506253126565</v>
      </c>
      <c r="S249" s="18">
        <v>1519</v>
      </c>
      <c r="T249" s="18">
        <v>5300</v>
      </c>
      <c r="U249" s="18">
        <f>T249*Q249</f>
        <v>79447000</v>
      </c>
      <c r="V249" s="19">
        <f t="shared" si="10"/>
        <v>3.489137590520079</v>
      </c>
      <c r="W249" s="19">
        <f>IFERROR(U249/(S249*P249),"")</f>
        <v>2.6164168325110548</v>
      </c>
      <c r="X249" s="12">
        <v>127</v>
      </c>
      <c r="Y249" s="12"/>
      <c r="Z249" s="12"/>
      <c r="AA249" s="12">
        <v>1</v>
      </c>
      <c r="AB249" s="12"/>
      <c r="AC249" s="12"/>
      <c r="AD249" s="29" t="s">
        <v>720</v>
      </c>
      <c r="AE249" s="12"/>
      <c r="AF249" s="12"/>
      <c r="AG249" s="12"/>
      <c r="AH249" s="12">
        <v>1</v>
      </c>
      <c r="AI249" s="12">
        <v>17</v>
      </c>
      <c r="AJ249" s="12">
        <v>4</v>
      </c>
      <c r="AK249" s="12">
        <v>1</v>
      </c>
      <c r="AL249" s="12"/>
      <c r="AM249" s="12"/>
      <c r="AN249" s="12"/>
      <c r="AO249" s="12"/>
      <c r="AP249" s="12"/>
      <c r="AQ249" s="12"/>
      <c r="AR249" s="12" t="e">
        <v>#N/A</v>
      </c>
      <c r="AS249" s="12" t="e">
        <v>#N/A</v>
      </c>
    </row>
    <row r="250" spans="1:45" x14ac:dyDescent="0.25">
      <c r="A250" s="13">
        <v>45540</v>
      </c>
      <c r="B250" s="13">
        <v>45546</v>
      </c>
      <c r="C250" s="12" t="s">
        <v>105</v>
      </c>
      <c r="D250" s="12" t="s">
        <v>106</v>
      </c>
      <c r="E250" s="12"/>
      <c r="F250" s="12"/>
      <c r="G250" s="33">
        <v>1</v>
      </c>
      <c r="H250" s="36" t="s">
        <v>725</v>
      </c>
      <c r="I250" s="36">
        <v>4780047860527</v>
      </c>
      <c r="J250" s="33" t="s">
        <v>726</v>
      </c>
      <c r="K250" s="33" t="s">
        <v>56</v>
      </c>
      <c r="L250" s="33" t="s">
        <v>718</v>
      </c>
      <c r="M250" s="33">
        <v>100004610</v>
      </c>
      <c r="N250" s="33" t="s">
        <v>711</v>
      </c>
      <c r="O250" s="33" t="s">
        <v>719</v>
      </c>
      <c r="P250" s="37">
        <v>19990</v>
      </c>
      <c r="Q250" s="37">
        <v>14990</v>
      </c>
      <c r="R250" s="17">
        <f t="shared" si="9"/>
        <v>-0.25012506253126565</v>
      </c>
      <c r="S250" s="18">
        <v>609</v>
      </c>
      <c r="T250" s="18">
        <v>2244</v>
      </c>
      <c r="U250" s="18">
        <f>T250*Q250</f>
        <v>33637560</v>
      </c>
      <c r="V250" s="19">
        <f t="shared" si="10"/>
        <v>3.6847290640394088</v>
      </c>
      <c r="W250" s="19">
        <f>IFERROR(U250/(S250*P250),"")</f>
        <v>2.76308597648578</v>
      </c>
      <c r="X250" s="12">
        <v>129</v>
      </c>
      <c r="Y250" s="12"/>
      <c r="Z250" s="12"/>
      <c r="AA250" s="12">
        <v>1</v>
      </c>
      <c r="AB250" s="12"/>
      <c r="AC250" s="12"/>
      <c r="AD250" s="29" t="s">
        <v>720</v>
      </c>
      <c r="AE250" s="12"/>
      <c r="AF250" s="12"/>
      <c r="AG250" s="12"/>
      <c r="AH250" s="12"/>
      <c r="AI250" s="12">
        <v>7</v>
      </c>
      <c r="AJ250" s="12">
        <v>4</v>
      </c>
      <c r="AK250" s="12"/>
      <c r="AL250" s="12"/>
      <c r="AM250" s="12"/>
      <c r="AN250" s="12"/>
      <c r="AO250" s="12"/>
      <c r="AP250" s="12"/>
      <c r="AQ250" s="12"/>
      <c r="AR250" s="12" t="e">
        <v>#N/A</v>
      </c>
      <c r="AS250" s="12" t="e">
        <v>#N/A</v>
      </c>
    </row>
    <row r="251" spans="1:45" x14ac:dyDescent="0.25">
      <c r="A251" s="13">
        <v>45540</v>
      </c>
      <c r="B251" s="13">
        <v>45546</v>
      </c>
      <c r="C251" s="12" t="s">
        <v>105</v>
      </c>
      <c r="D251" s="12" t="s">
        <v>106</v>
      </c>
      <c r="E251" s="12"/>
      <c r="F251" s="12"/>
      <c r="G251" s="33">
        <v>1</v>
      </c>
      <c r="H251" s="36" t="s">
        <v>727</v>
      </c>
      <c r="I251" s="36">
        <v>4780047860503</v>
      </c>
      <c r="J251" s="33" t="s">
        <v>728</v>
      </c>
      <c r="K251" s="33" t="s">
        <v>56</v>
      </c>
      <c r="L251" s="33" t="s">
        <v>718</v>
      </c>
      <c r="M251" s="33">
        <v>100004610</v>
      </c>
      <c r="N251" s="33" t="s">
        <v>711</v>
      </c>
      <c r="O251" s="33" t="s">
        <v>719</v>
      </c>
      <c r="P251" s="37">
        <v>19990</v>
      </c>
      <c r="Q251" s="37">
        <v>14990</v>
      </c>
      <c r="R251" s="17">
        <f t="shared" si="9"/>
        <v>-0.25012506253126565</v>
      </c>
      <c r="S251" s="18">
        <v>420</v>
      </c>
      <c r="T251" s="18">
        <v>1460</v>
      </c>
      <c r="U251" s="18">
        <f>T251*Q251</f>
        <v>21885400</v>
      </c>
      <c r="V251" s="19">
        <f t="shared" si="10"/>
        <v>3.4761904761904763</v>
      </c>
      <c r="W251" s="19">
        <f>IFERROR(U251/(S251*P251),"")</f>
        <v>2.6067081159627432</v>
      </c>
      <c r="X251" s="12">
        <v>39</v>
      </c>
      <c r="Y251" s="12"/>
      <c r="Z251" s="12"/>
      <c r="AA251" s="12">
        <v>1</v>
      </c>
      <c r="AB251" s="12"/>
      <c r="AC251" s="12"/>
      <c r="AD251" s="29" t="s">
        <v>720</v>
      </c>
      <c r="AE251" s="12"/>
      <c r="AF251" s="12"/>
      <c r="AG251" s="12"/>
      <c r="AH251" s="12"/>
      <c r="AI251" s="12">
        <v>14</v>
      </c>
      <c r="AJ251" s="12" t="e">
        <v>#N/A</v>
      </c>
      <c r="AK251" s="12"/>
      <c r="AL251" s="12"/>
      <c r="AM251" s="12"/>
      <c r="AN251" s="12"/>
      <c r="AO251" s="12"/>
      <c r="AP251" s="12"/>
      <c r="AQ251" s="12"/>
      <c r="AR251" s="12" t="e">
        <v>#N/A</v>
      </c>
      <c r="AS251" s="12" t="e">
        <v>#N/A</v>
      </c>
    </row>
    <row r="252" spans="1:45" x14ac:dyDescent="0.25">
      <c r="A252" s="13">
        <v>45540</v>
      </c>
      <c r="B252" s="13">
        <v>45546</v>
      </c>
      <c r="C252" s="12" t="s">
        <v>44</v>
      </c>
      <c r="D252" s="12" t="s">
        <v>45</v>
      </c>
      <c r="E252" s="12"/>
      <c r="F252" s="12"/>
      <c r="G252" s="12">
        <v>7</v>
      </c>
      <c r="H252" s="12" t="s">
        <v>729</v>
      </c>
      <c r="I252" s="29" t="s">
        <v>730</v>
      </c>
      <c r="J252" s="12" t="s">
        <v>731</v>
      </c>
      <c r="K252" s="12"/>
      <c r="L252" s="12" t="s">
        <v>732</v>
      </c>
      <c r="M252" s="12">
        <v>100004662</v>
      </c>
      <c r="N252" s="12" t="s">
        <v>86</v>
      </c>
      <c r="O252" s="12"/>
      <c r="P252" s="37">
        <v>11990</v>
      </c>
      <c r="Q252" s="37">
        <v>9990</v>
      </c>
      <c r="R252" s="17">
        <f t="shared" si="9"/>
        <v>-0.16680567139282731</v>
      </c>
      <c r="S252" s="18">
        <v>560</v>
      </c>
      <c r="T252" s="18">
        <v>2700</v>
      </c>
      <c r="U252" s="18">
        <f>T252*Q252</f>
        <v>26973000</v>
      </c>
      <c r="V252" s="19">
        <f t="shared" si="10"/>
        <v>4.8214285714285712</v>
      </c>
      <c r="W252" s="19">
        <f>IFERROR(U252/(S252*P252),"")</f>
        <v>4.0171869414988679</v>
      </c>
      <c r="X252" s="12">
        <v>129</v>
      </c>
      <c r="Y252" s="12"/>
      <c r="Z252" s="12"/>
      <c r="AA252" s="12"/>
      <c r="AB252" s="12"/>
      <c r="AC252" s="12"/>
      <c r="AD252" s="29" t="s">
        <v>690</v>
      </c>
      <c r="AE252" s="12"/>
      <c r="AF252" s="12"/>
      <c r="AG252" s="12"/>
      <c r="AH252" s="12"/>
      <c r="AI252" s="12">
        <v>12</v>
      </c>
      <c r="AJ252" s="12">
        <v>2</v>
      </c>
      <c r="AK252" s="12"/>
      <c r="AL252" s="12"/>
      <c r="AM252" s="12"/>
      <c r="AN252" s="12"/>
      <c r="AO252" s="12"/>
      <c r="AP252" s="12"/>
      <c r="AQ252" s="12"/>
      <c r="AR252" s="12" t="e">
        <v>#N/A</v>
      </c>
      <c r="AS252" s="12" t="e">
        <v>#N/A</v>
      </c>
    </row>
    <row r="253" spans="1:45" x14ac:dyDescent="0.25">
      <c r="A253" s="13">
        <v>45540</v>
      </c>
      <c r="B253" s="13">
        <v>45546</v>
      </c>
      <c r="C253" s="12" t="s">
        <v>44</v>
      </c>
      <c r="D253" s="12" t="s">
        <v>45</v>
      </c>
      <c r="E253" s="12"/>
      <c r="F253" s="12"/>
      <c r="G253" s="12">
        <v>7</v>
      </c>
      <c r="H253" s="12" t="s">
        <v>733</v>
      </c>
      <c r="I253" s="29" t="s">
        <v>734</v>
      </c>
      <c r="J253" s="12" t="s">
        <v>735</v>
      </c>
      <c r="K253" s="12"/>
      <c r="L253" s="12" t="s">
        <v>732</v>
      </c>
      <c r="M253" s="12">
        <v>100004662</v>
      </c>
      <c r="N253" s="12" t="s">
        <v>86</v>
      </c>
      <c r="O253" s="12"/>
      <c r="P253" s="37">
        <v>11990</v>
      </c>
      <c r="Q253" s="37">
        <v>9990</v>
      </c>
      <c r="R253" s="17">
        <f t="shared" si="9"/>
        <v>-0.16680567139282731</v>
      </c>
      <c r="S253" s="18">
        <v>714</v>
      </c>
      <c r="T253" s="18">
        <v>3100</v>
      </c>
      <c r="U253" s="18">
        <f>T253*Q253</f>
        <v>30969000</v>
      </c>
      <c r="V253" s="19">
        <f t="shared" si="10"/>
        <v>4.3417366946778708</v>
      </c>
      <c r="W253" s="19">
        <f>IFERROR(U253/(S253*P253),"")</f>
        <v>3.6175103903112538</v>
      </c>
      <c r="X253" s="12">
        <v>129</v>
      </c>
      <c r="Y253" s="12"/>
      <c r="Z253" s="12"/>
      <c r="AA253" s="12"/>
      <c r="AB253" s="12"/>
      <c r="AC253" s="12"/>
      <c r="AD253" s="29" t="s">
        <v>690</v>
      </c>
      <c r="AE253" s="12"/>
      <c r="AF253" s="12"/>
      <c r="AG253" s="12"/>
      <c r="AH253" s="12"/>
      <c r="AI253" s="12">
        <v>12</v>
      </c>
      <c r="AJ253" s="12">
        <v>4</v>
      </c>
      <c r="AK253" s="12"/>
      <c r="AL253" s="12"/>
      <c r="AM253" s="12"/>
      <c r="AN253" s="12"/>
      <c r="AO253" s="12"/>
      <c r="AP253" s="12"/>
      <c r="AQ253" s="12"/>
      <c r="AR253" s="12" t="e">
        <v>#N/A</v>
      </c>
      <c r="AS253" s="12" t="e">
        <v>#N/A</v>
      </c>
    </row>
    <row r="254" spans="1:45" x14ac:dyDescent="0.25">
      <c r="A254" s="13">
        <v>45540</v>
      </c>
      <c r="B254" s="13">
        <v>45546</v>
      </c>
      <c r="C254" s="12" t="s">
        <v>44</v>
      </c>
      <c r="D254" s="12" t="s">
        <v>45</v>
      </c>
      <c r="E254" s="12"/>
      <c r="F254" s="12"/>
      <c r="G254" s="12">
        <v>7</v>
      </c>
      <c r="H254" s="12" t="s">
        <v>736</v>
      </c>
      <c r="I254" s="29" t="s">
        <v>737</v>
      </c>
      <c r="J254" s="12" t="s">
        <v>738</v>
      </c>
      <c r="K254" s="12"/>
      <c r="L254" s="12" t="s">
        <v>732</v>
      </c>
      <c r="M254" s="12">
        <v>100004662</v>
      </c>
      <c r="N254" s="12" t="s">
        <v>86</v>
      </c>
      <c r="O254" s="12"/>
      <c r="P254" s="37">
        <v>11990</v>
      </c>
      <c r="Q254" s="37">
        <v>9990</v>
      </c>
      <c r="R254" s="17">
        <f t="shared" si="9"/>
        <v>-0.16680567139282731</v>
      </c>
      <c r="S254" s="18">
        <v>1169</v>
      </c>
      <c r="T254" s="18">
        <v>5600</v>
      </c>
      <c r="U254" s="18">
        <f>T254*Q254</f>
        <v>55944000</v>
      </c>
      <c r="V254" s="19">
        <f t="shared" si="10"/>
        <v>4.7904191616766463</v>
      </c>
      <c r="W254" s="19">
        <f>IFERROR(U254/(S254*P254),"")</f>
        <v>3.9913500771601083</v>
      </c>
      <c r="X254" s="12">
        <v>129</v>
      </c>
      <c r="Y254" s="12"/>
      <c r="Z254" s="12"/>
      <c r="AA254" s="12"/>
      <c r="AB254" s="12"/>
      <c r="AC254" s="12"/>
      <c r="AD254" s="29" t="s">
        <v>690</v>
      </c>
      <c r="AE254" s="12"/>
      <c r="AF254" s="12"/>
      <c r="AG254" s="12"/>
      <c r="AH254" s="12"/>
      <c r="AI254" s="12">
        <v>17</v>
      </c>
      <c r="AJ254" s="12">
        <v>2</v>
      </c>
      <c r="AK254" s="12"/>
      <c r="AL254" s="12"/>
      <c r="AM254" s="12"/>
      <c r="AN254" s="12"/>
      <c r="AO254" s="12"/>
      <c r="AP254" s="12"/>
      <c r="AQ254" s="12"/>
      <c r="AR254" s="12" t="e">
        <v>#N/A</v>
      </c>
      <c r="AS254" s="12" t="e">
        <v>#N/A</v>
      </c>
    </row>
    <row r="255" spans="1:45" x14ac:dyDescent="0.25">
      <c r="A255" s="13">
        <v>45540</v>
      </c>
      <c r="B255" s="13">
        <v>45546</v>
      </c>
      <c r="C255" s="12" t="s">
        <v>44</v>
      </c>
      <c r="D255" s="12" t="s">
        <v>45</v>
      </c>
      <c r="E255" s="12"/>
      <c r="F255" s="12"/>
      <c r="G255" s="12">
        <v>7</v>
      </c>
      <c r="H255" s="12" t="s">
        <v>739</v>
      </c>
      <c r="I255" s="29" t="s">
        <v>740</v>
      </c>
      <c r="J255" s="12" t="s">
        <v>741</v>
      </c>
      <c r="K255" s="12"/>
      <c r="L255" s="12" t="s">
        <v>732</v>
      </c>
      <c r="M255" s="12">
        <v>100004662</v>
      </c>
      <c r="N255" s="12" t="s">
        <v>86</v>
      </c>
      <c r="O255" s="12"/>
      <c r="P255" s="37">
        <v>11990</v>
      </c>
      <c r="Q255" s="37">
        <v>9990</v>
      </c>
      <c r="R255" s="17">
        <f t="shared" si="9"/>
        <v>-0.16680567139282731</v>
      </c>
      <c r="S255" s="18">
        <v>917</v>
      </c>
      <c r="T255" s="18">
        <v>5200</v>
      </c>
      <c r="U255" s="18">
        <f>T255*Q255</f>
        <v>51948000</v>
      </c>
      <c r="V255" s="19">
        <f t="shared" si="10"/>
        <v>5.6706652126499453</v>
      </c>
      <c r="W255" s="19">
        <f>IFERROR(U255/(S255*P255),"")</f>
        <v>4.7247660946099215</v>
      </c>
      <c r="X255" s="12">
        <v>129</v>
      </c>
      <c r="Y255" s="12"/>
      <c r="Z255" s="12"/>
      <c r="AA255" s="12"/>
      <c r="AB255" s="12"/>
      <c r="AC255" s="12"/>
      <c r="AD255" s="29" t="s">
        <v>690</v>
      </c>
      <c r="AE255" s="12"/>
      <c r="AF255" s="12"/>
      <c r="AG255" s="12"/>
      <c r="AH255" s="12"/>
      <c r="AI255" s="12">
        <v>17</v>
      </c>
      <c r="AJ255" s="12">
        <v>2</v>
      </c>
      <c r="AK255" s="12"/>
      <c r="AL255" s="12"/>
      <c r="AM255" s="12"/>
      <c r="AN255" s="12"/>
      <c r="AO255" s="12"/>
      <c r="AP255" s="12"/>
      <c r="AQ255" s="12"/>
      <c r="AR255" s="12" t="e">
        <v>#N/A</v>
      </c>
      <c r="AS255" s="12" t="e">
        <v>#N/A</v>
      </c>
    </row>
    <row r="256" spans="1:45" x14ac:dyDescent="0.25">
      <c r="A256" s="13">
        <v>45540</v>
      </c>
      <c r="B256" s="13">
        <v>45546</v>
      </c>
      <c r="C256" s="12" t="s">
        <v>105</v>
      </c>
      <c r="D256" s="12" t="s">
        <v>106</v>
      </c>
      <c r="E256" s="12"/>
      <c r="F256" s="12"/>
      <c r="G256" s="12">
        <v>7</v>
      </c>
      <c r="H256" s="12" t="s">
        <v>742</v>
      </c>
      <c r="I256" s="29" t="s">
        <v>743</v>
      </c>
      <c r="J256" s="12" t="s">
        <v>744</v>
      </c>
      <c r="K256" s="12"/>
      <c r="L256" s="12" t="s">
        <v>745</v>
      </c>
      <c r="M256" s="12">
        <v>100004662</v>
      </c>
      <c r="N256" s="12" t="s">
        <v>86</v>
      </c>
      <c r="O256" s="12"/>
      <c r="P256" s="37">
        <v>7990</v>
      </c>
      <c r="Q256" s="37">
        <v>3990</v>
      </c>
      <c r="R256" s="17">
        <f t="shared" si="9"/>
        <v>-0.50062578222778475</v>
      </c>
      <c r="S256" s="18">
        <v>3290</v>
      </c>
      <c r="T256" s="18">
        <v>20000</v>
      </c>
      <c r="U256" s="18">
        <f>T256*Q256</f>
        <v>79800000</v>
      </c>
      <c r="V256" s="19">
        <f t="shared" si="10"/>
        <v>6.0790273556231007</v>
      </c>
      <c r="W256" s="19">
        <f>IFERROR(U256/(S256*P256),"")</f>
        <v>3.035709530530184</v>
      </c>
      <c r="X256" s="12">
        <v>129</v>
      </c>
      <c r="Y256" s="12"/>
      <c r="Z256" s="12"/>
      <c r="AA256" s="12"/>
      <c r="AB256" s="12"/>
      <c r="AC256" s="12"/>
      <c r="AD256" s="29" t="s">
        <v>531</v>
      </c>
      <c r="AE256" s="12"/>
      <c r="AF256" s="12"/>
      <c r="AG256" s="12"/>
      <c r="AH256" s="12">
        <v>1</v>
      </c>
      <c r="AI256" s="12">
        <v>17</v>
      </c>
      <c r="AJ256" s="12">
        <v>4</v>
      </c>
      <c r="AK256" s="12">
        <v>1</v>
      </c>
      <c r="AL256" s="12"/>
      <c r="AM256" s="12"/>
      <c r="AN256" s="12"/>
      <c r="AO256" s="12"/>
      <c r="AP256" s="12"/>
      <c r="AQ256" s="12"/>
      <c r="AR256" s="12" t="e">
        <v>#N/A</v>
      </c>
      <c r="AS256" s="12" t="e">
        <v>#N/A</v>
      </c>
    </row>
    <row r="257" spans="1:45" x14ac:dyDescent="0.25">
      <c r="A257" s="13">
        <v>45540</v>
      </c>
      <c r="B257" s="13">
        <v>45546</v>
      </c>
      <c r="C257" s="12" t="s">
        <v>44</v>
      </c>
      <c r="D257" s="12" t="s">
        <v>45</v>
      </c>
      <c r="E257" s="12"/>
      <c r="F257" s="12"/>
      <c r="G257" s="12">
        <v>21</v>
      </c>
      <c r="H257" s="12" t="s">
        <v>746</v>
      </c>
      <c r="I257" s="12" t="s">
        <v>747</v>
      </c>
      <c r="J257" s="12" t="s">
        <v>748</v>
      </c>
      <c r="K257" s="12"/>
      <c r="L257" s="12" t="s">
        <v>749</v>
      </c>
      <c r="M257" s="12">
        <v>100003862</v>
      </c>
      <c r="N257" s="12" t="s">
        <v>750</v>
      </c>
      <c r="O257" s="12"/>
      <c r="P257" s="37">
        <v>5490</v>
      </c>
      <c r="Q257" s="37">
        <v>4990</v>
      </c>
      <c r="R257" s="17">
        <f t="shared" si="9"/>
        <v>-9.1074681238615618E-2</v>
      </c>
      <c r="S257" s="18">
        <v>600</v>
      </c>
      <c r="T257" s="18">
        <v>1500</v>
      </c>
      <c r="U257" s="18">
        <f>T257*Q257</f>
        <v>7485000</v>
      </c>
      <c r="V257" s="19">
        <f t="shared" si="10"/>
        <v>2.5</v>
      </c>
      <c r="W257" s="19">
        <f>IFERROR(U257/(S257*P257),"")</f>
        <v>2.272313296903461</v>
      </c>
      <c r="X257" s="12">
        <v>38</v>
      </c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>
        <v>16</v>
      </c>
      <c r="AJ257" s="12">
        <v>1</v>
      </c>
      <c r="AK257" s="12"/>
      <c r="AL257" s="12"/>
      <c r="AM257" s="12"/>
      <c r="AN257" s="12"/>
      <c r="AO257" s="12"/>
      <c r="AP257" s="12"/>
      <c r="AQ257" s="12"/>
      <c r="AR257" s="12" t="e">
        <v>#N/A</v>
      </c>
      <c r="AS257" s="12" t="e">
        <v>#N/A</v>
      </c>
    </row>
    <row r="258" spans="1:45" x14ac:dyDescent="0.25">
      <c r="A258" s="13">
        <v>45540</v>
      </c>
      <c r="B258" s="13">
        <v>45546</v>
      </c>
      <c r="C258" s="12" t="s">
        <v>44</v>
      </c>
      <c r="D258" s="12" t="s">
        <v>45</v>
      </c>
      <c r="E258" s="12"/>
      <c r="F258" s="12"/>
      <c r="G258" s="12">
        <v>7</v>
      </c>
      <c r="H258" s="12" t="s">
        <v>751</v>
      </c>
      <c r="I258" s="12" t="s">
        <v>752</v>
      </c>
      <c r="J258" s="12" t="s">
        <v>753</v>
      </c>
      <c r="K258" s="12"/>
      <c r="L258" s="12" t="s">
        <v>749</v>
      </c>
      <c r="M258" s="12">
        <v>100003862</v>
      </c>
      <c r="N258" s="12" t="s">
        <v>750</v>
      </c>
      <c r="O258" s="12"/>
      <c r="P258" s="37">
        <v>5490</v>
      </c>
      <c r="Q258" s="37">
        <v>4990</v>
      </c>
      <c r="R258" s="17">
        <f t="shared" ref="R258:R321" si="11">Q258/P258-1</f>
        <v>-9.1074681238615618E-2</v>
      </c>
      <c r="S258" s="18">
        <v>1407</v>
      </c>
      <c r="T258" s="18">
        <v>2100</v>
      </c>
      <c r="U258" s="18">
        <f>T258*Q258</f>
        <v>10479000</v>
      </c>
      <c r="V258" s="19">
        <f t="shared" ref="V258:V321" si="12">IFERROR(T258/S258,"")</f>
        <v>1.4925373134328359</v>
      </c>
      <c r="W258" s="19">
        <f>IFERROR(U258/(S258*P258),"")</f>
        <v>1.3566049533752005</v>
      </c>
      <c r="X258" s="12">
        <v>129</v>
      </c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>
        <v>17</v>
      </c>
      <c r="AJ258" s="12">
        <v>2</v>
      </c>
      <c r="AK258" s="12"/>
      <c r="AL258" s="12"/>
      <c r="AM258" s="12"/>
      <c r="AN258" s="12"/>
      <c r="AO258" s="12"/>
      <c r="AP258" s="12"/>
      <c r="AQ258" s="12"/>
      <c r="AR258" s="12" t="e">
        <v>#N/A</v>
      </c>
      <c r="AS258" s="12" t="e">
        <v>#N/A</v>
      </c>
    </row>
    <row r="259" spans="1:45" x14ac:dyDescent="0.25">
      <c r="A259" s="13">
        <v>45540</v>
      </c>
      <c r="B259" s="13">
        <v>45546</v>
      </c>
      <c r="C259" s="12" t="s">
        <v>44</v>
      </c>
      <c r="D259" s="12" t="s">
        <v>45</v>
      </c>
      <c r="E259" s="12"/>
      <c r="F259" s="12"/>
      <c r="G259" s="12">
        <v>21</v>
      </c>
      <c r="H259" s="12" t="s">
        <v>754</v>
      </c>
      <c r="I259" s="12" t="s">
        <v>755</v>
      </c>
      <c r="J259" s="12" t="s">
        <v>756</v>
      </c>
      <c r="K259" s="12"/>
      <c r="L259" s="12" t="s">
        <v>757</v>
      </c>
      <c r="M259" s="12">
        <v>100003862</v>
      </c>
      <c r="N259" s="12" t="s">
        <v>750</v>
      </c>
      <c r="O259" s="12"/>
      <c r="P259" s="37">
        <v>34990</v>
      </c>
      <c r="Q259" s="38">
        <v>29990</v>
      </c>
      <c r="R259" s="17">
        <f t="shared" si="11"/>
        <v>-0.14289797084881395</v>
      </c>
      <c r="S259" s="18">
        <v>360</v>
      </c>
      <c r="T259" s="18">
        <v>900</v>
      </c>
      <c r="U259" s="18">
        <f>T259*Q259</f>
        <v>26991000</v>
      </c>
      <c r="V259" s="19">
        <f t="shared" si="12"/>
        <v>2.5</v>
      </c>
      <c r="W259" s="19">
        <f>IFERROR(U259/(S259*P259),"")</f>
        <v>2.1427550728779652</v>
      </c>
      <c r="X259" s="12">
        <v>129</v>
      </c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>
        <v>17</v>
      </c>
      <c r="AJ259" s="12">
        <v>4</v>
      </c>
      <c r="AK259" s="12"/>
      <c r="AL259" s="12"/>
      <c r="AM259" s="12"/>
      <c r="AN259" s="12"/>
      <c r="AO259" s="12"/>
      <c r="AP259" s="12"/>
      <c r="AQ259" s="12"/>
      <c r="AR259" s="12" t="e">
        <v>#N/A</v>
      </c>
      <c r="AS259" s="12" t="e">
        <v>#N/A</v>
      </c>
    </row>
    <row r="260" spans="1:45" x14ac:dyDescent="0.25">
      <c r="A260" s="13">
        <v>45540</v>
      </c>
      <c r="B260" s="13">
        <v>45546</v>
      </c>
      <c r="C260" s="12" t="s">
        <v>44</v>
      </c>
      <c r="D260" s="12" t="s">
        <v>45</v>
      </c>
      <c r="E260" s="12"/>
      <c r="F260" s="12"/>
      <c r="G260" s="12">
        <v>7</v>
      </c>
      <c r="H260" s="12" t="s">
        <v>758</v>
      </c>
      <c r="I260" s="29" t="s">
        <v>759</v>
      </c>
      <c r="J260" s="12" t="s">
        <v>760</v>
      </c>
      <c r="K260" s="12"/>
      <c r="L260" s="12" t="s">
        <v>761</v>
      </c>
      <c r="M260" s="12">
        <v>100004658</v>
      </c>
      <c r="N260" s="12" t="s">
        <v>762</v>
      </c>
      <c r="O260" s="12"/>
      <c r="P260" s="37">
        <v>6990</v>
      </c>
      <c r="Q260" s="37">
        <v>5490</v>
      </c>
      <c r="R260" s="17">
        <f t="shared" si="11"/>
        <v>-0.21459227467811159</v>
      </c>
      <c r="S260" s="18">
        <v>2163</v>
      </c>
      <c r="T260" s="18">
        <v>2600</v>
      </c>
      <c r="U260" s="18">
        <f>T260*Q260</f>
        <v>14274000</v>
      </c>
      <c r="V260" s="19">
        <f t="shared" si="12"/>
        <v>1.2020342117429497</v>
      </c>
      <c r="W260" s="19">
        <f>IFERROR(U260/(S260*P260),"")</f>
        <v>0.94408695600411918</v>
      </c>
      <c r="X260" s="12">
        <v>129</v>
      </c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>
        <v>8</v>
      </c>
      <c r="AJ260" s="12">
        <v>4</v>
      </c>
      <c r="AK260" s="12"/>
      <c r="AL260" s="12"/>
      <c r="AM260" s="12"/>
      <c r="AN260" s="12"/>
      <c r="AO260" s="12"/>
      <c r="AP260" s="12"/>
      <c r="AQ260" s="12"/>
      <c r="AR260" s="12" t="e">
        <v>#N/A</v>
      </c>
      <c r="AS260" s="12" t="e">
        <v>#N/A</v>
      </c>
    </row>
    <row r="261" spans="1:45" x14ac:dyDescent="0.25">
      <c r="A261" s="13">
        <v>45540</v>
      </c>
      <c r="B261" s="13">
        <v>45546</v>
      </c>
      <c r="C261" s="12" t="s">
        <v>44</v>
      </c>
      <c r="D261" s="12" t="s">
        <v>45</v>
      </c>
      <c r="E261" s="12"/>
      <c r="F261" s="12"/>
      <c r="G261" s="12">
        <v>21</v>
      </c>
      <c r="H261" s="39" t="s">
        <v>763</v>
      </c>
      <c r="I261" s="29" t="s">
        <v>764</v>
      </c>
      <c r="J261" s="12" t="s">
        <v>765</v>
      </c>
      <c r="K261" s="12"/>
      <c r="L261" s="12" t="s">
        <v>766</v>
      </c>
      <c r="M261" s="12">
        <v>100004199</v>
      </c>
      <c r="N261" s="12" t="s">
        <v>767</v>
      </c>
      <c r="O261" s="12"/>
      <c r="P261" s="37">
        <v>12990</v>
      </c>
      <c r="Q261" s="37">
        <v>9990</v>
      </c>
      <c r="R261" s="17">
        <f t="shared" si="11"/>
        <v>-0.23094688221709003</v>
      </c>
      <c r="S261" s="18">
        <v>1697.5</v>
      </c>
      <c r="T261" s="18">
        <v>5000</v>
      </c>
      <c r="U261" s="18">
        <f>T261*Q261</f>
        <v>49950000</v>
      </c>
      <c r="V261" s="19">
        <f t="shared" si="12"/>
        <v>2.9455081001472756</v>
      </c>
      <c r="W261" s="19">
        <f>IFERROR(U261/(S261*P261),"")</f>
        <v>2.2652521878730778</v>
      </c>
      <c r="X261" s="12">
        <v>129</v>
      </c>
      <c r="Y261" s="12"/>
      <c r="Z261" s="12"/>
      <c r="AA261" s="12"/>
      <c r="AB261" s="12"/>
      <c r="AC261" s="12" t="s">
        <v>768</v>
      </c>
      <c r="AD261" s="12"/>
      <c r="AE261" s="12"/>
      <c r="AF261" s="12"/>
      <c r="AG261" s="12"/>
      <c r="AH261" s="12"/>
      <c r="AI261" s="12">
        <v>17</v>
      </c>
      <c r="AJ261" s="12">
        <v>4</v>
      </c>
      <c r="AK261" s="12"/>
      <c r="AL261" s="12"/>
      <c r="AM261" s="12"/>
      <c r="AN261" s="12"/>
      <c r="AO261" s="12"/>
      <c r="AP261" s="12"/>
      <c r="AQ261" s="12"/>
      <c r="AR261" s="12" t="e">
        <v>#N/A</v>
      </c>
      <c r="AS261" s="12" t="e">
        <v>#N/A</v>
      </c>
    </row>
    <row r="262" spans="1:45" x14ac:dyDescent="0.25">
      <c r="A262" s="13">
        <v>45540</v>
      </c>
      <c r="B262" s="13">
        <v>45546</v>
      </c>
      <c r="C262" s="12" t="s">
        <v>44</v>
      </c>
      <c r="D262" s="12" t="s">
        <v>45</v>
      </c>
      <c r="E262" s="12"/>
      <c r="F262" s="12"/>
      <c r="G262" s="12">
        <v>21</v>
      </c>
      <c r="H262" s="12" t="s">
        <v>769</v>
      </c>
      <c r="I262" s="29" t="s">
        <v>770</v>
      </c>
      <c r="J262" s="12" t="s">
        <v>771</v>
      </c>
      <c r="K262" s="12"/>
      <c r="L262" s="12" t="s">
        <v>766</v>
      </c>
      <c r="M262" s="12">
        <v>100004199</v>
      </c>
      <c r="N262" s="12" t="s">
        <v>767</v>
      </c>
      <c r="O262" s="12"/>
      <c r="P262" s="37">
        <v>12990</v>
      </c>
      <c r="Q262" s="37">
        <v>9990</v>
      </c>
      <c r="R262" s="17">
        <f t="shared" si="11"/>
        <v>-0.23094688221709003</v>
      </c>
      <c r="S262" s="18">
        <v>1620.5</v>
      </c>
      <c r="T262" s="18">
        <v>4800</v>
      </c>
      <c r="U262" s="18">
        <f>T262*Q262</f>
        <v>47952000</v>
      </c>
      <c r="V262" s="19">
        <f t="shared" si="12"/>
        <v>2.9620487503856836</v>
      </c>
      <c r="W262" s="19">
        <f>IFERROR(U262/(S262*P262),"")</f>
        <v>2.2779728265090822</v>
      </c>
      <c r="X262" s="12">
        <v>129</v>
      </c>
      <c r="Y262" s="12"/>
      <c r="Z262" s="12"/>
      <c r="AA262" s="12"/>
      <c r="AB262" s="12"/>
      <c r="AC262" s="12" t="s">
        <v>768</v>
      </c>
      <c r="AD262" s="12"/>
      <c r="AE262" s="12"/>
      <c r="AF262" s="12"/>
      <c r="AG262" s="12"/>
      <c r="AH262" s="12"/>
      <c r="AI262" s="12">
        <v>17</v>
      </c>
      <c r="AJ262" s="12">
        <v>4</v>
      </c>
      <c r="AK262" s="12"/>
      <c r="AL262" s="12"/>
      <c r="AM262" s="12"/>
      <c r="AN262" s="12"/>
      <c r="AO262" s="12"/>
      <c r="AP262" s="12"/>
      <c r="AQ262" s="12"/>
      <c r="AR262" s="12" t="e">
        <v>#N/A</v>
      </c>
      <c r="AS262" s="12" t="e">
        <v>#N/A</v>
      </c>
    </row>
    <row r="263" spans="1:45" x14ac:dyDescent="0.25">
      <c r="A263" s="13">
        <v>45540</v>
      </c>
      <c r="B263" s="13">
        <v>45546</v>
      </c>
      <c r="C263" s="12" t="s">
        <v>44</v>
      </c>
      <c r="D263" s="12" t="s">
        <v>45</v>
      </c>
      <c r="E263" s="12"/>
      <c r="F263" s="12"/>
      <c r="G263" s="12">
        <v>21</v>
      </c>
      <c r="H263" s="12" t="s">
        <v>772</v>
      </c>
      <c r="I263" s="12" t="s">
        <v>773</v>
      </c>
      <c r="J263" s="12" t="s">
        <v>774</v>
      </c>
      <c r="K263" s="12"/>
      <c r="L263" s="12" t="s">
        <v>775</v>
      </c>
      <c r="M263" s="12">
        <v>100003796</v>
      </c>
      <c r="N263" s="12" t="s">
        <v>776</v>
      </c>
      <c r="O263" s="12"/>
      <c r="P263" s="37">
        <v>15490</v>
      </c>
      <c r="Q263" s="37">
        <v>9990</v>
      </c>
      <c r="R263" s="17">
        <f t="shared" si="11"/>
        <v>-0.35506778566817299</v>
      </c>
      <c r="S263" s="18">
        <v>600</v>
      </c>
      <c r="T263" s="18">
        <v>3000</v>
      </c>
      <c r="U263" s="18">
        <f>T263*Q263</f>
        <v>29970000</v>
      </c>
      <c r="V263" s="19">
        <f t="shared" si="12"/>
        <v>5</v>
      </c>
      <c r="W263" s="19">
        <f>IFERROR(U263/(S263*P263),"")</f>
        <v>3.2246610716591348</v>
      </c>
      <c r="X263" s="12">
        <v>47</v>
      </c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 t="e">
        <v>#N/A</v>
      </c>
      <c r="AJ263" s="12" t="e">
        <v>#N/A</v>
      </c>
      <c r="AK263" s="12"/>
      <c r="AL263" s="12"/>
      <c r="AM263" s="12"/>
      <c r="AN263" s="12"/>
      <c r="AO263" s="12"/>
      <c r="AP263" s="12"/>
      <c r="AQ263" s="12"/>
      <c r="AR263" s="12" t="e">
        <v>#N/A</v>
      </c>
      <c r="AS263" s="12" t="e">
        <v>#N/A</v>
      </c>
    </row>
    <row r="264" spans="1:45" x14ac:dyDescent="0.25">
      <c r="A264" s="13">
        <v>45540</v>
      </c>
      <c r="B264" s="13">
        <v>45546</v>
      </c>
      <c r="C264" s="12" t="s">
        <v>44</v>
      </c>
      <c r="D264" s="12" t="s">
        <v>45</v>
      </c>
      <c r="E264" s="12"/>
      <c r="F264" s="12"/>
      <c r="G264" s="12">
        <v>21</v>
      </c>
      <c r="H264" s="12" t="s">
        <v>777</v>
      </c>
      <c r="I264" s="12" t="s">
        <v>778</v>
      </c>
      <c r="J264" s="12" t="s">
        <v>779</v>
      </c>
      <c r="K264" s="12"/>
      <c r="L264" s="12" t="s">
        <v>775</v>
      </c>
      <c r="M264" s="12">
        <v>100003796</v>
      </c>
      <c r="N264" s="12" t="s">
        <v>776</v>
      </c>
      <c r="O264" s="12"/>
      <c r="P264" s="37">
        <v>15490</v>
      </c>
      <c r="Q264" s="37">
        <v>9990</v>
      </c>
      <c r="R264" s="17">
        <f t="shared" si="11"/>
        <v>-0.35506778566817299</v>
      </c>
      <c r="S264" s="18">
        <v>550</v>
      </c>
      <c r="T264" s="18">
        <v>2800</v>
      </c>
      <c r="U264" s="18">
        <f>T264*Q264</f>
        <v>27972000</v>
      </c>
      <c r="V264" s="19">
        <f t="shared" si="12"/>
        <v>5.0909090909090908</v>
      </c>
      <c r="W264" s="19">
        <f>IFERROR(U264/(S264*P264),"")</f>
        <v>3.2832912729620283</v>
      </c>
      <c r="X264" s="12">
        <v>47</v>
      </c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 t="e">
        <v>#N/A</v>
      </c>
      <c r="AJ264" s="12" t="e">
        <v>#N/A</v>
      </c>
      <c r="AK264" s="12"/>
      <c r="AL264" s="12"/>
      <c r="AM264" s="12"/>
      <c r="AN264" s="12"/>
      <c r="AO264" s="12"/>
      <c r="AP264" s="12"/>
      <c r="AQ264" s="12"/>
      <c r="AR264" s="12" t="e">
        <v>#N/A</v>
      </c>
      <c r="AS264" s="12" t="e">
        <v>#N/A</v>
      </c>
    </row>
    <row r="265" spans="1:45" x14ac:dyDescent="0.25">
      <c r="A265" s="13">
        <v>45540</v>
      </c>
      <c r="B265" s="13">
        <v>45546</v>
      </c>
      <c r="C265" s="12" t="s">
        <v>44</v>
      </c>
      <c r="D265" s="12" t="s">
        <v>45</v>
      </c>
      <c r="E265" s="12"/>
      <c r="F265" s="12"/>
      <c r="G265" s="12">
        <v>7</v>
      </c>
      <c r="H265" s="12" t="s">
        <v>780</v>
      </c>
      <c r="I265" s="12" t="s">
        <v>781</v>
      </c>
      <c r="J265" s="12" t="s">
        <v>782</v>
      </c>
      <c r="K265" s="12"/>
      <c r="L265" s="12" t="s">
        <v>783</v>
      </c>
      <c r="M265" s="12">
        <v>100003796</v>
      </c>
      <c r="N265" s="12" t="s">
        <v>776</v>
      </c>
      <c r="O265" s="12"/>
      <c r="P265" s="37">
        <v>21990</v>
      </c>
      <c r="Q265" s="37">
        <v>14490</v>
      </c>
      <c r="R265" s="17">
        <f t="shared" si="11"/>
        <v>-0.34106412005457021</v>
      </c>
      <c r="S265" s="18">
        <v>1085</v>
      </c>
      <c r="T265" s="18">
        <v>3400</v>
      </c>
      <c r="U265" s="18">
        <f>T265*Q265</f>
        <v>49266000</v>
      </c>
      <c r="V265" s="19">
        <f t="shared" si="12"/>
        <v>3.1336405529953919</v>
      </c>
      <c r="W265" s="19">
        <f>IFERROR(U265/(S265*P265),"")</f>
        <v>2.0648681952207015</v>
      </c>
      <c r="X265" s="12">
        <v>129</v>
      </c>
      <c r="Y265" s="12"/>
      <c r="Z265" s="12"/>
      <c r="AA265" s="12">
        <v>1</v>
      </c>
      <c r="AB265" s="12"/>
      <c r="AC265" s="12"/>
      <c r="AD265" s="29" t="s">
        <v>644</v>
      </c>
      <c r="AE265" s="12"/>
      <c r="AF265" s="12"/>
      <c r="AG265" s="12"/>
      <c r="AH265" s="12"/>
      <c r="AI265" s="12">
        <v>17</v>
      </c>
      <c r="AJ265" s="12">
        <v>4</v>
      </c>
      <c r="AK265" s="12"/>
      <c r="AL265" s="12"/>
      <c r="AM265" s="12"/>
      <c r="AN265" s="12"/>
      <c r="AO265" s="12"/>
      <c r="AP265" s="12"/>
      <c r="AQ265" s="12"/>
      <c r="AR265" s="12" t="e">
        <v>#N/A</v>
      </c>
      <c r="AS265" s="12" t="e">
        <v>#N/A</v>
      </c>
    </row>
    <row r="266" spans="1:45" x14ac:dyDescent="0.25">
      <c r="A266" s="13">
        <v>45540</v>
      </c>
      <c r="B266" s="13">
        <v>45546</v>
      </c>
      <c r="C266" s="12" t="s">
        <v>44</v>
      </c>
      <c r="D266" s="12" t="s">
        <v>45</v>
      </c>
      <c r="E266" s="12"/>
      <c r="F266" s="12"/>
      <c r="G266" s="12">
        <v>7</v>
      </c>
      <c r="H266" s="12" t="s">
        <v>784</v>
      </c>
      <c r="I266" s="12" t="s">
        <v>785</v>
      </c>
      <c r="J266" s="12" t="s">
        <v>786</v>
      </c>
      <c r="K266" s="12"/>
      <c r="L266" s="12" t="s">
        <v>783</v>
      </c>
      <c r="M266" s="12">
        <v>100003796</v>
      </c>
      <c r="N266" s="12" t="s">
        <v>776</v>
      </c>
      <c r="O266" s="12"/>
      <c r="P266" s="37">
        <v>21990</v>
      </c>
      <c r="Q266" s="37">
        <v>14490</v>
      </c>
      <c r="R266" s="17">
        <f t="shared" si="11"/>
        <v>-0.34106412005457021</v>
      </c>
      <c r="S266" s="18">
        <v>1218</v>
      </c>
      <c r="T266" s="18">
        <v>3600</v>
      </c>
      <c r="U266" s="18">
        <f>T266*Q266</f>
        <v>52164000</v>
      </c>
      <c r="V266" s="19">
        <f t="shared" si="12"/>
        <v>2.9556650246305418</v>
      </c>
      <c r="W266" s="19">
        <f>IFERROR(U266/(S266*P266),"")</f>
        <v>1.9475937338288565</v>
      </c>
      <c r="X266" s="12">
        <v>129</v>
      </c>
      <c r="Y266" s="12"/>
      <c r="Z266" s="12"/>
      <c r="AA266" s="12">
        <v>1</v>
      </c>
      <c r="AB266" s="12"/>
      <c r="AC266" s="12"/>
      <c r="AD266" s="29" t="s">
        <v>644</v>
      </c>
      <c r="AE266" s="12"/>
      <c r="AF266" s="12"/>
      <c r="AG266" s="12"/>
      <c r="AH266" s="12"/>
      <c r="AI266" s="12">
        <v>17</v>
      </c>
      <c r="AJ266" s="12">
        <v>4</v>
      </c>
      <c r="AK266" s="12"/>
      <c r="AL266" s="12"/>
      <c r="AM266" s="12"/>
      <c r="AN266" s="12"/>
      <c r="AO266" s="12"/>
      <c r="AP266" s="12"/>
      <c r="AQ266" s="12"/>
      <c r="AR266" s="12" t="e">
        <v>#N/A</v>
      </c>
      <c r="AS266" s="12" t="e">
        <v>#N/A</v>
      </c>
    </row>
    <row r="267" spans="1:45" x14ac:dyDescent="0.25">
      <c r="A267" s="13">
        <v>45540</v>
      </c>
      <c r="B267" s="13">
        <v>45546</v>
      </c>
      <c r="C267" s="12" t="s">
        <v>44</v>
      </c>
      <c r="D267" s="12" t="s">
        <v>45</v>
      </c>
      <c r="E267" s="12"/>
      <c r="F267" s="12"/>
      <c r="G267" s="12">
        <v>7</v>
      </c>
      <c r="H267" s="12" t="s">
        <v>787</v>
      </c>
      <c r="I267" s="12" t="s">
        <v>788</v>
      </c>
      <c r="J267" s="12" t="s">
        <v>789</v>
      </c>
      <c r="K267" s="12"/>
      <c r="L267" s="12" t="s">
        <v>783</v>
      </c>
      <c r="M267" s="12">
        <v>100003796</v>
      </c>
      <c r="N267" s="12" t="s">
        <v>776</v>
      </c>
      <c r="O267" s="12"/>
      <c r="P267" s="37">
        <v>21990</v>
      </c>
      <c r="Q267" s="37">
        <v>14490</v>
      </c>
      <c r="R267" s="17">
        <f t="shared" si="11"/>
        <v>-0.34106412005457021</v>
      </c>
      <c r="S267" s="18">
        <v>507.5</v>
      </c>
      <c r="T267" s="18">
        <v>1800</v>
      </c>
      <c r="U267" s="18">
        <f>T267*Q267</f>
        <v>26082000</v>
      </c>
      <c r="V267" s="19">
        <f t="shared" si="12"/>
        <v>3.5467980295566504</v>
      </c>
      <c r="W267" s="19">
        <f>IFERROR(U267/(S267*P267),"")</f>
        <v>2.3371124805946275</v>
      </c>
      <c r="X267" s="12">
        <v>129</v>
      </c>
      <c r="Y267" s="12"/>
      <c r="Z267" s="12"/>
      <c r="AA267" s="12">
        <v>1</v>
      </c>
      <c r="AB267" s="12"/>
      <c r="AC267" s="12"/>
      <c r="AD267" s="29" t="s">
        <v>644</v>
      </c>
      <c r="AE267" s="12"/>
      <c r="AF267" s="12"/>
      <c r="AG267" s="12"/>
      <c r="AH267" s="12"/>
      <c r="AI267" s="12">
        <v>7</v>
      </c>
      <c r="AJ267" s="12">
        <v>4</v>
      </c>
      <c r="AK267" s="12"/>
      <c r="AL267" s="12"/>
      <c r="AM267" s="12"/>
      <c r="AN267" s="12"/>
      <c r="AO267" s="12"/>
      <c r="AP267" s="12"/>
      <c r="AQ267" s="12"/>
      <c r="AR267" s="12" t="e">
        <v>#N/A</v>
      </c>
      <c r="AS267" s="12" t="e">
        <v>#N/A</v>
      </c>
    </row>
    <row r="268" spans="1:45" x14ac:dyDescent="0.25">
      <c r="A268" s="13">
        <v>45540</v>
      </c>
      <c r="B268" s="13">
        <v>45546</v>
      </c>
      <c r="C268" s="12" t="s">
        <v>44</v>
      </c>
      <c r="D268" s="12" t="s">
        <v>45</v>
      </c>
      <c r="E268" s="12"/>
      <c r="F268" s="12"/>
      <c r="G268" s="12">
        <v>7</v>
      </c>
      <c r="H268" s="12" t="s">
        <v>790</v>
      </c>
      <c r="I268" s="12" t="s">
        <v>791</v>
      </c>
      <c r="J268" s="12" t="s">
        <v>792</v>
      </c>
      <c r="K268" s="12"/>
      <c r="L268" s="12" t="s">
        <v>783</v>
      </c>
      <c r="M268" s="12">
        <v>100003796</v>
      </c>
      <c r="N268" s="12" t="s">
        <v>776</v>
      </c>
      <c r="O268" s="12"/>
      <c r="P268" s="37">
        <v>89990</v>
      </c>
      <c r="Q268" s="37">
        <v>49990</v>
      </c>
      <c r="R268" s="17">
        <f t="shared" si="11"/>
        <v>-0.44449383264807196</v>
      </c>
      <c r="S268" s="18">
        <v>200</v>
      </c>
      <c r="T268" s="18">
        <v>810</v>
      </c>
      <c r="U268" s="18">
        <f>T268*Q268</f>
        <v>40491900</v>
      </c>
      <c r="V268" s="19">
        <f t="shared" si="12"/>
        <v>4.05</v>
      </c>
      <c r="W268" s="19">
        <f>IFERROR(U268/(S268*P268),"")</f>
        <v>2.2497999777753082</v>
      </c>
      <c r="X268" s="12">
        <v>47</v>
      </c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 t="e">
        <v>#N/A</v>
      </c>
      <c r="AJ268" s="12" t="e">
        <v>#N/A</v>
      </c>
      <c r="AK268" s="12"/>
      <c r="AL268" s="12"/>
      <c r="AM268" s="12"/>
      <c r="AN268" s="12"/>
      <c r="AO268" s="12"/>
      <c r="AP268" s="12"/>
      <c r="AQ268" s="12"/>
      <c r="AR268" s="12" t="e">
        <v>#N/A</v>
      </c>
      <c r="AS268" s="12" t="e">
        <v>#N/A</v>
      </c>
    </row>
    <row r="269" spans="1:45" x14ac:dyDescent="0.25">
      <c r="A269" s="13">
        <v>45540</v>
      </c>
      <c r="B269" s="13">
        <v>45546</v>
      </c>
      <c r="C269" s="12" t="s">
        <v>44</v>
      </c>
      <c r="D269" s="12" t="s">
        <v>45</v>
      </c>
      <c r="E269" s="12"/>
      <c r="F269" s="12"/>
      <c r="G269" s="12">
        <v>7</v>
      </c>
      <c r="H269" s="12" t="s">
        <v>793</v>
      </c>
      <c r="I269" s="12" t="s">
        <v>794</v>
      </c>
      <c r="J269" s="12" t="s">
        <v>795</v>
      </c>
      <c r="K269" s="12"/>
      <c r="L269" s="12" t="s">
        <v>783</v>
      </c>
      <c r="M269" s="12">
        <v>100003796</v>
      </c>
      <c r="N269" s="12" t="s">
        <v>776</v>
      </c>
      <c r="O269" s="12"/>
      <c r="P269" s="37">
        <v>89990</v>
      </c>
      <c r="Q269" s="37">
        <v>49990</v>
      </c>
      <c r="R269" s="17">
        <f t="shared" si="11"/>
        <v>-0.44449383264807196</v>
      </c>
      <c r="S269" s="18">
        <v>143.5</v>
      </c>
      <c r="T269" s="18">
        <v>600</v>
      </c>
      <c r="U269" s="18">
        <f>T269*Q269</f>
        <v>29994000</v>
      </c>
      <c r="V269" s="19">
        <f t="shared" si="12"/>
        <v>4.1811846689895473</v>
      </c>
      <c r="W269" s="19">
        <f>IFERROR(U269/(S269*P269),"")</f>
        <v>2.3226738704610228</v>
      </c>
      <c r="X269" s="12">
        <v>129</v>
      </c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>
        <v>17</v>
      </c>
      <c r="AJ269" s="12">
        <v>2</v>
      </c>
      <c r="AK269" s="12"/>
      <c r="AL269" s="12"/>
      <c r="AM269" s="12"/>
      <c r="AN269" s="12"/>
      <c r="AO269" s="12"/>
      <c r="AP269" s="12"/>
      <c r="AQ269" s="12"/>
      <c r="AR269" s="12" t="e">
        <v>#N/A</v>
      </c>
      <c r="AS269" s="12" t="e">
        <v>#N/A</v>
      </c>
    </row>
    <row r="270" spans="1:45" x14ac:dyDescent="0.25">
      <c r="A270" s="13">
        <v>45540</v>
      </c>
      <c r="B270" s="13">
        <v>45546</v>
      </c>
      <c r="C270" s="12" t="s">
        <v>44</v>
      </c>
      <c r="D270" s="12" t="s">
        <v>45</v>
      </c>
      <c r="E270" s="12"/>
      <c r="F270" s="12"/>
      <c r="G270" s="12">
        <v>7</v>
      </c>
      <c r="H270" s="12" t="s">
        <v>796</v>
      </c>
      <c r="I270" s="12" t="s">
        <v>797</v>
      </c>
      <c r="J270" s="12" t="s">
        <v>798</v>
      </c>
      <c r="K270" s="12"/>
      <c r="L270" s="12" t="s">
        <v>799</v>
      </c>
      <c r="M270" s="12">
        <v>100003796</v>
      </c>
      <c r="N270" s="12" t="s">
        <v>776</v>
      </c>
      <c r="O270" s="12"/>
      <c r="P270" s="37">
        <v>10490</v>
      </c>
      <c r="Q270" s="37">
        <v>6990</v>
      </c>
      <c r="R270" s="17">
        <f t="shared" si="11"/>
        <v>-0.33365109628217349</v>
      </c>
      <c r="S270" s="18">
        <v>651</v>
      </c>
      <c r="T270" s="18">
        <v>3400</v>
      </c>
      <c r="U270" s="18">
        <f>T270*Q270</f>
        <v>23766000</v>
      </c>
      <c r="V270" s="19">
        <f t="shared" si="12"/>
        <v>5.2227342549923197</v>
      </c>
      <c r="W270" s="19">
        <f>IFERROR(U270/(S270*P270),"")</f>
        <v>3.4801632452236713</v>
      </c>
      <c r="X270" s="12">
        <v>129</v>
      </c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>
        <v>2</v>
      </c>
      <c r="AJ270" s="12" t="e">
        <v>#N/A</v>
      </c>
      <c r="AK270" s="12"/>
      <c r="AL270" s="12"/>
      <c r="AM270" s="12"/>
      <c r="AN270" s="12"/>
      <c r="AO270" s="12"/>
      <c r="AP270" s="12"/>
      <c r="AQ270" s="12"/>
      <c r="AR270" s="12" t="e">
        <v>#N/A</v>
      </c>
      <c r="AS270" s="12" t="e">
        <v>#N/A</v>
      </c>
    </row>
    <row r="271" spans="1:45" x14ac:dyDescent="0.25">
      <c r="A271" s="13">
        <v>45540</v>
      </c>
      <c r="B271" s="13">
        <v>45546</v>
      </c>
      <c r="C271" s="12" t="s">
        <v>44</v>
      </c>
      <c r="D271" s="12" t="s">
        <v>45</v>
      </c>
      <c r="E271" s="12"/>
      <c r="F271" s="12"/>
      <c r="G271" s="12">
        <v>7</v>
      </c>
      <c r="H271" s="12" t="s">
        <v>800</v>
      </c>
      <c r="I271" s="12" t="s">
        <v>801</v>
      </c>
      <c r="J271" s="12" t="s">
        <v>802</v>
      </c>
      <c r="K271" s="12"/>
      <c r="L271" s="12" t="s">
        <v>803</v>
      </c>
      <c r="M271" s="12">
        <v>100003796</v>
      </c>
      <c r="N271" s="12" t="s">
        <v>776</v>
      </c>
      <c r="O271" s="12"/>
      <c r="P271" s="37">
        <v>4990</v>
      </c>
      <c r="Q271" s="37">
        <v>3990</v>
      </c>
      <c r="R271" s="17">
        <f t="shared" si="11"/>
        <v>-0.20040080160320639</v>
      </c>
      <c r="S271" s="18">
        <v>900</v>
      </c>
      <c r="T271" s="18">
        <v>2000</v>
      </c>
      <c r="U271" s="18">
        <f>T271*Q271</f>
        <v>7980000</v>
      </c>
      <c r="V271" s="19">
        <f t="shared" si="12"/>
        <v>2.2222222222222223</v>
      </c>
      <c r="W271" s="19">
        <f>IFERROR(U271/(S271*P271),"")</f>
        <v>1.7768871075484303</v>
      </c>
      <c r="X271" s="12">
        <v>129</v>
      </c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>
        <v>17</v>
      </c>
      <c r="AJ271" s="12">
        <v>4</v>
      </c>
      <c r="AK271" s="12"/>
      <c r="AL271" s="12"/>
      <c r="AM271" s="12"/>
      <c r="AN271" s="12"/>
      <c r="AO271" s="12"/>
      <c r="AP271" s="12"/>
      <c r="AQ271" s="12"/>
      <c r="AR271" s="12" t="e">
        <v>#N/A</v>
      </c>
      <c r="AS271" s="12" t="e">
        <v>#N/A</v>
      </c>
    </row>
    <row r="272" spans="1:45" x14ac:dyDescent="0.25">
      <c r="A272" s="13">
        <v>45540</v>
      </c>
      <c r="B272" s="13">
        <v>45546</v>
      </c>
      <c r="C272" s="12" t="s">
        <v>44</v>
      </c>
      <c r="D272" s="12" t="s">
        <v>45</v>
      </c>
      <c r="E272" s="12"/>
      <c r="F272" s="12"/>
      <c r="G272" s="12">
        <v>7</v>
      </c>
      <c r="H272" s="12" t="s">
        <v>804</v>
      </c>
      <c r="I272" s="12" t="s">
        <v>805</v>
      </c>
      <c r="J272" s="12" t="s">
        <v>806</v>
      </c>
      <c r="K272" s="12"/>
      <c r="L272" s="12" t="s">
        <v>803</v>
      </c>
      <c r="M272" s="12">
        <v>100003796</v>
      </c>
      <c r="N272" s="12" t="s">
        <v>776</v>
      </c>
      <c r="O272" s="12"/>
      <c r="P272" s="37">
        <v>4990</v>
      </c>
      <c r="Q272" s="37">
        <v>3990</v>
      </c>
      <c r="R272" s="17">
        <f t="shared" si="11"/>
        <v>-0.20040080160320639</v>
      </c>
      <c r="S272" s="18">
        <v>1424.5</v>
      </c>
      <c r="T272" s="18">
        <v>2650</v>
      </c>
      <c r="U272" s="18">
        <f>T272*Q272</f>
        <v>10573500</v>
      </c>
      <c r="V272" s="19">
        <f t="shared" si="12"/>
        <v>1.8603018603018604</v>
      </c>
      <c r="W272" s="19">
        <f>IFERROR(U272/(S272*P272),"")</f>
        <v>1.4874958762734314</v>
      </c>
      <c r="X272" s="12">
        <v>129</v>
      </c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>
        <v>17</v>
      </c>
      <c r="AJ272" s="12">
        <v>4</v>
      </c>
      <c r="AK272" s="12"/>
      <c r="AL272" s="12"/>
      <c r="AM272" s="12"/>
      <c r="AN272" s="12"/>
      <c r="AO272" s="12"/>
      <c r="AP272" s="12"/>
      <c r="AQ272" s="12"/>
      <c r="AR272" s="12" t="e">
        <v>#N/A</v>
      </c>
      <c r="AS272" s="12" t="e">
        <v>#N/A</v>
      </c>
    </row>
    <row r="273" spans="1:45" x14ac:dyDescent="0.25">
      <c r="A273" s="13">
        <v>45540</v>
      </c>
      <c r="B273" s="13">
        <v>45546</v>
      </c>
      <c r="C273" s="12" t="s">
        <v>44</v>
      </c>
      <c r="D273" s="12" t="s">
        <v>45</v>
      </c>
      <c r="E273" s="12"/>
      <c r="F273" s="12"/>
      <c r="G273" s="12">
        <v>7</v>
      </c>
      <c r="H273" s="12" t="s">
        <v>807</v>
      </c>
      <c r="I273" s="12" t="s">
        <v>808</v>
      </c>
      <c r="J273" s="12" t="s">
        <v>809</v>
      </c>
      <c r="K273" s="12"/>
      <c r="L273" s="12" t="s">
        <v>803</v>
      </c>
      <c r="M273" s="12">
        <v>100003796</v>
      </c>
      <c r="N273" s="12" t="s">
        <v>776</v>
      </c>
      <c r="O273" s="12"/>
      <c r="P273" s="37">
        <v>4990</v>
      </c>
      <c r="Q273" s="37">
        <v>3990</v>
      </c>
      <c r="R273" s="17">
        <f t="shared" si="11"/>
        <v>-0.20040080160320639</v>
      </c>
      <c r="S273" s="18">
        <v>1200</v>
      </c>
      <c r="T273" s="18">
        <v>2400</v>
      </c>
      <c r="U273" s="18">
        <f>T273*Q273</f>
        <v>9576000</v>
      </c>
      <c r="V273" s="19">
        <f t="shared" si="12"/>
        <v>2</v>
      </c>
      <c r="W273" s="19">
        <f>IFERROR(U273/(S273*P273),"")</f>
        <v>1.5991983967935872</v>
      </c>
      <c r="X273" s="12">
        <v>129</v>
      </c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>
        <v>17</v>
      </c>
      <c r="AJ273" s="12">
        <v>4</v>
      </c>
      <c r="AK273" s="12"/>
      <c r="AL273" s="12"/>
      <c r="AM273" s="12"/>
      <c r="AN273" s="12"/>
      <c r="AO273" s="12"/>
      <c r="AP273" s="12"/>
      <c r="AQ273" s="12"/>
      <c r="AR273" s="12" t="e">
        <v>#N/A</v>
      </c>
      <c r="AS273" s="12" t="e">
        <v>#N/A</v>
      </c>
    </row>
    <row r="274" spans="1:45" x14ac:dyDescent="0.25">
      <c r="A274" s="13">
        <v>45540</v>
      </c>
      <c r="B274" s="13">
        <v>45546</v>
      </c>
      <c r="C274" s="12" t="s">
        <v>44</v>
      </c>
      <c r="D274" s="12" t="s">
        <v>45</v>
      </c>
      <c r="E274" s="12"/>
      <c r="F274" s="12"/>
      <c r="G274" s="26">
        <v>20</v>
      </c>
      <c r="H274" s="26" t="s">
        <v>810</v>
      </c>
      <c r="I274" s="40">
        <v>6920354811869</v>
      </c>
      <c r="J274" s="26" t="s">
        <v>811</v>
      </c>
      <c r="K274" s="26" t="s">
        <v>812</v>
      </c>
      <c r="L274" s="26" t="s">
        <v>670</v>
      </c>
      <c r="M274" s="26">
        <v>900000009</v>
      </c>
      <c r="N274" s="26" t="s">
        <v>58</v>
      </c>
      <c r="O274" s="26"/>
      <c r="P274" s="24">
        <v>52990</v>
      </c>
      <c r="Q274" s="24">
        <v>39990</v>
      </c>
      <c r="R274" s="17">
        <f t="shared" si="11"/>
        <v>-0.24532930741649372</v>
      </c>
      <c r="S274" s="18">
        <v>441</v>
      </c>
      <c r="T274" s="18">
        <v>1014</v>
      </c>
      <c r="U274" s="18">
        <f>T274*Q274</f>
        <v>40549860</v>
      </c>
      <c r="V274" s="19">
        <f t="shared" si="12"/>
        <v>2.2993197278911564</v>
      </c>
      <c r="W274" s="19">
        <f>IFERROR(U274/(S274*P274),"")</f>
        <v>1.7352292115185384</v>
      </c>
      <c r="X274" s="12">
        <v>129</v>
      </c>
      <c r="Y274" s="12"/>
      <c r="Z274" s="12"/>
      <c r="AA274" s="12"/>
      <c r="AB274" s="12"/>
      <c r="AC274" s="12" t="s">
        <v>541</v>
      </c>
      <c r="AD274" s="12"/>
      <c r="AE274" s="12"/>
      <c r="AF274" s="12"/>
      <c r="AG274" s="12"/>
      <c r="AH274" s="12"/>
      <c r="AI274" s="12">
        <v>17</v>
      </c>
      <c r="AJ274" s="12">
        <v>4</v>
      </c>
      <c r="AK274" s="12"/>
      <c r="AL274" s="12"/>
      <c r="AM274" s="12"/>
      <c r="AN274" s="12"/>
      <c r="AO274" s="12"/>
      <c r="AP274" s="12"/>
      <c r="AQ274" s="12"/>
      <c r="AR274" s="12" t="e">
        <v>#N/A</v>
      </c>
      <c r="AS274" s="12" t="e">
        <v>#N/A</v>
      </c>
    </row>
    <row r="275" spans="1:45" x14ac:dyDescent="0.25">
      <c r="A275" s="13">
        <v>45540</v>
      </c>
      <c r="B275" s="13">
        <v>45546</v>
      </c>
      <c r="C275" s="12" t="s">
        <v>44</v>
      </c>
      <c r="D275" s="12" t="s">
        <v>45</v>
      </c>
      <c r="E275" s="12"/>
      <c r="F275" s="12"/>
      <c r="G275" s="26">
        <v>20</v>
      </c>
      <c r="H275" s="26" t="s">
        <v>813</v>
      </c>
      <c r="I275" s="40">
        <v>7891024123478</v>
      </c>
      <c r="J275" s="26" t="s">
        <v>814</v>
      </c>
      <c r="K275" s="26" t="s">
        <v>812</v>
      </c>
      <c r="L275" s="26" t="s">
        <v>670</v>
      </c>
      <c r="M275" s="26">
        <v>900000009</v>
      </c>
      <c r="N275" s="26" t="s">
        <v>58</v>
      </c>
      <c r="O275" s="26"/>
      <c r="P275" s="24">
        <v>53990</v>
      </c>
      <c r="Q275" s="24">
        <v>40490</v>
      </c>
      <c r="R275" s="17">
        <f t="shared" si="11"/>
        <v>-0.25004630487127244</v>
      </c>
      <c r="S275" s="18">
        <v>14</v>
      </c>
      <c r="T275" s="18">
        <v>40</v>
      </c>
      <c r="U275" s="18">
        <f>T275*Q275</f>
        <v>1619600</v>
      </c>
      <c r="V275" s="19">
        <f t="shared" si="12"/>
        <v>2.8571428571428572</v>
      </c>
      <c r="W275" s="19">
        <f>IFERROR(U275/(S275*P275),"")</f>
        <v>2.1427248432249359</v>
      </c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 t="e">
        <v>#N/A</v>
      </c>
      <c r="AJ275" s="12" t="e">
        <v>#N/A</v>
      </c>
      <c r="AK275" s="12"/>
      <c r="AL275" s="12"/>
      <c r="AM275" s="12"/>
      <c r="AN275" s="12"/>
      <c r="AO275" s="12"/>
      <c r="AP275" s="12"/>
      <c r="AQ275" s="12"/>
      <c r="AR275" s="12" t="e">
        <v>#N/A</v>
      </c>
      <c r="AS275" s="12" t="e">
        <v>#N/A</v>
      </c>
    </row>
    <row r="276" spans="1:45" x14ac:dyDescent="0.25">
      <c r="A276" s="13">
        <v>45540</v>
      </c>
      <c r="B276" s="13">
        <v>45546</v>
      </c>
      <c r="C276" s="12" t="s">
        <v>44</v>
      </c>
      <c r="D276" s="12" t="s">
        <v>45</v>
      </c>
      <c r="E276" s="12"/>
      <c r="F276" s="12"/>
      <c r="G276" s="26">
        <v>20</v>
      </c>
      <c r="H276" s="26" t="s">
        <v>815</v>
      </c>
      <c r="I276" s="40">
        <v>6920354835889</v>
      </c>
      <c r="J276" s="26" t="s">
        <v>816</v>
      </c>
      <c r="K276" s="26" t="s">
        <v>812</v>
      </c>
      <c r="L276" s="26" t="s">
        <v>670</v>
      </c>
      <c r="M276" s="26">
        <v>900000009</v>
      </c>
      <c r="N276" s="26" t="s">
        <v>58</v>
      </c>
      <c r="O276" s="26"/>
      <c r="P276" s="24">
        <v>44490</v>
      </c>
      <c r="Q276" s="24">
        <v>33490</v>
      </c>
      <c r="R276" s="17">
        <f t="shared" si="11"/>
        <v>-0.24724657226342994</v>
      </c>
      <c r="S276" s="18">
        <v>168</v>
      </c>
      <c r="T276" s="18">
        <v>333</v>
      </c>
      <c r="U276" s="18">
        <f>T276*Q276</f>
        <v>11152170</v>
      </c>
      <c r="V276" s="19">
        <f t="shared" si="12"/>
        <v>1.9821428571428572</v>
      </c>
      <c r="W276" s="19">
        <f>IFERROR(U276/(S276*P276),"")</f>
        <v>1.4920648299778441</v>
      </c>
      <c r="X276" s="12">
        <v>129</v>
      </c>
      <c r="Y276" s="12"/>
      <c r="Z276" s="12"/>
      <c r="AA276" s="12"/>
      <c r="AB276" s="12">
        <v>1</v>
      </c>
      <c r="AC276" s="12"/>
      <c r="AD276" s="12"/>
      <c r="AE276" s="12"/>
      <c r="AF276" s="12"/>
      <c r="AG276" s="12"/>
      <c r="AH276" s="12"/>
      <c r="AI276" s="12">
        <v>2</v>
      </c>
      <c r="AJ276" s="12">
        <v>4</v>
      </c>
      <c r="AK276" s="12"/>
      <c r="AL276" s="12"/>
      <c r="AM276" s="12"/>
      <c r="AN276" s="12"/>
      <c r="AO276" s="12"/>
      <c r="AP276" s="12"/>
      <c r="AQ276" s="12"/>
      <c r="AR276" s="12" t="e">
        <v>#N/A</v>
      </c>
      <c r="AS276" s="12" t="e">
        <v>#N/A</v>
      </c>
    </row>
    <row r="277" spans="1:45" x14ac:dyDescent="0.25">
      <c r="A277" s="13">
        <v>45540</v>
      </c>
      <c r="B277" s="13">
        <v>45546</v>
      </c>
      <c r="C277" s="12" t="s">
        <v>44</v>
      </c>
      <c r="D277" s="12" t="s">
        <v>45</v>
      </c>
      <c r="E277" s="12"/>
      <c r="F277" s="12"/>
      <c r="G277" s="26">
        <v>20</v>
      </c>
      <c r="H277" s="26" t="s">
        <v>817</v>
      </c>
      <c r="I277" s="40">
        <v>6920354805851</v>
      </c>
      <c r="J277" s="26" t="s">
        <v>818</v>
      </c>
      <c r="K277" s="26" t="s">
        <v>819</v>
      </c>
      <c r="L277" s="26" t="s">
        <v>670</v>
      </c>
      <c r="M277" s="26">
        <v>900000009</v>
      </c>
      <c r="N277" s="26" t="s">
        <v>58</v>
      </c>
      <c r="O277" s="26"/>
      <c r="P277" s="24">
        <v>32990</v>
      </c>
      <c r="Q277" s="24">
        <v>26490</v>
      </c>
      <c r="R277" s="17">
        <f t="shared" si="11"/>
        <v>-0.19702940284934833</v>
      </c>
      <c r="S277" s="18">
        <v>870</v>
      </c>
      <c r="T277" s="18">
        <v>1705</v>
      </c>
      <c r="U277" s="18">
        <f>T277*Q277</f>
        <v>45165450</v>
      </c>
      <c r="V277" s="19">
        <f t="shared" si="12"/>
        <v>1.9597701149425288</v>
      </c>
      <c r="W277" s="19">
        <f>IFERROR(U277/(S277*P277),"")</f>
        <v>1.5736377794734036</v>
      </c>
      <c r="X277" s="12">
        <v>129</v>
      </c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>
        <v>17</v>
      </c>
      <c r="AJ277" s="12">
        <v>4</v>
      </c>
      <c r="AK277" s="12"/>
      <c r="AL277" s="12"/>
      <c r="AM277" s="12"/>
      <c r="AN277" s="12"/>
      <c r="AO277" s="12"/>
      <c r="AP277" s="12"/>
      <c r="AQ277" s="12"/>
      <c r="AR277" s="12" t="e">
        <v>#N/A</v>
      </c>
      <c r="AS277" s="12" t="e">
        <v>#N/A</v>
      </c>
    </row>
    <row r="278" spans="1:45" x14ac:dyDescent="0.25">
      <c r="A278" s="13">
        <v>45540</v>
      </c>
      <c r="B278" s="13">
        <v>45546</v>
      </c>
      <c r="C278" s="12" t="s">
        <v>44</v>
      </c>
      <c r="D278" s="12" t="s">
        <v>45</v>
      </c>
      <c r="E278" s="12"/>
      <c r="F278" s="12"/>
      <c r="G278" s="26">
        <v>20</v>
      </c>
      <c r="H278" s="26" t="s">
        <v>820</v>
      </c>
      <c r="I278" s="40">
        <v>6920354828300</v>
      </c>
      <c r="J278" s="26" t="s">
        <v>821</v>
      </c>
      <c r="K278" s="26" t="s">
        <v>812</v>
      </c>
      <c r="L278" s="26" t="s">
        <v>670</v>
      </c>
      <c r="M278" s="26">
        <v>900000009</v>
      </c>
      <c r="N278" s="26" t="s">
        <v>58</v>
      </c>
      <c r="O278" s="26"/>
      <c r="P278" s="24">
        <v>36990</v>
      </c>
      <c r="Q278" s="24">
        <v>25990</v>
      </c>
      <c r="R278" s="17">
        <f t="shared" si="11"/>
        <v>-0.29737766964044332</v>
      </c>
      <c r="S278" s="18">
        <v>28</v>
      </c>
      <c r="T278" s="18">
        <v>77</v>
      </c>
      <c r="U278" s="18">
        <f>T278*Q278</f>
        <v>2001230</v>
      </c>
      <c r="V278" s="19">
        <f t="shared" si="12"/>
        <v>2.75</v>
      </c>
      <c r="W278" s="19">
        <f>IFERROR(U278/(S278*P278),"")</f>
        <v>1.9322114084887807</v>
      </c>
      <c r="X278" s="12">
        <v>8</v>
      </c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 t="e">
        <v>#N/A</v>
      </c>
      <c r="AJ278" s="12" t="e">
        <v>#N/A</v>
      </c>
      <c r="AK278" s="12"/>
      <c r="AL278" s="12"/>
      <c r="AM278" s="12"/>
      <c r="AN278" s="12"/>
      <c r="AO278" s="12"/>
      <c r="AP278" s="12"/>
      <c r="AQ278" s="12"/>
      <c r="AR278" s="12" t="e">
        <v>#N/A</v>
      </c>
      <c r="AS278" s="12" t="e">
        <v>#N/A</v>
      </c>
    </row>
    <row r="279" spans="1:45" x14ac:dyDescent="0.25">
      <c r="A279" s="13">
        <v>45540</v>
      </c>
      <c r="B279" s="13">
        <v>45546</v>
      </c>
      <c r="C279" s="12" t="s">
        <v>44</v>
      </c>
      <c r="D279" s="12" t="s">
        <v>45</v>
      </c>
      <c r="E279" s="12"/>
      <c r="F279" s="12"/>
      <c r="G279" s="26">
        <v>20</v>
      </c>
      <c r="H279" s="26" t="s">
        <v>822</v>
      </c>
      <c r="I279" s="40">
        <v>6920354817076</v>
      </c>
      <c r="J279" s="26" t="s">
        <v>823</v>
      </c>
      <c r="K279" s="26" t="s">
        <v>824</v>
      </c>
      <c r="L279" s="26" t="s">
        <v>670</v>
      </c>
      <c r="M279" s="26">
        <v>900000009</v>
      </c>
      <c r="N279" s="26" t="s">
        <v>58</v>
      </c>
      <c r="O279" s="26"/>
      <c r="P279" s="24">
        <v>42990</v>
      </c>
      <c r="Q279" s="24">
        <v>34490</v>
      </c>
      <c r="R279" s="17">
        <f t="shared" si="11"/>
        <v>-0.19772040009304492</v>
      </c>
      <c r="S279" s="18">
        <v>301</v>
      </c>
      <c r="T279" s="18">
        <v>774</v>
      </c>
      <c r="U279" s="18">
        <f>T279*Q279</f>
        <v>26695260</v>
      </c>
      <c r="V279" s="19">
        <f t="shared" si="12"/>
        <v>2.5714285714285716</v>
      </c>
      <c r="W279" s="19">
        <f>IFERROR(U279/(S279*P279),"")</f>
        <v>2.0630046854750272</v>
      </c>
      <c r="X279" s="12">
        <v>129</v>
      </c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>
        <v>2</v>
      </c>
      <c r="AJ279" s="12">
        <v>4</v>
      </c>
      <c r="AK279" s="12"/>
      <c r="AL279" s="12"/>
      <c r="AM279" s="12"/>
      <c r="AN279" s="12"/>
      <c r="AO279" s="12"/>
      <c r="AP279" s="12"/>
      <c r="AQ279" s="12"/>
      <c r="AR279" s="12" t="e">
        <v>#N/A</v>
      </c>
      <c r="AS279" s="12" t="e">
        <v>#N/A</v>
      </c>
    </row>
    <row r="280" spans="1:45" x14ac:dyDescent="0.25">
      <c r="A280" s="13">
        <v>45540</v>
      </c>
      <c r="B280" s="13">
        <v>45546</v>
      </c>
      <c r="C280" s="12" t="s">
        <v>44</v>
      </c>
      <c r="D280" s="12" t="s">
        <v>45</v>
      </c>
      <c r="E280" s="12"/>
      <c r="F280" s="12"/>
      <c r="G280" s="26">
        <v>20</v>
      </c>
      <c r="H280" s="26" t="s">
        <v>825</v>
      </c>
      <c r="I280" s="40">
        <v>6920354831966</v>
      </c>
      <c r="J280" s="26" t="s">
        <v>826</v>
      </c>
      <c r="K280" s="26" t="s">
        <v>824</v>
      </c>
      <c r="L280" s="26" t="s">
        <v>670</v>
      </c>
      <c r="M280" s="26">
        <v>900000009</v>
      </c>
      <c r="N280" s="26" t="s">
        <v>58</v>
      </c>
      <c r="O280" s="26"/>
      <c r="P280" s="24">
        <v>42990</v>
      </c>
      <c r="Q280" s="24">
        <v>34490</v>
      </c>
      <c r="R280" s="17">
        <f t="shared" si="11"/>
        <v>-0.19772040009304492</v>
      </c>
      <c r="S280" s="18">
        <v>140</v>
      </c>
      <c r="T280" s="18">
        <v>520</v>
      </c>
      <c r="U280" s="18">
        <f>T280*Q280</f>
        <v>17934800</v>
      </c>
      <c r="V280" s="19">
        <f t="shared" si="12"/>
        <v>3.7142857142857144</v>
      </c>
      <c r="W280" s="19">
        <f>IFERROR(U280/(S280*P280),"")</f>
        <v>2.9798956567972619</v>
      </c>
      <c r="X280" s="12">
        <v>98</v>
      </c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>
        <v>1</v>
      </c>
      <c r="AJ280" s="12" t="e">
        <v>#N/A</v>
      </c>
      <c r="AK280" s="12"/>
      <c r="AL280" s="12"/>
      <c r="AM280" s="12"/>
      <c r="AN280" s="12"/>
      <c r="AO280" s="12"/>
      <c r="AP280" s="12"/>
      <c r="AQ280" s="12"/>
      <c r="AR280" s="12" t="e">
        <v>#N/A</v>
      </c>
      <c r="AS280" s="12" t="e">
        <v>#N/A</v>
      </c>
    </row>
    <row r="281" spans="1:45" x14ac:dyDescent="0.25">
      <c r="A281" s="13">
        <v>45540</v>
      </c>
      <c r="B281" s="13">
        <v>45546</v>
      </c>
      <c r="C281" s="12" t="s">
        <v>44</v>
      </c>
      <c r="D281" s="12" t="s">
        <v>45</v>
      </c>
      <c r="E281" s="12"/>
      <c r="F281" s="12"/>
      <c r="G281" s="26">
        <v>20</v>
      </c>
      <c r="H281" s="26" t="s">
        <v>827</v>
      </c>
      <c r="I281" s="40">
        <v>8718951408371</v>
      </c>
      <c r="J281" s="26" t="s">
        <v>828</v>
      </c>
      <c r="K281" s="26"/>
      <c r="L281" s="26" t="s">
        <v>670</v>
      </c>
      <c r="M281" s="26">
        <v>900000009</v>
      </c>
      <c r="N281" s="26" t="s">
        <v>58</v>
      </c>
      <c r="O281" s="26"/>
      <c r="P281" s="24">
        <v>66490</v>
      </c>
      <c r="Q281" s="24">
        <v>53490</v>
      </c>
      <c r="R281" s="17">
        <f t="shared" si="11"/>
        <v>-0.1955181230260189</v>
      </c>
      <c r="S281" s="18">
        <v>73.5</v>
      </c>
      <c r="T281" s="18">
        <v>115</v>
      </c>
      <c r="U281" s="18">
        <f>T281*Q281</f>
        <v>6151350</v>
      </c>
      <c r="V281" s="19">
        <f t="shared" si="12"/>
        <v>1.564625850340136</v>
      </c>
      <c r="W281" s="19">
        <f>IFERROR(U281/(S281*P281),"")</f>
        <v>1.2587131408436438</v>
      </c>
      <c r="X281" s="12">
        <v>98</v>
      </c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>
        <v>1</v>
      </c>
      <c r="AJ281" s="12" t="e">
        <v>#N/A</v>
      </c>
      <c r="AK281" s="12"/>
      <c r="AL281" s="12"/>
      <c r="AM281" s="12"/>
      <c r="AN281" s="12"/>
      <c r="AO281" s="12"/>
      <c r="AP281" s="12"/>
      <c r="AQ281" s="12"/>
      <c r="AR281" s="12" t="e">
        <v>#N/A</v>
      </c>
      <c r="AS281" s="12" t="e">
        <v>#N/A</v>
      </c>
    </row>
    <row r="282" spans="1:45" x14ac:dyDescent="0.25">
      <c r="A282" s="13">
        <v>45540</v>
      </c>
      <c r="B282" s="13">
        <v>45546</v>
      </c>
      <c r="C282" s="12" t="s">
        <v>44</v>
      </c>
      <c r="D282" s="12" t="s">
        <v>45</v>
      </c>
      <c r="E282" s="12"/>
      <c r="F282" s="12"/>
      <c r="G282" s="26">
        <v>20</v>
      </c>
      <c r="H282" s="26" t="s">
        <v>829</v>
      </c>
      <c r="I282" s="40">
        <v>8718951428157</v>
      </c>
      <c r="J282" s="26" t="s">
        <v>830</v>
      </c>
      <c r="K282" s="26"/>
      <c r="L282" s="26" t="s">
        <v>670</v>
      </c>
      <c r="M282" s="26">
        <v>900000009</v>
      </c>
      <c r="N282" s="26" t="s">
        <v>58</v>
      </c>
      <c r="O282" s="26"/>
      <c r="P282" s="24">
        <v>57490</v>
      </c>
      <c r="Q282" s="24">
        <v>45990</v>
      </c>
      <c r="R282" s="17">
        <f t="shared" si="11"/>
        <v>-0.20003478865889723</v>
      </c>
      <c r="S282" s="18">
        <v>45.5</v>
      </c>
      <c r="T282" s="18">
        <v>75</v>
      </c>
      <c r="U282" s="18">
        <f>T282*Q282</f>
        <v>3449250</v>
      </c>
      <c r="V282" s="19">
        <f t="shared" si="12"/>
        <v>1.6483516483516483</v>
      </c>
      <c r="W282" s="19">
        <f>IFERROR(U282/(S282*P282),"")</f>
        <v>1.3186239747380815</v>
      </c>
      <c r="X282" s="12">
        <v>45</v>
      </c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 t="e">
        <v>#N/A</v>
      </c>
      <c r="AJ282" s="12" t="e">
        <v>#N/A</v>
      </c>
      <c r="AK282" s="12"/>
      <c r="AL282" s="12"/>
      <c r="AM282" s="12"/>
      <c r="AN282" s="12"/>
      <c r="AO282" s="12"/>
      <c r="AP282" s="12"/>
      <c r="AQ282" s="12"/>
      <c r="AR282" s="12" t="e">
        <v>#N/A</v>
      </c>
      <c r="AS282" s="12" t="e">
        <v>#N/A</v>
      </c>
    </row>
    <row r="283" spans="1:45" x14ac:dyDescent="0.25">
      <c r="A283" s="13">
        <v>45540</v>
      </c>
      <c r="B283" s="13">
        <v>45546</v>
      </c>
      <c r="C283" s="12" t="s">
        <v>44</v>
      </c>
      <c r="D283" s="12" t="s">
        <v>45</v>
      </c>
      <c r="E283" s="12"/>
      <c r="F283" s="12"/>
      <c r="G283" s="26">
        <v>20</v>
      </c>
      <c r="H283" s="26" t="s">
        <v>831</v>
      </c>
      <c r="I283" s="40">
        <v>6910021100099</v>
      </c>
      <c r="J283" s="26" t="s">
        <v>832</v>
      </c>
      <c r="K283" s="26"/>
      <c r="L283" s="26" t="s">
        <v>670</v>
      </c>
      <c r="M283" s="26">
        <v>900000009</v>
      </c>
      <c r="N283" s="26" t="s">
        <v>58</v>
      </c>
      <c r="O283" s="26"/>
      <c r="P283" s="24">
        <v>36990</v>
      </c>
      <c r="Q283" s="24">
        <v>29990</v>
      </c>
      <c r="R283" s="17">
        <f t="shared" si="11"/>
        <v>-0.18924033522573669</v>
      </c>
      <c r="S283" s="18">
        <v>129.5</v>
      </c>
      <c r="T283" s="18">
        <v>273</v>
      </c>
      <c r="U283" s="18">
        <f>T283*Q283</f>
        <v>8187270</v>
      </c>
      <c r="V283" s="19">
        <f t="shared" si="12"/>
        <v>2.1081081081081079</v>
      </c>
      <c r="W283" s="19">
        <f>IFERROR(U283/(S283*P283),"")</f>
        <v>1.7091690230376362</v>
      </c>
      <c r="X283" s="12">
        <v>129</v>
      </c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>
        <v>2</v>
      </c>
      <c r="AJ283" s="12" t="e">
        <v>#N/A</v>
      </c>
      <c r="AK283" s="12"/>
      <c r="AL283" s="12"/>
      <c r="AM283" s="12"/>
      <c r="AN283" s="12"/>
      <c r="AO283" s="12"/>
      <c r="AP283" s="12"/>
      <c r="AQ283" s="12"/>
      <c r="AR283" s="12" t="e">
        <v>#N/A</v>
      </c>
      <c r="AS283" s="12" t="e">
        <v>#N/A</v>
      </c>
    </row>
    <row r="284" spans="1:45" x14ac:dyDescent="0.25">
      <c r="A284" s="13">
        <v>45540</v>
      </c>
      <c r="B284" s="13">
        <v>45546</v>
      </c>
      <c r="C284" s="12" t="s">
        <v>44</v>
      </c>
      <c r="D284" s="12" t="s">
        <v>45</v>
      </c>
      <c r="E284" s="12"/>
      <c r="F284" s="12"/>
      <c r="G284" s="26">
        <v>20</v>
      </c>
      <c r="H284" s="26" t="s">
        <v>833</v>
      </c>
      <c r="I284" s="40">
        <v>8718951508927</v>
      </c>
      <c r="J284" s="26" t="s">
        <v>834</v>
      </c>
      <c r="K284" s="26"/>
      <c r="L284" s="26" t="s">
        <v>670</v>
      </c>
      <c r="M284" s="26">
        <v>900000009</v>
      </c>
      <c r="N284" s="26" t="s">
        <v>58</v>
      </c>
      <c r="O284" s="26"/>
      <c r="P284" s="24">
        <v>19990</v>
      </c>
      <c r="Q284" s="24">
        <v>14990</v>
      </c>
      <c r="R284" s="17">
        <f t="shared" si="11"/>
        <v>-0.25012506253126565</v>
      </c>
      <c r="S284" s="18">
        <v>164.5</v>
      </c>
      <c r="T284" s="18">
        <v>321</v>
      </c>
      <c r="U284" s="18">
        <f>T284*Q284</f>
        <v>4811790</v>
      </c>
      <c r="V284" s="19">
        <f t="shared" si="12"/>
        <v>1.9513677811550152</v>
      </c>
      <c r="W284" s="19">
        <f>IFERROR(U284/(S284*P284),"")</f>
        <v>1.46328179287212</v>
      </c>
      <c r="X284" s="12">
        <v>98</v>
      </c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>
        <v>1</v>
      </c>
      <c r="AJ284" s="12" t="e">
        <v>#N/A</v>
      </c>
      <c r="AK284" s="12"/>
      <c r="AL284" s="12"/>
      <c r="AM284" s="12"/>
      <c r="AN284" s="12"/>
      <c r="AO284" s="12"/>
      <c r="AP284" s="12"/>
      <c r="AQ284" s="12"/>
      <c r="AR284" s="12" t="e">
        <v>#N/A</v>
      </c>
      <c r="AS284" s="12" t="e">
        <v>#N/A</v>
      </c>
    </row>
    <row r="285" spans="1:45" x14ac:dyDescent="0.25">
      <c r="A285" s="13">
        <v>45540</v>
      </c>
      <c r="B285" s="13">
        <v>45546</v>
      </c>
      <c r="C285" s="12" t="s">
        <v>44</v>
      </c>
      <c r="D285" s="12" t="s">
        <v>45</v>
      </c>
      <c r="E285" s="12"/>
      <c r="F285" s="12"/>
      <c r="G285" s="26">
        <v>20</v>
      </c>
      <c r="H285" s="26" t="s">
        <v>835</v>
      </c>
      <c r="I285" s="40">
        <v>8718951508897</v>
      </c>
      <c r="J285" s="26" t="s">
        <v>836</v>
      </c>
      <c r="K285" s="26"/>
      <c r="L285" s="26" t="s">
        <v>670</v>
      </c>
      <c r="M285" s="26">
        <v>900000009</v>
      </c>
      <c r="N285" s="26" t="s">
        <v>58</v>
      </c>
      <c r="O285" s="26"/>
      <c r="P285" s="24">
        <v>19990</v>
      </c>
      <c r="Q285" s="24">
        <v>14990</v>
      </c>
      <c r="R285" s="17">
        <f t="shared" si="11"/>
        <v>-0.25012506253126565</v>
      </c>
      <c r="S285" s="18">
        <v>322</v>
      </c>
      <c r="T285" s="18">
        <v>641</v>
      </c>
      <c r="U285" s="18">
        <f>T285*Q285</f>
        <v>9608590</v>
      </c>
      <c r="V285" s="19">
        <f t="shared" si="12"/>
        <v>1.9906832298136645</v>
      </c>
      <c r="W285" s="19">
        <f>IFERROR(U285/(S285*P285),"")</f>
        <v>1.49276346247658</v>
      </c>
      <c r="X285" s="12">
        <v>98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>
        <v>1</v>
      </c>
      <c r="AJ285" s="12">
        <v>4</v>
      </c>
      <c r="AK285" s="12"/>
      <c r="AL285" s="12"/>
      <c r="AM285" s="12"/>
      <c r="AN285" s="12"/>
      <c r="AO285" s="12"/>
      <c r="AP285" s="12"/>
      <c r="AQ285" s="12"/>
      <c r="AR285" s="12" t="e">
        <v>#N/A</v>
      </c>
      <c r="AS285" s="12" t="e">
        <v>#N/A</v>
      </c>
    </row>
    <row r="286" spans="1:45" x14ac:dyDescent="0.25">
      <c r="A286" s="13">
        <v>45540</v>
      </c>
      <c r="B286" s="13">
        <v>45546</v>
      </c>
      <c r="C286" s="12" t="s">
        <v>44</v>
      </c>
      <c r="D286" s="12" t="s">
        <v>45</v>
      </c>
      <c r="E286" s="12"/>
      <c r="F286" s="12"/>
      <c r="G286" s="26">
        <v>20</v>
      </c>
      <c r="H286" s="26" t="s">
        <v>837</v>
      </c>
      <c r="I286" s="40">
        <v>4011200255905</v>
      </c>
      <c r="J286" s="26" t="s">
        <v>838</v>
      </c>
      <c r="K286" s="26"/>
      <c r="L286" s="26" t="s">
        <v>670</v>
      </c>
      <c r="M286" s="26">
        <v>900000009</v>
      </c>
      <c r="N286" s="26" t="s">
        <v>58</v>
      </c>
      <c r="O286" s="26"/>
      <c r="P286" s="24">
        <v>19490</v>
      </c>
      <c r="Q286" s="24">
        <v>16990</v>
      </c>
      <c r="R286" s="17">
        <f t="shared" si="11"/>
        <v>-0.12827090815802977</v>
      </c>
      <c r="S286" s="18">
        <v>234.5</v>
      </c>
      <c r="T286" s="18">
        <v>380</v>
      </c>
      <c r="U286" s="18">
        <f>T286*Q286</f>
        <v>6456200</v>
      </c>
      <c r="V286" s="19">
        <f t="shared" si="12"/>
        <v>1.6204690831556503</v>
      </c>
      <c r="W286" s="19">
        <f>IFERROR(U286/(S286*P286),"")</f>
        <v>1.4126100422172652</v>
      </c>
      <c r="X286" s="12">
        <v>129</v>
      </c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>
        <v>2</v>
      </c>
      <c r="AJ286" s="12">
        <v>4</v>
      </c>
      <c r="AK286" s="12"/>
      <c r="AL286" s="12"/>
      <c r="AM286" s="12"/>
      <c r="AN286" s="12"/>
      <c r="AO286" s="12"/>
      <c r="AP286" s="12"/>
      <c r="AQ286" s="12"/>
      <c r="AR286" s="12" t="e">
        <v>#N/A</v>
      </c>
      <c r="AS286" s="12" t="e">
        <v>#N/A</v>
      </c>
    </row>
    <row r="287" spans="1:45" x14ac:dyDescent="0.25">
      <c r="A287" s="13">
        <v>45540</v>
      </c>
      <c r="B287" s="13">
        <v>45546</v>
      </c>
      <c r="C287" s="12" t="s">
        <v>44</v>
      </c>
      <c r="D287" s="12" t="s">
        <v>45</v>
      </c>
      <c r="E287" s="12"/>
      <c r="F287" s="12"/>
      <c r="G287" s="26">
        <v>20</v>
      </c>
      <c r="H287" s="26" t="s">
        <v>839</v>
      </c>
      <c r="I287" s="40">
        <v>8718951306899</v>
      </c>
      <c r="J287" s="26" t="s">
        <v>840</v>
      </c>
      <c r="K287" s="26"/>
      <c r="L287" s="26" t="s">
        <v>670</v>
      </c>
      <c r="M287" s="26">
        <v>900000009</v>
      </c>
      <c r="N287" s="26" t="s">
        <v>58</v>
      </c>
      <c r="O287" s="26"/>
      <c r="P287" s="24">
        <v>23990</v>
      </c>
      <c r="Q287" s="24">
        <v>20490</v>
      </c>
      <c r="R287" s="17">
        <f t="shared" si="11"/>
        <v>-0.14589412255106293</v>
      </c>
      <c r="S287" s="18">
        <v>406</v>
      </c>
      <c r="T287" s="18">
        <v>781</v>
      </c>
      <c r="U287" s="18">
        <f>T287*Q287</f>
        <v>16002690</v>
      </c>
      <c r="V287" s="19">
        <f t="shared" si="12"/>
        <v>1.9236453201970443</v>
      </c>
      <c r="W287" s="19">
        <f>IFERROR(U287/(S287*P287),"")</f>
        <v>1.6429967741074381</v>
      </c>
      <c r="X287" s="12">
        <v>129</v>
      </c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>
        <v>2</v>
      </c>
      <c r="AJ287" s="12" t="e">
        <v>#N/A</v>
      </c>
      <c r="AK287" s="12"/>
      <c r="AL287" s="12"/>
      <c r="AM287" s="12"/>
      <c r="AN287" s="12"/>
      <c r="AO287" s="12"/>
      <c r="AP287" s="12"/>
      <c r="AQ287" s="12"/>
      <c r="AR287" s="12" t="e">
        <v>#N/A</v>
      </c>
      <c r="AS287" s="12" t="e">
        <v>#N/A</v>
      </c>
    </row>
    <row r="288" spans="1:45" x14ac:dyDescent="0.25">
      <c r="A288" s="13">
        <v>45540</v>
      </c>
      <c r="B288" s="13">
        <v>45546</v>
      </c>
      <c r="C288" s="12" t="s">
        <v>44</v>
      </c>
      <c r="D288" s="12" t="s">
        <v>45</v>
      </c>
      <c r="E288" s="12"/>
      <c r="F288" s="12"/>
      <c r="G288" s="26">
        <v>20</v>
      </c>
      <c r="H288" s="26" t="s">
        <v>841</v>
      </c>
      <c r="I288" s="40">
        <v>8718951149922</v>
      </c>
      <c r="J288" s="26" t="s">
        <v>842</v>
      </c>
      <c r="K288" s="26"/>
      <c r="L288" s="26" t="s">
        <v>670</v>
      </c>
      <c r="M288" s="26">
        <v>900000009</v>
      </c>
      <c r="N288" s="26" t="s">
        <v>58</v>
      </c>
      <c r="O288" s="26"/>
      <c r="P288" s="24">
        <v>11990</v>
      </c>
      <c r="Q288" s="24">
        <v>10490</v>
      </c>
      <c r="R288" s="17">
        <f t="shared" si="11"/>
        <v>-0.12510425354462051</v>
      </c>
      <c r="S288" s="18">
        <v>983.5</v>
      </c>
      <c r="T288" s="18">
        <v>1800</v>
      </c>
      <c r="U288" s="18">
        <f>T288*Q288</f>
        <v>18882000</v>
      </c>
      <c r="V288" s="19">
        <f t="shared" si="12"/>
        <v>1.8301982714794103</v>
      </c>
      <c r="W288" s="19">
        <f>IFERROR(U288/(S288*P288),"")</f>
        <v>1.601232682887324</v>
      </c>
      <c r="X288" s="12">
        <v>129</v>
      </c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>
        <v>17</v>
      </c>
      <c r="AJ288" s="12">
        <v>4</v>
      </c>
      <c r="AK288" s="12"/>
      <c r="AL288" s="12"/>
      <c r="AM288" s="12"/>
      <c r="AN288" s="12"/>
      <c r="AO288" s="12"/>
      <c r="AP288" s="12"/>
      <c r="AQ288" s="12"/>
      <c r="AR288" s="12" t="e">
        <v>#N/A</v>
      </c>
      <c r="AS288" s="12" t="e">
        <v>#N/A</v>
      </c>
    </row>
    <row r="289" spans="1:45" x14ac:dyDescent="0.25">
      <c r="A289" s="13">
        <v>45540</v>
      </c>
      <c r="B289" s="13">
        <v>45546</v>
      </c>
      <c r="C289" s="12" t="s">
        <v>44</v>
      </c>
      <c r="D289" s="12" t="s">
        <v>45</v>
      </c>
      <c r="E289" s="12"/>
      <c r="F289" s="12"/>
      <c r="G289" s="26">
        <v>20</v>
      </c>
      <c r="H289" s="26" t="s">
        <v>843</v>
      </c>
      <c r="I289" s="40">
        <v>8718951299924</v>
      </c>
      <c r="J289" s="26" t="s">
        <v>844</v>
      </c>
      <c r="K289" s="26"/>
      <c r="L289" s="26" t="s">
        <v>670</v>
      </c>
      <c r="M289" s="26">
        <v>900000009</v>
      </c>
      <c r="N289" s="26" t="s">
        <v>58</v>
      </c>
      <c r="O289" s="26"/>
      <c r="P289" s="24">
        <v>12490</v>
      </c>
      <c r="Q289" s="24">
        <v>10990</v>
      </c>
      <c r="R289" s="17">
        <f t="shared" si="11"/>
        <v>-0.12009607686148915</v>
      </c>
      <c r="S289" s="18">
        <v>514.5</v>
      </c>
      <c r="T289" s="18">
        <v>898</v>
      </c>
      <c r="U289" s="18">
        <f>T289*Q289</f>
        <v>9869020</v>
      </c>
      <c r="V289" s="19">
        <f t="shared" si="12"/>
        <v>1.7453838678328475</v>
      </c>
      <c r="W289" s="19">
        <f>IFERROR(U289/(S289*P289),"")</f>
        <v>1.5357701126887904</v>
      </c>
      <c r="X289" s="12">
        <v>127</v>
      </c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>
        <v>17</v>
      </c>
      <c r="AJ289" s="12">
        <v>4</v>
      </c>
      <c r="AK289" s="12"/>
      <c r="AL289" s="12"/>
      <c r="AM289" s="12"/>
      <c r="AN289" s="12"/>
      <c r="AO289" s="12"/>
      <c r="AP289" s="12"/>
      <c r="AQ289" s="12"/>
      <c r="AR289" s="12" t="e">
        <v>#N/A</v>
      </c>
      <c r="AS289" s="12" t="e">
        <v>#N/A</v>
      </c>
    </row>
    <row r="290" spans="1:45" x14ac:dyDescent="0.25">
      <c r="A290" s="13">
        <v>45540</v>
      </c>
      <c r="B290" s="13">
        <v>45546</v>
      </c>
      <c r="C290" s="12" t="s">
        <v>44</v>
      </c>
      <c r="D290" s="12" t="s">
        <v>45</v>
      </c>
      <c r="E290" s="12"/>
      <c r="F290" s="12"/>
      <c r="G290" s="26">
        <v>20</v>
      </c>
      <c r="H290" s="26" t="s">
        <v>845</v>
      </c>
      <c r="I290" s="40">
        <v>8718951180970</v>
      </c>
      <c r="J290" s="26" t="s">
        <v>846</v>
      </c>
      <c r="K290" s="26" t="s">
        <v>847</v>
      </c>
      <c r="L290" s="26" t="s">
        <v>670</v>
      </c>
      <c r="M290" s="26">
        <v>900000009</v>
      </c>
      <c r="N290" s="26" t="s">
        <v>58</v>
      </c>
      <c r="O290" s="26"/>
      <c r="P290" s="24">
        <v>32490</v>
      </c>
      <c r="Q290" s="24">
        <v>25990</v>
      </c>
      <c r="R290" s="17">
        <f t="shared" si="11"/>
        <v>-0.2000615574022776</v>
      </c>
      <c r="S290" s="18">
        <v>255.5</v>
      </c>
      <c r="T290" s="18">
        <v>656</v>
      </c>
      <c r="U290" s="18">
        <f>T290*Q290</f>
        <v>17049440</v>
      </c>
      <c r="V290" s="19">
        <f t="shared" si="12"/>
        <v>2.5675146771037181</v>
      </c>
      <c r="W290" s="19">
        <f>IFERROR(U290/(S290*P290),"")</f>
        <v>2.0538536921491426</v>
      </c>
      <c r="X290" s="12">
        <v>129</v>
      </c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>
        <v>2</v>
      </c>
      <c r="AJ290" s="12">
        <v>4</v>
      </c>
      <c r="AK290" s="12"/>
      <c r="AL290" s="12"/>
      <c r="AM290" s="12"/>
      <c r="AN290" s="12"/>
      <c r="AO290" s="12"/>
      <c r="AP290" s="12"/>
      <c r="AQ290" s="12"/>
      <c r="AR290" s="12" t="e">
        <v>#N/A</v>
      </c>
      <c r="AS290" s="12" t="e">
        <v>#N/A</v>
      </c>
    </row>
    <row r="291" spans="1:45" x14ac:dyDescent="0.25">
      <c r="A291" s="13">
        <v>45540</v>
      </c>
      <c r="B291" s="13">
        <v>45546</v>
      </c>
      <c r="C291" s="12" t="s">
        <v>44</v>
      </c>
      <c r="D291" s="12" t="s">
        <v>45</v>
      </c>
      <c r="E291" s="12"/>
      <c r="F291" s="12"/>
      <c r="G291" s="26">
        <v>20</v>
      </c>
      <c r="H291" s="26" t="s">
        <v>848</v>
      </c>
      <c r="I291" s="40">
        <v>8693495037976</v>
      </c>
      <c r="J291" s="26" t="s">
        <v>849</v>
      </c>
      <c r="K291" s="26" t="s">
        <v>850</v>
      </c>
      <c r="L291" s="26" t="s">
        <v>851</v>
      </c>
      <c r="M291" s="26">
        <v>900000009</v>
      </c>
      <c r="N291" s="26" t="s">
        <v>58</v>
      </c>
      <c r="O291" s="26"/>
      <c r="P291" s="24">
        <v>9990</v>
      </c>
      <c r="Q291" s="24">
        <v>7990</v>
      </c>
      <c r="R291" s="17">
        <f t="shared" si="11"/>
        <v>-0.20020020020020024</v>
      </c>
      <c r="S291" s="18">
        <v>308</v>
      </c>
      <c r="T291" s="18">
        <v>652</v>
      </c>
      <c r="U291" s="18">
        <f>T291*Q291</f>
        <v>5209480</v>
      </c>
      <c r="V291" s="19">
        <f t="shared" si="12"/>
        <v>2.116883116883117</v>
      </c>
      <c r="W291" s="19">
        <f>IFERROR(U291/(S291*P291),"")</f>
        <v>1.693082693082693</v>
      </c>
      <c r="X291" s="12">
        <v>97</v>
      </c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 t="e">
        <v>#N/A</v>
      </c>
      <c r="AJ291" s="12" t="e">
        <v>#N/A</v>
      </c>
      <c r="AK291" s="12"/>
      <c r="AL291" s="12"/>
      <c r="AM291" s="12"/>
      <c r="AN291" s="12"/>
      <c r="AO291" s="12"/>
      <c r="AP291" s="12"/>
      <c r="AQ291" s="12"/>
      <c r="AR291" s="12" t="e">
        <v>#N/A</v>
      </c>
      <c r="AS291" s="12" t="e">
        <v>#N/A</v>
      </c>
    </row>
    <row r="292" spans="1:45" x14ac:dyDescent="0.25">
      <c r="A292" s="13">
        <v>45540</v>
      </c>
      <c r="B292" s="13">
        <v>45546</v>
      </c>
      <c r="C292" s="12" t="s">
        <v>44</v>
      </c>
      <c r="D292" s="12" t="s">
        <v>45</v>
      </c>
      <c r="E292" s="12"/>
      <c r="F292" s="12"/>
      <c r="G292" s="26">
        <v>20</v>
      </c>
      <c r="H292" s="26" t="s">
        <v>852</v>
      </c>
      <c r="I292" s="40">
        <v>8693495032841</v>
      </c>
      <c r="J292" s="26" t="s">
        <v>853</v>
      </c>
      <c r="K292" s="26" t="s">
        <v>850</v>
      </c>
      <c r="L292" s="26" t="s">
        <v>851</v>
      </c>
      <c r="M292" s="26">
        <v>900000009</v>
      </c>
      <c r="N292" s="26" t="s">
        <v>58</v>
      </c>
      <c r="O292" s="26"/>
      <c r="P292" s="24">
        <v>9990</v>
      </c>
      <c r="Q292" s="24">
        <v>7990</v>
      </c>
      <c r="R292" s="17">
        <f t="shared" si="11"/>
        <v>-0.20020020020020024</v>
      </c>
      <c r="S292" s="18">
        <v>567</v>
      </c>
      <c r="T292" s="18">
        <v>999</v>
      </c>
      <c r="U292" s="18">
        <f>T292*Q292</f>
        <v>7982010</v>
      </c>
      <c r="V292" s="19">
        <f t="shared" si="12"/>
        <v>1.7619047619047619</v>
      </c>
      <c r="W292" s="19">
        <f>IFERROR(U292/(S292*P292),"")</f>
        <v>1.4091710758377425</v>
      </c>
      <c r="X292" s="12">
        <v>129</v>
      </c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>
        <v>2</v>
      </c>
      <c r="AJ292" s="12">
        <v>4</v>
      </c>
      <c r="AK292" s="12"/>
      <c r="AL292" s="12"/>
      <c r="AM292" s="12"/>
      <c r="AN292" s="12"/>
      <c r="AO292" s="12"/>
      <c r="AP292" s="12"/>
      <c r="AQ292" s="12"/>
      <c r="AR292" s="12" t="e">
        <v>#N/A</v>
      </c>
      <c r="AS292" s="12" t="e">
        <v>#N/A</v>
      </c>
    </row>
    <row r="293" spans="1:45" x14ac:dyDescent="0.25">
      <c r="A293" s="13">
        <v>45540</v>
      </c>
      <c r="B293" s="13">
        <v>45546</v>
      </c>
      <c r="C293" s="12" t="s">
        <v>44</v>
      </c>
      <c r="D293" s="12" t="s">
        <v>45</v>
      </c>
      <c r="E293" s="12"/>
      <c r="F293" s="12"/>
      <c r="G293" s="26">
        <v>20</v>
      </c>
      <c r="H293" s="26" t="s">
        <v>854</v>
      </c>
      <c r="I293" s="40">
        <v>8693495032926</v>
      </c>
      <c r="J293" s="26" t="s">
        <v>855</v>
      </c>
      <c r="K293" s="26" t="s">
        <v>850</v>
      </c>
      <c r="L293" s="26" t="s">
        <v>851</v>
      </c>
      <c r="M293" s="26">
        <v>900000009</v>
      </c>
      <c r="N293" s="26" t="s">
        <v>58</v>
      </c>
      <c r="O293" s="26"/>
      <c r="P293" s="24">
        <v>7990</v>
      </c>
      <c r="Q293" s="24">
        <v>6490</v>
      </c>
      <c r="R293" s="17">
        <f t="shared" si="11"/>
        <v>-0.1877346683354193</v>
      </c>
      <c r="S293" s="18">
        <v>90</v>
      </c>
      <c r="T293" s="18">
        <v>175</v>
      </c>
      <c r="U293" s="18">
        <f>T293*Q293</f>
        <v>1135750</v>
      </c>
      <c r="V293" s="19">
        <f t="shared" si="12"/>
        <v>1.9444444444444444</v>
      </c>
      <c r="W293" s="19">
        <f>IFERROR(U293/(S293*P293),"")</f>
        <v>1.5794048115700181</v>
      </c>
      <c r="X293" s="12">
        <v>8</v>
      </c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 t="e">
        <v>#N/A</v>
      </c>
      <c r="AJ293" s="12" t="e">
        <v>#N/A</v>
      </c>
      <c r="AK293" s="12"/>
      <c r="AL293" s="12"/>
      <c r="AM293" s="12"/>
      <c r="AN293" s="12"/>
      <c r="AO293" s="12"/>
      <c r="AP293" s="12"/>
      <c r="AQ293" s="12"/>
      <c r="AR293" s="12" t="e">
        <v>#N/A</v>
      </c>
      <c r="AS293" s="12" t="e">
        <v>#N/A</v>
      </c>
    </row>
    <row r="294" spans="1:45" x14ac:dyDescent="0.25">
      <c r="A294" s="13">
        <v>45540</v>
      </c>
      <c r="B294" s="13">
        <v>45546</v>
      </c>
      <c r="C294" s="12" t="s">
        <v>44</v>
      </c>
      <c r="D294" s="12" t="s">
        <v>45</v>
      </c>
      <c r="E294" s="12"/>
      <c r="F294" s="12"/>
      <c r="G294" s="26">
        <v>20</v>
      </c>
      <c r="H294" s="26" t="s">
        <v>856</v>
      </c>
      <c r="I294" s="40">
        <v>8693495032742</v>
      </c>
      <c r="J294" s="26" t="s">
        <v>857</v>
      </c>
      <c r="K294" s="26" t="s">
        <v>850</v>
      </c>
      <c r="L294" s="26" t="s">
        <v>851</v>
      </c>
      <c r="M294" s="26">
        <v>900000009</v>
      </c>
      <c r="N294" s="26" t="s">
        <v>58</v>
      </c>
      <c r="O294" s="26"/>
      <c r="P294" s="24">
        <v>9990</v>
      </c>
      <c r="Q294" s="24">
        <v>7990</v>
      </c>
      <c r="R294" s="17">
        <f t="shared" si="11"/>
        <v>-0.20020020020020024</v>
      </c>
      <c r="S294" s="18">
        <v>441</v>
      </c>
      <c r="T294" s="18">
        <v>831</v>
      </c>
      <c r="U294" s="18">
        <f>T294*Q294</f>
        <v>6639690</v>
      </c>
      <c r="V294" s="19">
        <f t="shared" si="12"/>
        <v>1.8843537414965987</v>
      </c>
      <c r="W294" s="19">
        <f>IFERROR(U294/(S294*P294),"")</f>
        <v>1.5071057452009833</v>
      </c>
      <c r="X294" s="12">
        <v>120</v>
      </c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>
        <v>1</v>
      </c>
      <c r="AJ294" s="12" t="e">
        <v>#N/A</v>
      </c>
      <c r="AK294" s="12"/>
      <c r="AL294" s="12"/>
      <c r="AM294" s="12"/>
      <c r="AN294" s="12"/>
      <c r="AO294" s="12"/>
      <c r="AP294" s="12"/>
      <c r="AQ294" s="12"/>
      <c r="AR294" s="12" t="e">
        <v>#N/A</v>
      </c>
      <c r="AS294" s="12" t="e">
        <v>#N/A</v>
      </c>
    </row>
    <row r="295" spans="1:45" x14ac:dyDescent="0.25">
      <c r="A295" s="13">
        <v>45540</v>
      </c>
      <c r="B295" s="13">
        <v>45546</v>
      </c>
      <c r="C295" s="12" t="s">
        <v>44</v>
      </c>
      <c r="D295" s="12" t="s">
        <v>45</v>
      </c>
      <c r="E295" s="12"/>
      <c r="F295" s="12"/>
      <c r="G295" s="26">
        <v>20</v>
      </c>
      <c r="H295" s="26" t="s">
        <v>858</v>
      </c>
      <c r="I295" s="40">
        <v>8693495032827</v>
      </c>
      <c r="J295" s="26" t="s">
        <v>859</v>
      </c>
      <c r="K295" s="26" t="s">
        <v>850</v>
      </c>
      <c r="L295" s="26" t="s">
        <v>851</v>
      </c>
      <c r="M295" s="26">
        <v>900000009</v>
      </c>
      <c r="N295" s="26" t="s">
        <v>58</v>
      </c>
      <c r="O295" s="26"/>
      <c r="P295" s="24">
        <v>9990</v>
      </c>
      <c r="Q295" s="24">
        <v>7990</v>
      </c>
      <c r="R295" s="17">
        <f t="shared" si="11"/>
        <v>-0.20020020020020024</v>
      </c>
      <c r="S295" s="18">
        <v>416.5</v>
      </c>
      <c r="T295" s="18">
        <v>879</v>
      </c>
      <c r="U295" s="18">
        <f>T295*Q295</f>
        <v>7023210</v>
      </c>
      <c r="V295" s="19">
        <f t="shared" si="12"/>
        <v>2.1104441776710683</v>
      </c>
      <c r="W295" s="19">
        <f>IFERROR(U295/(S295*P295),"")</f>
        <v>1.6879328307899737</v>
      </c>
      <c r="X295" s="12">
        <v>129</v>
      </c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>
        <v>2</v>
      </c>
      <c r="AJ295" s="12">
        <v>4</v>
      </c>
      <c r="AK295" s="12"/>
      <c r="AL295" s="12"/>
      <c r="AM295" s="12"/>
      <c r="AN295" s="12"/>
      <c r="AO295" s="12"/>
      <c r="AP295" s="12"/>
      <c r="AQ295" s="12"/>
      <c r="AR295" s="12" t="e">
        <v>#N/A</v>
      </c>
      <c r="AS295" s="12" t="e">
        <v>#N/A</v>
      </c>
    </row>
    <row r="296" spans="1:45" x14ac:dyDescent="0.25">
      <c r="A296" s="13">
        <v>45540</v>
      </c>
      <c r="B296" s="13">
        <v>45546</v>
      </c>
      <c r="C296" s="12" t="s">
        <v>44</v>
      </c>
      <c r="D296" s="12" t="s">
        <v>45</v>
      </c>
      <c r="E296" s="12"/>
      <c r="F296" s="12"/>
      <c r="G296" s="26">
        <v>20</v>
      </c>
      <c r="H296" s="26" t="s">
        <v>860</v>
      </c>
      <c r="I296" s="40">
        <v>8693495032766</v>
      </c>
      <c r="J296" s="26" t="s">
        <v>861</v>
      </c>
      <c r="K296" s="26" t="s">
        <v>850</v>
      </c>
      <c r="L296" s="26" t="s">
        <v>851</v>
      </c>
      <c r="M296" s="26">
        <v>900000009</v>
      </c>
      <c r="N296" s="26" t="s">
        <v>58</v>
      </c>
      <c r="O296" s="26"/>
      <c r="P296" s="24">
        <v>9990</v>
      </c>
      <c r="Q296" s="24">
        <v>7990</v>
      </c>
      <c r="R296" s="17">
        <f t="shared" si="11"/>
        <v>-0.20020020020020024</v>
      </c>
      <c r="S296" s="18">
        <v>640.5</v>
      </c>
      <c r="T296" s="18">
        <v>1003</v>
      </c>
      <c r="U296" s="18">
        <f>T296*Q296</f>
        <v>8013970</v>
      </c>
      <c r="V296" s="19">
        <f t="shared" si="12"/>
        <v>1.5659640905542545</v>
      </c>
      <c r="W296" s="19">
        <f>IFERROR(U296/(S296*P296),"")</f>
        <v>1.2524577661189682</v>
      </c>
      <c r="X296" s="12">
        <v>129</v>
      </c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>
        <v>2</v>
      </c>
      <c r="AJ296" s="12">
        <v>4</v>
      </c>
      <c r="AK296" s="12"/>
      <c r="AL296" s="12"/>
      <c r="AM296" s="12"/>
      <c r="AN296" s="12"/>
      <c r="AO296" s="12"/>
      <c r="AP296" s="12"/>
      <c r="AQ296" s="12"/>
      <c r="AR296" s="12" t="e">
        <v>#N/A</v>
      </c>
      <c r="AS296" s="12" t="e">
        <v>#N/A</v>
      </c>
    </row>
    <row r="297" spans="1:45" x14ac:dyDescent="0.25">
      <c r="A297" s="13">
        <v>45540</v>
      </c>
      <c r="B297" s="13">
        <v>45546</v>
      </c>
      <c r="C297" s="12" t="s">
        <v>44</v>
      </c>
      <c r="D297" s="12" t="s">
        <v>45</v>
      </c>
      <c r="E297" s="12"/>
      <c r="F297" s="12"/>
      <c r="G297" s="26">
        <v>20</v>
      </c>
      <c r="H297" s="26" t="s">
        <v>862</v>
      </c>
      <c r="I297" s="40">
        <v>8693495034555</v>
      </c>
      <c r="J297" s="26" t="s">
        <v>863</v>
      </c>
      <c r="K297" s="26" t="s">
        <v>864</v>
      </c>
      <c r="L297" s="26" t="s">
        <v>851</v>
      </c>
      <c r="M297" s="26">
        <v>900000009</v>
      </c>
      <c r="N297" s="26" t="s">
        <v>58</v>
      </c>
      <c r="O297" s="26"/>
      <c r="P297" s="24">
        <v>27990</v>
      </c>
      <c r="Q297" s="24">
        <v>22490</v>
      </c>
      <c r="R297" s="17">
        <f t="shared" si="11"/>
        <v>-0.19649874955341196</v>
      </c>
      <c r="S297" s="18">
        <v>371</v>
      </c>
      <c r="T297" s="18">
        <v>800</v>
      </c>
      <c r="U297" s="18">
        <f>T297*Q297</f>
        <v>17992000</v>
      </c>
      <c r="V297" s="19">
        <f t="shared" si="12"/>
        <v>2.1563342318059298</v>
      </c>
      <c r="W297" s="19">
        <f>IFERROR(U297/(S297*P297),"")</f>
        <v>1.7326172516368477</v>
      </c>
      <c r="X297" s="12">
        <v>128</v>
      </c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>
        <v>17</v>
      </c>
      <c r="AJ297" s="12">
        <v>4</v>
      </c>
      <c r="AK297" s="12"/>
      <c r="AL297" s="12"/>
      <c r="AM297" s="12"/>
      <c r="AN297" s="12"/>
      <c r="AO297" s="12"/>
      <c r="AP297" s="12"/>
      <c r="AQ297" s="12"/>
      <c r="AR297" s="12" t="e">
        <v>#N/A</v>
      </c>
      <c r="AS297" s="12" t="e">
        <v>#N/A</v>
      </c>
    </row>
    <row r="298" spans="1:45" x14ac:dyDescent="0.25">
      <c r="A298" s="13">
        <v>45540</v>
      </c>
      <c r="B298" s="13">
        <v>45546</v>
      </c>
      <c r="C298" s="12" t="s">
        <v>44</v>
      </c>
      <c r="D298" s="12" t="s">
        <v>45</v>
      </c>
      <c r="E298" s="12"/>
      <c r="F298" s="12"/>
      <c r="G298" s="26">
        <v>20</v>
      </c>
      <c r="H298" s="26" t="s">
        <v>865</v>
      </c>
      <c r="I298" s="40">
        <v>8693495034593</v>
      </c>
      <c r="J298" s="26" t="s">
        <v>866</v>
      </c>
      <c r="K298" s="26" t="s">
        <v>864</v>
      </c>
      <c r="L298" s="26" t="s">
        <v>851</v>
      </c>
      <c r="M298" s="26">
        <v>900000009</v>
      </c>
      <c r="N298" s="26" t="s">
        <v>58</v>
      </c>
      <c r="O298" s="26"/>
      <c r="P298" s="24">
        <v>27990</v>
      </c>
      <c r="Q298" s="24">
        <v>22490</v>
      </c>
      <c r="R298" s="17">
        <f t="shared" si="11"/>
        <v>-0.19649874955341196</v>
      </c>
      <c r="S298" s="18">
        <v>455</v>
      </c>
      <c r="T298" s="18">
        <v>694</v>
      </c>
      <c r="U298" s="18">
        <f>T298*Q298</f>
        <v>15608060</v>
      </c>
      <c r="V298" s="19">
        <f t="shared" si="12"/>
        <v>1.5252747252747252</v>
      </c>
      <c r="W298" s="19">
        <f>IFERROR(U298/(S298*P298),"")</f>
        <v>1.2255601490328178</v>
      </c>
      <c r="X298" s="12">
        <v>96</v>
      </c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>
        <v>16</v>
      </c>
      <c r="AJ298" s="12">
        <v>4</v>
      </c>
      <c r="AK298" s="12"/>
      <c r="AL298" s="12"/>
      <c r="AM298" s="12"/>
      <c r="AN298" s="12"/>
      <c r="AO298" s="12"/>
      <c r="AP298" s="12"/>
      <c r="AQ298" s="12"/>
      <c r="AR298" s="12" t="e">
        <v>#N/A</v>
      </c>
      <c r="AS298" s="12" t="e">
        <v>#N/A</v>
      </c>
    </row>
    <row r="299" spans="1:45" x14ac:dyDescent="0.25">
      <c r="A299" s="13">
        <v>45540</v>
      </c>
      <c r="B299" s="13">
        <v>45546</v>
      </c>
      <c r="C299" s="12" t="s">
        <v>44</v>
      </c>
      <c r="D299" s="12" t="s">
        <v>45</v>
      </c>
      <c r="E299" s="12"/>
      <c r="F299" s="12"/>
      <c r="G299" s="26">
        <v>20</v>
      </c>
      <c r="H299" s="26" t="s">
        <v>867</v>
      </c>
      <c r="I299" s="40">
        <v>8693495033046</v>
      </c>
      <c r="J299" s="26" t="s">
        <v>868</v>
      </c>
      <c r="K299" s="26" t="s">
        <v>864</v>
      </c>
      <c r="L299" s="26" t="s">
        <v>851</v>
      </c>
      <c r="M299" s="26">
        <v>900000009</v>
      </c>
      <c r="N299" s="26" t="s">
        <v>58</v>
      </c>
      <c r="O299" s="26"/>
      <c r="P299" s="24">
        <v>27990</v>
      </c>
      <c r="Q299" s="24">
        <v>22490</v>
      </c>
      <c r="R299" s="17">
        <f t="shared" si="11"/>
        <v>-0.19649874955341196</v>
      </c>
      <c r="S299" s="18">
        <v>514.5</v>
      </c>
      <c r="T299" s="18">
        <v>1011</v>
      </c>
      <c r="U299" s="18">
        <f>T299*Q299</f>
        <v>22737390</v>
      </c>
      <c r="V299" s="19">
        <f t="shared" si="12"/>
        <v>1.9650145772594751</v>
      </c>
      <c r="W299" s="19">
        <f>IFERROR(U299/(S299*P299),"")</f>
        <v>1.5788916699737621</v>
      </c>
      <c r="X299" s="12">
        <v>127</v>
      </c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>
        <v>2</v>
      </c>
      <c r="AJ299" s="12" t="e">
        <v>#N/A</v>
      </c>
      <c r="AK299" s="12"/>
      <c r="AL299" s="12"/>
      <c r="AM299" s="12"/>
      <c r="AN299" s="12"/>
      <c r="AO299" s="12"/>
      <c r="AP299" s="12"/>
      <c r="AQ299" s="12"/>
      <c r="AR299" s="12" t="e">
        <v>#N/A</v>
      </c>
      <c r="AS299" s="12" t="e">
        <v>#N/A</v>
      </c>
    </row>
    <row r="300" spans="1:45" x14ac:dyDescent="0.25">
      <c r="A300" s="13">
        <v>45540</v>
      </c>
      <c r="B300" s="13">
        <v>45546</v>
      </c>
      <c r="C300" s="12" t="s">
        <v>44</v>
      </c>
      <c r="D300" s="12" t="s">
        <v>45</v>
      </c>
      <c r="E300" s="12"/>
      <c r="F300" s="12"/>
      <c r="G300" s="26">
        <v>20</v>
      </c>
      <c r="H300" s="26" t="s">
        <v>869</v>
      </c>
      <c r="I300" s="40">
        <v>8718951510906</v>
      </c>
      <c r="J300" s="26" t="s">
        <v>870</v>
      </c>
      <c r="K300" s="26" t="s">
        <v>871</v>
      </c>
      <c r="L300" s="26" t="s">
        <v>872</v>
      </c>
      <c r="M300" s="26">
        <v>900000009</v>
      </c>
      <c r="N300" s="26" t="s">
        <v>58</v>
      </c>
      <c r="O300" s="26"/>
      <c r="P300" s="24">
        <v>16990</v>
      </c>
      <c r="Q300" s="24">
        <v>13990</v>
      </c>
      <c r="R300" s="17">
        <f t="shared" si="11"/>
        <v>-0.17657445556209539</v>
      </c>
      <c r="S300" s="18">
        <v>108.5</v>
      </c>
      <c r="T300" s="18">
        <v>200</v>
      </c>
      <c r="U300" s="18">
        <f>T300*Q300</f>
        <v>2798000</v>
      </c>
      <c r="V300" s="19">
        <f t="shared" si="12"/>
        <v>1.8433179723502304</v>
      </c>
      <c r="W300" s="19">
        <f>IFERROR(U300/(S300*P300),"")</f>
        <v>1.517835104954663</v>
      </c>
      <c r="X300" s="12">
        <v>31</v>
      </c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>
        <v>1</v>
      </c>
      <c r="AJ300" s="12" t="e">
        <v>#N/A</v>
      </c>
      <c r="AK300" s="12"/>
      <c r="AL300" s="12"/>
      <c r="AM300" s="12"/>
      <c r="AN300" s="12"/>
      <c r="AO300" s="12"/>
      <c r="AP300" s="12"/>
      <c r="AQ300" s="12"/>
      <c r="AR300" s="12" t="e">
        <v>#N/A</v>
      </c>
      <c r="AS300" s="12" t="e">
        <v>#N/A</v>
      </c>
    </row>
    <row r="301" spans="1:45" x14ac:dyDescent="0.25">
      <c r="A301" s="13">
        <v>45540</v>
      </c>
      <c r="B301" s="13">
        <v>45546</v>
      </c>
      <c r="C301" s="12" t="s">
        <v>44</v>
      </c>
      <c r="D301" s="12" t="s">
        <v>45</v>
      </c>
      <c r="E301" s="12"/>
      <c r="F301" s="12"/>
      <c r="G301" s="26">
        <v>20</v>
      </c>
      <c r="H301" s="26" t="s">
        <v>873</v>
      </c>
      <c r="I301" s="40">
        <v>8718951273696</v>
      </c>
      <c r="J301" s="26" t="s">
        <v>874</v>
      </c>
      <c r="K301" s="26" t="s">
        <v>871</v>
      </c>
      <c r="L301" s="26" t="s">
        <v>872</v>
      </c>
      <c r="M301" s="26">
        <v>900000009</v>
      </c>
      <c r="N301" s="26" t="s">
        <v>58</v>
      </c>
      <c r="O301" s="26"/>
      <c r="P301" s="24">
        <v>16990</v>
      </c>
      <c r="Q301" s="24">
        <v>13990</v>
      </c>
      <c r="R301" s="17">
        <f t="shared" si="11"/>
        <v>-0.17657445556209539</v>
      </c>
      <c r="S301" s="18">
        <v>45</v>
      </c>
      <c r="T301" s="18">
        <v>100</v>
      </c>
      <c r="U301" s="18">
        <f>T301*Q301</f>
        <v>1399000</v>
      </c>
      <c r="V301" s="19">
        <f t="shared" si="12"/>
        <v>2.2222222222222223</v>
      </c>
      <c r="W301" s="19">
        <f>IFERROR(U301/(S301*P301),"")</f>
        <v>1.8298345431953438</v>
      </c>
      <c r="X301" s="12">
        <v>8</v>
      </c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 t="e">
        <v>#N/A</v>
      </c>
      <c r="AJ301" s="12" t="e">
        <v>#N/A</v>
      </c>
      <c r="AK301" s="12"/>
      <c r="AL301" s="12"/>
      <c r="AM301" s="12"/>
      <c r="AN301" s="12"/>
      <c r="AO301" s="12"/>
      <c r="AP301" s="12"/>
      <c r="AQ301" s="12"/>
      <c r="AR301" s="12" t="e">
        <v>#N/A</v>
      </c>
      <c r="AS301" s="12" t="e">
        <v>#N/A</v>
      </c>
    </row>
    <row r="302" spans="1:45" x14ac:dyDescent="0.25">
      <c r="A302" s="13">
        <v>45540</v>
      </c>
      <c r="B302" s="13">
        <v>45546</v>
      </c>
      <c r="C302" s="12" t="s">
        <v>44</v>
      </c>
      <c r="D302" s="12" t="s">
        <v>45</v>
      </c>
      <c r="E302" s="12"/>
      <c r="F302" s="12"/>
      <c r="G302" s="26">
        <v>20</v>
      </c>
      <c r="H302" s="26" t="s">
        <v>875</v>
      </c>
      <c r="I302" s="40">
        <v>8718951273672</v>
      </c>
      <c r="J302" s="26" t="s">
        <v>876</v>
      </c>
      <c r="K302" s="26" t="s">
        <v>871</v>
      </c>
      <c r="L302" s="26" t="s">
        <v>872</v>
      </c>
      <c r="M302" s="26">
        <v>900000009</v>
      </c>
      <c r="N302" s="26" t="s">
        <v>58</v>
      </c>
      <c r="O302" s="26"/>
      <c r="P302" s="24">
        <v>16990</v>
      </c>
      <c r="Q302" s="24">
        <v>13990</v>
      </c>
      <c r="R302" s="17">
        <f t="shared" si="11"/>
        <v>-0.17657445556209539</v>
      </c>
      <c r="S302" s="18">
        <v>759.5</v>
      </c>
      <c r="T302" s="18">
        <v>1301</v>
      </c>
      <c r="U302" s="18">
        <f>T302*Q302</f>
        <v>18200990</v>
      </c>
      <c r="V302" s="19">
        <f t="shared" si="12"/>
        <v>1.7129690585911783</v>
      </c>
      <c r="W302" s="19">
        <f>IFERROR(U302/(S302*P302),"")</f>
        <v>1.4105024796757262</v>
      </c>
      <c r="X302" s="12">
        <v>129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>
        <v>17</v>
      </c>
      <c r="AJ302" s="12">
        <v>4</v>
      </c>
      <c r="AK302" s="12"/>
      <c r="AL302" s="12"/>
      <c r="AM302" s="12"/>
      <c r="AN302" s="12"/>
      <c r="AO302" s="12"/>
      <c r="AP302" s="12"/>
      <c r="AQ302" s="12"/>
      <c r="AR302" s="12" t="e">
        <v>#N/A</v>
      </c>
      <c r="AS302" s="12" t="e">
        <v>#N/A</v>
      </c>
    </row>
    <row r="303" spans="1:45" x14ac:dyDescent="0.25">
      <c r="A303" s="13">
        <v>45540</v>
      </c>
      <c r="B303" s="13">
        <v>45546</v>
      </c>
      <c r="C303" s="12" t="s">
        <v>44</v>
      </c>
      <c r="D303" s="12" t="s">
        <v>45</v>
      </c>
      <c r="E303" s="12"/>
      <c r="F303" s="12"/>
      <c r="G303" s="26">
        <v>20</v>
      </c>
      <c r="H303" s="26" t="s">
        <v>877</v>
      </c>
      <c r="I303" s="40">
        <v>8693495031080</v>
      </c>
      <c r="J303" s="26" t="s">
        <v>878</v>
      </c>
      <c r="K303" s="26" t="s">
        <v>879</v>
      </c>
      <c r="L303" s="26" t="s">
        <v>851</v>
      </c>
      <c r="M303" s="26">
        <v>900000009</v>
      </c>
      <c r="N303" s="26" t="s">
        <v>58</v>
      </c>
      <c r="O303" s="26"/>
      <c r="P303" s="24">
        <v>32990</v>
      </c>
      <c r="Q303" s="24">
        <v>25990</v>
      </c>
      <c r="R303" s="17">
        <f t="shared" si="11"/>
        <v>-0.21218551076083658</v>
      </c>
      <c r="S303" s="18">
        <v>297.5</v>
      </c>
      <c r="T303" s="18">
        <v>566</v>
      </c>
      <c r="U303" s="18">
        <f>T303*Q303</f>
        <v>14710340</v>
      </c>
      <c r="V303" s="19">
        <f t="shared" si="12"/>
        <v>1.9025210084033612</v>
      </c>
      <c r="W303" s="19">
        <f>IFERROR(U303/(S303*P303),"")</f>
        <v>1.4988336165020721</v>
      </c>
      <c r="X303" s="12">
        <v>129</v>
      </c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>
        <v>16</v>
      </c>
      <c r="AJ303" s="12">
        <v>4</v>
      </c>
      <c r="AK303" s="12"/>
      <c r="AL303" s="12"/>
      <c r="AM303" s="12"/>
      <c r="AN303" s="12"/>
      <c r="AO303" s="12"/>
      <c r="AP303" s="12"/>
      <c r="AQ303" s="12"/>
      <c r="AR303" s="12" t="e">
        <v>#N/A</v>
      </c>
      <c r="AS303" s="12" t="e">
        <v>#N/A</v>
      </c>
    </row>
    <row r="304" spans="1:45" x14ac:dyDescent="0.25">
      <c r="A304" s="13">
        <v>45540</v>
      </c>
      <c r="B304" s="13">
        <v>45546</v>
      </c>
      <c r="C304" s="12" t="s">
        <v>44</v>
      </c>
      <c r="D304" s="12" t="s">
        <v>45</v>
      </c>
      <c r="E304" s="12"/>
      <c r="F304" s="12"/>
      <c r="G304" s="26">
        <v>20</v>
      </c>
      <c r="H304" s="26" t="s">
        <v>880</v>
      </c>
      <c r="I304" s="40">
        <v>8718951419179</v>
      </c>
      <c r="J304" s="26" t="s">
        <v>881</v>
      </c>
      <c r="K304" s="26" t="s">
        <v>879</v>
      </c>
      <c r="L304" s="26" t="s">
        <v>851</v>
      </c>
      <c r="M304" s="26">
        <v>900000009</v>
      </c>
      <c r="N304" s="26" t="s">
        <v>58</v>
      </c>
      <c r="O304" s="26"/>
      <c r="P304" s="24">
        <v>32990</v>
      </c>
      <c r="Q304" s="24">
        <v>25990</v>
      </c>
      <c r="R304" s="17">
        <f t="shared" si="11"/>
        <v>-0.21218551076083658</v>
      </c>
      <c r="S304" s="18">
        <v>196</v>
      </c>
      <c r="T304" s="18">
        <v>330</v>
      </c>
      <c r="U304" s="18">
        <f>T304*Q304</f>
        <v>8576700</v>
      </c>
      <c r="V304" s="19">
        <f t="shared" si="12"/>
        <v>1.6836734693877551</v>
      </c>
      <c r="W304" s="19">
        <f>IFERROR(U304/(S304*P304),"")</f>
        <v>1.3264223543312446</v>
      </c>
      <c r="X304" s="12">
        <v>129</v>
      </c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>
        <v>17</v>
      </c>
      <c r="AJ304" s="12">
        <v>4</v>
      </c>
      <c r="AK304" s="12"/>
      <c r="AL304" s="12"/>
      <c r="AM304" s="12"/>
      <c r="AN304" s="12"/>
      <c r="AO304" s="12"/>
      <c r="AP304" s="12"/>
      <c r="AQ304" s="12"/>
      <c r="AR304" s="12" t="e">
        <v>#N/A</v>
      </c>
      <c r="AS304" s="12" t="e">
        <v>#N/A</v>
      </c>
    </row>
    <row r="305" spans="1:45" x14ac:dyDescent="0.25">
      <c r="A305" s="13">
        <v>45540</v>
      </c>
      <c r="B305" s="13">
        <v>45546</v>
      </c>
      <c r="C305" s="12" t="s">
        <v>44</v>
      </c>
      <c r="D305" s="12" t="s">
        <v>45</v>
      </c>
      <c r="E305" s="12"/>
      <c r="F305" s="12"/>
      <c r="G305" s="26">
        <v>20</v>
      </c>
      <c r="H305" s="26" t="s">
        <v>882</v>
      </c>
      <c r="I305" s="40">
        <v>8718951301054</v>
      </c>
      <c r="J305" s="26" t="s">
        <v>883</v>
      </c>
      <c r="K305" s="26" t="s">
        <v>879</v>
      </c>
      <c r="L305" s="26" t="s">
        <v>851</v>
      </c>
      <c r="M305" s="26">
        <v>900000009</v>
      </c>
      <c r="N305" s="26" t="s">
        <v>58</v>
      </c>
      <c r="O305" s="26"/>
      <c r="P305" s="24">
        <v>32990</v>
      </c>
      <c r="Q305" s="24">
        <v>25990</v>
      </c>
      <c r="R305" s="17">
        <f t="shared" si="11"/>
        <v>-0.21218551076083658</v>
      </c>
      <c r="S305" s="18">
        <v>206.5</v>
      </c>
      <c r="T305" s="18">
        <v>332</v>
      </c>
      <c r="U305" s="18">
        <f>T305*Q305</f>
        <v>8628680</v>
      </c>
      <c r="V305" s="19">
        <f t="shared" si="12"/>
        <v>1.6077481840193704</v>
      </c>
      <c r="W305" s="19">
        <f>IFERROR(U305/(S305*P305),"")</f>
        <v>1.2666073144184129</v>
      </c>
      <c r="X305" s="12">
        <v>129</v>
      </c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>
        <v>17</v>
      </c>
      <c r="AJ305" s="12">
        <v>4</v>
      </c>
      <c r="AK305" s="12"/>
      <c r="AL305" s="12"/>
      <c r="AM305" s="12"/>
      <c r="AN305" s="12"/>
      <c r="AO305" s="12"/>
      <c r="AP305" s="12"/>
      <c r="AQ305" s="12"/>
      <c r="AR305" s="12" t="e">
        <v>#N/A</v>
      </c>
      <c r="AS305" s="12" t="e">
        <v>#N/A</v>
      </c>
    </row>
    <row r="306" spans="1:45" x14ac:dyDescent="0.25">
      <c r="A306" s="13">
        <v>45540</v>
      </c>
      <c r="B306" s="13">
        <v>45546</v>
      </c>
      <c r="C306" s="12" t="s">
        <v>44</v>
      </c>
      <c r="D306" s="12" t="s">
        <v>45</v>
      </c>
      <c r="E306" s="12"/>
      <c r="F306" s="12"/>
      <c r="G306" s="26">
        <v>20</v>
      </c>
      <c r="H306" s="26" t="s">
        <v>884</v>
      </c>
      <c r="I306" s="40">
        <v>5996175230975</v>
      </c>
      <c r="J306" s="26" t="s">
        <v>885</v>
      </c>
      <c r="K306" s="26" t="s">
        <v>847</v>
      </c>
      <c r="L306" s="26" t="s">
        <v>851</v>
      </c>
      <c r="M306" s="26">
        <v>900000009</v>
      </c>
      <c r="N306" s="26" t="s">
        <v>58</v>
      </c>
      <c r="O306" s="26"/>
      <c r="P306" s="24">
        <v>31490</v>
      </c>
      <c r="Q306" s="24">
        <v>22490</v>
      </c>
      <c r="R306" s="17">
        <f t="shared" si="11"/>
        <v>-0.28580501746586218</v>
      </c>
      <c r="S306" s="18">
        <v>115.5</v>
      </c>
      <c r="T306" s="18">
        <f>S306*3</f>
        <v>346.5</v>
      </c>
      <c r="U306" s="18">
        <f>T306*Q306</f>
        <v>7792785</v>
      </c>
      <c r="V306" s="19">
        <f t="shared" si="12"/>
        <v>3</v>
      </c>
      <c r="W306" s="19">
        <f>IFERROR(U306/(S306*P306),"")</f>
        <v>2.1425849476024132</v>
      </c>
      <c r="X306" s="12">
        <v>129</v>
      </c>
      <c r="Y306" s="12"/>
      <c r="Z306" s="12"/>
      <c r="AA306" s="12"/>
      <c r="AB306" s="12"/>
      <c r="AC306" s="29"/>
      <c r="AD306" s="29" t="s">
        <v>264</v>
      </c>
      <c r="AE306" s="12"/>
      <c r="AF306" s="12"/>
      <c r="AG306" s="12"/>
      <c r="AH306" s="12"/>
      <c r="AI306" s="12">
        <v>2</v>
      </c>
      <c r="AJ306" s="12">
        <v>4</v>
      </c>
      <c r="AK306" s="12"/>
      <c r="AL306" s="12"/>
      <c r="AM306" s="12"/>
      <c r="AN306" s="12"/>
      <c r="AO306" s="12"/>
      <c r="AP306" s="12"/>
      <c r="AQ306" s="12"/>
      <c r="AR306" s="12" t="e">
        <v>#N/A</v>
      </c>
      <c r="AS306" s="12" t="e">
        <v>#N/A</v>
      </c>
    </row>
    <row r="307" spans="1:45" x14ac:dyDescent="0.25">
      <c r="A307" s="13">
        <v>45540</v>
      </c>
      <c r="B307" s="13">
        <v>45546</v>
      </c>
      <c r="C307" s="12" t="s">
        <v>44</v>
      </c>
      <c r="D307" s="12" t="s">
        <v>45</v>
      </c>
      <c r="E307" s="12"/>
      <c r="F307" s="12"/>
      <c r="G307" s="26">
        <v>20</v>
      </c>
      <c r="H307" s="26" t="s">
        <v>886</v>
      </c>
      <c r="I307" s="40">
        <v>8693495031066</v>
      </c>
      <c r="J307" s="26" t="s">
        <v>887</v>
      </c>
      <c r="K307" s="26" t="s">
        <v>847</v>
      </c>
      <c r="L307" s="26" t="s">
        <v>851</v>
      </c>
      <c r="M307" s="26">
        <v>900000009</v>
      </c>
      <c r="N307" s="26" t="s">
        <v>58</v>
      </c>
      <c r="O307" s="26"/>
      <c r="P307" s="24">
        <v>31490</v>
      </c>
      <c r="Q307" s="24">
        <v>22490</v>
      </c>
      <c r="R307" s="17">
        <f t="shared" si="11"/>
        <v>-0.28580501746586218</v>
      </c>
      <c r="S307" s="18">
        <v>133</v>
      </c>
      <c r="T307" s="18">
        <f t="shared" ref="T307:T312" si="13">S307*3</f>
        <v>399</v>
      </c>
      <c r="U307" s="18">
        <f>T307*Q307</f>
        <v>8973510</v>
      </c>
      <c r="V307" s="19">
        <f t="shared" si="12"/>
        <v>3</v>
      </c>
      <c r="W307" s="19">
        <f>IFERROR(U307/(S307*P307),"")</f>
        <v>2.1425849476024132</v>
      </c>
      <c r="X307" s="12">
        <v>129</v>
      </c>
      <c r="Y307" s="12"/>
      <c r="Z307" s="12"/>
      <c r="AA307" s="12"/>
      <c r="AB307" s="12"/>
      <c r="AC307" s="29"/>
      <c r="AD307" s="29" t="s">
        <v>264</v>
      </c>
      <c r="AE307" s="12"/>
      <c r="AF307" s="12"/>
      <c r="AG307" s="12"/>
      <c r="AH307" s="12"/>
      <c r="AI307" s="12">
        <v>16</v>
      </c>
      <c r="AJ307" s="12">
        <v>4</v>
      </c>
      <c r="AK307" s="12"/>
      <c r="AL307" s="12"/>
      <c r="AM307" s="12"/>
      <c r="AN307" s="12"/>
      <c r="AO307" s="12"/>
      <c r="AP307" s="12"/>
      <c r="AQ307" s="12"/>
      <c r="AR307" s="12" t="e">
        <v>#N/A</v>
      </c>
      <c r="AS307" s="12" t="e">
        <v>#N/A</v>
      </c>
    </row>
    <row r="308" spans="1:45" x14ac:dyDescent="0.25">
      <c r="A308" s="13">
        <v>45540</v>
      </c>
      <c r="B308" s="13">
        <v>45546</v>
      </c>
      <c r="C308" s="12" t="s">
        <v>44</v>
      </c>
      <c r="D308" s="12" t="s">
        <v>45</v>
      </c>
      <c r="E308" s="12"/>
      <c r="F308" s="12"/>
      <c r="G308" s="26">
        <v>20</v>
      </c>
      <c r="H308" s="26" t="s">
        <v>888</v>
      </c>
      <c r="I308" s="40">
        <v>8693495050357</v>
      </c>
      <c r="J308" s="26" t="s">
        <v>889</v>
      </c>
      <c r="K308" s="26" t="s">
        <v>847</v>
      </c>
      <c r="L308" s="26" t="s">
        <v>851</v>
      </c>
      <c r="M308" s="26">
        <v>900000009</v>
      </c>
      <c r="N308" s="26" t="s">
        <v>58</v>
      </c>
      <c r="O308" s="26"/>
      <c r="P308" s="24">
        <v>31490</v>
      </c>
      <c r="Q308" s="24">
        <v>22490</v>
      </c>
      <c r="R308" s="17">
        <f t="shared" si="11"/>
        <v>-0.28580501746586218</v>
      </c>
      <c r="S308" s="18">
        <v>91</v>
      </c>
      <c r="T308" s="18">
        <f t="shared" si="13"/>
        <v>273</v>
      </c>
      <c r="U308" s="18">
        <f>T308*Q308</f>
        <v>6139770</v>
      </c>
      <c r="V308" s="19">
        <f t="shared" si="12"/>
        <v>3</v>
      </c>
      <c r="W308" s="19">
        <f>IFERROR(U308/(S308*P308),"")</f>
        <v>2.1425849476024132</v>
      </c>
      <c r="X308" s="12">
        <v>129</v>
      </c>
      <c r="Y308" s="12"/>
      <c r="Z308" s="12"/>
      <c r="AA308" s="12"/>
      <c r="AB308" s="12"/>
      <c r="AC308" s="29"/>
      <c r="AD308" s="29" t="s">
        <v>264</v>
      </c>
      <c r="AE308" s="12"/>
      <c r="AF308" s="12"/>
      <c r="AG308" s="12"/>
      <c r="AH308" s="12"/>
      <c r="AI308" s="12">
        <v>2</v>
      </c>
      <c r="AJ308" s="12" t="e">
        <v>#N/A</v>
      </c>
      <c r="AK308" s="12"/>
      <c r="AL308" s="12"/>
      <c r="AM308" s="12"/>
      <c r="AN308" s="12"/>
      <c r="AO308" s="12"/>
      <c r="AP308" s="12"/>
      <c r="AQ308" s="12"/>
      <c r="AR308" s="12" t="e">
        <v>#N/A</v>
      </c>
      <c r="AS308" s="12" t="e">
        <v>#N/A</v>
      </c>
    </row>
    <row r="309" spans="1:45" x14ac:dyDescent="0.25">
      <c r="A309" s="13">
        <v>45540</v>
      </c>
      <c r="B309" s="13">
        <v>45546</v>
      </c>
      <c r="C309" s="12" t="s">
        <v>44</v>
      </c>
      <c r="D309" s="12" t="s">
        <v>45</v>
      </c>
      <c r="E309" s="12"/>
      <c r="F309" s="12"/>
      <c r="G309" s="26">
        <v>20</v>
      </c>
      <c r="H309" s="26" t="s">
        <v>890</v>
      </c>
      <c r="I309" s="40">
        <v>8693495050371</v>
      </c>
      <c r="J309" s="26" t="s">
        <v>891</v>
      </c>
      <c r="K309" s="26" t="s">
        <v>847</v>
      </c>
      <c r="L309" s="26" t="s">
        <v>851</v>
      </c>
      <c r="M309" s="26">
        <v>900000009</v>
      </c>
      <c r="N309" s="26" t="s">
        <v>58</v>
      </c>
      <c r="O309" s="26"/>
      <c r="P309" s="24">
        <v>31490</v>
      </c>
      <c r="Q309" s="24">
        <v>22490</v>
      </c>
      <c r="R309" s="17">
        <f t="shared" si="11"/>
        <v>-0.28580501746586218</v>
      </c>
      <c r="S309" s="18">
        <v>108.5</v>
      </c>
      <c r="T309" s="18">
        <f t="shared" si="13"/>
        <v>325.5</v>
      </c>
      <c r="U309" s="18">
        <f>T309*Q309</f>
        <v>7320495</v>
      </c>
      <c r="V309" s="19">
        <f t="shared" si="12"/>
        <v>3</v>
      </c>
      <c r="W309" s="19">
        <f>IFERROR(U309/(S309*P309),"")</f>
        <v>2.1425849476024132</v>
      </c>
      <c r="X309" s="12">
        <v>120</v>
      </c>
      <c r="Y309" s="12"/>
      <c r="Z309" s="12"/>
      <c r="AA309" s="12"/>
      <c r="AB309" s="12"/>
      <c r="AC309" s="29"/>
      <c r="AD309" s="29" t="s">
        <v>264</v>
      </c>
      <c r="AE309" s="12"/>
      <c r="AF309" s="12"/>
      <c r="AG309" s="12"/>
      <c r="AH309" s="12"/>
      <c r="AI309" s="12">
        <v>1</v>
      </c>
      <c r="AJ309" s="12" t="e">
        <v>#N/A</v>
      </c>
      <c r="AK309" s="12"/>
      <c r="AL309" s="12"/>
      <c r="AM309" s="12"/>
      <c r="AN309" s="12"/>
      <c r="AO309" s="12"/>
      <c r="AP309" s="12"/>
      <c r="AQ309" s="12"/>
      <c r="AR309" s="12" t="e">
        <v>#N/A</v>
      </c>
      <c r="AS309" s="12" t="e">
        <v>#N/A</v>
      </c>
    </row>
    <row r="310" spans="1:45" x14ac:dyDescent="0.25">
      <c r="A310" s="13">
        <v>45540</v>
      </c>
      <c r="B310" s="13">
        <v>45546</v>
      </c>
      <c r="C310" s="12" t="s">
        <v>44</v>
      </c>
      <c r="D310" s="12" t="s">
        <v>45</v>
      </c>
      <c r="E310" s="12"/>
      <c r="F310" s="12"/>
      <c r="G310" s="26">
        <v>20</v>
      </c>
      <c r="H310" s="26" t="s">
        <v>892</v>
      </c>
      <c r="I310" s="40">
        <v>8718951300996</v>
      </c>
      <c r="J310" s="26" t="s">
        <v>893</v>
      </c>
      <c r="K310" s="26" t="s">
        <v>847</v>
      </c>
      <c r="L310" s="26" t="s">
        <v>851</v>
      </c>
      <c r="M310" s="26">
        <v>900000009</v>
      </c>
      <c r="N310" s="26" t="s">
        <v>58</v>
      </c>
      <c r="O310" s="26"/>
      <c r="P310" s="24">
        <v>31490</v>
      </c>
      <c r="Q310" s="24">
        <v>22490</v>
      </c>
      <c r="R310" s="17">
        <f t="shared" si="11"/>
        <v>-0.28580501746586218</v>
      </c>
      <c r="S310" s="18">
        <v>28</v>
      </c>
      <c r="T310" s="18">
        <f t="shared" si="13"/>
        <v>84</v>
      </c>
      <c r="U310" s="18">
        <f>T310*Q310</f>
        <v>1889160</v>
      </c>
      <c r="V310" s="19">
        <f t="shared" si="12"/>
        <v>3</v>
      </c>
      <c r="W310" s="19">
        <f>IFERROR(U310/(S310*P310),"")</f>
        <v>2.1425849476024132</v>
      </c>
      <c r="X310" s="12">
        <v>23</v>
      </c>
      <c r="Y310" s="12"/>
      <c r="Z310" s="12"/>
      <c r="AA310" s="12"/>
      <c r="AB310" s="12"/>
      <c r="AC310" s="29"/>
      <c r="AD310" s="29" t="s">
        <v>264</v>
      </c>
      <c r="AE310" s="12"/>
      <c r="AF310" s="12"/>
      <c r="AG310" s="12"/>
      <c r="AH310" s="12"/>
      <c r="AI310" s="12">
        <v>1</v>
      </c>
      <c r="AJ310" s="12" t="e">
        <v>#N/A</v>
      </c>
      <c r="AK310" s="12"/>
      <c r="AL310" s="12"/>
      <c r="AM310" s="12"/>
      <c r="AN310" s="12"/>
      <c r="AO310" s="12"/>
      <c r="AP310" s="12"/>
      <c r="AQ310" s="12"/>
      <c r="AR310" s="12" t="e">
        <v>#N/A</v>
      </c>
      <c r="AS310" s="12" t="e">
        <v>#N/A</v>
      </c>
    </row>
    <row r="311" spans="1:45" x14ac:dyDescent="0.25">
      <c r="A311" s="13">
        <v>45540</v>
      </c>
      <c r="B311" s="13">
        <v>45546</v>
      </c>
      <c r="C311" s="12" t="s">
        <v>44</v>
      </c>
      <c r="D311" s="12" t="s">
        <v>45</v>
      </c>
      <c r="E311" s="12"/>
      <c r="F311" s="12"/>
      <c r="G311" s="26">
        <v>20</v>
      </c>
      <c r="H311" s="26" t="s">
        <v>894</v>
      </c>
      <c r="I311" s="40">
        <v>8718951301016</v>
      </c>
      <c r="J311" s="26" t="s">
        <v>895</v>
      </c>
      <c r="K311" s="26" t="s">
        <v>847</v>
      </c>
      <c r="L311" s="26" t="s">
        <v>851</v>
      </c>
      <c r="M311" s="26">
        <v>900000009</v>
      </c>
      <c r="N311" s="26" t="s">
        <v>58</v>
      </c>
      <c r="O311" s="26"/>
      <c r="P311" s="24">
        <v>31490</v>
      </c>
      <c r="Q311" s="24">
        <v>22490</v>
      </c>
      <c r="R311" s="17">
        <f t="shared" si="11"/>
        <v>-0.28580501746586218</v>
      </c>
      <c r="S311" s="18">
        <v>108.5</v>
      </c>
      <c r="T311" s="18">
        <f t="shared" si="13"/>
        <v>325.5</v>
      </c>
      <c r="U311" s="18">
        <f>T311*Q311</f>
        <v>7320495</v>
      </c>
      <c r="V311" s="19">
        <f t="shared" si="12"/>
        <v>3</v>
      </c>
      <c r="W311" s="19">
        <f>IFERROR(U311/(S311*P311),"")</f>
        <v>2.1425849476024132</v>
      </c>
      <c r="X311" s="12">
        <v>129</v>
      </c>
      <c r="Y311" s="12"/>
      <c r="Z311" s="12"/>
      <c r="AA311" s="12"/>
      <c r="AB311" s="12"/>
      <c r="AC311" s="29"/>
      <c r="AD311" s="29" t="s">
        <v>264</v>
      </c>
      <c r="AE311" s="12"/>
      <c r="AF311" s="12"/>
      <c r="AG311" s="12"/>
      <c r="AH311" s="12"/>
      <c r="AI311" s="12">
        <v>2</v>
      </c>
      <c r="AJ311" s="12" t="e">
        <v>#N/A</v>
      </c>
      <c r="AK311" s="12"/>
      <c r="AL311" s="12"/>
      <c r="AM311" s="12"/>
      <c r="AN311" s="12"/>
      <c r="AO311" s="12"/>
      <c r="AP311" s="12"/>
      <c r="AQ311" s="12"/>
      <c r="AR311" s="12" t="e">
        <v>#N/A</v>
      </c>
      <c r="AS311" s="12" t="e">
        <v>#N/A</v>
      </c>
    </row>
    <row r="312" spans="1:45" x14ac:dyDescent="0.25">
      <c r="A312" s="13">
        <v>45540</v>
      </c>
      <c r="B312" s="13">
        <v>45546</v>
      </c>
      <c r="C312" s="12" t="s">
        <v>44</v>
      </c>
      <c r="D312" s="12" t="s">
        <v>45</v>
      </c>
      <c r="E312" s="12"/>
      <c r="F312" s="12"/>
      <c r="G312" s="26">
        <v>20</v>
      </c>
      <c r="H312" s="26" t="s">
        <v>896</v>
      </c>
      <c r="I312" s="40">
        <v>8718951287228</v>
      </c>
      <c r="J312" s="26" t="s">
        <v>897</v>
      </c>
      <c r="K312" s="26" t="s">
        <v>898</v>
      </c>
      <c r="L312" s="26" t="s">
        <v>851</v>
      </c>
      <c r="M312" s="26">
        <v>900000009</v>
      </c>
      <c r="N312" s="26" t="s">
        <v>58</v>
      </c>
      <c r="O312" s="26"/>
      <c r="P312" s="24">
        <v>59990</v>
      </c>
      <c r="Q312" s="24">
        <v>47990</v>
      </c>
      <c r="R312" s="17">
        <f t="shared" si="11"/>
        <v>-0.200033338889815</v>
      </c>
      <c r="S312" s="18">
        <v>14</v>
      </c>
      <c r="T312" s="18">
        <f t="shared" si="13"/>
        <v>42</v>
      </c>
      <c r="U312" s="18">
        <f>T312*Q312</f>
        <v>2015580</v>
      </c>
      <c r="V312" s="19">
        <f t="shared" si="12"/>
        <v>3</v>
      </c>
      <c r="W312" s="19">
        <f>IFERROR(U312/(S312*P312),"")</f>
        <v>2.3998999833305552</v>
      </c>
      <c r="X312" s="12">
        <v>8</v>
      </c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 t="e">
        <v>#N/A</v>
      </c>
      <c r="AJ312" s="12" t="e">
        <v>#N/A</v>
      </c>
      <c r="AK312" s="12"/>
      <c r="AL312" s="12"/>
      <c r="AM312" s="12"/>
      <c r="AN312" s="12"/>
      <c r="AO312" s="12"/>
      <c r="AP312" s="12"/>
      <c r="AQ312" s="12"/>
      <c r="AR312" s="12" t="e">
        <v>#N/A</v>
      </c>
      <c r="AS312" s="12" t="e">
        <v>#N/A</v>
      </c>
    </row>
    <row r="313" spans="1:45" x14ac:dyDescent="0.25">
      <c r="A313" s="13">
        <v>45540</v>
      </c>
      <c r="B313" s="13">
        <v>45546</v>
      </c>
      <c r="C313" s="12" t="s">
        <v>44</v>
      </c>
      <c r="D313" s="12" t="s">
        <v>45</v>
      </c>
      <c r="E313" s="12"/>
      <c r="F313" s="12"/>
      <c r="G313" s="26">
        <v>20</v>
      </c>
      <c r="H313" s="26" t="s">
        <v>899</v>
      </c>
      <c r="I313" s="26"/>
      <c r="J313" s="26" t="s">
        <v>900</v>
      </c>
      <c r="K313" s="26"/>
      <c r="L313" s="26" t="s">
        <v>901</v>
      </c>
      <c r="M313" s="26">
        <v>100008792</v>
      </c>
      <c r="N313" s="26" t="s">
        <v>254</v>
      </c>
      <c r="O313" s="26"/>
      <c r="P313" s="24">
        <v>24490</v>
      </c>
      <c r="Q313" s="24">
        <v>18490</v>
      </c>
      <c r="R313" s="17">
        <f t="shared" si="11"/>
        <v>-0.2449979583503471</v>
      </c>
      <c r="S313" s="18">
        <v>136.5</v>
      </c>
      <c r="T313" s="18">
        <f>S313*2.5</f>
        <v>341.25</v>
      </c>
      <c r="U313" s="18">
        <f>T313*Q313</f>
        <v>6309712.5</v>
      </c>
      <c r="V313" s="19">
        <f t="shared" si="12"/>
        <v>2.5</v>
      </c>
      <c r="W313" s="19">
        <f>IFERROR(U313/(S313*P313),"")</f>
        <v>1.8875051041241322</v>
      </c>
      <c r="X313" s="12">
        <v>129</v>
      </c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>
        <v>2</v>
      </c>
      <c r="AJ313" s="12" t="e">
        <v>#N/A</v>
      </c>
      <c r="AK313" s="12"/>
      <c r="AL313" s="12"/>
      <c r="AM313" s="12"/>
      <c r="AN313" s="12"/>
      <c r="AO313" s="12"/>
      <c r="AP313" s="12"/>
      <c r="AQ313" s="12"/>
      <c r="AR313" s="12" t="e">
        <v>#N/A</v>
      </c>
      <c r="AS313" s="12" t="e">
        <v>#N/A</v>
      </c>
    </row>
    <row r="314" spans="1:45" x14ac:dyDescent="0.25">
      <c r="A314" s="13">
        <v>45540</v>
      </c>
      <c r="B314" s="13">
        <v>45546</v>
      </c>
      <c r="C314" s="12" t="s">
        <v>44</v>
      </c>
      <c r="D314" s="12" t="s">
        <v>45</v>
      </c>
      <c r="E314" s="12"/>
      <c r="F314" s="12"/>
      <c r="G314" s="26">
        <v>20</v>
      </c>
      <c r="H314" s="26" t="s">
        <v>902</v>
      </c>
      <c r="I314" s="26"/>
      <c r="J314" s="26" t="s">
        <v>903</v>
      </c>
      <c r="K314" s="26"/>
      <c r="L314" s="26" t="s">
        <v>901</v>
      </c>
      <c r="M314" s="26">
        <v>100008792</v>
      </c>
      <c r="N314" s="26" t="s">
        <v>254</v>
      </c>
      <c r="O314" s="26"/>
      <c r="P314" s="24">
        <v>7990</v>
      </c>
      <c r="Q314" s="24">
        <v>5990</v>
      </c>
      <c r="R314" s="17">
        <f t="shared" si="11"/>
        <v>-0.25031289111389232</v>
      </c>
      <c r="S314" s="18">
        <v>339.5</v>
      </c>
      <c r="T314" s="18">
        <f t="shared" ref="T314:T315" si="14">S314*2.5</f>
        <v>848.75</v>
      </c>
      <c r="U314" s="18">
        <f>T314*Q314</f>
        <v>5084012.5</v>
      </c>
      <c r="V314" s="19">
        <f t="shared" si="12"/>
        <v>2.5</v>
      </c>
      <c r="W314" s="19">
        <f>IFERROR(U314/(S314*P314),"")</f>
        <v>1.8742177722152691</v>
      </c>
      <c r="X314" s="12">
        <v>129</v>
      </c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>
        <v>2</v>
      </c>
      <c r="AJ314" s="12" t="e">
        <v>#N/A</v>
      </c>
      <c r="AK314" s="12"/>
      <c r="AL314" s="12"/>
      <c r="AM314" s="12"/>
      <c r="AN314" s="12"/>
      <c r="AO314" s="12"/>
      <c r="AP314" s="12"/>
      <c r="AQ314" s="12"/>
      <c r="AR314" s="12" t="e">
        <v>#N/A</v>
      </c>
      <c r="AS314" s="12" t="e">
        <v>#N/A</v>
      </c>
    </row>
    <row r="315" spans="1:45" x14ac:dyDescent="0.25">
      <c r="A315" s="13">
        <v>45540</v>
      </c>
      <c r="B315" s="13">
        <v>45546</v>
      </c>
      <c r="C315" s="12" t="s">
        <v>44</v>
      </c>
      <c r="D315" s="12" t="s">
        <v>45</v>
      </c>
      <c r="E315" s="12"/>
      <c r="F315" s="12"/>
      <c r="G315" s="26">
        <v>20</v>
      </c>
      <c r="H315" s="26" t="s">
        <v>904</v>
      </c>
      <c r="I315" s="26"/>
      <c r="J315" s="26" t="s">
        <v>905</v>
      </c>
      <c r="K315" s="26"/>
      <c r="L315" s="26" t="s">
        <v>906</v>
      </c>
      <c r="M315" s="26">
        <v>100008792</v>
      </c>
      <c r="N315" s="26" t="s">
        <v>254</v>
      </c>
      <c r="O315" s="26"/>
      <c r="P315" s="24">
        <v>40990</v>
      </c>
      <c r="Q315" s="24">
        <v>30990</v>
      </c>
      <c r="R315" s="17">
        <f t="shared" si="11"/>
        <v>-0.24396194193705778</v>
      </c>
      <c r="S315" s="18">
        <v>91</v>
      </c>
      <c r="T315" s="18">
        <f t="shared" si="14"/>
        <v>227.5</v>
      </c>
      <c r="U315" s="18">
        <f>T315*Q315</f>
        <v>7050225</v>
      </c>
      <c r="V315" s="19">
        <f t="shared" si="12"/>
        <v>2.5</v>
      </c>
      <c r="W315" s="19">
        <f>IFERROR(U315/(S315*P315),"")</f>
        <v>1.8900951451573555</v>
      </c>
      <c r="X315" s="12">
        <v>129</v>
      </c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>
        <v>2</v>
      </c>
      <c r="AJ315" s="12" t="e">
        <v>#N/A</v>
      </c>
      <c r="AK315" s="12"/>
      <c r="AL315" s="12"/>
      <c r="AM315" s="12"/>
      <c r="AN315" s="12"/>
      <c r="AO315" s="12"/>
      <c r="AP315" s="12"/>
      <c r="AQ315" s="12"/>
      <c r="AR315" s="12" t="e">
        <v>#N/A</v>
      </c>
      <c r="AS315" s="12" t="e">
        <v>#N/A</v>
      </c>
    </row>
    <row r="316" spans="1:45" x14ac:dyDescent="0.25">
      <c r="A316" s="13">
        <v>45540</v>
      </c>
      <c r="B316" s="13">
        <v>45546</v>
      </c>
      <c r="C316" s="12" t="s">
        <v>44</v>
      </c>
      <c r="D316" s="12" t="s">
        <v>45</v>
      </c>
      <c r="E316" s="12"/>
      <c r="F316" s="12"/>
      <c r="G316" s="26">
        <v>20</v>
      </c>
      <c r="H316" s="26" t="s">
        <v>907</v>
      </c>
      <c r="I316" s="26"/>
      <c r="J316" s="26" t="s">
        <v>908</v>
      </c>
      <c r="K316" s="26"/>
      <c r="L316" s="26" t="s">
        <v>909</v>
      </c>
      <c r="M316" s="26">
        <v>100008792</v>
      </c>
      <c r="N316" s="26" t="s">
        <v>254</v>
      </c>
      <c r="O316" s="26"/>
      <c r="P316" s="24">
        <v>44490</v>
      </c>
      <c r="Q316" s="24">
        <v>33490</v>
      </c>
      <c r="R316" s="17">
        <f t="shared" si="11"/>
        <v>-0.24724657226342994</v>
      </c>
      <c r="S316" s="18">
        <v>80.5</v>
      </c>
      <c r="T316" s="18">
        <v>271</v>
      </c>
      <c r="U316" s="18">
        <f>T316*Q316</f>
        <v>9075790</v>
      </c>
      <c r="V316" s="19">
        <f t="shared" si="12"/>
        <v>3.3664596273291925</v>
      </c>
      <c r="W316" s="19">
        <f>IFERROR(U316/(S316*P316),"")</f>
        <v>2.5341140238088258</v>
      </c>
      <c r="X316" s="12">
        <v>97</v>
      </c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 t="e">
        <v>#N/A</v>
      </c>
      <c r="AJ316" s="12">
        <v>4</v>
      </c>
      <c r="AK316" s="12"/>
      <c r="AL316" s="12"/>
      <c r="AM316" s="12"/>
      <c r="AN316" s="12"/>
      <c r="AO316" s="12"/>
      <c r="AP316" s="12"/>
      <c r="AQ316" s="12"/>
      <c r="AR316" s="12" t="e">
        <v>#N/A</v>
      </c>
      <c r="AS316" s="12" t="e">
        <v>#N/A</v>
      </c>
    </row>
    <row r="317" spans="1:45" x14ac:dyDescent="0.25">
      <c r="A317" s="13">
        <v>45540</v>
      </c>
      <c r="B317" s="13">
        <v>45546</v>
      </c>
      <c r="C317" s="12" t="s">
        <v>44</v>
      </c>
      <c r="D317" s="12" t="s">
        <v>45</v>
      </c>
      <c r="E317" s="12"/>
      <c r="F317" s="12"/>
      <c r="G317" s="26">
        <v>20</v>
      </c>
      <c r="H317" s="26" t="s">
        <v>910</v>
      </c>
      <c r="I317" s="26"/>
      <c r="J317" s="26" t="s">
        <v>911</v>
      </c>
      <c r="K317" s="26"/>
      <c r="L317" s="26" t="s">
        <v>909</v>
      </c>
      <c r="M317" s="26">
        <v>100008792</v>
      </c>
      <c r="N317" s="26" t="s">
        <v>254</v>
      </c>
      <c r="O317" s="26"/>
      <c r="P317" s="24">
        <v>66990</v>
      </c>
      <c r="Q317" s="24">
        <v>50490</v>
      </c>
      <c r="R317" s="17">
        <f t="shared" si="11"/>
        <v>-0.24630541871921185</v>
      </c>
      <c r="S317" s="18">
        <v>31.5</v>
      </c>
      <c r="T317" s="18">
        <v>85</v>
      </c>
      <c r="U317" s="18">
        <f>T317*Q317</f>
        <v>4291650</v>
      </c>
      <c r="V317" s="19">
        <f t="shared" si="12"/>
        <v>2.6984126984126986</v>
      </c>
      <c r="W317" s="19">
        <f>IFERROR(U317/(S317*P317),"")</f>
        <v>2.0337790288529205</v>
      </c>
      <c r="X317" s="12">
        <v>47</v>
      </c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 t="e">
        <v>#N/A</v>
      </c>
      <c r="AJ317" s="12" t="e">
        <v>#N/A</v>
      </c>
      <c r="AK317" s="12"/>
      <c r="AL317" s="12"/>
      <c r="AM317" s="12"/>
      <c r="AN317" s="12"/>
      <c r="AO317" s="12"/>
      <c r="AP317" s="12"/>
      <c r="AQ317" s="12"/>
      <c r="AR317" s="12" t="e">
        <v>#N/A</v>
      </c>
      <c r="AS317" s="12" t="e">
        <v>#N/A</v>
      </c>
    </row>
    <row r="318" spans="1:45" x14ac:dyDescent="0.25">
      <c r="A318" s="13">
        <v>45540</v>
      </c>
      <c r="B318" s="13">
        <v>45546</v>
      </c>
      <c r="C318" s="12" t="s">
        <v>44</v>
      </c>
      <c r="D318" s="12" t="s">
        <v>45</v>
      </c>
      <c r="E318" s="12"/>
      <c r="F318" s="12"/>
      <c r="G318" s="26">
        <v>20</v>
      </c>
      <c r="H318" s="26" t="s">
        <v>912</v>
      </c>
      <c r="I318" s="26"/>
      <c r="J318" s="26" t="s">
        <v>913</v>
      </c>
      <c r="K318" s="26"/>
      <c r="L318" s="26" t="s">
        <v>914</v>
      </c>
      <c r="M318" s="26">
        <v>100008941</v>
      </c>
      <c r="N318" s="26" t="s">
        <v>915</v>
      </c>
      <c r="O318" s="26"/>
      <c r="P318" s="24">
        <v>23990</v>
      </c>
      <c r="Q318" s="24">
        <v>16990</v>
      </c>
      <c r="R318" s="17">
        <f t="shared" si="11"/>
        <v>-0.29178824510212586</v>
      </c>
      <c r="S318" s="18">
        <v>899.5</v>
      </c>
      <c r="T318" s="18">
        <f>S318*2.8</f>
        <v>2518.6</v>
      </c>
      <c r="U318" s="18">
        <f>T318*Q318</f>
        <v>42791014</v>
      </c>
      <c r="V318" s="19">
        <f t="shared" si="12"/>
        <v>2.8</v>
      </c>
      <c r="W318" s="19">
        <f>IFERROR(U318/(S318*P318),"")</f>
        <v>1.9829929137140476</v>
      </c>
      <c r="X318" s="12">
        <v>129</v>
      </c>
      <c r="Y318" s="12"/>
      <c r="Z318" s="12"/>
      <c r="AA318" s="12"/>
      <c r="AB318" s="12">
        <v>1</v>
      </c>
      <c r="AC318" s="12"/>
      <c r="AD318" s="29"/>
      <c r="AE318" s="12"/>
      <c r="AF318" s="12"/>
      <c r="AG318" s="12"/>
      <c r="AH318" s="12"/>
      <c r="AI318" s="12">
        <v>17</v>
      </c>
      <c r="AJ318" s="12">
        <v>1</v>
      </c>
      <c r="AK318" s="12"/>
      <c r="AL318" s="12"/>
      <c r="AM318" s="12"/>
      <c r="AN318" s="12"/>
      <c r="AO318" s="12"/>
      <c r="AP318" s="12"/>
      <c r="AQ318" s="12"/>
      <c r="AR318" s="12" t="e">
        <v>#N/A</v>
      </c>
      <c r="AS318" s="12" t="e">
        <v>#N/A</v>
      </c>
    </row>
    <row r="319" spans="1:45" x14ac:dyDescent="0.25">
      <c r="A319" s="13">
        <v>45540</v>
      </c>
      <c r="B319" s="13">
        <v>45546</v>
      </c>
      <c r="C319" s="12" t="s">
        <v>105</v>
      </c>
      <c r="D319" s="12" t="s">
        <v>106</v>
      </c>
      <c r="E319" s="12"/>
      <c r="F319" s="12"/>
      <c r="G319" s="26">
        <v>20</v>
      </c>
      <c r="H319" s="26" t="s">
        <v>916</v>
      </c>
      <c r="I319" s="26"/>
      <c r="J319" s="26" t="s">
        <v>917</v>
      </c>
      <c r="K319" s="26"/>
      <c r="L319" s="26" t="s">
        <v>914</v>
      </c>
      <c r="M319" s="26">
        <v>100008941</v>
      </c>
      <c r="N319" s="26" t="s">
        <v>915</v>
      </c>
      <c r="O319" s="26" t="s">
        <v>918</v>
      </c>
      <c r="P319" s="24">
        <v>46990</v>
      </c>
      <c r="Q319" s="24">
        <v>36990</v>
      </c>
      <c r="R319" s="17">
        <f t="shared" si="11"/>
        <v>-0.2128112364332837</v>
      </c>
      <c r="S319" s="18">
        <v>903</v>
      </c>
      <c r="T319" s="18">
        <f t="shared" ref="T319:T321" si="15">S319*2.8</f>
        <v>2528.3999999999996</v>
      </c>
      <c r="U319" s="18">
        <f>T319*Q319</f>
        <v>93525515.999999985</v>
      </c>
      <c r="V319" s="19">
        <f t="shared" si="12"/>
        <v>2.7999999999999994</v>
      </c>
      <c r="W319" s="19">
        <f>IFERROR(U319/(S319*P319),"")</f>
        <v>2.2041285379868052</v>
      </c>
      <c r="X319" s="12">
        <v>129</v>
      </c>
      <c r="Y319" s="12"/>
      <c r="Z319" s="12"/>
      <c r="AA319" s="12">
        <v>1</v>
      </c>
      <c r="AB319" s="12"/>
      <c r="AC319" s="12"/>
      <c r="AD319" s="29" t="s">
        <v>919</v>
      </c>
      <c r="AE319" s="12"/>
      <c r="AF319" s="12"/>
      <c r="AG319" s="12"/>
      <c r="AH319" s="12"/>
      <c r="AI319" s="12">
        <v>2</v>
      </c>
      <c r="AJ319" s="12" t="e">
        <v>#N/A</v>
      </c>
      <c r="AK319" s="12"/>
      <c r="AL319" s="12"/>
      <c r="AM319" s="12"/>
      <c r="AN319" s="12"/>
      <c r="AO319" s="12"/>
      <c r="AP319" s="12"/>
      <c r="AQ319" s="12"/>
      <c r="AR319" s="12" t="e">
        <v>#N/A</v>
      </c>
      <c r="AS319" s="12" t="e">
        <v>#N/A</v>
      </c>
    </row>
    <row r="320" spans="1:45" x14ac:dyDescent="0.25">
      <c r="A320" s="13">
        <v>45540</v>
      </c>
      <c r="B320" s="13">
        <v>45546</v>
      </c>
      <c r="C320" s="12" t="s">
        <v>105</v>
      </c>
      <c r="D320" s="12" t="s">
        <v>106</v>
      </c>
      <c r="E320" s="12"/>
      <c r="F320" s="12"/>
      <c r="G320" s="26">
        <v>20</v>
      </c>
      <c r="H320" s="26" t="s">
        <v>920</v>
      </c>
      <c r="I320" s="26"/>
      <c r="J320" s="26" t="s">
        <v>921</v>
      </c>
      <c r="K320" s="26"/>
      <c r="L320" s="26" t="s">
        <v>914</v>
      </c>
      <c r="M320" s="26">
        <v>100008941</v>
      </c>
      <c r="N320" s="26" t="s">
        <v>915</v>
      </c>
      <c r="O320" s="26" t="s">
        <v>918</v>
      </c>
      <c r="P320" s="24">
        <v>46990</v>
      </c>
      <c r="Q320" s="24">
        <v>36990</v>
      </c>
      <c r="R320" s="17">
        <f t="shared" si="11"/>
        <v>-0.2128112364332837</v>
      </c>
      <c r="S320" s="18">
        <v>1064</v>
      </c>
      <c r="T320" s="18">
        <f t="shared" si="15"/>
        <v>2979.2</v>
      </c>
      <c r="U320" s="18">
        <f>T320*Q320</f>
        <v>110200608</v>
      </c>
      <c r="V320" s="19">
        <f t="shared" si="12"/>
        <v>2.8</v>
      </c>
      <c r="W320" s="19">
        <f>IFERROR(U320/(S320*P320),"")</f>
        <v>2.2041285379868056</v>
      </c>
      <c r="X320" s="12">
        <v>129</v>
      </c>
      <c r="Y320" s="12"/>
      <c r="Z320" s="12"/>
      <c r="AA320" s="12">
        <v>1</v>
      </c>
      <c r="AB320" s="12"/>
      <c r="AC320" s="12"/>
      <c r="AD320" s="29" t="s">
        <v>919</v>
      </c>
      <c r="AE320" s="12"/>
      <c r="AF320" s="12"/>
      <c r="AG320" s="12"/>
      <c r="AH320" s="12">
        <v>1</v>
      </c>
      <c r="AI320" s="12">
        <v>17</v>
      </c>
      <c r="AJ320" s="12">
        <v>1</v>
      </c>
      <c r="AK320" s="12">
        <v>1</v>
      </c>
      <c r="AL320" s="12"/>
      <c r="AM320" s="12"/>
      <c r="AN320" s="12"/>
      <c r="AO320" s="12"/>
      <c r="AP320" s="12"/>
      <c r="AQ320" s="12"/>
      <c r="AR320" s="12" t="e">
        <v>#N/A</v>
      </c>
      <c r="AS320" s="12" t="e">
        <v>#N/A</v>
      </c>
    </row>
    <row r="321" spans="1:45" x14ac:dyDescent="0.25">
      <c r="A321" s="13">
        <v>45540</v>
      </c>
      <c r="B321" s="13">
        <v>45546</v>
      </c>
      <c r="C321" s="12" t="s">
        <v>105</v>
      </c>
      <c r="D321" s="12" t="s">
        <v>106</v>
      </c>
      <c r="E321" s="12"/>
      <c r="F321" s="12"/>
      <c r="G321" s="26">
        <v>20</v>
      </c>
      <c r="H321" s="26" t="s">
        <v>922</v>
      </c>
      <c r="I321" s="26"/>
      <c r="J321" s="26" t="s">
        <v>923</v>
      </c>
      <c r="K321" s="26"/>
      <c r="L321" s="26" t="s">
        <v>914</v>
      </c>
      <c r="M321" s="26">
        <v>100008941</v>
      </c>
      <c r="N321" s="26" t="s">
        <v>915</v>
      </c>
      <c r="O321" s="26" t="s">
        <v>918</v>
      </c>
      <c r="P321" s="24">
        <v>46990</v>
      </c>
      <c r="Q321" s="24">
        <v>36990</v>
      </c>
      <c r="R321" s="17">
        <f t="shared" si="11"/>
        <v>-0.2128112364332837</v>
      </c>
      <c r="S321" s="18">
        <v>696.5</v>
      </c>
      <c r="T321" s="18">
        <f t="shared" si="15"/>
        <v>1950.1999999999998</v>
      </c>
      <c r="U321" s="18">
        <f>T321*Q321</f>
        <v>72137898</v>
      </c>
      <c r="V321" s="19">
        <f t="shared" si="12"/>
        <v>2.8</v>
      </c>
      <c r="W321" s="19">
        <f>IFERROR(U321/(S321*P321),"")</f>
        <v>2.2041285379868056</v>
      </c>
      <c r="X321" s="12">
        <v>121</v>
      </c>
      <c r="Y321" s="12"/>
      <c r="Z321" s="12"/>
      <c r="AA321" s="12">
        <v>1</v>
      </c>
      <c r="AB321" s="12"/>
      <c r="AC321" s="12"/>
      <c r="AD321" s="29" t="s">
        <v>919</v>
      </c>
      <c r="AE321" s="12"/>
      <c r="AF321" s="12"/>
      <c r="AG321" s="12"/>
      <c r="AH321" s="12"/>
      <c r="AI321" s="12">
        <v>5</v>
      </c>
      <c r="AJ321" s="12" t="e">
        <v>#N/A</v>
      </c>
      <c r="AK321" s="12"/>
      <c r="AL321" s="12"/>
      <c r="AM321" s="12"/>
      <c r="AN321" s="12"/>
      <c r="AO321" s="12"/>
      <c r="AP321" s="12"/>
      <c r="AQ321" s="12"/>
      <c r="AR321" s="12" t="e">
        <v>#N/A</v>
      </c>
      <c r="AS321" s="12" t="e">
        <v>#N/A</v>
      </c>
    </row>
    <row r="322" spans="1:45" x14ac:dyDescent="0.25">
      <c r="A322" s="13">
        <v>45540</v>
      </c>
      <c r="B322" s="13">
        <v>45546</v>
      </c>
      <c r="C322" s="12" t="s">
        <v>44</v>
      </c>
      <c r="D322" s="12" t="s">
        <v>45</v>
      </c>
      <c r="E322" s="12"/>
      <c r="F322" s="12"/>
      <c r="G322" s="26">
        <v>20</v>
      </c>
      <c r="H322" s="26" t="s">
        <v>924</v>
      </c>
      <c r="I322" s="26"/>
      <c r="J322" s="26" t="s">
        <v>925</v>
      </c>
      <c r="K322" s="26"/>
      <c r="L322" s="26" t="s">
        <v>926</v>
      </c>
      <c r="M322" s="26">
        <v>100009143</v>
      </c>
      <c r="N322" s="26" t="s">
        <v>927</v>
      </c>
      <c r="O322" s="26"/>
      <c r="P322" s="24">
        <v>72990</v>
      </c>
      <c r="Q322" s="24">
        <v>51490</v>
      </c>
      <c r="R322" s="17">
        <f t="shared" ref="R322:R385" si="16">Q322/P322-1</f>
        <v>-0.29456089875325386</v>
      </c>
      <c r="S322" s="18">
        <v>308</v>
      </c>
      <c r="T322" s="18">
        <f t="shared" ref="T322:T325" si="17">S322*2.7</f>
        <v>831.6</v>
      </c>
      <c r="U322" s="18">
        <f>T322*Q322</f>
        <v>42819084</v>
      </c>
      <c r="V322" s="19">
        <f t="shared" ref="V322:V385" si="18">IFERROR(T322/S322,"")</f>
        <v>2.7</v>
      </c>
      <c r="W322" s="19">
        <f>IFERROR(U322/(S322*P322),"")</f>
        <v>1.9046855733662145</v>
      </c>
      <c r="X322" s="12">
        <v>96</v>
      </c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>
        <v>16</v>
      </c>
      <c r="AJ322" s="12">
        <v>4</v>
      </c>
      <c r="AK322" s="12"/>
      <c r="AL322" s="12"/>
      <c r="AM322" s="12"/>
      <c r="AN322" s="12"/>
      <c r="AO322" s="12"/>
      <c r="AP322" s="12"/>
      <c r="AQ322" s="12"/>
      <c r="AR322" s="12" t="e">
        <v>#N/A</v>
      </c>
      <c r="AS322" s="12" t="e">
        <v>#N/A</v>
      </c>
    </row>
    <row r="323" spans="1:45" x14ac:dyDescent="0.25">
      <c r="A323" s="13">
        <v>45540</v>
      </c>
      <c r="B323" s="13">
        <v>45546</v>
      </c>
      <c r="C323" s="12" t="s">
        <v>44</v>
      </c>
      <c r="D323" s="12" t="s">
        <v>45</v>
      </c>
      <c r="E323" s="12"/>
      <c r="F323" s="12"/>
      <c r="G323" s="26">
        <v>20</v>
      </c>
      <c r="H323" s="26" t="s">
        <v>928</v>
      </c>
      <c r="I323" s="26"/>
      <c r="J323" s="26" t="s">
        <v>929</v>
      </c>
      <c r="K323" s="26"/>
      <c r="L323" s="26" t="s">
        <v>926</v>
      </c>
      <c r="M323" s="26">
        <v>100009143</v>
      </c>
      <c r="N323" s="26" t="s">
        <v>927</v>
      </c>
      <c r="O323" s="26"/>
      <c r="P323" s="24">
        <v>64990</v>
      </c>
      <c r="Q323" s="24">
        <v>45490</v>
      </c>
      <c r="R323" s="17">
        <f t="shared" si="16"/>
        <v>-0.30004616094783809</v>
      </c>
      <c r="S323" s="18">
        <v>56</v>
      </c>
      <c r="T323" s="18">
        <f t="shared" si="17"/>
        <v>151.20000000000002</v>
      </c>
      <c r="U323" s="18">
        <f>T323*Q323</f>
        <v>6878088.0000000009</v>
      </c>
      <c r="V323" s="19">
        <f t="shared" si="18"/>
        <v>2.7</v>
      </c>
      <c r="W323" s="19">
        <f>IFERROR(U323/(S323*P323),"")</f>
        <v>1.8898753654408373</v>
      </c>
      <c r="X323" s="12">
        <v>98</v>
      </c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>
        <v>1</v>
      </c>
      <c r="AJ323" s="12" t="e">
        <v>#N/A</v>
      </c>
      <c r="AK323" s="12"/>
      <c r="AL323" s="12"/>
      <c r="AM323" s="12"/>
      <c r="AN323" s="12"/>
      <c r="AO323" s="12"/>
      <c r="AP323" s="12"/>
      <c r="AQ323" s="12"/>
      <c r="AR323" s="12" t="e">
        <v>#N/A</v>
      </c>
      <c r="AS323" s="12" t="e">
        <v>#N/A</v>
      </c>
    </row>
    <row r="324" spans="1:45" x14ac:dyDescent="0.25">
      <c r="A324" s="13">
        <v>45540</v>
      </c>
      <c r="B324" s="13">
        <v>45546</v>
      </c>
      <c r="C324" s="12" t="s">
        <v>44</v>
      </c>
      <c r="D324" s="12" t="s">
        <v>45</v>
      </c>
      <c r="E324" s="12"/>
      <c r="F324" s="12"/>
      <c r="G324" s="26">
        <v>20</v>
      </c>
      <c r="H324" s="26" t="s">
        <v>930</v>
      </c>
      <c r="I324" s="26"/>
      <c r="J324" s="26" t="s">
        <v>931</v>
      </c>
      <c r="K324" s="26"/>
      <c r="L324" s="26" t="s">
        <v>926</v>
      </c>
      <c r="M324" s="26">
        <v>100009143</v>
      </c>
      <c r="N324" s="26" t="s">
        <v>927</v>
      </c>
      <c r="O324" s="26"/>
      <c r="P324" s="24">
        <v>86990</v>
      </c>
      <c r="Q324" s="24">
        <v>60990</v>
      </c>
      <c r="R324" s="17">
        <f t="shared" si="16"/>
        <v>-0.29888492930221866</v>
      </c>
      <c r="S324" s="18">
        <v>80.5</v>
      </c>
      <c r="T324" s="18">
        <f t="shared" si="17"/>
        <v>217.35000000000002</v>
      </c>
      <c r="U324" s="18">
        <f>T324*Q324</f>
        <v>13256176.500000002</v>
      </c>
      <c r="V324" s="19">
        <f t="shared" si="18"/>
        <v>2.7</v>
      </c>
      <c r="W324" s="19">
        <f>IFERROR(U324/(S324*P324),"")</f>
        <v>1.8930106908840099</v>
      </c>
      <c r="X324" s="12">
        <v>97</v>
      </c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 t="e">
        <v>#N/A</v>
      </c>
      <c r="AJ324" s="12" t="e">
        <v>#N/A</v>
      </c>
      <c r="AK324" s="12"/>
      <c r="AL324" s="12"/>
      <c r="AM324" s="12"/>
      <c r="AN324" s="12"/>
      <c r="AO324" s="12"/>
      <c r="AP324" s="12"/>
      <c r="AQ324" s="12"/>
      <c r="AR324" s="12" t="e">
        <v>#N/A</v>
      </c>
      <c r="AS324" s="12" t="e">
        <v>#N/A</v>
      </c>
    </row>
    <row r="325" spans="1:45" x14ac:dyDescent="0.25">
      <c r="A325" s="13">
        <v>45540</v>
      </c>
      <c r="B325" s="13">
        <v>45546</v>
      </c>
      <c r="C325" s="12" t="s">
        <v>44</v>
      </c>
      <c r="D325" s="12" t="s">
        <v>45</v>
      </c>
      <c r="E325" s="12"/>
      <c r="F325" s="12"/>
      <c r="G325" s="26">
        <v>20</v>
      </c>
      <c r="H325" s="26" t="s">
        <v>932</v>
      </c>
      <c r="I325" s="26"/>
      <c r="J325" s="26" t="s">
        <v>933</v>
      </c>
      <c r="K325" s="26"/>
      <c r="L325" s="26" t="s">
        <v>926</v>
      </c>
      <c r="M325" s="26">
        <v>100009143</v>
      </c>
      <c r="N325" s="26" t="s">
        <v>927</v>
      </c>
      <c r="O325" s="26"/>
      <c r="P325" s="24">
        <v>72490</v>
      </c>
      <c r="Q325" s="24">
        <v>50990</v>
      </c>
      <c r="R325" s="17">
        <f t="shared" si="16"/>
        <v>-0.29659263346668507</v>
      </c>
      <c r="S325" s="18">
        <v>73.5</v>
      </c>
      <c r="T325" s="18">
        <f t="shared" si="17"/>
        <v>198.45000000000002</v>
      </c>
      <c r="U325" s="18">
        <f>T325*Q325</f>
        <v>10118965.5</v>
      </c>
      <c r="V325" s="19">
        <f t="shared" si="18"/>
        <v>2.7</v>
      </c>
      <c r="W325" s="19">
        <f>IFERROR(U325/(S325*P325),"")</f>
        <v>1.8991998896399502</v>
      </c>
      <c r="X325" s="12">
        <v>97</v>
      </c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 t="e">
        <v>#N/A</v>
      </c>
      <c r="AJ325" s="12" t="e">
        <v>#N/A</v>
      </c>
      <c r="AK325" s="12"/>
      <c r="AL325" s="12"/>
      <c r="AM325" s="12"/>
      <c r="AN325" s="12"/>
      <c r="AO325" s="12"/>
      <c r="AP325" s="12"/>
      <c r="AQ325" s="12"/>
      <c r="AR325" s="12" t="e">
        <v>#N/A</v>
      </c>
      <c r="AS325" s="12" t="e">
        <v>#N/A</v>
      </c>
    </row>
    <row r="326" spans="1:45" x14ac:dyDescent="0.25">
      <c r="A326" s="13">
        <v>45540</v>
      </c>
      <c r="B326" s="13">
        <v>45546</v>
      </c>
      <c r="C326" s="12" t="s">
        <v>44</v>
      </c>
      <c r="D326" s="12" t="s">
        <v>45</v>
      </c>
      <c r="E326" s="12"/>
      <c r="F326" s="12"/>
      <c r="G326" s="26">
        <v>20</v>
      </c>
      <c r="H326" s="26" t="s">
        <v>934</v>
      </c>
      <c r="I326" s="26"/>
      <c r="J326" s="26" t="s">
        <v>935</v>
      </c>
      <c r="K326" s="26"/>
      <c r="L326" s="26" t="s">
        <v>936</v>
      </c>
      <c r="M326" s="26">
        <v>100004658</v>
      </c>
      <c r="N326" s="26" t="s">
        <v>937</v>
      </c>
      <c r="O326" s="26"/>
      <c r="P326" s="24">
        <v>32990</v>
      </c>
      <c r="Q326" s="24">
        <v>23490</v>
      </c>
      <c r="R326" s="17">
        <f t="shared" si="16"/>
        <v>-0.28796605031827827</v>
      </c>
      <c r="S326" s="18">
        <v>518</v>
      </c>
      <c r="T326" s="18">
        <v>2347</v>
      </c>
      <c r="U326" s="18">
        <f>T326*Q326</f>
        <v>55131030</v>
      </c>
      <c r="V326" s="19">
        <f t="shared" si="18"/>
        <v>4.5308880308880308</v>
      </c>
      <c r="W326" s="19">
        <f>IFERROR(U326/(S326*P326),"")</f>
        <v>3.2261461001988434</v>
      </c>
      <c r="X326" s="12">
        <v>129</v>
      </c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>
        <v>17</v>
      </c>
      <c r="AJ326" s="12">
        <v>4</v>
      </c>
      <c r="AK326" s="12"/>
      <c r="AL326" s="12"/>
      <c r="AM326" s="12"/>
      <c r="AN326" s="12"/>
      <c r="AO326" s="12"/>
      <c r="AP326" s="12"/>
      <c r="AQ326" s="12"/>
      <c r="AR326" s="12" t="e">
        <v>#N/A</v>
      </c>
      <c r="AS326" s="12" t="e">
        <v>#N/A</v>
      </c>
    </row>
    <row r="327" spans="1:45" x14ac:dyDescent="0.25">
      <c r="A327" s="13">
        <v>45540</v>
      </c>
      <c r="B327" s="13">
        <v>45546</v>
      </c>
      <c r="C327" s="12" t="s">
        <v>44</v>
      </c>
      <c r="D327" s="12" t="s">
        <v>45</v>
      </c>
      <c r="E327" s="12"/>
      <c r="F327" s="12"/>
      <c r="G327" s="26">
        <v>20</v>
      </c>
      <c r="H327" s="26" t="s">
        <v>938</v>
      </c>
      <c r="I327" s="26"/>
      <c r="J327" s="26" t="s">
        <v>939</v>
      </c>
      <c r="K327" s="26"/>
      <c r="L327" s="26" t="s">
        <v>936</v>
      </c>
      <c r="M327" s="26">
        <v>100004658</v>
      </c>
      <c r="N327" s="26" t="s">
        <v>937</v>
      </c>
      <c r="O327" s="26"/>
      <c r="P327" s="24">
        <v>32990</v>
      </c>
      <c r="Q327" s="24">
        <v>23490</v>
      </c>
      <c r="R327" s="17">
        <f t="shared" si="16"/>
        <v>-0.28796605031827827</v>
      </c>
      <c r="S327" s="18">
        <v>157.5</v>
      </c>
      <c r="T327" s="18">
        <v>904</v>
      </c>
      <c r="U327" s="18">
        <f>T327*Q327</f>
        <v>21234960</v>
      </c>
      <c r="V327" s="19">
        <f t="shared" si="18"/>
        <v>5.7396825396825397</v>
      </c>
      <c r="W327" s="19">
        <f>IFERROR(U327/(S327*P327),"")</f>
        <v>4.0868488286493747</v>
      </c>
      <c r="X327" s="12">
        <v>129</v>
      </c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>
        <v>2</v>
      </c>
      <c r="AJ327" s="12" t="e">
        <v>#N/A</v>
      </c>
      <c r="AK327" s="12"/>
      <c r="AL327" s="12"/>
      <c r="AM327" s="12"/>
      <c r="AN327" s="12"/>
      <c r="AO327" s="12"/>
      <c r="AP327" s="12"/>
      <c r="AQ327" s="12"/>
      <c r="AR327" s="12" t="e">
        <v>#N/A</v>
      </c>
      <c r="AS327" s="12" t="e">
        <v>#N/A</v>
      </c>
    </row>
    <row r="328" spans="1:45" x14ac:dyDescent="0.25">
      <c r="A328" s="13">
        <v>45540</v>
      </c>
      <c r="B328" s="13">
        <v>45546</v>
      </c>
      <c r="C328" s="12" t="s">
        <v>44</v>
      </c>
      <c r="D328" s="12" t="s">
        <v>45</v>
      </c>
      <c r="E328" s="12"/>
      <c r="F328" s="12"/>
      <c r="G328" s="26">
        <v>20</v>
      </c>
      <c r="H328" s="26" t="s">
        <v>940</v>
      </c>
      <c r="I328" s="26"/>
      <c r="J328" s="26" t="s">
        <v>941</v>
      </c>
      <c r="K328" s="26"/>
      <c r="L328" s="26" t="s">
        <v>936</v>
      </c>
      <c r="M328" s="26">
        <v>100004658</v>
      </c>
      <c r="N328" s="26" t="s">
        <v>937</v>
      </c>
      <c r="O328" s="26"/>
      <c r="P328" s="24">
        <v>35990</v>
      </c>
      <c r="Q328" s="24">
        <v>25490</v>
      </c>
      <c r="R328" s="17">
        <f t="shared" si="16"/>
        <v>-0.29174770769658243</v>
      </c>
      <c r="S328" s="18">
        <v>122.5</v>
      </c>
      <c r="T328" s="18">
        <v>666</v>
      </c>
      <c r="U328" s="18">
        <f>T328*Q328</f>
        <v>16976340</v>
      </c>
      <c r="V328" s="19">
        <f t="shared" si="18"/>
        <v>5.4367346938775514</v>
      </c>
      <c r="W328" s="19">
        <f>IFERROR(U328/(S328*P328),"")</f>
        <v>3.8505798095842949</v>
      </c>
      <c r="X328" s="12">
        <v>97</v>
      </c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 t="e">
        <v>#N/A</v>
      </c>
      <c r="AJ328" s="12" t="e">
        <v>#N/A</v>
      </c>
      <c r="AK328" s="12"/>
      <c r="AL328" s="12"/>
      <c r="AM328" s="12"/>
      <c r="AN328" s="12"/>
      <c r="AO328" s="12"/>
      <c r="AP328" s="12"/>
      <c r="AQ328" s="12"/>
      <c r="AR328" s="12" t="e">
        <v>#N/A</v>
      </c>
      <c r="AS328" s="12" t="e">
        <v>#N/A</v>
      </c>
    </row>
    <row r="329" spans="1:45" x14ac:dyDescent="0.25">
      <c r="A329" s="13">
        <v>45540</v>
      </c>
      <c r="B329" s="13">
        <v>45546</v>
      </c>
      <c r="C329" s="12" t="s">
        <v>44</v>
      </c>
      <c r="D329" s="12" t="s">
        <v>45</v>
      </c>
      <c r="E329" s="12"/>
      <c r="F329" s="12"/>
      <c r="G329" s="26">
        <v>20</v>
      </c>
      <c r="H329" s="26" t="s">
        <v>942</v>
      </c>
      <c r="I329" s="26"/>
      <c r="J329" s="26" t="s">
        <v>943</v>
      </c>
      <c r="K329" s="26"/>
      <c r="L329" s="26" t="s">
        <v>936</v>
      </c>
      <c r="M329" s="26">
        <v>100004658</v>
      </c>
      <c r="N329" s="26" t="s">
        <v>937</v>
      </c>
      <c r="O329" s="26"/>
      <c r="P329" s="24">
        <v>43990</v>
      </c>
      <c r="Q329" s="24">
        <v>35490</v>
      </c>
      <c r="R329" s="17">
        <f t="shared" si="16"/>
        <v>-0.19322573312116387</v>
      </c>
      <c r="S329" s="18">
        <v>56</v>
      </c>
      <c r="T329" s="18">
        <f t="shared" ref="T329" si="19">S329*2.7</f>
        <v>151.20000000000002</v>
      </c>
      <c r="U329" s="18">
        <f>T329*Q329</f>
        <v>5366088.0000000009</v>
      </c>
      <c r="V329" s="19">
        <f t="shared" si="18"/>
        <v>2.7</v>
      </c>
      <c r="W329" s="19">
        <f>IFERROR(U329/(S329*P329),"")</f>
        <v>2.1782905205728578</v>
      </c>
      <c r="X329" s="12">
        <v>47</v>
      </c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 t="e">
        <v>#N/A</v>
      </c>
      <c r="AJ329" s="12" t="e">
        <v>#N/A</v>
      </c>
      <c r="AK329" s="12"/>
      <c r="AL329" s="12"/>
      <c r="AM329" s="12"/>
      <c r="AN329" s="12"/>
      <c r="AO329" s="12"/>
      <c r="AP329" s="12"/>
      <c r="AQ329" s="12"/>
      <c r="AR329" s="12" t="e">
        <v>#N/A</v>
      </c>
      <c r="AS329" s="12" t="e">
        <v>#N/A</v>
      </c>
    </row>
    <row r="330" spans="1:45" x14ac:dyDescent="0.25">
      <c r="A330" s="13">
        <v>45540</v>
      </c>
      <c r="B330" s="13">
        <v>45546</v>
      </c>
      <c r="C330" s="12" t="s">
        <v>44</v>
      </c>
      <c r="D330" s="12" t="s">
        <v>45</v>
      </c>
      <c r="E330" s="12"/>
      <c r="F330" s="12"/>
      <c r="G330" s="26">
        <v>20</v>
      </c>
      <c r="H330" s="26" t="s">
        <v>944</v>
      </c>
      <c r="I330" s="26"/>
      <c r="J330" s="26" t="s">
        <v>945</v>
      </c>
      <c r="K330" s="26"/>
      <c r="L330" s="26" t="s">
        <v>936</v>
      </c>
      <c r="M330" s="26">
        <v>100004658</v>
      </c>
      <c r="N330" s="26" t="s">
        <v>937</v>
      </c>
      <c r="O330" s="26"/>
      <c r="P330" s="24">
        <v>21990</v>
      </c>
      <c r="Q330" s="24">
        <v>17990</v>
      </c>
      <c r="R330" s="17">
        <f t="shared" si="16"/>
        <v>-0.1819008640291041</v>
      </c>
      <c r="S330" s="18">
        <v>318.5</v>
      </c>
      <c r="T330" s="18">
        <v>538</v>
      </c>
      <c r="U330" s="18">
        <f>T330*Q330</f>
        <v>9678620</v>
      </c>
      <c r="V330" s="19">
        <f t="shared" si="18"/>
        <v>1.6891679748822606</v>
      </c>
      <c r="W330" s="19">
        <f>IFERROR(U330/(S330*P330),"")</f>
        <v>1.3819068607608853</v>
      </c>
      <c r="X330" s="12">
        <v>129</v>
      </c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>
        <v>17</v>
      </c>
      <c r="AJ330" s="12">
        <v>4</v>
      </c>
      <c r="AK330" s="12"/>
      <c r="AL330" s="12"/>
      <c r="AM330" s="12"/>
      <c r="AN330" s="12"/>
      <c r="AO330" s="12"/>
      <c r="AP330" s="12"/>
      <c r="AQ330" s="12"/>
      <c r="AR330" s="12" t="e">
        <v>#N/A</v>
      </c>
      <c r="AS330" s="12" t="e">
        <v>#N/A</v>
      </c>
    </row>
    <row r="331" spans="1:45" x14ac:dyDescent="0.25">
      <c r="A331" s="13">
        <v>45540</v>
      </c>
      <c r="B331" s="13">
        <v>45546</v>
      </c>
      <c r="C331" s="12" t="s">
        <v>44</v>
      </c>
      <c r="D331" s="12" t="s">
        <v>45</v>
      </c>
      <c r="E331" s="12"/>
      <c r="F331" s="12"/>
      <c r="G331" s="26">
        <v>20</v>
      </c>
      <c r="H331" s="26" t="s">
        <v>946</v>
      </c>
      <c r="I331" s="26"/>
      <c r="J331" s="26" t="s">
        <v>947</v>
      </c>
      <c r="K331" s="26"/>
      <c r="L331" s="26" t="s">
        <v>948</v>
      </c>
      <c r="M331" s="26">
        <v>100004658</v>
      </c>
      <c r="N331" s="26" t="s">
        <v>937</v>
      </c>
      <c r="O331" s="26"/>
      <c r="P331" s="24">
        <v>27490</v>
      </c>
      <c r="Q331" s="24">
        <v>21990</v>
      </c>
      <c r="R331" s="17">
        <f t="shared" si="16"/>
        <v>-0.20007275372862854</v>
      </c>
      <c r="S331" s="18">
        <v>28</v>
      </c>
      <c r="T331" s="18">
        <f t="shared" ref="T331:T368" si="20">S331*2.7</f>
        <v>75.600000000000009</v>
      </c>
      <c r="U331" s="18">
        <f>T331*Q331</f>
        <v>1662444.0000000002</v>
      </c>
      <c r="V331" s="19">
        <f t="shared" si="18"/>
        <v>2.7</v>
      </c>
      <c r="W331" s="19">
        <f>IFERROR(U331/(S331*P331),"")</f>
        <v>2.159803564932703</v>
      </c>
      <c r="X331" s="12">
        <v>8</v>
      </c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 t="e">
        <v>#N/A</v>
      </c>
      <c r="AJ331" s="12" t="e">
        <v>#N/A</v>
      </c>
      <c r="AK331" s="12"/>
      <c r="AL331" s="12"/>
      <c r="AM331" s="12"/>
      <c r="AN331" s="12"/>
      <c r="AO331" s="12"/>
      <c r="AP331" s="12"/>
      <c r="AQ331" s="12"/>
      <c r="AR331" s="12" t="e">
        <v>#N/A</v>
      </c>
      <c r="AS331" s="12" t="e">
        <v>#N/A</v>
      </c>
    </row>
    <row r="332" spans="1:45" x14ac:dyDescent="0.25">
      <c r="A332" s="13">
        <v>45540</v>
      </c>
      <c r="B332" s="13">
        <v>45546</v>
      </c>
      <c r="C332" s="12" t="s">
        <v>44</v>
      </c>
      <c r="D332" s="12" t="s">
        <v>45</v>
      </c>
      <c r="E332" s="12"/>
      <c r="F332" s="12"/>
      <c r="G332" s="26">
        <v>20</v>
      </c>
      <c r="H332" s="26" t="s">
        <v>949</v>
      </c>
      <c r="I332" s="26"/>
      <c r="J332" s="26" t="s">
        <v>950</v>
      </c>
      <c r="K332" s="26"/>
      <c r="L332" s="26" t="s">
        <v>936</v>
      </c>
      <c r="M332" s="26">
        <v>100004658</v>
      </c>
      <c r="N332" s="26" t="s">
        <v>937</v>
      </c>
      <c r="O332" s="26"/>
      <c r="P332" s="24">
        <v>21990</v>
      </c>
      <c r="Q332" s="24">
        <v>17990</v>
      </c>
      <c r="R332" s="17">
        <f t="shared" si="16"/>
        <v>-0.1819008640291041</v>
      </c>
      <c r="S332" s="18">
        <v>17.5</v>
      </c>
      <c r="T332" s="18">
        <f t="shared" si="20"/>
        <v>47.25</v>
      </c>
      <c r="U332" s="18">
        <f>T332*Q332</f>
        <v>850027.5</v>
      </c>
      <c r="V332" s="19">
        <f t="shared" si="18"/>
        <v>2.7</v>
      </c>
      <c r="W332" s="19">
        <f>IFERROR(U332/(S332*P332),"")</f>
        <v>2.2088676671214187</v>
      </c>
      <c r="X332" s="12">
        <v>8</v>
      </c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 t="e">
        <v>#N/A</v>
      </c>
      <c r="AJ332" s="12" t="e">
        <v>#N/A</v>
      </c>
      <c r="AK332" s="12"/>
      <c r="AL332" s="12"/>
      <c r="AM332" s="12"/>
      <c r="AN332" s="12"/>
      <c r="AO332" s="12"/>
      <c r="AP332" s="12"/>
      <c r="AQ332" s="12"/>
      <c r="AR332" s="12" t="e">
        <v>#N/A</v>
      </c>
      <c r="AS332" s="12" t="e">
        <v>#N/A</v>
      </c>
    </row>
    <row r="333" spans="1:45" x14ac:dyDescent="0.25">
      <c r="A333" s="13">
        <v>45540</v>
      </c>
      <c r="B333" s="13">
        <v>45546</v>
      </c>
      <c r="C333" s="12" t="s">
        <v>44</v>
      </c>
      <c r="D333" s="12" t="s">
        <v>45</v>
      </c>
      <c r="E333" s="12"/>
      <c r="F333" s="12"/>
      <c r="G333" s="26">
        <v>20</v>
      </c>
      <c r="H333" s="26" t="s">
        <v>951</v>
      </c>
      <c r="I333" s="26"/>
      <c r="J333" s="26" t="s">
        <v>952</v>
      </c>
      <c r="K333" s="26"/>
      <c r="L333" s="26" t="s">
        <v>936</v>
      </c>
      <c r="M333" s="26">
        <v>100004658</v>
      </c>
      <c r="N333" s="26" t="s">
        <v>937</v>
      </c>
      <c r="O333" s="26"/>
      <c r="P333" s="24">
        <v>21990</v>
      </c>
      <c r="Q333" s="24">
        <v>17990</v>
      </c>
      <c r="R333" s="17">
        <f t="shared" si="16"/>
        <v>-0.1819008640291041</v>
      </c>
      <c r="S333" s="18">
        <v>14</v>
      </c>
      <c r="T333" s="18">
        <f t="shared" si="20"/>
        <v>37.800000000000004</v>
      </c>
      <c r="U333" s="18">
        <f>T333*Q333</f>
        <v>680022.00000000012</v>
      </c>
      <c r="V333" s="19">
        <f t="shared" si="18"/>
        <v>2.7</v>
      </c>
      <c r="W333" s="19">
        <f>IFERROR(U333/(S333*P333),"")</f>
        <v>2.2088676671214191</v>
      </c>
      <c r="X333" s="12">
        <v>8</v>
      </c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 t="e">
        <v>#N/A</v>
      </c>
      <c r="AJ333" s="12" t="e">
        <v>#N/A</v>
      </c>
      <c r="AK333" s="12"/>
      <c r="AL333" s="12"/>
      <c r="AM333" s="12"/>
      <c r="AN333" s="12"/>
      <c r="AO333" s="12"/>
      <c r="AP333" s="12"/>
      <c r="AQ333" s="12"/>
      <c r="AR333" s="12" t="e">
        <v>#N/A</v>
      </c>
      <c r="AS333" s="12" t="e">
        <v>#N/A</v>
      </c>
    </row>
    <row r="334" spans="1:45" x14ac:dyDescent="0.25">
      <c r="A334" s="13">
        <v>45540</v>
      </c>
      <c r="B334" s="13">
        <v>45546</v>
      </c>
      <c r="C334" s="12" t="s">
        <v>44</v>
      </c>
      <c r="D334" s="12" t="s">
        <v>45</v>
      </c>
      <c r="E334" s="12"/>
      <c r="F334" s="12"/>
      <c r="G334" s="26">
        <v>20</v>
      </c>
      <c r="H334" s="26" t="s">
        <v>953</v>
      </c>
      <c r="I334" s="26"/>
      <c r="J334" s="26" t="s">
        <v>954</v>
      </c>
      <c r="K334" s="26"/>
      <c r="L334" s="26" t="s">
        <v>955</v>
      </c>
      <c r="M334" s="26">
        <v>100004658</v>
      </c>
      <c r="N334" s="26" t="s">
        <v>937</v>
      </c>
      <c r="O334" s="26"/>
      <c r="P334" s="24">
        <v>14990</v>
      </c>
      <c r="Q334" s="24">
        <v>8490</v>
      </c>
      <c r="R334" s="17">
        <f t="shared" si="16"/>
        <v>-0.43362241494329556</v>
      </c>
      <c r="S334" s="18">
        <v>38.5</v>
      </c>
      <c r="T334" s="18">
        <f t="shared" si="20"/>
        <v>103.95</v>
      </c>
      <c r="U334" s="18">
        <f>T334*Q334</f>
        <v>882535.5</v>
      </c>
      <c r="V334" s="19">
        <f t="shared" si="18"/>
        <v>2.7</v>
      </c>
      <c r="W334" s="19">
        <f>IFERROR(U334/(S334*P334),"")</f>
        <v>1.529219479653102</v>
      </c>
      <c r="X334" s="12">
        <v>22</v>
      </c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 t="e">
        <v>#N/A</v>
      </c>
      <c r="AJ334" s="12" t="e">
        <v>#N/A</v>
      </c>
      <c r="AK334" s="12"/>
      <c r="AL334" s="12"/>
      <c r="AM334" s="12"/>
      <c r="AN334" s="12"/>
      <c r="AO334" s="12"/>
      <c r="AP334" s="12"/>
      <c r="AQ334" s="12"/>
      <c r="AR334" s="12" t="e">
        <v>#N/A</v>
      </c>
      <c r="AS334" s="12" t="e">
        <v>#N/A</v>
      </c>
    </row>
    <row r="335" spans="1:45" x14ac:dyDescent="0.25">
      <c r="A335" s="13">
        <v>45540</v>
      </c>
      <c r="B335" s="13">
        <v>45546</v>
      </c>
      <c r="C335" s="12" t="s">
        <v>44</v>
      </c>
      <c r="D335" s="12" t="s">
        <v>45</v>
      </c>
      <c r="E335" s="12"/>
      <c r="F335" s="12"/>
      <c r="G335" s="26">
        <v>20</v>
      </c>
      <c r="H335" s="26" t="s">
        <v>956</v>
      </c>
      <c r="I335" s="26"/>
      <c r="J335" s="26" t="s">
        <v>957</v>
      </c>
      <c r="K335" s="26"/>
      <c r="L335" s="26" t="s">
        <v>955</v>
      </c>
      <c r="M335" s="26">
        <v>100004658</v>
      </c>
      <c r="N335" s="26" t="s">
        <v>937</v>
      </c>
      <c r="O335" s="26"/>
      <c r="P335" s="24">
        <v>14990</v>
      </c>
      <c r="Q335" s="24">
        <v>8490</v>
      </c>
      <c r="R335" s="17">
        <f t="shared" si="16"/>
        <v>-0.43362241494329556</v>
      </c>
      <c r="S335" s="18">
        <v>24.5</v>
      </c>
      <c r="T335" s="18">
        <f t="shared" si="20"/>
        <v>66.150000000000006</v>
      </c>
      <c r="U335" s="18">
        <f>T335*Q335</f>
        <v>561613.5</v>
      </c>
      <c r="V335" s="19">
        <f t="shared" si="18"/>
        <v>2.7</v>
      </c>
      <c r="W335" s="19">
        <f>IFERROR(U335/(S335*P335),"")</f>
        <v>1.529219479653102</v>
      </c>
      <c r="X335" s="12">
        <v>22</v>
      </c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 t="e">
        <v>#N/A</v>
      </c>
      <c r="AJ335" s="12" t="e">
        <v>#N/A</v>
      </c>
      <c r="AK335" s="12"/>
      <c r="AL335" s="12"/>
      <c r="AM335" s="12"/>
      <c r="AN335" s="12"/>
      <c r="AO335" s="12"/>
      <c r="AP335" s="12"/>
      <c r="AQ335" s="12"/>
      <c r="AR335" s="12" t="e">
        <v>#N/A</v>
      </c>
      <c r="AS335" s="12" t="e">
        <v>#N/A</v>
      </c>
    </row>
    <row r="336" spans="1:45" x14ac:dyDescent="0.25">
      <c r="A336" s="13">
        <v>45540</v>
      </c>
      <c r="B336" s="13">
        <v>45546</v>
      </c>
      <c r="C336" s="12" t="s">
        <v>44</v>
      </c>
      <c r="D336" s="12" t="s">
        <v>45</v>
      </c>
      <c r="E336" s="12"/>
      <c r="F336" s="12"/>
      <c r="G336" s="26">
        <v>20</v>
      </c>
      <c r="H336" s="26" t="s">
        <v>958</v>
      </c>
      <c r="I336" s="26"/>
      <c r="J336" s="26" t="s">
        <v>959</v>
      </c>
      <c r="K336" s="26"/>
      <c r="L336" s="26" t="s">
        <v>955</v>
      </c>
      <c r="M336" s="26">
        <v>100004658</v>
      </c>
      <c r="N336" s="26" t="s">
        <v>937</v>
      </c>
      <c r="O336" s="26"/>
      <c r="P336" s="24">
        <v>14990</v>
      </c>
      <c r="Q336" s="24">
        <v>8490</v>
      </c>
      <c r="R336" s="17">
        <f t="shared" si="16"/>
        <v>-0.43362241494329556</v>
      </c>
      <c r="S336" s="18">
        <v>42</v>
      </c>
      <c r="T336" s="18">
        <f t="shared" si="20"/>
        <v>113.4</v>
      </c>
      <c r="U336" s="18">
        <f>T336*Q336</f>
        <v>962766</v>
      </c>
      <c r="V336" s="19">
        <f t="shared" si="18"/>
        <v>2.7</v>
      </c>
      <c r="W336" s="19">
        <f>IFERROR(U336/(S336*P336),"")</f>
        <v>1.529219479653102</v>
      </c>
      <c r="X336" s="12">
        <v>22</v>
      </c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 t="e">
        <v>#N/A</v>
      </c>
      <c r="AJ336" s="12" t="e">
        <v>#N/A</v>
      </c>
      <c r="AK336" s="12"/>
      <c r="AL336" s="12"/>
      <c r="AM336" s="12"/>
      <c r="AN336" s="12"/>
      <c r="AO336" s="12"/>
      <c r="AP336" s="12"/>
      <c r="AQ336" s="12"/>
      <c r="AR336" s="12" t="e">
        <v>#N/A</v>
      </c>
      <c r="AS336" s="12" t="e">
        <v>#N/A</v>
      </c>
    </row>
    <row r="337" spans="1:45" x14ac:dyDescent="0.25">
      <c r="A337" s="13">
        <v>45540</v>
      </c>
      <c r="B337" s="13">
        <v>45546</v>
      </c>
      <c r="C337" s="12" t="s">
        <v>44</v>
      </c>
      <c r="D337" s="12" t="s">
        <v>45</v>
      </c>
      <c r="E337" s="12"/>
      <c r="F337" s="12"/>
      <c r="G337" s="26">
        <v>20</v>
      </c>
      <c r="H337" s="26" t="s">
        <v>960</v>
      </c>
      <c r="I337" s="26"/>
      <c r="J337" s="26" t="s">
        <v>961</v>
      </c>
      <c r="K337" s="26"/>
      <c r="L337" s="26" t="s">
        <v>955</v>
      </c>
      <c r="M337" s="26">
        <v>100004658</v>
      </c>
      <c r="N337" s="26" t="s">
        <v>937</v>
      </c>
      <c r="O337" s="26"/>
      <c r="P337" s="24">
        <v>14990</v>
      </c>
      <c r="Q337" s="24">
        <v>8490</v>
      </c>
      <c r="R337" s="17">
        <f t="shared" si="16"/>
        <v>-0.43362241494329556</v>
      </c>
      <c r="S337" s="18">
        <v>31.5</v>
      </c>
      <c r="T337" s="18">
        <f t="shared" si="20"/>
        <v>85.050000000000011</v>
      </c>
      <c r="U337" s="18">
        <f>T337*Q337</f>
        <v>722074.50000000012</v>
      </c>
      <c r="V337" s="19">
        <f t="shared" si="18"/>
        <v>2.7</v>
      </c>
      <c r="W337" s="19">
        <f>IFERROR(U337/(S337*P337),"")</f>
        <v>1.5292194796531022</v>
      </c>
      <c r="X337" s="12">
        <v>22</v>
      </c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 t="e">
        <v>#N/A</v>
      </c>
      <c r="AJ337" s="12" t="e">
        <v>#N/A</v>
      </c>
      <c r="AK337" s="12"/>
      <c r="AL337" s="12"/>
      <c r="AM337" s="12"/>
      <c r="AN337" s="12"/>
      <c r="AO337" s="12"/>
      <c r="AP337" s="12"/>
      <c r="AQ337" s="12"/>
      <c r="AR337" s="12" t="e">
        <v>#N/A</v>
      </c>
      <c r="AS337" s="12" t="e">
        <v>#N/A</v>
      </c>
    </row>
    <row r="338" spans="1:45" x14ac:dyDescent="0.25">
      <c r="A338" s="13">
        <v>45540</v>
      </c>
      <c r="B338" s="13">
        <v>45546</v>
      </c>
      <c r="C338" s="12" t="s">
        <v>44</v>
      </c>
      <c r="D338" s="12" t="s">
        <v>45</v>
      </c>
      <c r="E338" s="12"/>
      <c r="F338" s="12"/>
      <c r="G338" s="26">
        <v>20</v>
      </c>
      <c r="H338" s="26" t="s">
        <v>962</v>
      </c>
      <c r="I338" s="26"/>
      <c r="J338" s="26" t="s">
        <v>963</v>
      </c>
      <c r="K338" s="26"/>
      <c r="L338" s="26" t="s">
        <v>936</v>
      </c>
      <c r="M338" s="26">
        <v>100004658</v>
      </c>
      <c r="N338" s="26" t="s">
        <v>937</v>
      </c>
      <c r="O338" s="26"/>
      <c r="P338" s="24">
        <v>32990</v>
      </c>
      <c r="Q338" s="24">
        <v>26490</v>
      </c>
      <c r="R338" s="17">
        <f t="shared" si="16"/>
        <v>-0.19702940284934833</v>
      </c>
      <c r="S338" s="18">
        <v>115.5</v>
      </c>
      <c r="T338" s="18">
        <v>270</v>
      </c>
      <c r="U338" s="18">
        <f>T338*Q338</f>
        <v>7152300</v>
      </c>
      <c r="V338" s="19">
        <f t="shared" si="18"/>
        <v>2.3376623376623376</v>
      </c>
      <c r="W338" s="19">
        <f>IFERROR(U338/(S338*P338),"")</f>
        <v>1.8770741232093158</v>
      </c>
      <c r="X338" s="12">
        <v>98</v>
      </c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>
        <v>1</v>
      </c>
      <c r="AJ338" s="12" t="e">
        <v>#N/A</v>
      </c>
      <c r="AK338" s="12"/>
      <c r="AL338" s="12"/>
      <c r="AM338" s="12"/>
      <c r="AN338" s="12"/>
      <c r="AO338" s="12"/>
      <c r="AP338" s="12"/>
      <c r="AQ338" s="12"/>
      <c r="AR338" s="12" t="e">
        <v>#N/A</v>
      </c>
      <c r="AS338" s="12" t="e">
        <v>#N/A</v>
      </c>
    </row>
    <row r="339" spans="1:45" x14ac:dyDescent="0.25">
      <c r="A339" s="13">
        <v>45540</v>
      </c>
      <c r="B339" s="13">
        <v>45546</v>
      </c>
      <c r="C339" s="12" t="s">
        <v>44</v>
      </c>
      <c r="D339" s="12" t="s">
        <v>45</v>
      </c>
      <c r="E339" s="12"/>
      <c r="F339" s="12"/>
      <c r="G339" s="26">
        <v>20</v>
      </c>
      <c r="H339" s="26" t="s">
        <v>964</v>
      </c>
      <c r="I339" s="26"/>
      <c r="J339" s="26" t="s">
        <v>965</v>
      </c>
      <c r="K339" s="26"/>
      <c r="L339" s="26" t="s">
        <v>966</v>
      </c>
      <c r="M339" s="26">
        <v>200000014</v>
      </c>
      <c r="N339" s="26" t="s">
        <v>967</v>
      </c>
      <c r="O339" s="26"/>
      <c r="P339" s="24">
        <v>48990</v>
      </c>
      <c r="Q339" s="24">
        <v>41990</v>
      </c>
      <c r="R339" s="17">
        <f t="shared" si="16"/>
        <v>-0.14288630332720964</v>
      </c>
      <c r="S339" s="18">
        <v>199.5</v>
      </c>
      <c r="T339" s="18">
        <f t="shared" si="20"/>
        <v>538.65000000000009</v>
      </c>
      <c r="U339" s="18">
        <f>T339*Q339</f>
        <v>22617913.500000004</v>
      </c>
      <c r="V339" s="19">
        <f t="shared" si="18"/>
        <v>2.7000000000000006</v>
      </c>
      <c r="W339" s="19">
        <f>IFERROR(U339/(S339*P339),"")</f>
        <v>2.3142069810165342</v>
      </c>
      <c r="X339" s="12">
        <v>129</v>
      </c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>
        <v>17</v>
      </c>
      <c r="AJ339" s="12">
        <v>4</v>
      </c>
      <c r="AK339" s="12"/>
      <c r="AL339" s="12"/>
      <c r="AM339" s="12"/>
      <c r="AN339" s="12"/>
      <c r="AO339" s="12"/>
      <c r="AP339" s="12"/>
      <c r="AQ339" s="12"/>
      <c r="AR339" s="12" t="e">
        <v>#N/A</v>
      </c>
      <c r="AS339" s="12" t="e">
        <v>#N/A</v>
      </c>
    </row>
    <row r="340" spans="1:45" x14ac:dyDescent="0.25">
      <c r="A340" s="13">
        <v>45540</v>
      </c>
      <c r="B340" s="13">
        <v>45546</v>
      </c>
      <c r="C340" s="12" t="s">
        <v>44</v>
      </c>
      <c r="D340" s="12" t="s">
        <v>45</v>
      </c>
      <c r="E340" s="12"/>
      <c r="F340" s="12"/>
      <c r="G340" s="26">
        <v>20</v>
      </c>
      <c r="H340" s="26" t="s">
        <v>968</v>
      </c>
      <c r="I340" s="26"/>
      <c r="J340" s="26" t="s">
        <v>969</v>
      </c>
      <c r="K340" s="26"/>
      <c r="L340" s="26" t="s">
        <v>966</v>
      </c>
      <c r="M340" s="26">
        <v>200000014</v>
      </c>
      <c r="N340" s="26" t="s">
        <v>967</v>
      </c>
      <c r="O340" s="26"/>
      <c r="P340" s="24">
        <v>31490</v>
      </c>
      <c r="Q340" s="24">
        <v>26990</v>
      </c>
      <c r="R340" s="17">
        <f t="shared" si="16"/>
        <v>-0.14290250873293109</v>
      </c>
      <c r="S340" s="18">
        <v>224</v>
      </c>
      <c r="T340" s="18">
        <f t="shared" si="20"/>
        <v>604.80000000000007</v>
      </c>
      <c r="U340" s="18">
        <f>T340*Q340</f>
        <v>16323552.000000002</v>
      </c>
      <c r="V340" s="19">
        <f t="shared" si="18"/>
        <v>2.7</v>
      </c>
      <c r="W340" s="19">
        <f>IFERROR(U340/(S340*P340),"")</f>
        <v>2.3141632264210865</v>
      </c>
      <c r="X340" s="12">
        <v>129</v>
      </c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>
        <v>2</v>
      </c>
      <c r="AJ340" s="12">
        <v>4</v>
      </c>
      <c r="AK340" s="12"/>
      <c r="AL340" s="12"/>
      <c r="AM340" s="12"/>
      <c r="AN340" s="12"/>
      <c r="AO340" s="12"/>
      <c r="AP340" s="12"/>
      <c r="AQ340" s="12"/>
      <c r="AR340" s="12" t="e">
        <v>#N/A</v>
      </c>
      <c r="AS340" s="12" t="e">
        <v>#N/A</v>
      </c>
    </row>
    <row r="341" spans="1:45" x14ac:dyDescent="0.25">
      <c r="A341" s="13">
        <v>45540</v>
      </c>
      <c r="B341" s="13">
        <v>45546</v>
      </c>
      <c r="C341" s="12" t="s">
        <v>44</v>
      </c>
      <c r="D341" s="12" t="s">
        <v>45</v>
      </c>
      <c r="E341" s="12"/>
      <c r="F341" s="12"/>
      <c r="G341" s="26">
        <v>20</v>
      </c>
      <c r="H341" s="26" t="s">
        <v>970</v>
      </c>
      <c r="I341" s="26"/>
      <c r="J341" s="26" t="s">
        <v>971</v>
      </c>
      <c r="K341" s="26"/>
      <c r="L341" s="26" t="s">
        <v>966</v>
      </c>
      <c r="M341" s="26">
        <v>200000014</v>
      </c>
      <c r="N341" s="26" t="s">
        <v>967</v>
      </c>
      <c r="O341" s="26"/>
      <c r="P341" s="24">
        <v>31490</v>
      </c>
      <c r="Q341" s="24">
        <v>26990</v>
      </c>
      <c r="R341" s="17">
        <f t="shared" si="16"/>
        <v>-0.14290250873293109</v>
      </c>
      <c r="S341" s="18">
        <v>129.5</v>
      </c>
      <c r="T341" s="18">
        <f t="shared" si="20"/>
        <v>349.65000000000003</v>
      </c>
      <c r="U341" s="18">
        <f>T341*Q341</f>
        <v>9437053.5</v>
      </c>
      <c r="V341" s="19">
        <f t="shared" si="18"/>
        <v>2.7</v>
      </c>
      <c r="W341" s="19">
        <f>IFERROR(U341/(S341*P341),"")</f>
        <v>2.3141632264210861</v>
      </c>
      <c r="X341" s="12">
        <v>129</v>
      </c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>
        <v>2</v>
      </c>
      <c r="AJ341" s="12">
        <v>4</v>
      </c>
      <c r="AK341" s="12"/>
      <c r="AL341" s="12"/>
      <c r="AM341" s="12"/>
      <c r="AN341" s="12"/>
      <c r="AO341" s="12"/>
      <c r="AP341" s="12"/>
      <c r="AQ341" s="12"/>
      <c r="AR341" s="12" t="e">
        <v>#N/A</v>
      </c>
      <c r="AS341" s="12" t="e">
        <v>#N/A</v>
      </c>
    </row>
    <row r="342" spans="1:45" x14ac:dyDescent="0.25">
      <c r="A342" s="13">
        <v>45540</v>
      </c>
      <c r="B342" s="13">
        <v>45546</v>
      </c>
      <c r="C342" s="12" t="s">
        <v>44</v>
      </c>
      <c r="D342" s="12" t="s">
        <v>45</v>
      </c>
      <c r="E342" s="12"/>
      <c r="F342" s="12"/>
      <c r="G342" s="26">
        <v>20</v>
      </c>
      <c r="H342" s="26" t="s">
        <v>972</v>
      </c>
      <c r="I342" s="26"/>
      <c r="J342" s="26" t="s">
        <v>973</v>
      </c>
      <c r="K342" s="26"/>
      <c r="L342" s="26" t="s">
        <v>966</v>
      </c>
      <c r="M342" s="26">
        <v>200000014</v>
      </c>
      <c r="N342" s="26" t="s">
        <v>967</v>
      </c>
      <c r="O342" s="26"/>
      <c r="P342" s="24">
        <v>29990</v>
      </c>
      <c r="Q342" s="24">
        <v>25490</v>
      </c>
      <c r="R342" s="17">
        <f t="shared" si="16"/>
        <v>-0.15005001667222406</v>
      </c>
      <c r="S342" s="18">
        <v>266</v>
      </c>
      <c r="T342" s="18">
        <f t="shared" si="20"/>
        <v>718.2</v>
      </c>
      <c r="U342" s="18">
        <f>T342*Q342</f>
        <v>18306918</v>
      </c>
      <c r="V342" s="19">
        <f t="shared" si="18"/>
        <v>2.7</v>
      </c>
      <c r="W342" s="19">
        <f>IFERROR(U342/(S342*P342),"")</f>
        <v>2.2948649549849951</v>
      </c>
      <c r="X342" s="12">
        <v>127</v>
      </c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>
        <v>2</v>
      </c>
      <c r="AJ342" s="12" t="e">
        <v>#N/A</v>
      </c>
      <c r="AK342" s="12"/>
      <c r="AL342" s="12"/>
      <c r="AM342" s="12"/>
      <c r="AN342" s="12"/>
      <c r="AO342" s="12"/>
      <c r="AP342" s="12"/>
      <c r="AQ342" s="12"/>
      <c r="AR342" s="12" t="e">
        <v>#N/A</v>
      </c>
      <c r="AS342" s="12" t="e">
        <v>#N/A</v>
      </c>
    </row>
    <row r="343" spans="1:45" x14ac:dyDescent="0.25">
      <c r="A343" s="13">
        <v>45540</v>
      </c>
      <c r="B343" s="13">
        <v>45546</v>
      </c>
      <c r="C343" s="12" t="s">
        <v>44</v>
      </c>
      <c r="D343" s="12" t="s">
        <v>45</v>
      </c>
      <c r="E343" s="12"/>
      <c r="F343" s="12"/>
      <c r="G343" s="26">
        <v>20</v>
      </c>
      <c r="H343" s="26" t="s">
        <v>974</v>
      </c>
      <c r="I343" s="26"/>
      <c r="J343" s="26" t="s">
        <v>975</v>
      </c>
      <c r="K343" s="26"/>
      <c r="L343" s="26" t="s">
        <v>966</v>
      </c>
      <c r="M343" s="26">
        <v>200000014</v>
      </c>
      <c r="N343" s="26" t="s">
        <v>967</v>
      </c>
      <c r="O343" s="26"/>
      <c r="P343" s="24">
        <v>31490</v>
      </c>
      <c r="Q343" s="24">
        <v>26990</v>
      </c>
      <c r="R343" s="17">
        <f t="shared" si="16"/>
        <v>-0.14290250873293109</v>
      </c>
      <c r="S343" s="18">
        <v>119</v>
      </c>
      <c r="T343" s="18">
        <f t="shared" si="20"/>
        <v>321.3</v>
      </c>
      <c r="U343" s="18">
        <f>T343*Q343</f>
        <v>8671887</v>
      </c>
      <c r="V343" s="19">
        <f t="shared" si="18"/>
        <v>2.7</v>
      </c>
      <c r="W343" s="19">
        <f>IFERROR(U343/(S343*P343),"")</f>
        <v>2.3141632264210861</v>
      </c>
      <c r="X343" s="12">
        <v>129</v>
      </c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>
        <v>2</v>
      </c>
      <c r="AJ343" s="12">
        <v>4</v>
      </c>
      <c r="AK343" s="12"/>
      <c r="AL343" s="12"/>
      <c r="AM343" s="12"/>
      <c r="AN343" s="12"/>
      <c r="AO343" s="12"/>
      <c r="AP343" s="12"/>
      <c r="AQ343" s="12"/>
      <c r="AR343" s="12" t="e">
        <v>#N/A</v>
      </c>
      <c r="AS343" s="12" t="e">
        <v>#N/A</v>
      </c>
    </row>
    <row r="344" spans="1:45" x14ac:dyDescent="0.25">
      <c r="A344" s="13">
        <v>45540</v>
      </c>
      <c r="B344" s="13">
        <v>45546</v>
      </c>
      <c r="C344" s="12" t="s">
        <v>44</v>
      </c>
      <c r="D344" s="12" t="s">
        <v>45</v>
      </c>
      <c r="E344" s="12"/>
      <c r="F344" s="12"/>
      <c r="G344" s="26">
        <v>20</v>
      </c>
      <c r="H344" s="26" t="s">
        <v>976</v>
      </c>
      <c r="I344" s="26"/>
      <c r="J344" s="26" t="s">
        <v>977</v>
      </c>
      <c r="K344" s="26"/>
      <c r="L344" s="26" t="s">
        <v>966</v>
      </c>
      <c r="M344" s="26">
        <v>200000014</v>
      </c>
      <c r="N344" s="26" t="s">
        <v>967</v>
      </c>
      <c r="O344" s="26"/>
      <c r="P344" s="24">
        <v>48990</v>
      </c>
      <c r="Q344" s="24">
        <v>41990</v>
      </c>
      <c r="R344" s="17">
        <f t="shared" si="16"/>
        <v>-0.14288630332720964</v>
      </c>
      <c r="S344" s="18">
        <v>119</v>
      </c>
      <c r="T344" s="18">
        <f t="shared" si="20"/>
        <v>321.3</v>
      </c>
      <c r="U344" s="18">
        <f>T344*Q344</f>
        <v>13491387</v>
      </c>
      <c r="V344" s="19">
        <f t="shared" si="18"/>
        <v>2.7</v>
      </c>
      <c r="W344" s="19">
        <f>IFERROR(U344/(S344*P344),"")</f>
        <v>2.3142069810165338</v>
      </c>
      <c r="X344" s="12">
        <v>129</v>
      </c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>
        <v>6</v>
      </c>
      <c r="AJ344" s="12">
        <v>4</v>
      </c>
      <c r="AK344" s="12"/>
      <c r="AL344" s="12"/>
      <c r="AM344" s="12"/>
      <c r="AN344" s="12"/>
      <c r="AO344" s="12"/>
      <c r="AP344" s="12"/>
      <c r="AQ344" s="12"/>
      <c r="AR344" s="12" t="e">
        <v>#N/A</v>
      </c>
      <c r="AS344" s="12" t="e">
        <v>#N/A</v>
      </c>
    </row>
    <row r="345" spans="1:45" x14ac:dyDescent="0.25">
      <c r="A345" s="13">
        <v>45540</v>
      </c>
      <c r="B345" s="13">
        <v>45546</v>
      </c>
      <c r="C345" s="12" t="s">
        <v>44</v>
      </c>
      <c r="D345" s="12" t="s">
        <v>45</v>
      </c>
      <c r="E345" s="12"/>
      <c r="F345" s="12"/>
      <c r="G345" s="26">
        <v>20</v>
      </c>
      <c r="H345" s="26" t="s">
        <v>978</v>
      </c>
      <c r="I345" s="26"/>
      <c r="J345" s="26" t="s">
        <v>979</v>
      </c>
      <c r="K345" s="26"/>
      <c r="L345" s="26" t="s">
        <v>966</v>
      </c>
      <c r="M345" s="26">
        <v>200000014</v>
      </c>
      <c r="N345" s="26" t="s">
        <v>967</v>
      </c>
      <c r="O345" s="26"/>
      <c r="P345" s="24">
        <v>31490</v>
      </c>
      <c r="Q345" s="24">
        <v>26990</v>
      </c>
      <c r="R345" s="17">
        <f t="shared" si="16"/>
        <v>-0.14290250873293109</v>
      </c>
      <c r="S345" s="18">
        <v>129.5</v>
      </c>
      <c r="T345" s="18">
        <f t="shared" si="20"/>
        <v>349.65000000000003</v>
      </c>
      <c r="U345" s="18">
        <f>T345*Q345</f>
        <v>9437053.5</v>
      </c>
      <c r="V345" s="19">
        <f t="shared" si="18"/>
        <v>2.7</v>
      </c>
      <c r="W345" s="19">
        <f>IFERROR(U345/(S345*P345),"")</f>
        <v>2.3141632264210861</v>
      </c>
      <c r="X345" s="12">
        <v>129</v>
      </c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>
        <v>2</v>
      </c>
      <c r="AJ345" s="12" t="e">
        <v>#N/A</v>
      </c>
      <c r="AK345" s="12"/>
      <c r="AL345" s="12"/>
      <c r="AM345" s="12"/>
      <c r="AN345" s="12"/>
      <c r="AO345" s="12"/>
      <c r="AP345" s="12"/>
      <c r="AQ345" s="12"/>
      <c r="AR345" s="12" t="e">
        <v>#N/A</v>
      </c>
      <c r="AS345" s="12" t="e">
        <v>#N/A</v>
      </c>
    </row>
    <row r="346" spans="1:45" x14ac:dyDescent="0.25">
      <c r="A346" s="13">
        <v>45540</v>
      </c>
      <c r="B346" s="13">
        <v>45546</v>
      </c>
      <c r="C346" s="12" t="s">
        <v>44</v>
      </c>
      <c r="D346" s="12" t="s">
        <v>45</v>
      </c>
      <c r="E346" s="12"/>
      <c r="F346" s="12"/>
      <c r="G346" s="26">
        <v>20</v>
      </c>
      <c r="H346" s="26" t="s">
        <v>980</v>
      </c>
      <c r="I346" s="26"/>
      <c r="J346" s="26" t="s">
        <v>981</v>
      </c>
      <c r="K346" s="26"/>
      <c r="L346" s="26" t="s">
        <v>966</v>
      </c>
      <c r="M346" s="26">
        <v>200000014</v>
      </c>
      <c r="N346" s="26" t="s">
        <v>967</v>
      </c>
      <c r="O346" s="26"/>
      <c r="P346" s="24">
        <v>31490</v>
      </c>
      <c r="Q346" s="24">
        <v>26990</v>
      </c>
      <c r="R346" s="17">
        <f t="shared" si="16"/>
        <v>-0.14290250873293109</v>
      </c>
      <c r="S346" s="18">
        <v>150.5</v>
      </c>
      <c r="T346" s="18">
        <f t="shared" si="20"/>
        <v>406.35</v>
      </c>
      <c r="U346" s="18">
        <f>T346*Q346</f>
        <v>10967386.5</v>
      </c>
      <c r="V346" s="19">
        <f t="shared" si="18"/>
        <v>2.7</v>
      </c>
      <c r="W346" s="19">
        <f>IFERROR(U346/(S346*P346),"")</f>
        <v>2.3141632264210861</v>
      </c>
      <c r="X346" s="12">
        <v>129</v>
      </c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>
        <v>2</v>
      </c>
      <c r="AJ346" s="12" t="e">
        <v>#N/A</v>
      </c>
      <c r="AK346" s="12"/>
      <c r="AL346" s="12"/>
      <c r="AM346" s="12"/>
      <c r="AN346" s="12"/>
      <c r="AO346" s="12"/>
      <c r="AP346" s="12"/>
      <c r="AQ346" s="12"/>
      <c r="AR346" s="12" t="e">
        <v>#N/A</v>
      </c>
      <c r="AS346" s="12" t="e">
        <v>#N/A</v>
      </c>
    </row>
    <row r="347" spans="1:45" x14ac:dyDescent="0.25">
      <c r="A347" s="13">
        <v>45540</v>
      </c>
      <c r="B347" s="13">
        <v>45546</v>
      </c>
      <c r="C347" s="12" t="s">
        <v>44</v>
      </c>
      <c r="D347" s="12" t="s">
        <v>45</v>
      </c>
      <c r="E347" s="12"/>
      <c r="F347" s="12"/>
      <c r="G347" s="26">
        <v>20</v>
      </c>
      <c r="H347" s="26" t="s">
        <v>982</v>
      </c>
      <c r="I347" s="26"/>
      <c r="J347" s="26" t="s">
        <v>983</v>
      </c>
      <c r="K347" s="26"/>
      <c r="L347" s="26" t="s">
        <v>966</v>
      </c>
      <c r="M347" s="26">
        <v>200000014</v>
      </c>
      <c r="N347" s="26" t="s">
        <v>967</v>
      </c>
      <c r="O347" s="26"/>
      <c r="P347" s="24">
        <v>48990</v>
      </c>
      <c r="Q347" s="24">
        <v>41990</v>
      </c>
      <c r="R347" s="17">
        <f t="shared" si="16"/>
        <v>-0.14288630332720964</v>
      </c>
      <c r="S347" s="18">
        <v>112</v>
      </c>
      <c r="T347" s="18">
        <f t="shared" si="20"/>
        <v>302.40000000000003</v>
      </c>
      <c r="U347" s="18">
        <f>T347*Q347</f>
        <v>12697776.000000002</v>
      </c>
      <c r="V347" s="19">
        <f t="shared" si="18"/>
        <v>2.7</v>
      </c>
      <c r="W347" s="19">
        <f>IFERROR(U347/(S347*P347),"")</f>
        <v>2.3142069810165342</v>
      </c>
      <c r="X347" s="12">
        <v>129</v>
      </c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>
        <v>3</v>
      </c>
      <c r="AJ347" s="12">
        <v>4</v>
      </c>
      <c r="AK347" s="12"/>
      <c r="AL347" s="12"/>
      <c r="AM347" s="12"/>
      <c r="AN347" s="12"/>
      <c r="AO347" s="12"/>
      <c r="AP347" s="12"/>
      <c r="AQ347" s="12"/>
      <c r="AR347" s="12" t="e">
        <v>#N/A</v>
      </c>
      <c r="AS347" s="12" t="e">
        <v>#N/A</v>
      </c>
    </row>
    <row r="348" spans="1:45" x14ac:dyDescent="0.25">
      <c r="A348" s="13">
        <v>45540</v>
      </c>
      <c r="B348" s="13">
        <v>45546</v>
      </c>
      <c r="C348" s="12" t="s">
        <v>44</v>
      </c>
      <c r="D348" s="12" t="s">
        <v>45</v>
      </c>
      <c r="E348" s="12"/>
      <c r="F348" s="12"/>
      <c r="G348" s="26">
        <v>20</v>
      </c>
      <c r="H348" s="26" t="s">
        <v>984</v>
      </c>
      <c r="I348" s="26"/>
      <c r="J348" s="26" t="s">
        <v>985</v>
      </c>
      <c r="K348" s="26"/>
      <c r="L348" s="26" t="s">
        <v>966</v>
      </c>
      <c r="M348" s="26">
        <v>200000014</v>
      </c>
      <c r="N348" s="26" t="s">
        <v>967</v>
      </c>
      <c r="O348" s="26"/>
      <c r="P348" s="24">
        <v>57490</v>
      </c>
      <c r="Q348" s="24">
        <v>48990</v>
      </c>
      <c r="R348" s="17">
        <f t="shared" si="16"/>
        <v>-0.14785180031309797</v>
      </c>
      <c r="S348" s="18">
        <v>98</v>
      </c>
      <c r="T348" s="18">
        <f t="shared" si="20"/>
        <v>264.60000000000002</v>
      </c>
      <c r="U348" s="18">
        <f>T348*Q348</f>
        <v>12962754.000000002</v>
      </c>
      <c r="V348" s="19">
        <f t="shared" si="18"/>
        <v>2.7</v>
      </c>
      <c r="W348" s="19">
        <f>IFERROR(U348/(S348*P348),"")</f>
        <v>2.300800139154636</v>
      </c>
      <c r="X348" s="12">
        <v>129</v>
      </c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>
        <v>2</v>
      </c>
      <c r="AJ348" s="12" t="e">
        <v>#N/A</v>
      </c>
      <c r="AK348" s="12"/>
      <c r="AL348" s="12"/>
      <c r="AM348" s="12"/>
      <c r="AN348" s="12"/>
      <c r="AO348" s="12"/>
      <c r="AP348" s="12"/>
      <c r="AQ348" s="12"/>
      <c r="AR348" s="12" t="e">
        <v>#N/A</v>
      </c>
      <c r="AS348" s="12" t="e">
        <v>#N/A</v>
      </c>
    </row>
    <row r="349" spans="1:45" x14ac:dyDescent="0.25">
      <c r="A349" s="13">
        <v>45540</v>
      </c>
      <c r="B349" s="13">
        <v>45546</v>
      </c>
      <c r="C349" s="12" t="s">
        <v>44</v>
      </c>
      <c r="D349" s="12" t="s">
        <v>45</v>
      </c>
      <c r="E349" s="12"/>
      <c r="F349" s="12"/>
      <c r="G349" s="26">
        <v>20</v>
      </c>
      <c r="H349" s="26" t="s">
        <v>986</v>
      </c>
      <c r="I349" s="26"/>
      <c r="J349" s="26" t="s">
        <v>987</v>
      </c>
      <c r="K349" s="26"/>
      <c r="L349" s="26" t="s">
        <v>966</v>
      </c>
      <c r="M349" s="26">
        <v>200000014</v>
      </c>
      <c r="N349" s="26" t="s">
        <v>967</v>
      </c>
      <c r="O349" s="26"/>
      <c r="P349" s="24">
        <v>75990</v>
      </c>
      <c r="Q349" s="24">
        <v>64990</v>
      </c>
      <c r="R349" s="17">
        <f t="shared" si="16"/>
        <v>-0.14475588893275426</v>
      </c>
      <c r="S349" s="18">
        <v>80.5</v>
      </c>
      <c r="T349" s="18">
        <f t="shared" si="20"/>
        <v>217.35000000000002</v>
      </c>
      <c r="U349" s="18">
        <f>T349*Q349</f>
        <v>14125576.500000002</v>
      </c>
      <c r="V349" s="19">
        <f t="shared" si="18"/>
        <v>2.7</v>
      </c>
      <c r="W349" s="19">
        <f>IFERROR(U349/(S349*P349),"")</f>
        <v>2.3091590998815636</v>
      </c>
      <c r="X349" s="12">
        <v>129</v>
      </c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>
        <v>2</v>
      </c>
      <c r="AJ349" s="12" t="e">
        <v>#N/A</v>
      </c>
      <c r="AK349" s="12"/>
      <c r="AL349" s="12"/>
      <c r="AM349" s="12"/>
      <c r="AN349" s="12"/>
      <c r="AO349" s="12"/>
      <c r="AP349" s="12"/>
      <c r="AQ349" s="12"/>
      <c r="AR349" s="12" t="e">
        <v>#N/A</v>
      </c>
      <c r="AS349" s="12" t="e">
        <v>#N/A</v>
      </c>
    </row>
    <row r="350" spans="1:45" x14ac:dyDescent="0.25">
      <c r="A350" s="13">
        <v>45540</v>
      </c>
      <c r="B350" s="13">
        <v>45546</v>
      </c>
      <c r="C350" s="12" t="s">
        <v>44</v>
      </c>
      <c r="D350" s="12" t="s">
        <v>45</v>
      </c>
      <c r="E350" s="12"/>
      <c r="F350" s="12"/>
      <c r="G350" s="26">
        <v>20</v>
      </c>
      <c r="H350" s="26" t="s">
        <v>988</v>
      </c>
      <c r="I350" s="26"/>
      <c r="J350" s="26" t="s">
        <v>989</v>
      </c>
      <c r="K350" s="26"/>
      <c r="L350" s="26" t="s">
        <v>966</v>
      </c>
      <c r="M350" s="26">
        <v>200000014</v>
      </c>
      <c r="N350" s="26" t="s">
        <v>967</v>
      </c>
      <c r="O350" s="26"/>
      <c r="P350" s="24">
        <v>90990</v>
      </c>
      <c r="Q350" s="24">
        <v>77490</v>
      </c>
      <c r="R350" s="17">
        <f t="shared" si="16"/>
        <v>-0.14836795252225521</v>
      </c>
      <c r="S350" s="18">
        <v>56</v>
      </c>
      <c r="T350" s="18">
        <f t="shared" si="20"/>
        <v>151.20000000000002</v>
      </c>
      <c r="U350" s="18">
        <f>T350*Q350</f>
        <v>11716488.000000002</v>
      </c>
      <c r="V350" s="19">
        <f t="shared" si="18"/>
        <v>2.7</v>
      </c>
      <c r="W350" s="19">
        <f>IFERROR(U350/(S350*P350),"")</f>
        <v>2.2994065281899112</v>
      </c>
      <c r="X350" s="12">
        <v>129</v>
      </c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>
        <v>16</v>
      </c>
      <c r="AJ350" s="12">
        <v>1</v>
      </c>
      <c r="AK350" s="12"/>
      <c r="AL350" s="12"/>
      <c r="AM350" s="12"/>
      <c r="AN350" s="12"/>
      <c r="AO350" s="12"/>
      <c r="AP350" s="12"/>
      <c r="AQ350" s="12"/>
      <c r="AR350" s="12" t="e">
        <v>#N/A</v>
      </c>
      <c r="AS350" s="12" t="e">
        <v>#N/A</v>
      </c>
    </row>
    <row r="351" spans="1:45" x14ac:dyDescent="0.25">
      <c r="A351" s="13">
        <v>45540</v>
      </c>
      <c r="B351" s="13">
        <v>45546</v>
      </c>
      <c r="C351" s="12" t="s">
        <v>44</v>
      </c>
      <c r="D351" s="12" t="s">
        <v>45</v>
      </c>
      <c r="E351" s="12"/>
      <c r="F351" s="12"/>
      <c r="G351" s="26">
        <v>20</v>
      </c>
      <c r="H351" s="26" t="s">
        <v>990</v>
      </c>
      <c r="I351" s="26"/>
      <c r="J351" s="26" t="s">
        <v>991</v>
      </c>
      <c r="K351" s="26"/>
      <c r="L351" s="26" t="s">
        <v>966</v>
      </c>
      <c r="M351" s="26">
        <v>200000014</v>
      </c>
      <c r="N351" s="26" t="s">
        <v>967</v>
      </c>
      <c r="O351" s="26"/>
      <c r="P351" s="24">
        <v>41490</v>
      </c>
      <c r="Q351" s="24">
        <v>35490</v>
      </c>
      <c r="R351" s="17">
        <f t="shared" si="16"/>
        <v>-0.14461315979754152</v>
      </c>
      <c r="S351" s="18">
        <v>49</v>
      </c>
      <c r="T351" s="18">
        <f t="shared" si="20"/>
        <v>132.30000000000001</v>
      </c>
      <c r="U351" s="18">
        <f>T351*Q351</f>
        <v>4695327</v>
      </c>
      <c r="V351" s="19">
        <f t="shared" si="18"/>
        <v>2.7</v>
      </c>
      <c r="W351" s="19">
        <f>IFERROR(U351/(S351*P351),"")</f>
        <v>2.3095444685466378</v>
      </c>
      <c r="X351" s="12">
        <v>129</v>
      </c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>
        <v>16</v>
      </c>
      <c r="AJ351" s="12">
        <v>1</v>
      </c>
      <c r="AK351" s="12"/>
      <c r="AL351" s="12"/>
      <c r="AM351" s="12"/>
      <c r="AN351" s="12"/>
      <c r="AO351" s="12"/>
      <c r="AP351" s="12"/>
      <c r="AQ351" s="12"/>
      <c r="AR351" s="12" t="e">
        <v>#N/A</v>
      </c>
      <c r="AS351" s="12" t="e">
        <v>#N/A</v>
      </c>
    </row>
    <row r="352" spans="1:45" x14ac:dyDescent="0.25">
      <c r="A352" s="13">
        <v>45540</v>
      </c>
      <c r="B352" s="13">
        <v>45546</v>
      </c>
      <c r="C352" s="12" t="s">
        <v>44</v>
      </c>
      <c r="D352" s="12" t="s">
        <v>45</v>
      </c>
      <c r="E352" s="12"/>
      <c r="F352" s="12"/>
      <c r="G352" s="26">
        <v>20</v>
      </c>
      <c r="H352" s="26" t="s">
        <v>992</v>
      </c>
      <c r="I352" s="26"/>
      <c r="J352" s="26" t="s">
        <v>993</v>
      </c>
      <c r="K352" s="26"/>
      <c r="L352" s="26" t="s">
        <v>966</v>
      </c>
      <c r="M352" s="26">
        <v>200000014</v>
      </c>
      <c r="N352" s="26" t="s">
        <v>967</v>
      </c>
      <c r="O352" s="26"/>
      <c r="P352" s="24">
        <v>49990</v>
      </c>
      <c r="Q352" s="24">
        <v>42490</v>
      </c>
      <c r="R352" s="17">
        <f t="shared" si="16"/>
        <v>-0.1500300060012002</v>
      </c>
      <c r="S352" s="18">
        <v>63</v>
      </c>
      <c r="T352" s="18">
        <f t="shared" si="20"/>
        <v>170.10000000000002</v>
      </c>
      <c r="U352" s="18">
        <f>T352*Q352</f>
        <v>7227549.0000000009</v>
      </c>
      <c r="V352" s="19">
        <f t="shared" si="18"/>
        <v>2.7</v>
      </c>
      <c r="W352" s="19">
        <f>IFERROR(U352/(S352*P352),"")</f>
        <v>2.2949189837967596</v>
      </c>
      <c r="X352" s="12">
        <v>97</v>
      </c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 t="e">
        <v>#N/A</v>
      </c>
      <c r="AJ352" s="12" t="e">
        <v>#N/A</v>
      </c>
      <c r="AK352" s="12"/>
      <c r="AL352" s="12"/>
      <c r="AM352" s="12"/>
      <c r="AN352" s="12"/>
      <c r="AO352" s="12"/>
      <c r="AP352" s="12"/>
      <c r="AQ352" s="12"/>
      <c r="AR352" s="12" t="e">
        <v>#N/A</v>
      </c>
      <c r="AS352" s="12" t="e">
        <v>#N/A</v>
      </c>
    </row>
    <row r="353" spans="1:45" x14ac:dyDescent="0.25">
      <c r="A353" s="13">
        <v>45540</v>
      </c>
      <c r="B353" s="13">
        <v>45546</v>
      </c>
      <c r="C353" s="12" t="s">
        <v>44</v>
      </c>
      <c r="D353" s="12" t="s">
        <v>45</v>
      </c>
      <c r="E353" s="12"/>
      <c r="F353" s="12"/>
      <c r="G353" s="26">
        <v>20</v>
      </c>
      <c r="H353" s="26" t="s">
        <v>994</v>
      </c>
      <c r="I353" s="26"/>
      <c r="J353" s="26" t="s">
        <v>995</v>
      </c>
      <c r="K353" s="26"/>
      <c r="L353" s="26" t="s">
        <v>966</v>
      </c>
      <c r="M353" s="26">
        <v>200000014</v>
      </c>
      <c r="N353" s="26" t="s">
        <v>967</v>
      </c>
      <c r="O353" s="26"/>
      <c r="P353" s="24">
        <v>48990</v>
      </c>
      <c r="Q353" s="24">
        <v>41990</v>
      </c>
      <c r="R353" s="17">
        <f t="shared" si="16"/>
        <v>-0.14288630332720964</v>
      </c>
      <c r="S353" s="18">
        <v>38.5</v>
      </c>
      <c r="T353" s="18">
        <f t="shared" si="20"/>
        <v>103.95</v>
      </c>
      <c r="U353" s="18">
        <f>T353*Q353</f>
        <v>4364860.5</v>
      </c>
      <c r="V353" s="19">
        <f t="shared" si="18"/>
        <v>2.7</v>
      </c>
      <c r="W353" s="19">
        <f>IFERROR(U353/(S353*P353),"")</f>
        <v>2.3142069810165338</v>
      </c>
      <c r="X353" s="12">
        <v>97</v>
      </c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 t="e">
        <v>#N/A</v>
      </c>
      <c r="AJ353" s="12" t="e">
        <v>#N/A</v>
      </c>
      <c r="AK353" s="12"/>
      <c r="AL353" s="12"/>
      <c r="AM353" s="12"/>
      <c r="AN353" s="12"/>
      <c r="AO353" s="12"/>
      <c r="AP353" s="12"/>
      <c r="AQ353" s="12"/>
      <c r="AR353" s="12" t="e">
        <v>#N/A</v>
      </c>
      <c r="AS353" s="12" t="e">
        <v>#N/A</v>
      </c>
    </row>
    <row r="354" spans="1:45" x14ac:dyDescent="0.25">
      <c r="A354" s="13">
        <v>45540</v>
      </c>
      <c r="B354" s="13">
        <v>45546</v>
      </c>
      <c r="C354" s="12" t="s">
        <v>44</v>
      </c>
      <c r="D354" s="12" t="s">
        <v>45</v>
      </c>
      <c r="E354" s="12"/>
      <c r="F354" s="12"/>
      <c r="G354" s="26">
        <v>20</v>
      </c>
      <c r="H354" s="26" t="s">
        <v>996</v>
      </c>
      <c r="I354" s="26"/>
      <c r="J354" s="26" t="s">
        <v>997</v>
      </c>
      <c r="K354" s="26"/>
      <c r="L354" s="26" t="s">
        <v>966</v>
      </c>
      <c r="M354" s="26">
        <v>200000014</v>
      </c>
      <c r="N354" s="26" t="s">
        <v>967</v>
      </c>
      <c r="O354" s="26"/>
      <c r="P354" s="24">
        <v>41490</v>
      </c>
      <c r="Q354" s="24">
        <v>35490</v>
      </c>
      <c r="R354" s="17">
        <f t="shared" si="16"/>
        <v>-0.14461315979754152</v>
      </c>
      <c r="S354" s="18">
        <v>45.5</v>
      </c>
      <c r="T354" s="18">
        <f t="shared" si="20"/>
        <v>122.85000000000001</v>
      </c>
      <c r="U354" s="18">
        <f>T354*Q354</f>
        <v>4359946.5</v>
      </c>
      <c r="V354" s="19">
        <f t="shared" si="18"/>
        <v>2.7</v>
      </c>
      <c r="W354" s="19">
        <f>IFERROR(U354/(S354*P354),"")</f>
        <v>2.3095444685466378</v>
      </c>
      <c r="X354" s="12">
        <v>129</v>
      </c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>
        <v>2</v>
      </c>
      <c r="AJ354" s="12" t="e">
        <v>#N/A</v>
      </c>
      <c r="AK354" s="12"/>
      <c r="AL354" s="12"/>
      <c r="AM354" s="12"/>
      <c r="AN354" s="12"/>
      <c r="AO354" s="12"/>
      <c r="AP354" s="12"/>
      <c r="AQ354" s="12"/>
      <c r="AR354" s="12" t="e">
        <v>#N/A</v>
      </c>
      <c r="AS354" s="12" t="e">
        <v>#N/A</v>
      </c>
    </row>
    <row r="355" spans="1:45" x14ac:dyDescent="0.25">
      <c r="A355" s="13">
        <v>45540</v>
      </c>
      <c r="B355" s="13">
        <v>45546</v>
      </c>
      <c r="C355" s="12" t="s">
        <v>44</v>
      </c>
      <c r="D355" s="12" t="s">
        <v>45</v>
      </c>
      <c r="E355" s="12"/>
      <c r="F355" s="12"/>
      <c r="G355" s="26">
        <v>20</v>
      </c>
      <c r="H355" s="26" t="s">
        <v>998</v>
      </c>
      <c r="I355" s="26"/>
      <c r="J355" s="26" t="s">
        <v>999</v>
      </c>
      <c r="K355" s="26"/>
      <c r="L355" s="26" t="s">
        <v>966</v>
      </c>
      <c r="M355" s="26">
        <v>200000014</v>
      </c>
      <c r="N355" s="26" t="s">
        <v>967</v>
      </c>
      <c r="O355" s="26"/>
      <c r="P355" s="24">
        <v>31490</v>
      </c>
      <c r="Q355" s="24">
        <v>26990</v>
      </c>
      <c r="R355" s="17">
        <f t="shared" si="16"/>
        <v>-0.14290250873293109</v>
      </c>
      <c r="S355" s="18">
        <v>45.5</v>
      </c>
      <c r="T355" s="18">
        <f t="shared" si="20"/>
        <v>122.85000000000001</v>
      </c>
      <c r="U355" s="18">
        <f>T355*Q355</f>
        <v>3315721.5</v>
      </c>
      <c r="V355" s="19">
        <f t="shared" si="18"/>
        <v>2.7</v>
      </c>
      <c r="W355" s="19">
        <f>IFERROR(U355/(S355*P355),"")</f>
        <v>2.3141632264210861</v>
      </c>
      <c r="X355" s="12">
        <v>47</v>
      </c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 t="e">
        <v>#N/A</v>
      </c>
      <c r="AJ355" s="12" t="e">
        <v>#N/A</v>
      </c>
      <c r="AK355" s="12"/>
      <c r="AL355" s="12"/>
      <c r="AM355" s="12"/>
      <c r="AN355" s="12"/>
      <c r="AO355" s="12"/>
      <c r="AP355" s="12"/>
      <c r="AQ355" s="12"/>
      <c r="AR355" s="12" t="e">
        <v>#N/A</v>
      </c>
      <c r="AS355" s="12" t="e">
        <v>#N/A</v>
      </c>
    </row>
    <row r="356" spans="1:45" x14ac:dyDescent="0.25">
      <c r="A356" s="13">
        <v>45540</v>
      </c>
      <c r="B356" s="13">
        <v>45546</v>
      </c>
      <c r="C356" s="12" t="s">
        <v>44</v>
      </c>
      <c r="D356" s="12" t="s">
        <v>45</v>
      </c>
      <c r="E356" s="12"/>
      <c r="F356" s="12"/>
      <c r="G356" s="26">
        <v>20</v>
      </c>
      <c r="H356" s="26" t="s">
        <v>1000</v>
      </c>
      <c r="I356" s="26"/>
      <c r="J356" s="26" t="s">
        <v>1001</v>
      </c>
      <c r="K356" s="26"/>
      <c r="L356" s="26" t="s">
        <v>966</v>
      </c>
      <c r="M356" s="26">
        <v>200000014</v>
      </c>
      <c r="N356" s="26" t="s">
        <v>967</v>
      </c>
      <c r="O356" s="26"/>
      <c r="P356" s="24">
        <v>64990</v>
      </c>
      <c r="Q356" s="24">
        <v>55490</v>
      </c>
      <c r="R356" s="17">
        <f t="shared" si="16"/>
        <v>-0.14617633482074166</v>
      </c>
      <c r="S356" s="18">
        <v>31.5</v>
      </c>
      <c r="T356" s="18">
        <f t="shared" si="20"/>
        <v>85.050000000000011</v>
      </c>
      <c r="U356" s="18">
        <f>T356*Q356</f>
        <v>4719424.5000000009</v>
      </c>
      <c r="V356" s="19">
        <f t="shared" si="18"/>
        <v>2.7</v>
      </c>
      <c r="W356" s="19">
        <f>IFERROR(U356/(S356*P356),"")</f>
        <v>2.3053238959839981</v>
      </c>
      <c r="X356" s="12">
        <v>129</v>
      </c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>
        <v>2</v>
      </c>
      <c r="AJ356" s="12" t="e">
        <v>#N/A</v>
      </c>
      <c r="AK356" s="12"/>
      <c r="AL356" s="12"/>
      <c r="AM356" s="12"/>
      <c r="AN356" s="12"/>
      <c r="AO356" s="12"/>
      <c r="AP356" s="12"/>
      <c r="AQ356" s="12"/>
      <c r="AR356" s="12" t="e">
        <v>#N/A</v>
      </c>
      <c r="AS356" s="12" t="e">
        <v>#N/A</v>
      </c>
    </row>
    <row r="357" spans="1:45" x14ac:dyDescent="0.25">
      <c r="A357" s="13">
        <v>45540</v>
      </c>
      <c r="B357" s="13">
        <v>45546</v>
      </c>
      <c r="C357" s="12" t="s">
        <v>44</v>
      </c>
      <c r="D357" s="12" t="s">
        <v>45</v>
      </c>
      <c r="E357" s="12"/>
      <c r="F357" s="12"/>
      <c r="G357" s="26">
        <v>20</v>
      </c>
      <c r="H357" s="26" t="s">
        <v>1002</v>
      </c>
      <c r="I357" s="26"/>
      <c r="J357" s="26" t="s">
        <v>1003</v>
      </c>
      <c r="K357" s="26"/>
      <c r="L357" s="26" t="s">
        <v>966</v>
      </c>
      <c r="M357" s="26">
        <v>200000014</v>
      </c>
      <c r="N357" s="26" t="s">
        <v>967</v>
      </c>
      <c r="O357" s="26"/>
      <c r="P357" s="24">
        <v>41490</v>
      </c>
      <c r="Q357" s="24">
        <v>35490</v>
      </c>
      <c r="R357" s="17">
        <f t="shared" si="16"/>
        <v>-0.14461315979754152</v>
      </c>
      <c r="S357" s="18">
        <v>42</v>
      </c>
      <c r="T357" s="18">
        <f t="shared" si="20"/>
        <v>113.4</v>
      </c>
      <c r="U357" s="18">
        <f>T357*Q357</f>
        <v>4024566</v>
      </c>
      <c r="V357" s="19">
        <f t="shared" si="18"/>
        <v>2.7</v>
      </c>
      <c r="W357" s="19">
        <f>IFERROR(U357/(S357*P357),"")</f>
        <v>2.3095444685466378</v>
      </c>
      <c r="X357" s="12">
        <v>94</v>
      </c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>
        <v>2</v>
      </c>
      <c r="AJ357" s="12" t="e">
        <v>#N/A</v>
      </c>
      <c r="AK357" s="12"/>
      <c r="AL357" s="12"/>
      <c r="AM357" s="12"/>
      <c r="AN357" s="12"/>
      <c r="AO357" s="12"/>
      <c r="AP357" s="12"/>
      <c r="AQ357" s="12"/>
      <c r="AR357" s="12" t="e">
        <v>#N/A</v>
      </c>
      <c r="AS357" s="12" t="e">
        <v>#N/A</v>
      </c>
    </row>
    <row r="358" spans="1:45" x14ac:dyDescent="0.25">
      <c r="A358" s="13">
        <v>45540</v>
      </c>
      <c r="B358" s="13">
        <v>45546</v>
      </c>
      <c r="C358" s="12" t="s">
        <v>44</v>
      </c>
      <c r="D358" s="12" t="s">
        <v>45</v>
      </c>
      <c r="E358" s="12"/>
      <c r="F358" s="12"/>
      <c r="G358" s="26">
        <v>20</v>
      </c>
      <c r="H358" s="26" t="s">
        <v>1004</v>
      </c>
      <c r="I358" s="26"/>
      <c r="J358" s="26" t="s">
        <v>1005</v>
      </c>
      <c r="K358" s="26"/>
      <c r="L358" s="26" t="s">
        <v>966</v>
      </c>
      <c r="M358" s="26">
        <v>200000014</v>
      </c>
      <c r="N358" s="26" t="s">
        <v>967</v>
      </c>
      <c r="O358" s="26"/>
      <c r="P358" s="24">
        <v>64990</v>
      </c>
      <c r="Q358" s="24">
        <v>55490</v>
      </c>
      <c r="R358" s="17">
        <f t="shared" si="16"/>
        <v>-0.14617633482074166</v>
      </c>
      <c r="S358" s="18">
        <v>31.5</v>
      </c>
      <c r="T358" s="18">
        <f t="shared" si="20"/>
        <v>85.050000000000011</v>
      </c>
      <c r="U358" s="18">
        <f>T358*Q358</f>
        <v>4719424.5000000009</v>
      </c>
      <c r="V358" s="19">
        <f t="shared" si="18"/>
        <v>2.7</v>
      </c>
      <c r="W358" s="19">
        <f>IFERROR(U358/(S358*P358),"")</f>
        <v>2.3053238959839981</v>
      </c>
      <c r="X358" s="12">
        <v>47</v>
      </c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 t="e">
        <v>#N/A</v>
      </c>
      <c r="AJ358" s="12" t="e">
        <v>#N/A</v>
      </c>
      <c r="AK358" s="12"/>
      <c r="AL358" s="12"/>
      <c r="AM358" s="12"/>
      <c r="AN358" s="12"/>
      <c r="AO358" s="12"/>
      <c r="AP358" s="12"/>
      <c r="AQ358" s="12"/>
      <c r="AR358" s="12" t="e">
        <v>#N/A</v>
      </c>
      <c r="AS358" s="12" t="e">
        <v>#N/A</v>
      </c>
    </row>
    <row r="359" spans="1:45" x14ac:dyDescent="0.25">
      <c r="A359" s="13">
        <v>45540</v>
      </c>
      <c r="B359" s="13">
        <v>45546</v>
      </c>
      <c r="C359" s="12" t="s">
        <v>44</v>
      </c>
      <c r="D359" s="12" t="s">
        <v>45</v>
      </c>
      <c r="E359" s="12"/>
      <c r="F359" s="12"/>
      <c r="G359" s="26">
        <v>20</v>
      </c>
      <c r="H359" s="26" t="s">
        <v>1006</v>
      </c>
      <c r="I359" s="26"/>
      <c r="J359" s="26" t="s">
        <v>1007</v>
      </c>
      <c r="K359" s="26"/>
      <c r="L359" s="26" t="s">
        <v>966</v>
      </c>
      <c r="M359" s="26">
        <v>200000014</v>
      </c>
      <c r="N359" s="26" t="s">
        <v>967</v>
      </c>
      <c r="O359" s="26"/>
      <c r="P359" s="24">
        <v>64990</v>
      </c>
      <c r="Q359" s="24">
        <v>55490</v>
      </c>
      <c r="R359" s="17">
        <f t="shared" si="16"/>
        <v>-0.14617633482074166</v>
      </c>
      <c r="S359" s="18">
        <v>38.5</v>
      </c>
      <c r="T359" s="18">
        <f t="shared" si="20"/>
        <v>103.95</v>
      </c>
      <c r="U359" s="18">
        <f>T359*Q359</f>
        <v>5768185.5</v>
      </c>
      <c r="V359" s="19">
        <f t="shared" si="18"/>
        <v>2.7</v>
      </c>
      <c r="W359" s="19">
        <f>IFERROR(U359/(S359*P359),"")</f>
        <v>2.3053238959839977</v>
      </c>
      <c r="X359" s="12">
        <v>129</v>
      </c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>
        <v>2</v>
      </c>
      <c r="AJ359" s="12" t="e">
        <v>#N/A</v>
      </c>
      <c r="AK359" s="12"/>
      <c r="AL359" s="12"/>
      <c r="AM359" s="12"/>
      <c r="AN359" s="12"/>
      <c r="AO359" s="12"/>
      <c r="AP359" s="12"/>
      <c r="AQ359" s="12"/>
      <c r="AR359" s="12" t="e">
        <v>#N/A</v>
      </c>
      <c r="AS359" s="12" t="e">
        <v>#N/A</v>
      </c>
    </row>
    <row r="360" spans="1:45" x14ac:dyDescent="0.25">
      <c r="A360" s="13">
        <v>45540</v>
      </c>
      <c r="B360" s="13">
        <v>45546</v>
      </c>
      <c r="C360" s="12" t="s">
        <v>44</v>
      </c>
      <c r="D360" s="12" t="s">
        <v>45</v>
      </c>
      <c r="E360" s="12"/>
      <c r="F360" s="12"/>
      <c r="G360" s="26">
        <v>20</v>
      </c>
      <c r="H360" s="26" t="s">
        <v>1008</v>
      </c>
      <c r="I360" s="26"/>
      <c r="J360" s="26" t="s">
        <v>1009</v>
      </c>
      <c r="K360" s="26"/>
      <c r="L360" s="26" t="s">
        <v>966</v>
      </c>
      <c r="M360" s="26">
        <v>200000014</v>
      </c>
      <c r="N360" s="26" t="s">
        <v>967</v>
      </c>
      <c r="O360" s="26"/>
      <c r="P360" s="24">
        <v>41490</v>
      </c>
      <c r="Q360" s="24">
        <v>35490</v>
      </c>
      <c r="R360" s="17">
        <f t="shared" si="16"/>
        <v>-0.14461315979754152</v>
      </c>
      <c r="S360" s="18">
        <v>38.5</v>
      </c>
      <c r="T360" s="18">
        <f t="shared" si="20"/>
        <v>103.95</v>
      </c>
      <c r="U360" s="18">
        <f>T360*Q360</f>
        <v>3689185.5</v>
      </c>
      <c r="V360" s="19">
        <f t="shared" si="18"/>
        <v>2.7</v>
      </c>
      <c r="W360" s="19">
        <f>IFERROR(U360/(S360*P360),"")</f>
        <v>2.3095444685466378</v>
      </c>
      <c r="X360" s="12">
        <v>98</v>
      </c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>
        <v>2</v>
      </c>
      <c r="AJ360" s="12" t="e">
        <v>#N/A</v>
      </c>
      <c r="AK360" s="12"/>
      <c r="AL360" s="12"/>
      <c r="AM360" s="12"/>
      <c r="AN360" s="12"/>
      <c r="AO360" s="12"/>
      <c r="AP360" s="12"/>
      <c r="AQ360" s="12"/>
      <c r="AR360" s="12" t="e">
        <v>#N/A</v>
      </c>
      <c r="AS360" s="12" t="e">
        <v>#N/A</v>
      </c>
    </row>
    <row r="361" spans="1:45" x14ac:dyDescent="0.25">
      <c r="A361" s="13">
        <v>45540</v>
      </c>
      <c r="B361" s="13">
        <v>45546</v>
      </c>
      <c r="C361" s="12" t="s">
        <v>44</v>
      </c>
      <c r="D361" s="12" t="s">
        <v>45</v>
      </c>
      <c r="E361" s="12"/>
      <c r="F361" s="12"/>
      <c r="G361" s="26">
        <v>20</v>
      </c>
      <c r="H361" s="26" t="s">
        <v>1010</v>
      </c>
      <c r="I361" s="26"/>
      <c r="J361" s="26" t="s">
        <v>1011</v>
      </c>
      <c r="K361" s="26"/>
      <c r="L361" s="26" t="s">
        <v>966</v>
      </c>
      <c r="M361" s="26">
        <v>200000014</v>
      </c>
      <c r="N361" s="26" t="s">
        <v>967</v>
      </c>
      <c r="O361" s="26"/>
      <c r="P361" s="24">
        <v>41490</v>
      </c>
      <c r="Q361" s="24">
        <v>35490</v>
      </c>
      <c r="R361" s="17">
        <f t="shared" si="16"/>
        <v>-0.14461315979754152</v>
      </c>
      <c r="S361" s="18">
        <v>31.5</v>
      </c>
      <c r="T361" s="18">
        <f t="shared" si="20"/>
        <v>85.050000000000011</v>
      </c>
      <c r="U361" s="18">
        <f>T361*Q361</f>
        <v>3018424.5000000005</v>
      </c>
      <c r="V361" s="19">
        <f t="shared" si="18"/>
        <v>2.7</v>
      </c>
      <c r="W361" s="19">
        <f>IFERROR(U361/(S361*P361),"")</f>
        <v>2.3095444685466382</v>
      </c>
      <c r="X361" s="12">
        <v>129</v>
      </c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>
        <v>3</v>
      </c>
      <c r="AJ361" s="12" t="e">
        <v>#N/A</v>
      </c>
      <c r="AK361" s="12"/>
      <c r="AL361" s="12"/>
      <c r="AM361" s="12"/>
      <c r="AN361" s="12"/>
      <c r="AO361" s="12"/>
      <c r="AP361" s="12"/>
      <c r="AQ361" s="12"/>
      <c r="AR361" s="12" t="e">
        <v>#N/A</v>
      </c>
      <c r="AS361" s="12" t="e">
        <v>#N/A</v>
      </c>
    </row>
    <row r="362" spans="1:45" x14ac:dyDescent="0.25">
      <c r="A362" s="13">
        <v>45540</v>
      </c>
      <c r="B362" s="13">
        <v>45546</v>
      </c>
      <c r="C362" s="12" t="s">
        <v>44</v>
      </c>
      <c r="D362" s="12" t="s">
        <v>45</v>
      </c>
      <c r="E362" s="12"/>
      <c r="F362" s="12"/>
      <c r="G362" s="26">
        <v>20</v>
      </c>
      <c r="H362" s="26" t="s">
        <v>1012</v>
      </c>
      <c r="I362" s="26"/>
      <c r="J362" s="26" t="s">
        <v>1013</v>
      </c>
      <c r="K362" s="26"/>
      <c r="L362" s="26" t="s">
        <v>966</v>
      </c>
      <c r="M362" s="26">
        <v>200000014</v>
      </c>
      <c r="N362" s="26" t="s">
        <v>967</v>
      </c>
      <c r="O362" s="26"/>
      <c r="P362" s="24">
        <v>64990</v>
      </c>
      <c r="Q362" s="24">
        <v>55490</v>
      </c>
      <c r="R362" s="17">
        <f t="shared" si="16"/>
        <v>-0.14617633482074166</v>
      </c>
      <c r="S362" s="18">
        <v>31.5</v>
      </c>
      <c r="T362" s="18">
        <f t="shared" si="20"/>
        <v>85.050000000000011</v>
      </c>
      <c r="U362" s="18">
        <f>T362*Q362</f>
        <v>4719424.5000000009</v>
      </c>
      <c r="V362" s="19">
        <f t="shared" si="18"/>
        <v>2.7</v>
      </c>
      <c r="W362" s="19">
        <f>IFERROR(U362/(S362*P362),"")</f>
        <v>2.3053238959839981</v>
      </c>
      <c r="X362" s="12">
        <v>129</v>
      </c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>
        <v>3</v>
      </c>
      <c r="AJ362" s="12" t="e">
        <v>#N/A</v>
      </c>
      <c r="AK362" s="12"/>
      <c r="AL362" s="12"/>
      <c r="AM362" s="12"/>
      <c r="AN362" s="12"/>
      <c r="AO362" s="12"/>
      <c r="AP362" s="12"/>
      <c r="AQ362" s="12"/>
      <c r="AR362" s="12" t="e">
        <v>#N/A</v>
      </c>
      <c r="AS362" s="12" t="e">
        <v>#N/A</v>
      </c>
    </row>
    <row r="363" spans="1:45" x14ac:dyDescent="0.25">
      <c r="A363" s="13">
        <v>45540</v>
      </c>
      <c r="B363" s="13">
        <v>45546</v>
      </c>
      <c r="C363" s="12" t="s">
        <v>44</v>
      </c>
      <c r="D363" s="12" t="s">
        <v>45</v>
      </c>
      <c r="E363" s="12"/>
      <c r="F363" s="12"/>
      <c r="G363" s="26">
        <v>20</v>
      </c>
      <c r="H363" s="26" t="s">
        <v>1014</v>
      </c>
      <c r="I363" s="26"/>
      <c r="J363" s="26" t="s">
        <v>1015</v>
      </c>
      <c r="K363" s="26"/>
      <c r="L363" s="26" t="s">
        <v>966</v>
      </c>
      <c r="M363" s="26">
        <v>200000014</v>
      </c>
      <c r="N363" s="26" t="s">
        <v>967</v>
      </c>
      <c r="O363" s="26"/>
      <c r="P363" s="24">
        <v>110490</v>
      </c>
      <c r="Q363" s="24">
        <v>93990</v>
      </c>
      <c r="R363" s="17">
        <f t="shared" si="16"/>
        <v>-0.14933478142818357</v>
      </c>
      <c r="S363" s="18">
        <v>31.5</v>
      </c>
      <c r="T363" s="18">
        <f t="shared" si="20"/>
        <v>85.050000000000011</v>
      </c>
      <c r="U363" s="18">
        <f>T363*Q363</f>
        <v>7993849.5000000009</v>
      </c>
      <c r="V363" s="19">
        <f t="shared" si="18"/>
        <v>2.7</v>
      </c>
      <c r="W363" s="19">
        <f>IFERROR(U363/(S363*P363),"")</f>
        <v>2.2967960901439048</v>
      </c>
      <c r="X363" s="12">
        <v>27</v>
      </c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 t="e">
        <v>#N/A</v>
      </c>
      <c r="AJ363" s="12" t="e">
        <v>#N/A</v>
      </c>
      <c r="AK363" s="12"/>
      <c r="AL363" s="12"/>
      <c r="AM363" s="12"/>
      <c r="AN363" s="12"/>
      <c r="AO363" s="12"/>
      <c r="AP363" s="12"/>
      <c r="AQ363" s="12"/>
      <c r="AR363" s="12" t="e">
        <v>#N/A</v>
      </c>
      <c r="AS363" s="12" t="e">
        <v>#N/A</v>
      </c>
    </row>
    <row r="364" spans="1:45" x14ac:dyDescent="0.25">
      <c r="A364" s="13">
        <v>45540</v>
      </c>
      <c r="B364" s="13">
        <v>45546</v>
      </c>
      <c r="C364" s="12" t="s">
        <v>44</v>
      </c>
      <c r="D364" s="12" t="s">
        <v>45</v>
      </c>
      <c r="E364" s="12"/>
      <c r="F364" s="12"/>
      <c r="G364" s="26">
        <v>20</v>
      </c>
      <c r="H364" s="26" t="s">
        <v>1016</v>
      </c>
      <c r="I364" s="26"/>
      <c r="J364" s="26" t="s">
        <v>1017</v>
      </c>
      <c r="K364" s="26"/>
      <c r="L364" s="26" t="s">
        <v>966</v>
      </c>
      <c r="M364" s="26">
        <v>200000014</v>
      </c>
      <c r="N364" s="26" t="s">
        <v>967</v>
      </c>
      <c r="O364" s="26"/>
      <c r="P364" s="24">
        <v>110490</v>
      </c>
      <c r="Q364" s="24">
        <v>93990</v>
      </c>
      <c r="R364" s="17">
        <f t="shared" si="16"/>
        <v>-0.14933478142818357</v>
      </c>
      <c r="S364" s="18">
        <v>28</v>
      </c>
      <c r="T364" s="18">
        <f t="shared" si="20"/>
        <v>75.600000000000009</v>
      </c>
      <c r="U364" s="18">
        <f>T364*Q364</f>
        <v>7105644.0000000009</v>
      </c>
      <c r="V364" s="19">
        <f t="shared" si="18"/>
        <v>2.7</v>
      </c>
      <c r="W364" s="19">
        <f>IFERROR(U364/(S364*P364),"")</f>
        <v>2.2967960901439048</v>
      </c>
      <c r="X364" s="12">
        <v>129</v>
      </c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>
        <v>2</v>
      </c>
      <c r="AJ364" s="12" t="e">
        <v>#N/A</v>
      </c>
      <c r="AK364" s="12"/>
      <c r="AL364" s="12"/>
      <c r="AM364" s="12"/>
      <c r="AN364" s="12"/>
      <c r="AO364" s="12"/>
      <c r="AP364" s="12"/>
      <c r="AQ364" s="12"/>
      <c r="AR364" s="12" t="e">
        <v>#N/A</v>
      </c>
      <c r="AS364" s="12" t="e">
        <v>#N/A</v>
      </c>
    </row>
    <row r="365" spans="1:45" x14ac:dyDescent="0.25">
      <c r="A365" s="13">
        <v>45540</v>
      </c>
      <c r="B365" s="13">
        <v>45546</v>
      </c>
      <c r="C365" s="12" t="s">
        <v>44</v>
      </c>
      <c r="D365" s="12" t="s">
        <v>45</v>
      </c>
      <c r="E365" s="12"/>
      <c r="F365" s="12"/>
      <c r="G365" s="26">
        <v>20</v>
      </c>
      <c r="H365" s="26" t="s">
        <v>1018</v>
      </c>
      <c r="I365" s="26"/>
      <c r="J365" s="26" t="s">
        <v>1019</v>
      </c>
      <c r="K365" s="26"/>
      <c r="L365" s="26" t="s">
        <v>966</v>
      </c>
      <c r="M365" s="26">
        <v>200000014</v>
      </c>
      <c r="N365" s="26" t="s">
        <v>967</v>
      </c>
      <c r="O365" s="26"/>
      <c r="P365" s="24">
        <v>64990</v>
      </c>
      <c r="Q365" s="24">
        <v>55490</v>
      </c>
      <c r="R365" s="17">
        <f t="shared" si="16"/>
        <v>-0.14617633482074166</v>
      </c>
      <c r="S365" s="18">
        <v>14</v>
      </c>
      <c r="T365" s="18">
        <f t="shared" si="20"/>
        <v>37.800000000000004</v>
      </c>
      <c r="U365" s="18">
        <f>T365*Q365</f>
        <v>2097522.0000000005</v>
      </c>
      <c r="V365" s="19">
        <f t="shared" si="18"/>
        <v>2.7</v>
      </c>
      <c r="W365" s="19">
        <f>IFERROR(U365/(S365*P365),"")</f>
        <v>2.3053238959839981</v>
      </c>
      <c r="X365" s="12">
        <v>35</v>
      </c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 t="e">
        <v>#N/A</v>
      </c>
      <c r="AJ365" s="12" t="e">
        <v>#N/A</v>
      </c>
      <c r="AK365" s="12"/>
      <c r="AL365" s="12"/>
      <c r="AM365" s="12"/>
      <c r="AN365" s="12"/>
      <c r="AO365" s="12"/>
      <c r="AP365" s="12"/>
      <c r="AQ365" s="12"/>
      <c r="AR365" s="12" t="e">
        <v>#N/A</v>
      </c>
      <c r="AS365" s="12" t="e">
        <v>#N/A</v>
      </c>
    </row>
    <row r="366" spans="1:45" x14ac:dyDescent="0.25">
      <c r="A366" s="13">
        <v>45540</v>
      </c>
      <c r="B366" s="13">
        <v>45546</v>
      </c>
      <c r="C366" s="12" t="s">
        <v>44</v>
      </c>
      <c r="D366" s="12" t="s">
        <v>45</v>
      </c>
      <c r="E366" s="12"/>
      <c r="F366" s="12"/>
      <c r="G366" s="26">
        <v>20</v>
      </c>
      <c r="H366" s="26" t="s">
        <v>1020</v>
      </c>
      <c r="I366" s="26"/>
      <c r="J366" s="26" t="s">
        <v>1021</v>
      </c>
      <c r="K366" s="26"/>
      <c r="L366" s="26" t="s">
        <v>966</v>
      </c>
      <c r="M366" s="26">
        <v>200000014</v>
      </c>
      <c r="N366" s="26" t="s">
        <v>967</v>
      </c>
      <c r="O366" s="26"/>
      <c r="P366" s="24">
        <v>31490</v>
      </c>
      <c r="Q366" s="24">
        <v>26990</v>
      </c>
      <c r="R366" s="17">
        <f t="shared" si="16"/>
        <v>-0.14290250873293109</v>
      </c>
      <c r="S366" s="18">
        <v>70</v>
      </c>
      <c r="T366" s="18">
        <f t="shared" si="20"/>
        <v>189</v>
      </c>
      <c r="U366" s="18">
        <f>T366*Q366</f>
        <v>5101110</v>
      </c>
      <c r="V366" s="19">
        <f t="shared" si="18"/>
        <v>2.7</v>
      </c>
      <c r="W366" s="19">
        <f>IFERROR(U366/(S366*P366),"")</f>
        <v>2.3141632264210861</v>
      </c>
      <c r="X366" s="12">
        <v>129</v>
      </c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>
        <v>2</v>
      </c>
      <c r="AJ366" s="12" t="e">
        <v>#N/A</v>
      </c>
      <c r="AK366" s="12"/>
      <c r="AL366" s="12"/>
      <c r="AM366" s="12"/>
      <c r="AN366" s="12"/>
      <c r="AO366" s="12"/>
      <c r="AP366" s="12"/>
      <c r="AQ366" s="12"/>
      <c r="AR366" s="12" t="e">
        <v>#N/A</v>
      </c>
      <c r="AS366" s="12" t="e">
        <v>#N/A</v>
      </c>
    </row>
    <row r="367" spans="1:45" x14ac:dyDescent="0.25">
      <c r="A367" s="13">
        <v>45540</v>
      </c>
      <c r="B367" s="13">
        <v>45546</v>
      </c>
      <c r="C367" s="12" t="s">
        <v>44</v>
      </c>
      <c r="D367" s="12" t="s">
        <v>45</v>
      </c>
      <c r="E367" s="12"/>
      <c r="F367" s="12"/>
      <c r="G367" s="26">
        <v>20</v>
      </c>
      <c r="H367" s="26" t="s">
        <v>1022</v>
      </c>
      <c r="I367" s="26"/>
      <c r="J367" s="26" t="s">
        <v>1023</v>
      </c>
      <c r="K367" s="26"/>
      <c r="L367" s="26" t="s">
        <v>966</v>
      </c>
      <c r="M367" s="26">
        <v>200000014</v>
      </c>
      <c r="N367" s="26" t="s">
        <v>967</v>
      </c>
      <c r="O367" s="26"/>
      <c r="P367" s="24">
        <v>110490</v>
      </c>
      <c r="Q367" s="24">
        <v>93990</v>
      </c>
      <c r="R367" s="17">
        <f t="shared" si="16"/>
        <v>-0.14933478142818357</v>
      </c>
      <c r="S367" s="18">
        <v>21</v>
      </c>
      <c r="T367" s="18">
        <f t="shared" si="20"/>
        <v>56.7</v>
      </c>
      <c r="U367" s="18">
        <f>T367*Q367</f>
        <v>5329233</v>
      </c>
      <c r="V367" s="19">
        <f t="shared" si="18"/>
        <v>2.7</v>
      </c>
      <c r="W367" s="19">
        <f>IFERROR(U367/(S367*P367),"")</f>
        <v>2.2967960901439044</v>
      </c>
      <c r="X367" s="12">
        <v>129</v>
      </c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>
        <v>2</v>
      </c>
      <c r="AJ367" s="12" t="e">
        <v>#N/A</v>
      </c>
      <c r="AK367" s="12"/>
      <c r="AL367" s="12"/>
      <c r="AM367" s="12"/>
      <c r="AN367" s="12"/>
      <c r="AO367" s="12"/>
      <c r="AP367" s="12"/>
      <c r="AQ367" s="12"/>
      <c r="AR367" s="12" t="e">
        <v>#N/A</v>
      </c>
      <c r="AS367" s="12" t="e">
        <v>#N/A</v>
      </c>
    </row>
    <row r="368" spans="1:45" x14ac:dyDescent="0.25">
      <c r="A368" s="13">
        <v>45540</v>
      </c>
      <c r="B368" s="13">
        <v>45546</v>
      </c>
      <c r="C368" s="12" t="s">
        <v>44</v>
      </c>
      <c r="D368" s="12" t="s">
        <v>45</v>
      </c>
      <c r="E368" s="12"/>
      <c r="F368" s="12"/>
      <c r="G368" s="26">
        <v>20</v>
      </c>
      <c r="H368" s="26" t="s">
        <v>1024</v>
      </c>
      <c r="I368" s="26"/>
      <c r="J368" s="26" t="s">
        <v>1025</v>
      </c>
      <c r="K368" s="26"/>
      <c r="L368" s="26" t="s">
        <v>966</v>
      </c>
      <c r="M368" s="26">
        <v>200000014</v>
      </c>
      <c r="N368" s="26" t="s">
        <v>967</v>
      </c>
      <c r="O368" s="26"/>
      <c r="P368" s="24">
        <v>64990</v>
      </c>
      <c r="Q368" s="24">
        <v>55490</v>
      </c>
      <c r="R368" s="17">
        <f t="shared" si="16"/>
        <v>-0.14617633482074166</v>
      </c>
      <c r="S368" s="18">
        <v>21</v>
      </c>
      <c r="T368" s="18">
        <f t="shared" si="20"/>
        <v>56.7</v>
      </c>
      <c r="U368" s="18">
        <f>T368*Q368</f>
        <v>3146283</v>
      </c>
      <c r="V368" s="19">
        <f t="shared" si="18"/>
        <v>2.7</v>
      </c>
      <c r="W368" s="19">
        <f>IFERROR(U368/(S368*P368),"")</f>
        <v>2.3053238959839977</v>
      </c>
      <c r="X368" s="12">
        <v>129</v>
      </c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>
        <v>2</v>
      </c>
      <c r="AJ368" s="12" t="e">
        <v>#N/A</v>
      </c>
      <c r="AK368" s="12"/>
      <c r="AL368" s="12"/>
      <c r="AM368" s="12"/>
      <c r="AN368" s="12"/>
      <c r="AO368" s="12"/>
      <c r="AP368" s="12"/>
      <c r="AQ368" s="12"/>
      <c r="AR368" s="12" t="e">
        <v>#N/A</v>
      </c>
      <c r="AS368" s="12" t="e">
        <v>#N/A</v>
      </c>
    </row>
    <row r="369" spans="1:45" x14ac:dyDescent="0.25">
      <c r="A369" s="13">
        <v>45540</v>
      </c>
      <c r="B369" s="13">
        <v>45546</v>
      </c>
      <c r="C369" s="12" t="s">
        <v>44</v>
      </c>
      <c r="D369" s="12" t="s">
        <v>45</v>
      </c>
      <c r="E369" s="12"/>
      <c r="F369" s="12"/>
      <c r="G369" s="26">
        <v>20</v>
      </c>
      <c r="H369" s="26" t="s">
        <v>1026</v>
      </c>
      <c r="I369" s="26"/>
      <c r="J369" s="26" t="s">
        <v>1027</v>
      </c>
      <c r="K369" s="26"/>
      <c r="L369" s="26" t="s">
        <v>1028</v>
      </c>
      <c r="M369" s="26">
        <v>200000351</v>
      </c>
      <c r="N369" s="26" t="s">
        <v>1029</v>
      </c>
      <c r="O369" s="26"/>
      <c r="P369" s="24">
        <v>31990</v>
      </c>
      <c r="Q369" s="24">
        <v>27490</v>
      </c>
      <c r="R369" s="17">
        <f t="shared" si="16"/>
        <v>-0.140668959049703</v>
      </c>
      <c r="S369" s="18">
        <v>56</v>
      </c>
      <c r="T369" s="18">
        <v>116</v>
      </c>
      <c r="U369" s="18">
        <f>T369*Q369</f>
        <v>3188840</v>
      </c>
      <c r="V369" s="19">
        <f t="shared" si="18"/>
        <v>2.0714285714285716</v>
      </c>
      <c r="W369" s="19">
        <f>IFERROR(U369/(S369*P369),"")</f>
        <v>1.780042870539901</v>
      </c>
      <c r="X369" s="12">
        <v>115</v>
      </c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 t="e">
        <v>#N/A</v>
      </c>
      <c r="AJ369" s="12" t="e">
        <v>#N/A</v>
      </c>
      <c r="AK369" s="12"/>
      <c r="AL369" s="12"/>
      <c r="AM369" s="12"/>
      <c r="AN369" s="12"/>
      <c r="AO369" s="12"/>
      <c r="AP369" s="12"/>
      <c r="AQ369" s="12"/>
      <c r="AR369" s="12" t="e">
        <v>#N/A</v>
      </c>
      <c r="AS369" s="12" t="e">
        <v>#N/A</v>
      </c>
    </row>
    <row r="370" spans="1:45" x14ac:dyDescent="0.25">
      <c r="A370" s="13">
        <v>45540</v>
      </c>
      <c r="B370" s="13">
        <v>45546</v>
      </c>
      <c r="C370" s="12" t="s">
        <v>44</v>
      </c>
      <c r="D370" s="12" t="s">
        <v>45</v>
      </c>
      <c r="E370" s="12"/>
      <c r="F370" s="12"/>
      <c r="G370" s="26">
        <v>20</v>
      </c>
      <c r="H370" s="26" t="s">
        <v>1030</v>
      </c>
      <c r="I370" s="26"/>
      <c r="J370" s="26" t="s">
        <v>1031</v>
      </c>
      <c r="K370" s="26"/>
      <c r="L370" s="26" t="s">
        <v>1028</v>
      </c>
      <c r="M370" s="26">
        <v>200000351</v>
      </c>
      <c r="N370" s="26" t="s">
        <v>1029</v>
      </c>
      <c r="O370" s="26"/>
      <c r="P370" s="24">
        <v>31990</v>
      </c>
      <c r="Q370" s="24">
        <v>27490</v>
      </c>
      <c r="R370" s="17">
        <f t="shared" si="16"/>
        <v>-0.140668959049703</v>
      </c>
      <c r="S370" s="18">
        <v>63</v>
      </c>
      <c r="T370" s="18">
        <v>118</v>
      </c>
      <c r="U370" s="18">
        <f>T370*Q370</f>
        <v>3243820</v>
      </c>
      <c r="V370" s="19">
        <f t="shared" si="18"/>
        <v>1.873015873015873</v>
      </c>
      <c r="W370" s="19">
        <f>IFERROR(U370/(S370*P370),"")</f>
        <v>1.6095406798751595</v>
      </c>
      <c r="X370" s="12">
        <v>115</v>
      </c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 t="e">
        <v>#N/A</v>
      </c>
      <c r="AJ370" s="12" t="e">
        <v>#N/A</v>
      </c>
      <c r="AK370" s="12"/>
      <c r="AL370" s="12"/>
      <c r="AM370" s="12"/>
      <c r="AN370" s="12"/>
      <c r="AO370" s="12"/>
      <c r="AP370" s="12"/>
      <c r="AQ370" s="12"/>
      <c r="AR370" s="12" t="e">
        <v>#N/A</v>
      </c>
      <c r="AS370" s="12" t="e">
        <v>#N/A</v>
      </c>
    </row>
    <row r="371" spans="1:45" x14ac:dyDescent="0.25">
      <c r="A371" s="13">
        <v>45540</v>
      </c>
      <c r="B371" s="13">
        <v>45546</v>
      </c>
      <c r="C371" s="12" t="s">
        <v>44</v>
      </c>
      <c r="D371" s="12" t="s">
        <v>45</v>
      </c>
      <c r="E371" s="12"/>
      <c r="F371" s="12"/>
      <c r="G371" s="26">
        <v>20</v>
      </c>
      <c r="H371" s="26" t="s">
        <v>1032</v>
      </c>
      <c r="I371" s="26"/>
      <c r="J371" s="26" t="s">
        <v>1033</v>
      </c>
      <c r="K371" s="26"/>
      <c r="L371" s="26" t="s">
        <v>1028</v>
      </c>
      <c r="M371" s="26">
        <v>200000351</v>
      </c>
      <c r="N371" s="26" t="s">
        <v>1029</v>
      </c>
      <c r="O371" s="26"/>
      <c r="P371" s="24">
        <v>35990</v>
      </c>
      <c r="Q371" s="24">
        <v>30490</v>
      </c>
      <c r="R371" s="17">
        <f t="shared" si="16"/>
        <v>-0.15282022784106697</v>
      </c>
      <c r="S371" s="18">
        <v>59.5</v>
      </c>
      <c r="T371" s="18">
        <v>129</v>
      </c>
      <c r="U371" s="18">
        <f>T371*Q371</f>
        <v>3933210</v>
      </c>
      <c r="V371" s="19">
        <f t="shared" si="18"/>
        <v>2.1680672268907561</v>
      </c>
      <c r="W371" s="19">
        <f>IFERROR(U371/(S371*P371),"")</f>
        <v>1.8367426993025606</v>
      </c>
      <c r="X371" s="12">
        <v>105</v>
      </c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>
        <v>1</v>
      </c>
      <c r="AJ371" s="12" t="e">
        <v>#N/A</v>
      </c>
      <c r="AK371" s="12"/>
      <c r="AL371" s="12"/>
      <c r="AM371" s="12"/>
      <c r="AN371" s="12"/>
      <c r="AO371" s="12"/>
      <c r="AP371" s="12"/>
      <c r="AQ371" s="12"/>
      <c r="AR371" s="12" t="e">
        <v>#N/A</v>
      </c>
      <c r="AS371" s="12" t="e">
        <v>#N/A</v>
      </c>
    </row>
    <row r="372" spans="1:45" x14ac:dyDescent="0.25">
      <c r="A372" s="13">
        <v>45540</v>
      </c>
      <c r="B372" s="13">
        <v>45546</v>
      </c>
      <c r="C372" s="12" t="s">
        <v>44</v>
      </c>
      <c r="D372" s="12" t="s">
        <v>45</v>
      </c>
      <c r="E372" s="12"/>
      <c r="F372" s="12"/>
      <c r="G372" s="26">
        <v>20</v>
      </c>
      <c r="H372" s="26" t="s">
        <v>1034</v>
      </c>
      <c r="I372" s="26"/>
      <c r="J372" s="26" t="s">
        <v>1035</v>
      </c>
      <c r="K372" s="26"/>
      <c r="L372" s="26" t="s">
        <v>1028</v>
      </c>
      <c r="M372" s="26">
        <v>200000351</v>
      </c>
      <c r="N372" s="26" t="s">
        <v>1029</v>
      </c>
      <c r="O372" s="26"/>
      <c r="P372" s="24">
        <v>35990</v>
      </c>
      <c r="Q372" s="24">
        <v>30490</v>
      </c>
      <c r="R372" s="17">
        <f t="shared" si="16"/>
        <v>-0.15282022784106697</v>
      </c>
      <c r="S372" s="18">
        <v>56</v>
      </c>
      <c r="T372" s="18">
        <v>144</v>
      </c>
      <c r="U372" s="18">
        <f>T372*Q372</f>
        <v>4390560</v>
      </c>
      <c r="V372" s="19">
        <f t="shared" si="18"/>
        <v>2.5714285714285716</v>
      </c>
      <c r="W372" s="19">
        <f>IFERROR(U372/(S372*P372),"")</f>
        <v>2.1784622712658277</v>
      </c>
      <c r="X372" s="12">
        <v>106</v>
      </c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>
        <v>1</v>
      </c>
      <c r="AJ372" s="12" t="e">
        <v>#N/A</v>
      </c>
      <c r="AK372" s="12"/>
      <c r="AL372" s="12"/>
      <c r="AM372" s="12"/>
      <c r="AN372" s="12"/>
      <c r="AO372" s="12"/>
      <c r="AP372" s="12"/>
      <c r="AQ372" s="12"/>
      <c r="AR372" s="12" t="e">
        <v>#N/A</v>
      </c>
      <c r="AS372" s="12" t="e">
        <v>#N/A</v>
      </c>
    </row>
    <row r="373" spans="1:45" x14ac:dyDescent="0.25">
      <c r="A373" s="13">
        <v>45540</v>
      </c>
      <c r="B373" s="13">
        <v>45546</v>
      </c>
      <c r="C373" s="12" t="s">
        <v>44</v>
      </c>
      <c r="D373" s="12" t="s">
        <v>45</v>
      </c>
      <c r="E373" s="12"/>
      <c r="F373" s="12"/>
      <c r="G373" s="26">
        <v>20</v>
      </c>
      <c r="H373" s="26" t="s">
        <v>1036</v>
      </c>
      <c r="I373" s="26"/>
      <c r="J373" s="26" t="s">
        <v>1037</v>
      </c>
      <c r="K373" s="26"/>
      <c r="L373" s="26" t="s">
        <v>1028</v>
      </c>
      <c r="M373" s="26">
        <v>200000351</v>
      </c>
      <c r="N373" s="26" t="s">
        <v>1029</v>
      </c>
      <c r="O373" s="26"/>
      <c r="P373" s="24">
        <v>32990</v>
      </c>
      <c r="Q373" s="24">
        <v>27990</v>
      </c>
      <c r="R373" s="17">
        <f t="shared" si="16"/>
        <v>-0.15156107911488326</v>
      </c>
      <c r="S373" s="18">
        <v>49</v>
      </c>
      <c r="T373" s="18">
        <v>244</v>
      </c>
      <c r="U373" s="18">
        <f>T373*Q373</f>
        <v>6829560</v>
      </c>
      <c r="V373" s="19">
        <f t="shared" si="18"/>
        <v>4.9795918367346941</v>
      </c>
      <c r="W373" s="19">
        <f>IFERROR(U373/(S373*P373),"")</f>
        <v>4.2248795244075197</v>
      </c>
      <c r="X373" s="12">
        <v>106</v>
      </c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>
        <v>1</v>
      </c>
      <c r="AJ373" s="12" t="e">
        <v>#N/A</v>
      </c>
      <c r="AK373" s="12"/>
      <c r="AL373" s="12"/>
      <c r="AM373" s="12"/>
      <c r="AN373" s="12"/>
      <c r="AO373" s="12"/>
      <c r="AP373" s="12"/>
      <c r="AQ373" s="12"/>
      <c r="AR373" s="12" t="e">
        <v>#N/A</v>
      </c>
      <c r="AS373" s="12" t="e">
        <v>#N/A</v>
      </c>
    </row>
    <row r="374" spans="1:45" x14ac:dyDescent="0.25">
      <c r="A374" s="13">
        <v>45540</v>
      </c>
      <c r="B374" s="13">
        <v>45546</v>
      </c>
      <c r="C374" s="12" t="s">
        <v>44</v>
      </c>
      <c r="D374" s="12" t="s">
        <v>45</v>
      </c>
      <c r="E374" s="12"/>
      <c r="F374" s="12"/>
      <c r="G374" s="26">
        <v>20</v>
      </c>
      <c r="H374" s="26" t="s">
        <v>1038</v>
      </c>
      <c r="I374" s="26"/>
      <c r="J374" s="26" t="s">
        <v>1039</v>
      </c>
      <c r="K374" s="26"/>
      <c r="L374" s="26" t="s">
        <v>1028</v>
      </c>
      <c r="M374" s="26">
        <v>200000351</v>
      </c>
      <c r="N374" s="26" t="s">
        <v>1029</v>
      </c>
      <c r="O374" s="26"/>
      <c r="P374" s="24">
        <v>32990</v>
      </c>
      <c r="Q374" s="24">
        <v>27990</v>
      </c>
      <c r="R374" s="17">
        <f t="shared" si="16"/>
        <v>-0.15156107911488326</v>
      </c>
      <c r="S374" s="18">
        <v>63</v>
      </c>
      <c r="T374" s="18">
        <v>242</v>
      </c>
      <c r="U374" s="18">
        <f>T374*Q374</f>
        <v>6773580</v>
      </c>
      <c r="V374" s="19">
        <f t="shared" si="18"/>
        <v>3.8412698412698414</v>
      </c>
      <c r="W374" s="19">
        <f>IFERROR(U374/(S374*P374),"")</f>
        <v>3.2590828389555275</v>
      </c>
      <c r="X374" s="12">
        <v>129</v>
      </c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>
        <v>2</v>
      </c>
      <c r="AJ374" s="12" t="e">
        <v>#N/A</v>
      </c>
      <c r="AK374" s="12"/>
      <c r="AL374" s="12"/>
      <c r="AM374" s="12"/>
      <c r="AN374" s="12"/>
      <c r="AO374" s="12"/>
      <c r="AP374" s="12"/>
      <c r="AQ374" s="12"/>
      <c r="AR374" s="12" t="e">
        <v>#N/A</v>
      </c>
      <c r="AS374" s="12" t="e">
        <v>#N/A</v>
      </c>
    </row>
    <row r="375" spans="1:45" x14ac:dyDescent="0.25">
      <c r="A375" s="13">
        <v>45540</v>
      </c>
      <c r="B375" s="13">
        <v>45546</v>
      </c>
      <c r="C375" s="12" t="s">
        <v>44</v>
      </c>
      <c r="D375" s="12" t="s">
        <v>45</v>
      </c>
      <c r="E375" s="12"/>
      <c r="F375" s="12"/>
      <c r="G375" s="26">
        <v>20</v>
      </c>
      <c r="H375" s="26" t="s">
        <v>1040</v>
      </c>
      <c r="I375" s="26"/>
      <c r="J375" s="26" t="s">
        <v>1041</v>
      </c>
      <c r="K375" s="26"/>
      <c r="L375" s="26" t="s">
        <v>1028</v>
      </c>
      <c r="M375" s="26">
        <v>200000351</v>
      </c>
      <c r="N375" s="26" t="s">
        <v>1029</v>
      </c>
      <c r="O375" s="26"/>
      <c r="P375" s="24">
        <v>32990</v>
      </c>
      <c r="Q375" s="24">
        <v>27990</v>
      </c>
      <c r="R375" s="17">
        <f t="shared" si="16"/>
        <v>-0.15156107911488326</v>
      </c>
      <c r="S375" s="18">
        <v>70</v>
      </c>
      <c r="T375" s="18">
        <v>160</v>
      </c>
      <c r="U375" s="18">
        <f>T375*Q375</f>
        <v>4478400</v>
      </c>
      <c r="V375" s="19">
        <f t="shared" si="18"/>
        <v>2.2857142857142856</v>
      </c>
      <c r="W375" s="19">
        <f>IFERROR(U375/(S375*P375),"")</f>
        <v>1.939288962023124</v>
      </c>
      <c r="X375" s="12">
        <v>129</v>
      </c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>
        <v>17</v>
      </c>
      <c r="AJ375" s="12">
        <v>4</v>
      </c>
      <c r="AK375" s="12"/>
      <c r="AL375" s="12"/>
      <c r="AM375" s="12"/>
      <c r="AN375" s="12"/>
      <c r="AO375" s="12"/>
      <c r="AP375" s="12"/>
      <c r="AQ375" s="12"/>
      <c r="AR375" s="12" t="e">
        <v>#N/A</v>
      </c>
      <c r="AS375" s="12" t="e">
        <v>#N/A</v>
      </c>
    </row>
    <row r="376" spans="1:45" x14ac:dyDescent="0.25">
      <c r="A376" s="13">
        <v>45540</v>
      </c>
      <c r="B376" s="13">
        <v>45546</v>
      </c>
      <c r="C376" s="12" t="s">
        <v>44</v>
      </c>
      <c r="D376" s="12" t="s">
        <v>45</v>
      </c>
      <c r="E376" s="12"/>
      <c r="F376" s="12"/>
      <c r="G376" s="26">
        <v>20</v>
      </c>
      <c r="H376" s="26" t="s">
        <v>1042</v>
      </c>
      <c r="I376" s="26"/>
      <c r="J376" s="26" t="s">
        <v>1043</v>
      </c>
      <c r="K376" s="26"/>
      <c r="L376" s="26" t="s">
        <v>1028</v>
      </c>
      <c r="M376" s="26">
        <v>200000351</v>
      </c>
      <c r="N376" s="26" t="s">
        <v>1029</v>
      </c>
      <c r="O376" s="26"/>
      <c r="P376" s="24">
        <v>35990</v>
      </c>
      <c r="Q376" s="24">
        <v>30490</v>
      </c>
      <c r="R376" s="17">
        <f t="shared" si="16"/>
        <v>-0.15282022784106697</v>
      </c>
      <c r="S376" s="18">
        <v>59.5</v>
      </c>
      <c r="T376" s="18">
        <v>89</v>
      </c>
      <c r="U376" s="18">
        <f>T376*Q376</f>
        <v>2713610</v>
      </c>
      <c r="V376" s="19">
        <f t="shared" si="18"/>
        <v>1.4957983193277311</v>
      </c>
      <c r="W376" s="19">
        <f>IFERROR(U376/(S376*P376),"")</f>
        <v>1.2672100793637822</v>
      </c>
      <c r="X376" s="12">
        <v>96</v>
      </c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 t="e">
        <v>#N/A</v>
      </c>
      <c r="AJ376" s="12" t="e">
        <v>#N/A</v>
      </c>
      <c r="AK376" s="12"/>
      <c r="AL376" s="12"/>
      <c r="AM376" s="12"/>
      <c r="AN376" s="12"/>
      <c r="AO376" s="12"/>
      <c r="AP376" s="12"/>
      <c r="AQ376" s="12"/>
      <c r="AR376" s="12" t="e">
        <v>#N/A</v>
      </c>
      <c r="AS376" s="12" t="e">
        <v>#N/A</v>
      </c>
    </row>
    <row r="377" spans="1:45" x14ac:dyDescent="0.25">
      <c r="A377" s="13">
        <v>45540</v>
      </c>
      <c r="B377" s="13">
        <v>45546</v>
      </c>
      <c r="C377" s="12" t="s">
        <v>44</v>
      </c>
      <c r="D377" s="12" t="s">
        <v>45</v>
      </c>
      <c r="E377" s="12"/>
      <c r="F377" s="12"/>
      <c r="G377" s="26">
        <v>20</v>
      </c>
      <c r="H377" s="26" t="s">
        <v>1044</v>
      </c>
      <c r="I377" s="26"/>
      <c r="J377" s="26" t="s">
        <v>1045</v>
      </c>
      <c r="K377" s="26"/>
      <c r="L377" s="26" t="s">
        <v>1028</v>
      </c>
      <c r="M377" s="26">
        <v>200000351</v>
      </c>
      <c r="N377" s="26" t="s">
        <v>1029</v>
      </c>
      <c r="O377" s="26"/>
      <c r="P377" s="24">
        <v>35990</v>
      </c>
      <c r="Q377" s="24">
        <v>30490</v>
      </c>
      <c r="R377" s="17">
        <f t="shared" si="16"/>
        <v>-0.15282022784106697</v>
      </c>
      <c r="S377" s="18">
        <v>35</v>
      </c>
      <c r="T377" s="18">
        <v>91</v>
      </c>
      <c r="U377" s="18">
        <f>T377*Q377</f>
        <v>2774590</v>
      </c>
      <c r="V377" s="19">
        <f t="shared" si="18"/>
        <v>2.6</v>
      </c>
      <c r="W377" s="19">
        <f>IFERROR(U377/(S377*P377),"")</f>
        <v>2.2026674076132258</v>
      </c>
      <c r="X377" s="12">
        <v>96</v>
      </c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 t="e">
        <v>#N/A</v>
      </c>
      <c r="AJ377" s="12" t="e">
        <v>#N/A</v>
      </c>
      <c r="AK377" s="12"/>
      <c r="AL377" s="12"/>
      <c r="AM377" s="12"/>
      <c r="AN377" s="12"/>
      <c r="AO377" s="12"/>
      <c r="AP377" s="12"/>
      <c r="AQ377" s="12"/>
      <c r="AR377" s="12" t="e">
        <v>#N/A</v>
      </c>
      <c r="AS377" s="12" t="e">
        <v>#N/A</v>
      </c>
    </row>
    <row r="378" spans="1:45" x14ac:dyDescent="0.25">
      <c r="A378" s="13">
        <v>45540</v>
      </c>
      <c r="B378" s="13">
        <v>45546</v>
      </c>
      <c r="C378" s="12" t="s">
        <v>105</v>
      </c>
      <c r="D378" s="12" t="s">
        <v>106</v>
      </c>
      <c r="E378" s="12"/>
      <c r="F378" s="12"/>
      <c r="G378" s="26">
        <v>20</v>
      </c>
      <c r="H378" s="26" t="s">
        <v>1046</v>
      </c>
      <c r="I378" s="26"/>
      <c r="J378" s="26" t="s">
        <v>1047</v>
      </c>
      <c r="K378" s="26"/>
      <c r="L378" s="26" t="s">
        <v>1048</v>
      </c>
      <c r="M378" s="26">
        <v>200000351</v>
      </c>
      <c r="N378" s="26" t="s">
        <v>1029</v>
      </c>
      <c r="O378" s="26" t="s">
        <v>1049</v>
      </c>
      <c r="P378" s="24">
        <v>29990</v>
      </c>
      <c r="Q378" s="24">
        <v>23990</v>
      </c>
      <c r="R378" s="17">
        <f t="shared" si="16"/>
        <v>-0.20006668889629875</v>
      </c>
      <c r="S378" s="18">
        <v>80.5</v>
      </c>
      <c r="T378" s="18">
        <f>S378*3</f>
        <v>241.5</v>
      </c>
      <c r="U378" s="18">
        <f>T378*Q378</f>
        <v>5793585</v>
      </c>
      <c r="V378" s="19">
        <f t="shared" si="18"/>
        <v>3</v>
      </c>
      <c r="W378" s="19">
        <f>IFERROR(U378/(S378*P378),"")</f>
        <v>2.3997999333111038</v>
      </c>
      <c r="X378" s="12">
        <v>129</v>
      </c>
      <c r="Y378" s="12"/>
      <c r="Z378" s="12"/>
      <c r="AA378" s="12">
        <v>1</v>
      </c>
      <c r="AB378" s="12"/>
      <c r="AC378" s="12"/>
      <c r="AD378" s="29" t="s">
        <v>1050</v>
      </c>
      <c r="AE378" s="12"/>
      <c r="AF378" s="12"/>
      <c r="AG378" s="12"/>
      <c r="AH378" s="12"/>
      <c r="AI378" s="12">
        <v>2</v>
      </c>
      <c r="AJ378" s="12" t="e">
        <v>#N/A</v>
      </c>
      <c r="AK378" s="12"/>
      <c r="AL378" s="12"/>
      <c r="AM378" s="12"/>
      <c r="AN378" s="12"/>
      <c r="AO378" s="12"/>
      <c r="AP378" s="12"/>
      <c r="AQ378" s="12"/>
      <c r="AR378" s="12" t="e">
        <v>#N/A</v>
      </c>
      <c r="AS378" s="12" t="e">
        <v>#N/A</v>
      </c>
    </row>
    <row r="379" spans="1:45" x14ac:dyDescent="0.25">
      <c r="A379" s="13">
        <v>45540</v>
      </c>
      <c r="B379" s="13">
        <v>45546</v>
      </c>
      <c r="C379" s="12" t="s">
        <v>105</v>
      </c>
      <c r="D379" s="12" t="s">
        <v>106</v>
      </c>
      <c r="E379" s="12"/>
      <c r="F379" s="12"/>
      <c r="G379" s="26">
        <v>20</v>
      </c>
      <c r="H379" s="26" t="s">
        <v>1051</v>
      </c>
      <c r="I379" s="26"/>
      <c r="J379" s="26" t="s">
        <v>1052</v>
      </c>
      <c r="K379" s="26"/>
      <c r="L379" s="26" t="s">
        <v>1048</v>
      </c>
      <c r="M379" s="26">
        <v>200000351</v>
      </c>
      <c r="N379" s="26" t="s">
        <v>1029</v>
      </c>
      <c r="O379" s="26" t="s">
        <v>1049</v>
      </c>
      <c r="P379" s="24">
        <v>29990</v>
      </c>
      <c r="Q379" s="24">
        <v>23990</v>
      </c>
      <c r="R379" s="17">
        <f t="shared" si="16"/>
        <v>-0.20006668889629875</v>
      </c>
      <c r="S379" s="18">
        <v>98</v>
      </c>
      <c r="T379" s="18">
        <f t="shared" ref="T379:T400" si="21">S379*3</f>
        <v>294</v>
      </c>
      <c r="U379" s="18">
        <f>T379*Q379</f>
        <v>7053060</v>
      </c>
      <c r="V379" s="19">
        <f t="shared" si="18"/>
        <v>3</v>
      </c>
      <c r="W379" s="19">
        <f>IFERROR(U379/(S379*P379),"")</f>
        <v>2.3997999333111038</v>
      </c>
      <c r="X379" s="12">
        <v>129</v>
      </c>
      <c r="Y379" s="12"/>
      <c r="Z379" s="12"/>
      <c r="AA379" s="12">
        <v>1</v>
      </c>
      <c r="AB379" s="12"/>
      <c r="AC379" s="12"/>
      <c r="AD379" s="29" t="s">
        <v>1050</v>
      </c>
      <c r="AE379" s="12"/>
      <c r="AF379" s="12"/>
      <c r="AG379" s="12"/>
      <c r="AH379" s="12"/>
      <c r="AI379" s="12">
        <v>2</v>
      </c>
      <c r="AJ379" s="12" t="e">
        <v>#N/A</v>
      </c>
      <c r="AK379" s="12"/>
      <c r="AL379" s="12"/>
      <c r="AM379" s="12"/>
      <c r="AN379" s="12"/>
      <c r="AO379" s="12"/>
      <c r="AP379" s="12"/>
      <c r="AQ379" s="12"/>
      <c r="AR379" s="12" t="e">
        <v>#N/A</v>
      </c>
      <c r="AS379" s="12" t="e">
        <v>#N/A</v>
      </c>
    </row>
    <row r="380" spans="1:45" x14ac:dyDescent="0.25">
      <c r="A380" s="13">
        <v>45540</v>
      </c>
      <c r="B380" s="13">
        <v>45546</v>
      </c>
      <c r="C380" s="12" t="s">
        <v>105</v>
      </c>
      <c r="D380" s="12" t="s">
        <v>106</v>
      </c>
      <c r="E380" s="12"/>
      <c r="F380" s="12"/>
      <c r="G380" s="26">
        <v>20</v>
      </c>
      <c r="H380" s="26" t="s">
        <v>1053</v>
      </c>
      <c r="I380" s="26"/>
      <c r="J380" s="26" t="s">
        <v>1054</v>
      </c>
      <c r="K380" s="26"/>
      <c r="L380" s="26" t="s">
        <v>1048</v>
      </c>
      <c r="M380" s="26">
        <v>200000351</v>
      </c>
      <c r="N380" s="26" t="s">
        <v>1029</v>
      </c>
      <c r="O380" s="26" t="s">
        <v>1049</v>
      </c>
      <c r="P380" s="24">
        <v>29990</v>
      </c>
      <c r="Q380" s="24">
        <v>23990</v>
      </c>
      <c r="R380" s="17">
        <f t="shared" si="16"/>
        <v>-0.20006668889629875</v>
      </c>
      <c r="S380" s="18">
        <v>49</v>
      </c>
      <c r="T380" s="18">
        <f t="shared" si="21"/>
        <v>147</v>
      </c>
      <c r="U380" s="18">
        <f>T380*Q380</f>
        <v>3526530</v>
      </c>
      <c r="V380" s="19">
        <f t="shared" si="18"/>
        <v>3</v>
      </c>
      <c r="W380" s="19">
        <f>IFERROR(U380/(S380*P380),"")</f>
        <v>2.3997999333111038</v>
      </c>
      <c r="X380" s="12">
        <v>129</v>
      </c>
      <c r="Y380" s="12"/>
      <c r="Z380" s="12"/>
      <c r="AA380" s="12">
        <v>1</v>
      </c>
      <c r="AB380" s="12"/>
      <c r="AC380" s="12"/>
      <c r="AD380" s="29" t="s">
        <v>1050</v>
      </c>
      <c r="AE380" s="12"/>
      <c r="AF380" s="12"/>
      <c r="AG380" s="12"/>
      <c r="AH380" s="12"/>
      <c r="AI380" s="12">
        <v>2</v>
      </c>
      <c r="AJ380" s="12" t="e">
        <v>#N/A</v>
      </c>
      <c r="AK380" s="12"/>
      <c r="AL380" s="12"/>
      <c r="AM380" s="12"/>
      <c r="AN380" s="12"/>
      <c r="AO380" s="12"/>
      <c r="AP380" s="12"/>
      <c r="AQ380" s="12"/>
      <c r="AR380" s="12" t="e">
        <v>#N/A</v>
      </c>
      <c r="AS380" s="12" t="e">
        <v>#N/A</v>
      </c>
    </row>
    <row r="381" spans="1:45" x14ac:dyDescent="0.25">
      <c r="A381" s="13">
        <v>45540</v>
      </c>
      <c r="B381" s="13">
        <v>45546</v>
      </c>
      <c r="C381" s="12" t="s">
        <v>105</v>
      </c>
      <c r="D381" s="12" t="s">
        <v>106</v>
      </c>
      <c r="E381" s="12"/>
      <c r="F381" s="12"/>
      <c r="G381" s="26">
        <v>20</v>
      </c>
      <c r="H381" s="26" t="s">
        <v>1055</v>
      </c>
      <c r="I381" s="26"/>
      <c r="J381" s="26" t="s">
        <v>1056</v>
      </c>
      <c r="K381" s="26"/>
      <c r="L381" s="26" t="s">
        <v>1048</v>
      </c>
      <c r="M381" s="26">
        <v>200000351</v>
      </c>
      <c r="N381" s="26" t="s">
        <v>1029</v>
      </c>
      <c r="O381" s="26" t="s">
        <v>1049</v>
      </c>
      <c r="P381" s="24">
        <v>29990</v>
      </c>
      <c r="Q381" s="24">
        <v>23990</v>
      </c>
      <c r="R381" s="17">
        <f t="shared" si="16"/>
        <v>-0.20006668889629875</v>
      </c>
      <c r="S381" s="18">
        <v>182</v>
      </c>
      <c r="T381" s="18">
        <f t="shared" si="21"/>
        <v>546</v>
      </c>
      <c r="U381" s="18">
        <f>T381*Q381</f>
        <v>13098540</v>
      </c>
      <c r="V381" s="19">
        <f t="shared" si="18"/>
        <v>3</v>
      </c>
      <c r="W381" s="19">
        <f>IFERROR(U381/(S381*P381),"")</f>
        <v>2.3997999333111038</v>
      </c>
      <c r="X381" s="12">
        <v>97</v>
      </c>
      <c r="Y381" s="12"/>
      <c r="Z381" s="12"/>
      <c r="AA381" s="12">
        <v>1</v>
      </c>
      <c r="AB381" s="12"/>
      <c r="AC381" s="12"/>
      <c r="AD381" s="29" t="s">
        <v>1050</v>
      </c>
      <c r="AE381" s="12"/>
      <c r="AF381" s="12"/>
      <c r="AG381" s="12"/>
      <c r="AH381" s="12"/>
      <c r="AI381" s="12" t="e">
        <v>#N/A</v>
      </c>
      <c r="AJ381" s="12" t="e">
        <v>#N/A</v>
      </c>
      <c r="AK381" s="12"/>
      <c r="AL381" s="12"/>
      <c r="AM381" s="12"/>
      <c r="AN381" s="12"/>
      <c r="AO381" s="12"/>
      <c r="AP381" s="12"/>
      <c r="AQ381" s="12"/>
      <c r="AR381" s="12" t="e">
        <v>#N/A</v>
      </c>
      <c r="AS381" s="12" t="e">
        <v>#N/A</v>
      </c>
    </row>
    <row r="382" spans="1:45" x14ac:dyDescent="0.25">
      <c r="A382" s="13">
        <v>45540</v>
      </c>
      <c r="B382" s="13">
        <v>45546</v>
      </c>
      <c r="C382" s="12" t="s">
        <v>105</v>
      </c>
      <c r="D382" s="12" t="s">
        <v>106</v>
      </c>
      <c r="E382" s="12"/>
      <c r="F382" s="12"/>
      <c r="G382" s="26">
        <v>20</v>
      </c>
      <c r="H382" s="26" t="s">
        <v>1057</v>
      </c>
      <c r="I382" s="26"/>
      <c r="J382" s="26" t="s">
        <v>1058</v>
      </c>
      <c r="K382" s="26"/>
      <c r="L382" s="26" t="s">
        <v>1048</v>
      </c>
      <c r="M382" s="26">
        <v>200000351</v>
      </c>
      <c r="N382" s="26" t="s">
        <v>1029</v>
      </c>
      <c r="O382" s="26" t="s">
        <v>1049</v>
      </c>
      <c r="P382" s="24">
        <v>29990</v>
      </c>
      <c r="Q382" s="24">
        <v>23990</v>
      </c>
      <c r="R382" s="17">
        <f t="shared" si="16"/>
        <v>-0.20006668889629875</v>
      </c>
      <c r="S382" s="18">
        <v>73.5</v>
      </c>
      <c r="T382" s="18">
        <f t="shared" si="21"/>
        <v>220.5</v>
      </c>
      <c r="U382" s="18">
        <f>T382*Q382</f>
        <v>5289795</v>
      </c>
      <c r="V382" s="19">
        <f t="shared" si="18"/>
        <v>3</v>
      </c>
      <c r="W382" s="19">
        <f>IFERROR(U382/(S382*P382),"")</f>
        <v>2.3997999333111038</v>
      </c>
      <c r="X382" s="12">
        <v>97</v>
      </c>
      <c r="Y382" s="12"/>
      <c r="Z382" s="12"/>
      <c r="AA382" s="12">
        <v>1</v>
      </c>
      <c r="AB382" s="12"/>
      <c r="AC382" s="12"/>
      <c r="AD382" s="29" t="s">
        <v>1050</v>
      </c>
      <c r="AE382" s="12"/>
      <c r="AF382" s="12"/>
      <c r="AG382" s="12"/>
      <c r="AH382" s="12"/>
      <c r="AI382" s="12" t="e">
        <v>#N/A</v>
      </c>
      <c r="AJ382" s="12" t="e">
        <v>#N/A</v>
      </c>
      <c r="AK382" s="12"/>
      <c r="AL382" s="12"/>
      <c r="AM382" s="12"/>
      <c r="AN382" s="12"/>
      <c r="AO382" s="12"/>
      <c r="AP382" s="12"/>
      <c r="AQ382" s="12"/>
      <c r="AR382" s="12" t="e">
        <v>#N/A</v>
      </c>
      <c r="AS382" s="12" t="e">
        <v>#N/A</v>
      </c>
    </row>
    <row r="383" spans="1:45" x14ac:dyDescent="0.25">
      <c r="A383" s="13">
        <v>45540</v>
      </c>
      <c r="B383" s="13">
        <v>45546</v>
      </c>
      <c r="C383" s="12" t="s">
        <v>105</v>
      </c>
      <c r="D383" s="12" t="s">
        <v>106</v>
      </c>
      <c r="E383" s="12"/>
      <c r="F383" s="12"/>
      <c r="G383" s="26">
        <v>20</v>
      </c>
      <c r="H383" s="26" t="s">
        <v>1059</v>
      </c>
      <c r="I383" s="26"/>
      <c r="J383" s="26" t="s">
        <v>1060</v>
      </c>
      <c r="K383" s="26"/>
      <c r="L383" s="26" t="s">
        <v>1048</v>
      </c>
      <c r="M383" s="26">
        <v>200000351</v>
      </c>
      <c r="N383" s="26" t="s">
        <v>1029</v>
      </c>
      <c r="O383" s="26" t="s">
        <v>1049</v>
      </c>
      <c r="P383" s="24">
        <v>29990</v>
      </c>
      <c r="Q383" s="24">
        <v>23990</v>
      </c>
      <c r="R383" s="17">
        <f t="shared" si="16"/>
        <v>-0.20006668889629875</v>
      </c>
      <c r="S383" s="18">
        <v>192.5</v>
      </c>
      <c r="T383" s="18">
        <f t="shared" si="21"/>
        <v>577.5</v>
      </c>
      <c r="U383" s="18">
        <f>T383*Q383</f>
        <v>13854225</v>
      </c>
      <c r="V383" s="19">
        <f t="shared" si="18"/>
        <v>3</v>
      </c>
      <c r="W383" s="19">
        <f>IFERROR(U383/(S383*P383),"")</f>
        <v>2.3997999333111038</v>
      </c>
      <c r="X383" s="12">
        <v>129</v>
      </c>
      <c r="Y383" s="12"/>
      <c r="Z383" s="12"/>
      <c r="AA383" s="12">
        <v>1</v>
      </c>
      <c r="AB383" s="12"/>
      <c r="AC383" s="12"/>
      <c r="AD383" s="29" t="s">
        <v>1050</v>
      </c>
      <c r="AE383" s="12"/>
      <c r="AF383" s="12"/>
      <c r="AG383" s="12"/>
      <c r="AH383" s="12"/>
      <c r="AI383" s="12">
        <v>2</v>
      </c>
      <c r="AJ383" s="12">
        <v>4</v>
      </c>
      <c r="AK383" s="12"/>
      <c r="AL383" s="12"/>
      <c r="AM383" s="12"/>
      <c r="AN383" s="12"/>
      <c r="AO383" s="12"/>
      <c r="AP383" s="12"/>
      <c r="AQ383" s="12"/>
      <c r="AR383" s="12" t="e">
        <v>#N/A</v>
      </c>
      <c r="AS383" s="12" t="e">
        <v>#N/A</v>
      </c>
    </row>
    <row r="384" spans="1:45" x14ac:dyDescent="0.25">
      <c r="A384" s="13">
        <v>45540</v>
      </c>
      <c r="B384" s="13">
        <v>45546</v>
      </c>
      <c r="C384" s="12" t="s">
        <v>105</v>
      </c>
      <c r="D384" s="12" t="s">
        <v>106</v>
      </c>
      <c r="E384" s="12"/>
      <c r="F384" s="12"/>
      <c r="G384" s="26">
        <v>20</v>
      </c>
      <c r="H384" s="26" t="s">
        <v>1061</v>
      </c>
      <c r="I384" s="26"/>
      <c r="J384" s="26" t="s">
        <v>1062</v>
      </c>
      <c r="K384" s="26"/>
      <c r="L384" s="26" t="s">
        <v>1048</v>
      </c>
      <c r="M384" s="26">
        <v>200000351</v>
      </c>
      <c r="N384" s="26" t="s">
        <v>1029</v>
      </c>
      <c r="O384" s="26" t="s">
        <v>1049</v>
      </c>
      <c r="P384" s="24">
        <v>29990</v>
      </c>
      <c r="Q384" s="24">
        <v>23990</v>
      </c>
      <c r="R384" s="17">
        <f t="shared" si="16"/>
        <v>-0.20006668889629875</v>
      </c>
      <c r="S384" s="18">
        <v>80.5</v>
      </c>
      <c r="T384" s="18">
        <f t="shared" si="21"/>
        <v>241.5</v>
      </c>
      <c r="U384" s="18">
        <f>T384*Q384</f>
        <v>5793585</v>
      </c>
      <c r="V384" s="19">
        <f t="shared" si="18"/>
        <v>3</v>
      </c>
      <c r="W384" s="19">
        <f>IFERROR(U384/(S384*P384),"")</f>
        <v>2.3997999333111038</v>
      </c>
      <c r="X384" s="12">
        <v>97</v>
      </c>
      <c r="Y384" s="12"/>
      <c r="Z384" s="12"/>
      <c r="AA384" s="12">
        <v>1</v>
      </c>
      <c r="AB384" s="12"/>
      <c r="AC384" s="12"/>
      <c r="AD384" s="29" t="s">
        <v>1050</v>
      </c>
      <c r="AE384" s="12"/>
      <c r="AF384" s="12"/>
      <c r="AG384" s="12"/>
      <c r="AH384" s="12"/>
      <c r="AI384" s="12" t="e">
        <v>#N/A</v>
      </c>
      <c r="AJ384" s="12">
        <v>4</v>
      </c>
      <c r="AK384" s="12"/>
      <c r="AL384" s="12"/>
      <c r="AM384" s="12"/>
      <c r="AN384" s="12"/>
      <c r="AO384" s="12"/>
      <c r="AP384" s="12"/>
      <c r="AQ384" s="12"/>
      <c r="AR384" s="12" t="e">
        <v>#N/A</v>
      </c>
      <c r="AS384" s="12" t="e">
        <v>#N/A</v>
      </c>
    </row>
    <row r="385" spans="1:45" x14ac:dyDescent="0.25">
      <c r="A385" s="13">
        <v>45540</v>
      </c>
      <c r="B385" s="13">
        <v>45546</v>
      </c>
      <c r="C385" s="12" t="s">
        <v>105</v>
      </c>
      <c r="D385" s="12" t="s">
        <v>106</v>
      </c>
      <c r="E385" s="12"/>
      <c r="F385" s="12"/>
      <c r="G385" s="26">
        <v>20</v>
      </c>
      <c r="H385" s="26" t="s">
        <v>1063</v>
      </c>
      <c r="I385" s="26"/>
      <c r="J385" s="26" t="s">
        <v>1064</v>
      </c>
      <c r="K385" s="26"/>
      <c r="L385" s="26" t="s">
        <v>1048</v>
      </c>
      <c r="M385" s="26">
        <v>200000351</v>
      </c>
      <c r="N385" s="26" t="s">
        <v>1029</v>
      </c>
      <c r="O385" s="26" t="s">
        <v>1049</v>
      </c>
      <c r="P385" s="24">
        <v>29990</v>
      </c>
      <c r="Q385" s="24">
        <v>23990</v>
      </c>
      <c r="R385" s="17">
        <f t="shared" si="16"/>
        <v>-0.20006668889629875</v>
      </c>
      <c r="S385" s="18">
        <v>126</v>
      </c>
      <c r="T385" s="18">
        <f t="shared" si="21"/>
        <v>378</v>
      </c>
      <c r="U385" s="18">
        <f>T385*Q385</f>
        <v>9068220</v>
      </c>
      <c r="V385" s="19">
        <f t="shared" si="18"/>
        <v>3</v>
      </c>
      <c r="W385" s="19">
        <f>IFERROR(U385/(S385*P385),"")</f>
        <v>2.3997999333111038</v>
      </c>
      <c r="X385" s="12">
        <v>129</v>
      </c>
      <c r="Y385" s="12"/>
      <c r="Z385" s="12"/>
      <c r="AA385" s="12">
        <v>1</v>
      </c>
      <c r="AB385" s="12"/>
      <c r="AC385" s="12"/>
      <c r="AD385" s="29" t="s">
        <v>1050</v>
      </c>
      <c r="AE385" s="12"/>
      <c r="AF385" s="12"/>
      <c r="AG385" s="12"/>
      <c r="AH385" s="12"/>
      <c r="AI385" s="12">
        <v>2</v>
      </c>
      <c r="AJ385" s="12" t="e">
        <v>#N/A</v>
      </c>
      <c r="AK385" s="12"/>
      <c r="AL385" s="12"/>
      <c r="AM385" s="12"/>
      <c r="AN385" s="12"/>
      <c r="AO385" s="12"/>
      <c r="AP385" s="12"/>
      <c r="AQ385" s="12"/>
      <c r="AR385" s="12" t="e">
        <v>#N/A</v>
      </c>
      <c r="AS385" s="12" t="e">
        <v>#N/A</v>
      </c>
    </row>
    <row r="386" spans="1:45" x14ac:dyDescent="0.25">
      <c r="A386" s="13">
        <v>45540</v>
      </c>
      <c r="B386" s="13">
        <v>45546</v>
      </c>
      <c r="C386" s="12" t="s">
        <v>105</v>
      </c>
      <c r="D386" s="12" t="s">
        <v>106</v>
      </c>
      <c r="E386" s="12"/>
      <c r="F386" s="12"/>
      <c r="G386" s="26">
        <v>20</v>
      </c>
      <c r="H386" s="26" t="s">
        <v>1065</v>
      </c>
      <c r="I386" s="26"/>
      <c r="J386" s="26" t="s">
        <v>1066</v>
      </c>
      <c r="K386" s="26"/>
      <c r="L386" s="26" t="s">
        <v>1048</v>
      </c>
      <c r="M386" s="26">
        <v>200000351</v>
      </c>
      <c r="N386" s="26" t="s">
        <v>1029</v>
      </c>
      <c r="O386" s="26" t="s">
        <v>1049</v>
      </c>
      <c r="P386" s="24">
        <v>29990</v>
      </c>
      <c r="Q386" s="24">
        <v>23990</v>
      </c>
      <c r="R386" s="17">
        <f t="shared" ref="R386:R450" si="22">Q386/P386-1</f>
        <v>-0.20006668889629875</v>
      </c>
      <c r="S386" s="18">
        <v>17.5</v>
      </c>
      <c r="T386" s="18">
        <f t="shared" si="21"/>
        <v>52.5</v>
      </c>
      <c r="U386" s="18">
        <f>T386*Q386</f>
        <v>1259475</v>
      </c>
      <c r="V386" s="19">
        <f t="shared" ref="V386:V449" si="23">IFERROR(T386/S386,"")</f>
        <v>3</v>
      </c>
      <c r="W386" s="19">
        <f>IFERROR(U386/(S386*P386),"")</f>
        <v>2.3997999333111038</v>
      </c>
      <c r="X386" s="12">
        <v>19</v>
      </c>
      <c r="Y386" s="12"/>
      <c r="Z386" s="12"/>
      <c r="AA386" s="12">
        <v>1</v>
      </c>
      <c r="AB386" s="12"/>
      <c r="AC386" s="12"/>
      <c r="AD386" s="29" t="s">
        <v>1050</v>
      </c>
      <c r="AE386" s="12"/>
      <c r="AF386" s="12"/>
      <c r="AG386" s="12"/>
      <c r="AH386" s="12"/>
      <c r="AI386" s="12" t="e">
        <v>#N/A</v>
      </c>
      <c r="AJ386" s="12" t="e">
        <v>#N/A</v>
      </c>
      <c r="AK386" s="12"/>
      <c r="AL386" s="12"/>
      <c r="AM386" s="12"/>
      <c r="AN386" s="12"/>
      <c r="AO386" s="12"/>
      <c r="AP386" s="12"/>
      <c r="AQ386" s="12"/>
      <c r="AR386" s="12" t="e">
        <v>#N/A</v>
      </c>
      <c r="AS386" s="12" t="e">
        <v>#N/A</v>
      </c>
    </row>
    <row r="387" spans="1:45" x14ac:dyDescent="0.25">
      <c r="A387" s="13">
        <v>45540</v>
      </c>
      <c r="B387" s="13">
        <v>45546</v>
      </c>
      <c r="C387" s="12" t="s">
        <v>105</v>
      </c>
      <c r="D387" s="12" t="s">
        <v>106</v>
      </c>
      <c r="E387" s="12"/>
      <c r="F387" s="12"/>
      <c r="G387" s="26">
        <v>20</v>
      </c>
      <c r="H387" s="26" t="s">
        <v>1067</v>
      </c>
      <c r="I387" s="26"/>
      <c r="J387" s="26" t="s">
        <v>1068</v>
      </c>
      <c r="K387" s="26"/>
      <c r="L387" s="26" t="s">
        <v>1048</v>
      </c>
      <c r="M387" s="26">
        <v>200000351</v>
      </c>
      <c r="N387" s="26" t="s">
        <v>1029</v>
      </c>
      <c r="O387" s="26" t="s">
        <v>1049</v>
      </c>
      <c r="P387" s="24">
        <v>29990</v>
      </c>
      <c r="Q387" s="24">
        <v>23990</v>
      </c>
      <c r="R387" s="17">
        <f t="shared" si="22"/>
        <v>-0.20006668889629875</v>
      </c>
      <c r="S387" s="18">
        <v>52.5</v>
      </c>
      <c r="T387" s="18">
        <f t="shared" si="21"/>
        <v>157.5</v>
      </c>
      <c r="U387" s="18">
        <f>T387*Q387</f>
        <v>3778425</v>
      </c>
      <c r="V387" s="19">
        <f t="shared" si="23"/>
        <v>3</v>
      </c>
      <c r="W387" s="19">
        <f>IFERROR(U387/(S387*P387),"")</f>
        <v>2.3997999333111038</v>
      </c>
      <c r="X387" s="12">
        <v>129</v>
      </c>
      <c r="Y387" s="12"/>
      <c r="Z387" s="12"/>
      <c r="AA387" s="12">
        <v>1</v>
      </c>
      <c r="AB387" s="12"/>
      <c r="AC387" s="12"/>
      <c r="AD387" s="29" t="s">
        <v>1050</v>
      </c>
      <c r="AE387" s="12"/>
      <c r="AF387" s="12"/>
      <c r="AG387" s="12"/>
      <c r="AH387" s="12"/>
      <c r="AI387" s="12">
        <v>2</v>
      </c>
      <c r="AJ387" s="12" t="e">
        <v>#N/A</v>
      </c>
      <c r="AK387" s="12"/>
      <c r="AL387" s="12"/>
      <c r="AM387" s="12"/>
      <c r="AN387" s="12"/>
      <c r="AO387" s="12"/>
      <c r="AP387" s="12"/>
      <c r="AQ387" s="12"/>
      <c r="AR387" s="12" t="e">
        <v>#N/A</v>
      </c>
      <c r="AS387" s="12" t="e">
        <v>#N/A</v>
      </c>
    </row>
    <row r="388" spans="1:45" x14ac:dyDescent="0.25">
      <c r="A388" s="13">
        <v>45540</v>
      </c>
      <c r="B388" s="13">
        <v>45546</v>
      </c>
      <c r="C388" s="12" t="s">
        <v>105</v>
      </c>
      <c r="D388" s="12" t="s">
        <v>106</v>
      </c>
      <c r="E388" s="12"/>
      <c r="F388" s="12"/>
      <c r="G388" s="26">
        <v>20</v>
      </c>
      <c r="H388" s="26" t="s">
        <v>1069</v>
      </c>
      <c r="I388" s="26"/>
      <c r="J388" s="26" t="s">
        <v>1070</v>
      </c>
      <c r="K388" s="26"/>
      <c r="L388" s="26" t="s">
        <v>1048</v>
      </c>
      <c r="M388" s="26">
        <v>200000351</v>
      </c>
      <c r="N388" s="26" t="s">
        <v>1029</v>
      </c>
      <c r="O388" s="26" t="s">
        <v>1049</v>
      </c>
      <c r="P388" s="24">
        <v>29990</v>
      </c>
      <c r="Q388" s="24">
        <v>23990</v>
      </c>
      <c r="R388" s="17">
        <f t="shared" si="22"/>
        <v>-0.20006668889629875</v>
      </c>
      <c r="S388" s="18">
        <v>227.5</v>
      </c>
      <c r="T388" s="18">
        <f t="shared" si="21"/>
        <v>682.5</v>
      </c>
      <c r="U388" s="18">
        <f>T388*Q388</f>
        <v>16373175</v>
      </c>
      <c r="V388" s="19">
        <f t="shared" si="23"/>
        <v>3</v>
      </c>
      <c r="W388" s="19">
        <f>IFERROR(U388/(S388*P388),"")</f>
        <v>2.3997999333111038</v>
      </c>
      <c r="X388" s="12">
        <v>129</v>
      </c>
      <c r="Y388" s="12"/>
      <c r="Z388" s="12"/>
      <c r="AA388" s="12">
        <v>1</v>
      </c>
      <c r="AB388" s="12"/>
      <c r="AC388" s="12"/>
      <c r="AD388" s="29" t="s">
        <v>1050</v>
      </c>
      <c r="AE388" s="12"/>
      <c r="AF388" s="12"/>
      <c r="AG388" s="12"/>
      <c r="AH388" s="12"/>
      <c r="AI388" s="12">
        <v>2</v>
      </c>
      <c r="AJ388" s="12">
        <v>4</v>
      </c>
      <c r="AK388" s="12"/>
      <c r="AL388" s="12"/>
      <c r="AM388" s="12"/>
      <c r="AN388" s="12"/>
      <c r="AO388" s="12"/>
      <c r="AP388" s="12"/>
      <c r="AQ388" s="12"/>
      <c r="AR388" s="12" t="e">
        <v>#N/A</v>
      </c>
      <c r="AS388" s="12" t="e">
        <v>#N/A</v>
      </c>
    </row>
    <row r="389" spans="1:45" x14ac:dyDescent="0.25">
      <c r="A389" s="13">
        <v>45540</v>
      </c>
      <c r="B389" s="13">
        <v>45546</v>
      </c>
      <c r="C389" s="12" t="s">
        <v>105</v>
      </c>
      <c r="D389" s="12" t="s">
        <v>106</v>
      </c>
      <c r="E389" s="12"/>
      <c r="F389" s="12"/>
      <c r="G389" s="26">
        <v>20</v>
      </c>
      <c r="H389" s="26" t="s">
        <v>1071</v>
      </c>
      <c r="I389" s="26"/>
      <c r="J389" s="26" t="s">
        <v>1072</v>
      </c>
      <c r="K389" s="26"/>
      <c r="L389" s="26" t="s">
        <v>1048</v>
      </c>
      <c r="M389" s="26">
        <v>200000351</v>
      </c>
      <c r="N389" s="26" t="s">
        <v>1029</v>
      </c>
      <c r="O389" s="26" t="s">
        <v>1049</v>
      </c>
      <c r="P389" s="24">
        <v>29990</v>
      </c>
      <c r="Q389" s="24">
        <v>23990</v>
      </c>
      <c r="R389" s="17">
        <f t="shared" si="22"/>
        <v>-0.20006668889629875</v>
      </c>
      <c r="S389" s="18">
        <v>276.5</v>
      </c>
      <c r="T389" s="18">
        <f t="shared" si="21"/>
        <v>829.5</v>
      </c>
      <c r="U389" s="18">
        <f>T389*Q389</f>
        <v>19899705</v>
      </c>
      <c r="V389" s="19">
        <f t="shared" si="23"/>
        <v>3</v>
      </c>
      <c r="W389" s="19">
        <f>IFERROR(U389/(S389*P389),"")</f>
        <v>2.3997999333111038</v>
      </c>
      <c r="X389" s="12">
        <v>97</v>
      </c>
      <c r="Y389" s="12"/>
      <c r="Z389" s="12"/>
      <c r="AA389" s="12">
        <v>1</v>
      </c>
      <c r="AB389" s="12"/>
      <c r="AC389" s="12"/>
      <c r="AD389" s="29" t="s">
        <v>1050</v>
      </c>
      <c r="AE389" s="12"/>
      <c r="AF389" s="12"/>
      <c r="AG389" s="12"/>
      <c r="AH389" s="12"/>
      <c r="AI389" s="12" t="e">
        <v>#N/A</v>
      </c>
      <c r="AJ389" s="12" t="e">
        <v>#N/A</v>
      </c>
      <c r="AK389" s="12"/>
      <c r="AL389" s="12"/>
      <c r="AM389" s="12"/>
      <c r="AN389" s="12"/>
      <c r="AO389" s="12"/>
      <c r="AP389" s="12"/>
      <c r="AQ389" s="12"/>
      <c r="AR389" s="12" t="e">
        <v>#N/A</v>
      </c>
      <c r="AS389" s="12" t="e">
        <v>#N/A</v>
      </c>
    </row>
    <row r="390" spans="1:45" x14ac:dyDescent="0.25">
      <c r="A390" s="13">
        <v>45540</v>
      </c>
      <c r="B390" s="13">
        <v>45546</v>
      </c>
      <c r="C390" s="12" t="s">
        <v>105</v>
      </c>
      <c r="D390" s="12" t="s">
        <v>106</v>
      </c>
      <c r="E390" s="12"/>
      <c r="F390" s="12"/>
      <c r="G390" s="26">
        <v>20</v>
      </c>
      <c r="H390" s="26" t="s">
        <v>1073</v>
      </c>
      <c r="I390" s="26"/>
      <c r="J390" s="26" t="s">
        <v>1074</v>
      </c>
      <c r="K390" s="26"/>
      <c r="L390" s="26" t="s">
        <v>1048</v>
      </c>
      <c r="M390" s="26">
        <v>200000351</v>
      </c>
      <c r="N390" s="26" t="s">
        <v>1029</v>
      </c>
      <c r="O390" s="26" t="s">
        <v>1049</v>
      </c>
      <c r="P390" s="24">
        <v>29990</v>
      </c>
      <c r="Q390" s="24">
        <v>23990</v>
      </c>
      <c r="R390" s="17">
        <f t="shared" si="22"/>
        <v>-0.20006668889629875</v>
      </c>
      <c r="S390" s="18">
        <v>168</v>
      </c>
      <c r="T390" s="18">
        <f t="shared" si="21"/>
        <v>504</v>
      </c>
      <c r="U390" s="18">
        <f>T390*Q390</f>
        <v>12090960</v>
      </c>
      <c r="V390" s="19">
        <f t="shared" si="23"/>
        <v>3</v>
      </c>
      <c r="W390" s="19">
        <f>IFERROR(U390/(S390*P390),"")</f>
        <v>2.3997999333111038</v>
      </c>
      <c r="X390" s="12">
        <v>129</v>
      </c>
      <c r="Y390" s="12"/>
      <c r="Z390" s="12"/>
      <c r="AA390" s="12">
        <v>1</v>
      </c>
      <c r="AB390" s="12"/>
      <c r="AC390" s="12"/>
      <c r="AD390" s="29" t="s">
        <v>1050</v>
      </c>
      <c r="AE390" s="12"/>
      <c r="AF390" s="12"/>
      <c r="AG390" s="12"/>
      <c r="AH390" s="12"/>
      <c r="AI390" s="12">
        <v>2</v>
      </c>
      <c r="AJ390" s="12" t="e">
        <v>#N/A</v>
      </c>
      <c r="AK390" s="12"/>
      <c r="AL390" s="12"/>
      <c r="AM390" s="12"/>
      <c r="AN390" s="12"/>
      <c r="AO390" s="12"/>
      <c r="AP390" s="12"/>
      <c r="AQ390" s="12"/>
      <c r="AR390" s="12" t="e">
        <v>#N/A</v>
      </c>
      <c r="AS390" s="12" t="e">
        <v>#N/A</v>
      </c>
    </row>
    <row r="391" spans="1:45" x14ac:dyDescent="0.25">
      <c r="A391" s="13">
        <v>45540</v>
      </c>
      <c r="B391" s="13">
        <v>45546</v>
      </c>
      <c r="C391" s="12" t="s">
        <v>105</v>
      </c>
      <c r="D391" s="12" t="s">
        <v>106</v>
      </c>
      <c r="E391" s="12"/>
      <c r="F391" s="12"/>
      <c r="G391" s="26">
        <v>20</v>
      </c>
      <c r="H391" s="26" t="s">
        <v>1075</v>
      </c>
      <c r="I391" s="26"/>
      <c r="J391" s="26" t="s">
        <v>1076</v>
      </c>
      <c r="K391" s="26"/>
      <c r="L391" s="26" t="s">
        <v>1048</v>
      </c>
      <c r="M391" s="26">
        <v>200000351</v>
      </c>
      <c r="N391" s="26" t="s">
        <v>1029</v>
      </c>
      <c r="O391" s="26" t="s">
        <v>1049</v>
      </c>
      <c r="P391" s="24">
        <v>29990</v>
      </c>
      <c r="Q391" s="24">
        <v>23990</v>
      </c>
      <c r="R391" s="17">
        <f t="shared" si="22"/>
        <v>-0.20006668889629875</v>
      </c>
      <c r="S391" s="18">
        <v>150.5</v>
      </c>
      <c r="T391" s="18">
        <f t="shared" si="21"/>
        <v>451.5</v>
      </c>
      <c r="U391" s="18">
        <f>T391*Q391</f>
        <v>10831485</v>
      </c>
      <c r="V391" s="19">
        <f t="shared" si="23"/>
        <v>3</v>
      </c>
      <c r="W391" s="19">
        <f>IFERROR(U391/(S391*P391),"")</f>
        <v>2.3997999333111038</v>
      </c>
      <c r="X391" s="12">
        <v>129</v>
      </c>
      <c r="Y391" s="12"/>
      <c r="Z391" s="12"/>
      <c r="AA391" s="12">
        <v>1</v>
      </c>
      <c r="AB391" s="12"/>
      <c r="AC391" s="12"/>
      <c r="AD391" s="29" t="s">
        <v>1050</v>
      </c>
      <c r="AE391" s="12"/>
      <c r="AF391" s="12"/>
      <c r="AG391" s="12"/>
      <c r="AH391" s="12"/>
      <c r="AI391" s="12">
        <v>2</v>
      </c>
      <c r="AJ391" s="12" t="e">
        <v>#N/A</v>
      </c>
      <c r="AK391" s="12"/>
      <c r="AL391" s="12"/>
      <c r="AM391" s="12"/>
      <c r="AN391" s="12"/>
      <c r="AO391" s="12"/>
      <c r="AP391" s="12"/>
      <c r="AQ391" s="12"/>
      <c r="AR391" s="12" t="e">
        <v>#N/A</v>
      </c>
      <c r="AS391" s="12" t="e">
        <v>#N/A</v>
      </c>
    </row>
    <row r="392" spans="1:45" x14ac:dyDescent="0.25">
      <c r="A392" s="13">
        <v>45540</v>
      </c>
      <c r="B392" s="13">
        <v>45546</v>
      </c>
      <c r="C392" s="12" t="s">
        <v>105</v>
      </c>
      <c r="D392" s="12" t="s">
        <v>106</v>
      </c>
      <c r="E392" s="12"/>
      <c r="F392" s="12"/>
      <c r="G392" s="26">
        <v>20</v>
      </c>
      <c r="H392" s="26" t="s">
        <v>1077</v>
      </c>
      <c r="I392" s="26"/>
      <c r="J392" s="26" t="s">
        <v>1078</v>
      </c>
      <c r="K392" s="26"/>
      <c r="L392" s="26" t="s">
        <v>1048</v>
      </c>
      <c r="M392" s="26">
        <v>200000351</v>
      </c>
      <c r="N392" s="26" t="s">
        <v>1029</v>
      </c>
      <c r="O392" s="26" t="s">
        <v>1049</v>
      </c>
      <c r="P392" s="24">
        <v>29990</v>
      </c>
      <c r="Q392" s="24">
        <v>23990</v>
      </c>
      <c r="R392" s="17">
        <f t="shared" si="22"/>
        <v>-0.20006668889629875</v>
      </c>
      <c r="S392" s="18">
        <v>185.5</v>
      </c>
      <c r="T392" s="18">
        <f t="shared" si="21"/>
        <v>556.5</v>
      </c>
      <c r="U392" s="18">
        <f>T392*Q392</f>
        <v>13350435</v>
      </c>
      <c r="V392" s="19">
        <f t="shared" si="23"/>
        <v>3</v>
      </c>
      <c r="W392" s="19">
        <f>IFERROR(U392/(S392*P392),"")</f>
        <v>2.3997999333111038</v>
      </c>
      <c r="X392" s="12">
        <v>129</v>
      </c>
      <c r="Y392" s="12"/>
      <c r="Z392" s="12"/>
      <c r="AA392" s="12">
        <v>1</v>
      </c>
      <c r="AB392" s="12"/>
      <c r="AC392" s="12"/>
      <c r="AD392" s="29" t="s">
        <v>1050</v>
      </c>
      <c r="AE392" s="12"/>
      <c r="AF392" s="12"/>
      <c r="AG392" s="12"/>
      <c r="AH392" s="12"/>
      <c r="AI392" s="12">
        <v>2</v>
      </c>
      <c r="AJ392" s="12">
        <v>4</v>
      </c>
      <c r="AK392" s="12"/>
      <c r="AL392" s="12"/>
      <c r="AM392" s="12"/>
      <c r="AN392" s="12"/>
      <c r="AO392" s="12"/>
      <c r="AP392" s="12"/>
      <c r="AQ392" s="12"/>
      <c r="AR392" s="12" t="e">
        <v>#N/A</v>
      </c>
      <c r="AS392" s="12" t="e">
        <v>#N/A</v>
      </c>
    </row>
    <row r="393" spans="1:45" x14ac:dyDescent="0.25">
      <c r="A393" s="13">
        <v>45540</v>
      </c>
      <c r="B393" s="13">
        <v>45546</v>
      </c>
      <c r="C393" s="12" t="s">
        <v>105</v>
      </c>
      <c r="D393" s="12" t="s">
        <v>106</v>
      </c>
      <c r="E393" s="12"/>
      <c r="F393" s="12"/>
      <c r="G393" s="26">
        <v>20</v>
      </c>
      <c r="H393" s="26" t="s">
        <v>1079</v>
      </c>
      <c r="I393" s="26"/>
      <c r="J393" s="26" t="s">
        <v>1080</v>
      </c>
      <c r="K393" s="26"/>
      <c r="L393" s="26" t="s">
        <v>1048</v>
      </c>
      <c r="M393" s="26">
        <v>200000351</v>
      </c>
      <c r="N393" s="26" t="s">
        <v>1029</v>
      </c>
      <c r="O393" s="26" t="s">
        <v>1049</v>
      </c>
      <c r="P393" s="24">
        <v>29990</v>
      </c>
      <c r="Q393" s="24">
        <v>23990</v>
      </c>
      <c r="R393" s="17">
        <f t="shared" si="22"/>
        <v>-0.20006668889629875</v>
      </c>
      <c r="S393" s="18">
        <v>126</v>
      </c>
      <c r="T393" s="18">
        <f t="shared" si="21"/>
        <v>378</v>
      </c>
      <c r="U393" s="18">
        <f>T393*Q393</f>
        <v>9068220</v>
      </c>
      <c r="V393" s="19">
        <f t="shared" si="23"/>
        <v>3</v>
      </c>
      <c r="W393" s="19">
        <f>IFERROR(U393/(S393*P393),"")</f>
        <v>2.3997999333111038</v>
      </c>
      <c r="X393" s="12">
        <v>129</v>
      </c>
      <c r="Y393" s="12"/>
      <c r="Z393" s="12"/>
      <c r="AA393" s="12">
        <v>1</v>
      </c>
      <c r="AB393" s="12"/>
      <c r="AC393" s="12"/>
      <c r="AD393" s="29" t="s">
        <v>1050</v>
      </c>
      <c r="AE393" s="12"/>
      <c r="AF393" s="12"/>
      <c r="AG393" s="12"/>
      <c r="AH393" s="12"/>
      <c r="AI393" s="12">
        <v>2</v>
      </c>
      <c r="AJ393" s="12" t="e">
        <v>#N/A</v>
      </c>
      <c r="AK393" s="12"/>
      <c r="AL393" s="12"/>
      <c r="AM393" s="12"/>
      <c r="AN393" s="12"/>
      <c r="AO393" s="12"/>
      <c r="AP393" s="12"/>
      <c r="AQ393" s="12"/>
      <c r="AR393" s="12" t="e">
        <v>#N/A</v>
      </c>
      <c r="AS393" s="12" t="e">
        <v>#N/A</v>
      </c>
    </row>
    <row r="394" spans="1:45" x14ac:dyDescent="0.25">
      <c r="A394" s="13">
        <v>45540</v>
      </c>
      <c r="B394" s="13">
        <v>45546</v>
      </c>
      <c r="C394" s="12" t="s">
        <v>105</v>
      </c>
      <c r="D394" s="12" t="s">
        <v>106</v>
      </c>
      <c r="E394" s="12"/>
      <c r="F394" s="12"/>
      <c r="G394" s="26">
        <v>20</v>
      </c>
      <c r="H394" s="26" t="s">
        <v>1081</v>
      </c>
      <c r="I394" s="26"/>
      <c r="J394" s="26" t="s">
        <v>1082</v>
      </c>
      <c r="K394" s="26"/>
      <c r="L394" s="26" t="s">
        <v>1048</v>
      </c>
      <c r="M394" s="26">
        <v>200000351</v>
      </c>
      <c r="N394" s="26" t="s">
        <v>1029</v>
      </c>
      <c r="O394" s="26" t="s">
        <v>1049</v>
      </c>
      <c r="P394" s="24">
        <v>29990</v>
      </c>
      <c r="Q394" s="24">
        <v>23990</v>
      </c>
      <c r="R394" s="17">
        <f t="shared" si="22"/>
        <v>-0.20006668889629875</v>
      </c>
      <c r="S394" s="18">
        <v>98</v>
      </c>
      <c r="T394" s="18">
        <f t="shared" si="21"/>
        <v>294</v>
      </c>
      <c r="U394" s="18">
        <f>T394*Q394</f>
        <v>7053060</v>
      </c>
      <c r="V394" s="19">
        <f t="shared" si="23"/>
        <v>3</v>
      </c>
      <c r="W394" s="19">
        <f>IFERROR(U394/(S394*P394),"")</f>
        <v>2.3997999333111038</v>
      </c>
      <c r="X394" s="12">
        <v>129</v>
      </c>
      <c r="Y394" s="12"/>
      <c r="Z394" s="12"/>
      <c r="AA394" s="12">
        <v>1</v>
      </c>
      <c r="AB394" s="12"/>
      <c r="AC394" s="12"/>
      <c r="AD394" s="29" t="s">
        <v>1050</v>
      </c>
      <c r="AE394" s="12"/>
      <c r="AF394" s="12"/>
      <c r="AG394" s="12"/>
      <c r="AH394" s="12"/>
      <c r="AI394" s="12">
        <v>2</v>
      </c>
      <c r="AJ394" s="12" t="e">
        <v>#N/A</v>
      </c>
      <c r="AK394" s="12"/>
      <c r="AL394" s="12"/>
      <c r="AM394" s="12"/>
      <c r="AN394" s="12"/>
      <c r="AO394" s="12"/>
      <c r="AP394" s="12"/>
      <c r="AQ394" s="12"/>
      <c r="AR394" s="12" t="e">
        <v>#N/A</v>
      </c>
      <c r="AS394" s="12" t="e">
        <v>#N/A</v>
      </c>
    </row>
    <row r="395" spans="1:45" x14ac:dyDescent="0.25">
      <c r="A395" s="13">
        <v>45540</v>
      </c>
      <c r="B395" s="13">
        <v>45546</v>
      </c>
      <c r="C395" s="12" t="s">
        <v>105</v>
      </c>
      <c r="D395" s="12" t="s">
        <v>106</v>
      </c>
      <c r="E395" s="12"/>
      <c r="F395" s="12"/>
      <c r="G395" s="26">
        <v>20</v>
      </c>
      <c r="H395" s="26" t="s">
        <v>1083</v>
      </c>
      <c r="I395" s="26"/>
      <c r="J395" s="26" t="s">
        <v>1084</v>
      </c>
      <c r="K395" s="26"/>
      <c r="L395" s="26" t="s">
        <v>1048</v>
      </c>
      <c r="M395" s="26">
        <v>200000351</v>
      </c>
      <c r="N395" s="26" t="s">
        <v>1029</v>
      </c>
      <c r="O395" s="26" t="s">
        <v>1049</v>
      </c>
      <c r="P395" s="24">
        <v>29990</v>
      </c>
      <c r="Q395" s="24">
        <v>23990</v>
      </c>
      <c r="R395" s="17">
        <f t="shared" si="22"/>
        <v>-0.20006668889629875</v>
      </c>
      <c r="S395" s="18">
        <v>73.5</v>
      </c>
      <c r="T395" s="18">
        <f t="shared" si="21"/>
        <v>220.5</v>
      </c>
      <c r="U395" s="18">
        <f>T395*Q395</f>
        <v>5289795</v>
      </c>
      <c r="V395" s="19">
        <f t="shared" si="23"/>
        <v>3</v>
      </c>
      <c r="W395" s="19">
        <f>IFERROR(U395/(S395*P395),"")</f>
        <v>2.3997999333111038</v>
      </c>
      <c r="X395" s="12">
        <v>97</v>
      </c>
      <c r="Y395" s="12"/>
      <c r="Z395" s="12"/>
      <c r="AA395" s="12">
        <v>1</v>
      </c>
      <c r="AB395" s="12"/>
      <c r="AC395" s="12"/>
      <c r="AD395" s="29" t="s">
        <v>1050</v>
      </c>
      <c r="AE395" s="12"/>
      <c r="AF395" s="12"/>
      <c r="AG395" s="12"/>
      <c r="AH395" s="12"/>
      <c r="AI395" s="12" t="e">
        <v>#N/A</v>
      </c>
      <c r="AJ395" s="12" t="e">
        <v>#N/A</v>
      </c>
      <c r="AK395" s="12"/>
      <c r="AL395" s="12"/>
      <c r="AM395" s="12"/>
      <c r="AN395" s="12"/>
      <c r="AO395" s="12"/>
      <c r="AP395" s="12"/>
      <c r="AQ395" s="12"/>
      <c r="AR395" s="12" t="e">
        <v>#N/A</v>
      </c>
      <c r="AS395" s="12" t="e">
        <v>#N/A</v>
      </c>
    </row>
    <row r="396" spans="1:45" x14ac:dyDescent="0.25">
      <c r="A396" s="13">
        <v>45540</v>
      </c>
      <c r="B396" s="13">
        <v>45546</v>
      </c>
      <c r="C396" s="12" t="s">
        <v>105</v>
      </c>
      <c r="D396" s="12" t="s">
        <v>106</v>
      </c>
      <c r="E396" s="12"/>
      <c r="F396" s="12"/>
      <c r="G396" s="26">
        <v>20</v>
      </c>
      <c r="H396" s="26" t="s">
        <v>1085</v>
      </c>
      <c r="I396" s="26"/>
      <c r="J396" s="26" t="s">
        <v>1086</v>
      </c>
      <c r="K396" s="26"/>
      <c r="L396" s="26" t="s">
        <v>1048</v>
      </c>
      <c r="M396" s="26">
        <v>200000351</v>
      </c>
      <c r="N396" s="26" t="s">
        <v>1029</v>
      </c>
      <c r="O396" s="26" t="s">
        <v>1049</v>
      </c>
      <c r="P396" s="24">
        <v>29990</v>
      </c>
      <c r="Q396" s="24">
        <v>23990</v>
      </c>
      <c r="R396" s="17">
        <f t="shared" si="22"/>
        <v>-0.20006668889629875</v>
      </c>
      <c r="S396" s="18">
        <v>108.5</v>
      </c>
      <c r="T396" s="18">
        <f t="shared" si="21"/>
        <v>325.5</v>
      </c>
      <c r="U396" s="18">
        <f>T396*Q396</f>
        <v>7808745</v>
      </c>
      <c r="V396" s="19">
        <f t="shared" si="23"/>
        <v>3</v>
      </c>
      <c r="W396" s="19">
        <f>IFERROR(U396/(S396*P396),"")</f>
        <v>2.3997999333111038</v>
      </c>
      <c r="X396" s="12">
        <v>129</v>
      </c>
      <c r="Y396" s="12"/>
      <c r="Z396" s="12"/>
      <c r="AA396" s="12">
        <v>1</v>
      </c>
      <c r="AB396" s="12"/>
      <c r="AC396" s="12"/>
      <c r="AD396" s="29" t="s">
        <v>1050</v>
      </c>
      <c r="AE396" s="12"/>
      <c r="AF396" s="12"/>
      <c r="AG396" s="12"/>
      <c r="AH396" s="12"/>
      <c r="AI396" s="12">
        <v>2</v>
      </c>
      <c r="AJ396" s="12" t="e">
        <v>#N/A</v>
      </c>
      <c r="AK396" s="12"/>
      <c r="AL396" s="12"/>
      <c r="AM396" s="12"/>
      <c r="AN396" s="12"/>
      <c r="AO396" s="12"/>
      <c r="AP396" s="12"/>
      <c r="AQ396" s="12"/>
      <c r="AR396" s="12" t="e">
        <v>#N/A</v>
      </c>
      <c r="AS396" s="12" t="e">
        <v>#N/A</v>
      </c>
    </row>
    <row r="397" spans="1:45" x14ac:dyDescent="0.25">
      <c r="A397" s="13">
        <v>45540</v>
      </c>
      <c r="B397" s="13">
        <v>45546</v>
      </c>
      <c r="C397" s="12" t="s">
        <v>105</v>
      </c>
      <c r="D397" s="12" t="s">
        <v>106</v>
      </c>
      <c r="E397" s="12"/>
      <c r="F397" s="12"/>
      <c r="G397" s="26">
        <v>20</v>
      </c>
      <c r="H397" s="26" t="s">
        <v>1087</v>
      </c>
      <c r="I397" s="26"/>
      <c r="J397" s="26" t="s">
        <v>1088</v>
      </c>
      <c r="K397" s="26"/>
      <c r="L397" s="26" t="s">
        <v>1048</v>
      </c>
      <c r="M397" s="26">
        <v>200000351</v>
      </c>
      <c r="N397" s="26" t="s">
        <v>1029</v>
      </c>
      <c r="O397" s="26" t="s">
        <v>1049</v>
      </c>
      <c r="P397" s="24">
        <v>29990</v>
      </c>
      <c r="Q397" s="24">
        <v>23990</v>
      </c>
      <c r="R397" s="17">
        <f t="shared" si="22"/>
        <v>-0.20006668889629875</v>
      </c>
      <c r="S397" s="18">
        <v>143.5</v>
      </c>
      <c r="T397" s="18">
        <f t="shared" si="21"/>
        <v>430.5</v>
      </c>
      <c r="U397" s="18">
        <f>T397*Q397</f>
        <v>10327695</v>
      </c>
      <c r="V397" s="19">
        <f t="shared" si="23"/>
        <v>3</v>
      </c>
      <c r="W397" s="19">
        <f>IFERROR(U397/(S397*P397),"")</f>
        <v>2.3997999333111038</v>
      </c>
      <c r="X397" s="12">
        <v>97</v>
      </c>
      <c r="Y397" s="12"/>
      <c r="Z397" s="12"/>
      <c r="AA397" s="12">
        <v>1</v>
      </c>
      <c r="AB397" s="12"/>
      <c r="AC397" s="12"/>
      <c r="AD397" s="29" t="s">
        <v>1050</v>
      </c>
      <c r="AE397" s="12"/>
      <c r="AF397" s="12"/>
      <c r="AG397" s="12"/>
      <c r="AH397" s="12"/>
      <c r="AI397" s="12" t="e">
        <v>#N/A</v>
      </c>
      <c r="AJ397" s="12" t="e">
        <v>#N/A</v>
      </c>
      <c r="AK397" s="12"/>
      <c r="AL397" s="12"/>
      <c r="AM397" s="12"/>
      <c r="AN397" s="12"/>
      <c r="AO397" s="12"/>
      <c r="AP397" s="12"/>
      <c r="AQ397" s="12"/>
      <c r="AR397" s="12" t="e">
        <v>#N/A</v>
      </c>
      <c r="AS397" s="12" t="e">
        <v>#N/A</v>
      </c>
    </row>
    <row r="398" spans="1:45" x14ac:dyDescent="0.25">
      <c r="A398" s="13">
        <v>45540</v>
      </c>
      <c r="B398" s="13">
        <v>45546</v>
      </c>
      <c r="C398" s="12" t="s">
        <v>105</v>
      </c>
      <c r="D398" s="12" t="s">
        <v>106</v>
      </c>
      <c r="E398" s="12"/>
      <c r="F398" s="12"/>
      <c r="G398" s="26">
        <v>20</v>
      </c>
      <c r="H398" s="26" t="s">
        <v>1089</v>
      </c>
      <c r="I398" s="26"/>
      <c r="J398" s="26" t="s">
        <v>1090</v>
      </c>
      <c r="K398" s="26"/>
      <c r="L398" s="26" t="s">
        <v>1048</v>
      </c>
      <c r="M398" s="26">
        <v>200000351</v>
      </c>
      <c r="N398" s="26" t="s">
        <v>1029</v>
      </c>
      <c r="O398" s="26" t="s">
        <v>1049</v>
      </c>
      <c r="P398" s="24">
        <v>29990</v>
      </c>
      <c r="Q398" s="24">
        <v>23990</v>
      </c>
      <c r="R398" s="17">
        <f t="shared" si="22"/>
        <v>-0.20006668889629875</v>
      </c>
      <c r="S398" s="18">
        <v>52.5</v>
      </c>
      <c r="T398" s="18">
        <f t="shared" si="21"/>
        <v>157.5</v>
      </c>
      <c r="U398" s="18">
        <f>T398*Q398</f>
        <v>3778425</v>
      </c>
      <c r="V398" s="19">
        <f t="shared" si="23"/>
        <v>3</v>
      </c>
      <c r="W398" s="19">
        <f>IFERROR(U398/(S398*P398),"")</f>
        <v>2.3997999333111038</v>
      </c>
      <c r="X398" s="12">
        <v>129</v>
      </c>
      <c r="Y398" s="12"/>
      <c r="Z398" s="12"/>
      <c r="AA398" s="12">
        <v>1</v>
      </c>
      <c r="AB398" s="12"/>
      <c r="AC398" s="12"/>
      <c r="AD398" s="29" t="s">
        <v>1050</v>
      </c>
      <c r="AE398" s="12"/>
      <c r="AF398" s="12"/>
      <c r="AG398" s="12"/>
      <c r="AH398" s="12"/>
      <c r="AI398" s="12">
        <v>2</v>
      </c>
      <c r="AJ398" s="12" t="e">
        <v>#N/A</v>
      </c>
      <c r="AK398" s="12"/>
      <c r="AL398" s="12"/>
      <c r="AM398" s="12"/>
      <c r="AN398" s="12"/>
      <c r="AO398" s="12"/>
      <c r="AP398" s="12"/>
      <c r="AQ398" s="12"/>
      <c r="AR398" s="12" t="e">
        <v>#N/A</v>
      </c>
      <c r="AS398" s="12" t="e">
        <v>#N/A</v>
      </c>
    </row>
    <row r="399" spans="1:45" x14ac:dyDescent="0.25">
      <c r="A399" s="13">
        <v>45540</v>
      </c>
      <c r="B399" s="13">
        <v>45546</v>
      </c>
      <c r="C399" s="12" t="s">
        <v>105</v>
      </c>
      <c r="D399" s="12" t="s">
        <v>106</v>
      </c>
      <c r="E399" s="12"/>
      <c r="F399" s="12"/>
      <c r="G399" s="26">
        <v>20</v>
      </c>
      <c r="H399" s="26" t="s">
        <v>1091</v>
      </c>
      <c r="I399" s="26"/>
      <c r="J399" s="26" t="s">
        <v>1092</v>
      </c>
      <c r="K399" s="26"/>
      <c r="L399" s="26" t="s">
        <v>1048</v>
      </c>
      <c r="M399" s="26">
        <v>200000351</v>
      </c>
      <c r="N399" s="26" t="s">
        <v>1029</v>
      </c>
      <c r="O399" s="26" t="s">
        <v>1049</v>
      </c>
      <c r="P399" s="24">
        <v>29990</v>
      </c>
      <c r="Q399" s="24">
        <v>23990</v>
      </c>
      <c r="R399" s="17">
        <f t="shared" si="22"/>
        <v>-0.20006668889629875</v>
      </c>
      <c r="S399" s="18">
        <v>238</v>
      </c>
      <c r="T399" s="18">
        <f t="shared" si="21"/>
        <v>714</v>
      </c>
      <c r="U399" s="18">
        <f>T399*Q399</f>
        <v>17128860</v>
      </c>
      <c r="V399" s="19">
        <f t="shared" si="23"/>
        <v>3</v>
      </c>
      <c r="W399" s="19">
        <f>IFERROR(U399/(S399*P399),"")</f>
        <v>2.3997999333111038</v>
      </c>
      <c r="X399" s="12">
        <v>129</v>
      </c>
      <c r="Y399" s="12"/>
      <c r="Z399" s="12"/>
      <c r="AA399" s="12">
        <v>1</v>
      </c>
      <c r="AB399" s="12"/>
      <c r="AC399" s="12"/>
      <c r="AD399" s="29" t="s">
        <v>1050</v>
      </c>
      <c r="AE399" s="12"/>
      <c r="AF399" s="12"/>
      <c r="AG399" s="12"/>
      <c r="AH399" s="12"/>
      <c r="AI399" s="12">
        <v>2</v>
      </c>
      <c r="AJ399" s="12" t="e">
        <v>#N/A</v>
      </c>
      <c r="AK399" s="12"/>
      <c r="AL399" s="12"/>
      <c r="AM399" s="12"/>
      <c r="AN399" s="12"/>
      <c r="AO399" s="12"/>
      <c r="AP399" s="12"/>
      <c r="AQ399" s="12"/>
      <c r="AR399" s="12" t="e">
        <v>#N/A</v>
      </c>
      <c r="AS399" s="12" t="e">
        <v>#N/A</v>
      </c>
    </row>
    <row r="400" spans="1:45" x14ac:dyDescent="0.25">
      <c r="A400" s="13">
        <v>45540</v>
      </c>
      <c r="B400" s="13">
        <v>45546</v>
      </c>
      <c r="C400" s="12" t="s">
        <v>105</v>
      </c>
      <c r="D400" s="12" t="s">
        <v>106</v>
      </c>
      <c r="E400" s="12"/>
      <c r="F400" s="12"/>
      <c r="G400" s="26">
        <v>20</v>
      </c>
      <c r="H400" s="26" t="s">
        <v>1093</v>
      </c>
      <c r="I400" s="26"/>
      <c r="J400" s="26" t="s">
        <v>1094</v>
      </c>
      <c r="K400" s="26"/>
      <c r="L400" s="26" t="s">
        <v>1048</v>
      </c>
      <c r="M400" s="26">
        <v>200000351</v>
      </c>
      <c r="N400" s="26" t="s">
        <v>1029</v>
      </c>
      <c r="O400" s="26" t="s">
        <v>1049</v>
      </c>
      <c r="P400" s="24">
        <v>29990</v>
      </c>
      <c r="Q400" s="24">
        <v>23990</v>
      </c>
      <c r="R400" s="17">
        <f t="shared" si="22"/>
        <v>-0.20006668889629875</v>
      </c>
      <c r="S400" s="18">
        <v>105</v>
      </c>
      <c r="T400" s="18">
        <f t="shared" si="21"/>
        <v>315</v>
      </c>
      <c r="U400" s="18">
        <f>T400*Q400</f>
        <v>7556850</v>
      </c>
      <c r="V400" s="19">
        <f t="shared" si="23"/>
        <v>3</v>
      </c>
      <c r="W400" s="19">
        <f>IFERROR(U400/(S400*P400),"")</f>
        <v>2.3997999333111038</v>
      </c>
      <c r="X400" s="12">
        <v>129</v>
      </c>
      <c r="Y400" s="12"/>
      <c r="Z400" s="12"/>
      <c r="AA400" s="12">
        <v>1</v>
      </c>
      <c r="AB400" s="12"/>
      <c r="AC400" s="12"/>
      <c r="AD400" s="29" t="s">
        <v>1050</v>
      </c>
      <c r="AE400" s="12"/>
      <c r="AF400" s="12"/>
      <c r="AG400" s="12"/>
      <c r="AH400" s="12"/>
      <c r="AI400" s="12">
        <v>2</v>
      </c>
      <c r="AJ400" s="12" t="e">
        <v>#N/A</v>
      </c>
      <c r="AK400" s="12"/>
      <c r="AL400" s="12"/>
      <c r="AM400" s="12"/>
      <c r="AN400" s="12"/>
      <c r="AO400" s="12"/>
      <c r="AP400" s="12"/>
      <c r="AQ400" s="12"/>
      <c r="AR400" s="12" t="e">
        <v>#N/A</v>
      </c>
      <c r="AS400" s="12" t="e">
        <v>#N/A</v>
      </c>
    </row>
    <row r="401" spans="1:45" x14ac:dyDescent="0.25">
      <c r="A401" s="13">
        <v>45540</v>
      </c>
      <c r="B401" s="13">
        <v>45546</v>
      </c>
      <c r="C401" s="12" t="s">
        <v>44</v>
      </c>
      <c r="D401" s="12" t="s">
        <v>45</v>
      </c>
      <c r="E401" s="12"/>
      <c r="F401" s="12"/>
      <c r="G401" s="41">
        <v>16</v>
      </c>
      <c r="H401" s="41" t="s">
        <v>1095</v>
      </c>
      <c r="I401" s="42">
        <v>8001841867083</v>
      </c>
      <c r="J401" s="41" t="s">
        <v>1096</v>
      </c>
      <c r="K401" s="41"/>
      <c r="L401" s="41" t="s">
        <v>1097</v>
      </c>
      <c r="M401" s="41">
        <v>100004245</v>
      </c>
      <c r="N401" s="41" t="s">
        <v>1098</v>
      </c>
      <c r="O401" s="41"/>
      <c r="P401" s="24">
        <v>299990</v>
      </c>
      <c r="Q401" s="24">
        <v>254990</v>
      </c>
      <c r="R401" s="17">
        <f t="shared" si="22"/>
        <v>-0.15000500016667218</v>
      </c>
      <c r="S401" s="18">
        <v>45.5</v>
      </c>
      <c r="T401" s="18">
        <v>165</v>
      </c>
      <c r="U401" s="18">
        <f>T401*Q401</f>
        <v>42073350</v>
      </c>
      <c r="V401" s="19">
        <f t="shared" si="23"/>
        <v>3.6263736263736264</v>
      </c>
      <c r="W401" s="19">
        <f>IFERROR(U401/(S401*P401),"")</f>
        <v>3.0823994499450347</v>
      </c>
      <c r="X401" s="12">
        <v>101</v>
      </c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 t="e">
        <v>#N/A</v>
      </c>
      <c r="AJ401" s="12" t="e">
        <v>#N/A</v>
      </c>
      <c r="AK401" s="12"/>
      <c r="AL401" s="12"/>
      <c r="AM401" s="12"/>
      <c r="AN401" s="12"/>
      <c r="AO401" s="12"/>
      <c r="AP401" s="12"/>
      <c r="AQ401" s="12"/>
      <c r="AR401" s="12" t="e">
        <v>#N/A</v>
      </c>
      <c r="AS401" s="12" t="e">
        <v>#N/A</v>
      </c>
    </row>
    <row r="402" spans="1:45" x14ac:dyDescent="0.25">
      <c r="A402" s="13">
        <v>45540</v>
      </c>
      <c r="B402" s="13">
        <v>45546</v>
      </c>
      <c r="C402" s="12" t="s">
        <v>44</v>
      </c>
      <c r="D402" s="12" t="s">
        <v>45</v>
      </c>
      <c r="E402" s="12"/>
      <c r="F402" s="12"/>
      <c r="G402" s="41">
        <v>16</v>
      </c>
      <c r="H402" s="41" t="s">
        <v>1099</v>
      </c>
      <c r="I402" s="42">
        <v>8690511170266</v>
      </c>
      <c r="J402" s="41" t="s">
        <v>1100</v>
      </c>
      <c r="K402" s="41"/>
      <c r="L402" s="41" t="s">
        <v>1101</v>
      </c>
      <c r="M402" s="41">
        <v>100004790</v>
      </c>
      <c r="N402" s="41" t="s">
        <v>1102</v>
      </c>
      <c r="O402" s="41"/>
      <c r="P402" s="24">
        <v>299990</v>
      </c>
      <c r="Q402" s="24">
        <v>269990</v>
      </c>
      <c r="R402" s="17">
        <f t="shared" si="22"/>
        <v>-0.10000333344444812</v>
      </c>
      <c r="S402" s="18">
        <v>28</v>
      </c>
      <c r="T402" s="18">
        <v>180</v>
      </c>
      <c r="U402" s="18">
        <f>T402*Q402</f>
        <v>48598200</v>
      </c>
      <c r="V402" s="19">
        <f t="shared" si="23"/>
        <v>6.4285714285714288</v>
      </c>
      <c r="W402" s="19">
        <f>IFERROR(U402/(S402*P402),"")</f>
        <v>5.7856928564285477</v>
      </c>
      <c r="X402" s="12">
        <v>129</v>
      </c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>
        <v>2</v>
      </c>
      <c r="AJ402" s="12" t="e">
        <v>#N/A</v>
      </c>
      <c r="AK402" s="12"/>
      <c r="AL402" s="12"/>
      <c r="AM402" s="12"/>
      <c r="AN402" s="12"/>
      <c r="AO402" s="12"/>
      <c r="AP402" s="12"/>
      <c r="AQ402" s="12"/>
      <c r="AR402" s="12" t="e">
        <v>#N/A</v>
      </c>
      <c r="AS402" s="12" t="e">
        <v>#N/A</v>
      </c>
    </row>
    <row r="403" spans="1:45" x14ac:dyDescent="0.25">
      <c r="A403" s="13">
        <v>45540</v>
      </c>
      <c r="B403" s="13">
        <v>45546</v>
      </c>
      <c r="C403" s="12" t="s">
        <v>44</v>
      </c>
      <c r="D403" s="12" t="s">
        <v>45</v>
      </c>
      <c r="E403" s="12"/>
      <c r="F403" s="12"/>
      <c r="G403" s="41">
        <v>16</v>
      </c>
      <c r="H403" s="41" t="s">
        <v>1103</v>
      </c>
      <c r="I403" s="42">
        <v>8690511170501</v>
      </c>
      <c r="J403" s="41" t="s">
        <v>1104</v>
      </c>
      <c r="K403" s="41"/>
      <c r="L403" s="41" t="s">
        <v>1101</v>
      </c>
      <c r="M403" s="41">
        <v>100004790</v>
      </c>
      <c r="N403" s="41" t="s">
        <v>1102</v>
      </c>
      <c r="O403" s="41"/>
      <c r="P403" s="24">
        <v>299990</v>
      </c>
      <c r="Q403" s="24">
        <v>269990</v>
      </c>
      <c r="R403" s="17">
        <f t="shared" si="22"/>
        <v>-0.10000333344444812</v>
      </c>
      <c r="S403" s="18">
        <v>21</v>
      </c>
      <c r="T403" s="18">
        <v>150</v>
      </c>
      <c r="U403" s="18">
        <f>T403*Q403</f>
        <v>40498500</v>
      </c>
      <c r="V403" s="19">
        <f t="shared" si="23"/>
        <v>7.1428571428571432</v>
      </c>
      <c r="W403" s="19">
        <f>IFERROR(U403/(S403*P403),"")</f>
        <v>6.4285476182539414</v>
      </c>
      <c r="X403" s="12">
        <v>129</v>
      </c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>
        <v>2</v>
      </c>
      <c r="AJ403" s="12" t="e">
        <v>#N/A</v>
      </c>
      <c r="AK403" s="12"/>
      <c r="AL403" s="12"/>
      <c r="AM403" s="12"/>
      <c r="AN403" s="12"/>
      <c r="AO403" s="12"/>
      <c r="AP403" s="12"/>
      <c r="AQ403" s="12"/>
      <c r="AR403" s="12" t="e">
        <v>#N/A</v>
      </c>
      <c r="AS403" s="12" t="e">
        <v>#N/A</v>
      </c>
    </row>
    <row r="404" spans="1:45" x14ac:dyDescent="0.25">
      <c r="A404" s="13">
        <v>45540</v>
      </c>
      <c r="B404" s="13">
        <v>45546</v>
      </c>
      <c r="C404" s="12" t="s">
        <v>44</v>
      </c>
      <c r="D404" s="12" t="s">
        <v>45</v>
      </c>
      <c r="E404" s="12"/>
      <c r="F404" s="12"/>
      <c r="G404" s="41">
        <v>16</v>
      </c>
      <c r="H404" s="41" t="s">
        <v>1105</v>
      </c>
      <c r="I404" s="42">
        <v>8690511170242</v>
      </c>
      <c r="J404" s="41" t="s">
        <v>1106</v>
      </c>
      <c r="K404" s="41"/>
      <c r="L404" s="41" t="s">
        <v>1101</v>
      </c>
      <c r="M404" s="41">
        <v>100004790</v>
      </c>
      <c r="N404" s="41" t="s">
        <v>1102</v>
      </c>
      <c r="O404" s="41"/>
      <c r="P404" s="24">
        <v>299990</v>
      </c>
      <c r="Q404" s="24">
        <v>269990</v>
      </c>
      <c r="R404" s="17">
        <f t="shared" si="22"/>
        <v>-0.10000333344444812</v>
      </c>
      <c r="S404" s="18">
        <v>45</v>
      </c>
      <c r="T404" s="18">
        <v>240</v>
      </c>
      <c r="U404" s="18">
        <f>T404*Q404</f>
        <v>64797600</v>
      </c>
      <c r="V404" s="19">
        <f t="shared" si="23"/>
        <v>5.333333333333333</v>
      </c>
      <c r="W404" s="19">
        <f>IFERROR(U404/(S404*P404),"")</f>
        <v>4.7999822216296097</v>
      </c>
      <c r="X404" s="12">
        <v>127</v>
      </c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>
        <v>2</v>
      </c>
      <c r="AJ404" s="12" t="e">
        <v>#N/A</v>
      </c>
      <c r="AK404" s="12"/>
      <c r="AL404" s="12"/>
      <c r="AM404" s="12"/>
      <c r="AN404" s="12"/>
      <c r="AO404" s="12"/>
      <c r="AP404" s="12"/>
      <c r="AQ404" s="12"/>
      <c r="AR404" s="12" t="e">
        <v>#N/A</v>
      </c>
      <c r="AS404" s="12" t="e">
        <v>#N/A</v>
      </c>
    </row>
    <row r="405" spans="1:45" x14ac:dyDescent="0.25">
      <c r="A405" s="13">
        <v>45540</v>
      </c>
      <c r="B405" s="13">
        <v>45546</v>
      </c>
      <c r="C405" s="12" t="s">
        <v>44</v>
      </c>
      <c r="D405" s="12" t="s">
        <v>45</v>
      </c>
      <c r="E405" s="12"/>
      <c r="F405" s="12"/>
      <c r="G405" s="41">
        <v>16</v>
      </c>
      <c r="H405" s="41" t="s">
        <v>1107</v>
      </c>
      <c r="I405" s="42" t="s">
        <v>1108</v>
      </c>
      <c r="J405" s="41" t="s">
        <v>1109</v>
      </c>
      <c r="K405" s="41"/>
      <c r="L405" s="41" t="s">
        <v>1110</v>
      </c>
      <c r="M405" s="41">
        <v>100008792</v>
      </c>
      <c r="N405" s="41" t="s">
        <v>254</v>
      </c>
      <c r="O405" s="41"/>
      <c r="P405" s="24">
        <v>45990</v>
      </c>
      <c r="Q405" s="24">
        <v>35990</v>
      </c>
      <c r="R405" s="17">
        <f t="shared" si="22"/>
        <v>-0.21743857360295715</v>
      </c>
      <c r="S405" s="18">
        <v>75</v>
      </c>
      <c r="T405" s="18">
        <v>285</v>
      </c>
      <c r="U405" s="18">
        <f>T405*Q405</f>
        <v>10257150</v>
      </c>
      <c r="V405" s="19">
        <f t="shared" si="23"/>
        <v>3.8</v>
      </c>
      <c r="W405" s="19">
        <f>IFERROR(U405/(S405*P405),"")</f>
        <v>2.9737334203087626</v>
      </c>
      <c r="X405" s="12"/>
      <c r="Y405" s="12"/>
      <c r="Z405" s="12"/>
      <c r="AA405" s="12"/>
      <c r="AB405" s="12">
        <v>1</v>
      </c>
      <c r="AC405" s="12"/>
      <c r="AD405" s="12"/>
      <c r="AE405" s="12"/>
      <c r="AF405" s="12"/>
      <c r="AG405" s="12"/>
      <c r="AH405" s="12"/>
      <c r="AI405" s="12" t="e">
        <v>#N/A</v>
      </c>
      <c r="AJ405" s="12" t="e">
        <v>#N/A</v>
      </c>
      <c r="AK405" s="12"/>
      <c r="AL405" s="12"/>
      <c r="AM405" s="12"/>
      <c r="AN405" s="12"/>
      <c r="AO405" s="12"/>
      <c r="AP405" s="12"/>
      <c r="AQ405" s="12"/>
      <c r="AR405" s="12" t="e">
        <v>#N/A</v>
      </c>
      <c r="AS405" s="12" t="e">
        <v>#N/A</v>
      </c>
    </row>
    <row r="406" spans="1:45" x14ac:dyDescent="0.25">
      <c r="A406" s="13">
        <v>45540</v>
      </c>
      <c r="B406" s="13">
        <v>45546</v>
      </c>
      <c r="C406" s="12" t="s">
        <v>44</v>
      </c>
      <c r="D406" s="12" t="s">
        <v>45</v>
      </c>
      <c r="E406" s="12"/>
      <c r="F406" s="12"/>
      <c r="G406" s="41">
        <v>16</v>
      </c>
      <c r="H406" s="41" t="s">
        <v>1111</v>
      </c>
      <c r="I406" s="42" t="s">
        <v>1112</v>
      </c>
      <c r="J406" s="41" t="s">
        <v>1113</v>
      </c>
      <c r="K406" s="41"/>
      <c r="L406" s="41" t="s">
        <v>1110</v>
      </c>
      <c r="M406" s="41">
        <v>100008792</v>
      </c>
      <c r="N406" s="41" t="s">
        <v>254</v>
      </c>
      <c r="O406" s="41"/>
      <c r="P406" s="24">
        <v>45990</v>
      </c>
      <c r="Q406" s="24">
        <v>35990</v>
      </c>
      <c r="R406" s="17">
        <f t="shared" si="22"/>
        <v>-0.21743857360295715</v>
      </c>
      <c r="S406" s="18">
        <v>56</v>
      </c>
      <c r="T406" s="18">
        <v>250</v>
      </c>
      <c r="U406" s="18">
        <f>T406*Q406</f>
        <v>8997500</v>
      </c>
      <c r="V406" s="19">
        <f t="shared" si="23"/>
        <v>4.4642857142857144</v>
      </c>
      <c r="W406" s="19">
        <f>IFERROR(U406/(S406*P406),"")</f>
        <v>3.4935777964153698</v>
      </c>
      <c r="X406" s="12">
        <v>95</v>
      </c>
      <c r="Y406" s="12"/>
      <c r="Z406" s="12"/>
      <c r="AA406" s="12"/>
      <c r="AB406" s="12">
        <v>1</v>
      </c>
      <c r="AC406" s="12"/>
      <c r="AD406" s="12"/>
      <c r="AE406" s="12"/>
      <c r="AF406" s="12"/>
      <c r="AG406" s="12"/>
      <c r="AH406" s="12"/>
      <c r="AI406" s="12" t="e">
        <v>#N/A</v>
      </c>
      <c r="AJ406" s="12" t="e">
        <v>#N/A</v>
      </c>
      <c r="AK406" s="12"/>
      <c r="AL406" s="12"/>
      <c r="AM406" s="12"/>
      <c r="AN406" s="12"/>
      <c r="AO406" s="12"/>
      <c r="AP406" s="12"/>
      <c r="AQ406" s="12"/>
      <c r="AR406" s="12" t="e">
        <v>#N/A</v>
      </c>
      <c r="AS406" s="12" t="e">
        <v>#N/A</v>
      </c>
    </row>
    <row r="407" spans="1:45" x14ac:dyDescent="0.25">
      <c r="A407" s="13">
        <v>45540</v>
      </c>
      <c r="B407" s="13">
        <v>45546</v>
      </c>
      <c r="C407" s="12" t="s">
        <v>44</v>
      </c>
      <c r="D407" s="12" t="s">
        <v>45</v>
      </c>
      <c r="E407" s="12"/>
      <c r="F407" s="12"/>
      <c r="G407" s="41">
        <v>16</v>
      </c>
      <c r="H407" s="41" t="s">
        <v>1114</v>
      </c>
      <c r="I407" s="42" t="s">
        <v>1115</v>
      </c>
      <c r="J407" s="41" t="s">
        <v>1116</v>
      </c>
      <c r="K407" s="41"/>
      <c r="L407" s="41" t="s">
        <v>1117</v>
      </c>
      <c r="M407" s="41">
        <v>100003796</v>
      </c>
      <c r="N407" s="41" t="s">
        <v>776</v>
      </c>
      <c r="O407" s="41"/>
      <c r="P407" s="24">
        <v>35490</v>
      </c>
      <c r="Q407" s="24">
        <v>26490</v>
      </c>
      <c r="R407" s="17">
        <f t="shared" si="22"/>
        <v>-0.25359256128486896</v>
      </c>
      <c r="S407" s="18">
        <v>210</v>
      </c>
      <c r="T407" s="18">
        <v>520</v>
      </c>
      <c r="U407" s="18">
        <f>T407*Q407</f>
        <v>13774800</v>
      </c>
      <c r="V407" s="19">
        <f t="shared" si="23"/>
        <v>2.4761904761904763</v>
      </c>
      <c r="W407" s="19">
        <f>IFERROR(U407/(S407*P407),"")</f>
        <v>1.8482469911041339</v>
      </c>
      <c r="X407" s="12">
        <v>125</v>
      </c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 t="e">
        <v>#N/A</v>
      </c>
      <c r="AJ407" s="12" t="e">
        <v>#N/A</v>
      </c>
      <c r="AK407" s="12"/>
      <c r="AL407" s="12"/>
      <c r="AM407" s="12"/>
      <c r="AN407" s="12"/>
      <c r="AO407" s="12"/>
      <c r="AP407" s="12"/>
      <c r="AQ407" s="12"/>
      <c r="AR407" s="12" t="e">
        <v>#N/A</v>
      </c>
      <c r="AS407" s="12" t="e">
        <v>#N/A</v>
      </c>
    </row>
    <row r="408" spans="1:45" x14ac:dyDescent="0.25">
      <c r="A408" s="13">
        <v>45540</v>
      </c>
      <c r="B408" s="13">
        <v>45546</v>
      </c>
      <c r="C408" s="12" t="s">
        <v>44</v>
      </c>
      <c r="D408" s="12" t="s">
        <v>45</v>
      </c>
      <c r="E408" s="12"/>
      <c r="F408" s="12"/>
      <c r="G408" s="41">
        <v>16</v>
      </c>
      <c r="H408" s="41" t="s">
        <v>1118</v>
      </c>
      <c r="I408" s="42" t="s">
        <v>1119</v>
      </c>
      <c r="J408" s="41" t="s">
        <v>1120</v>
      </c>
      <c r="K408" s="41"/>
      <c r="L408" s="41" t="s">
        <v>1117</v>
      </c>
      <c r="M408" s="41">
        <v>100003796</v>
      </c>
      <c r="N408" s="41" t="s">
        <v>776</v>
      </c>
      <c r="O408" s="41"/>
      <c r="P408" s="24">
        <v>29990</v>
      </c>
      <c r="Q408" s="24">
        <v>22490</v>
      </c>
      <c r="R408" s="17">
        <f t="shared" si="22"/>
        <v>-0.25008336112037344</v>
      </c>
      <c r="S408" s="18">
        <v>200</v>
      </c>
      <c r="T408" s="18">
        <v>500</v>
      </c>
      <c r="U408" s="18">
        <f>T408*Q408</f>
        <v>11245000</v>
      </c>
      <c r="V408" s="19">
        <f t="shared" si="23"/>
        <v>2.5</v>
      </c>
      <c r="W408" s="19">
        <f>IFERROR(U408/(S408*P408),"")</f>
        <v>1.8747915971990663</v>
      </c>
      <c r="X408" s="12">
        <v>125</v>
      </c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 t="e">
        <v>#N/A</v>
      </c>
      <c r="AJ408" s="12">
        <v>4</v>
      </c>
      <c r="AK408" s="12"/>
      <c r="AL408" s="12"/>
      <c r="AM408" s="12"/>
      <c r="AN408" s="12"/>
      <c r="AO408" s="12"/>
      <c r="AP408" s="12"/>
      <c r="AQ408" s="12"/>
      <c r="AR408" s="12" t="e">
        <v>#N/A</v>
      </c>
      <c r="AS408" s="12" t="e">
        <v>#N/A</v>
      </c>
    </row>
    <row r="409" spans="1:45" x14ac:dyDescent="0.25">
      <c r="A409" s="13">
        <v>45540</v>
      </c>
      <c r="B409" s="13">
        <v>45546</v>
      </c>
      <c r="C409" s="12" t="s">
        <v>44</v>
      </c>
      <c r="D409" s="12" t="s">
        <v>45</v>
      </c>
      <c r="E409" s="12"/>
      <c r="F409" s="12"/>
      <c r="G409" s="41">
        <v>16</v>
      </c>
      <c r="H409" s="41" t="s">
        <v>1121</v>
      </c>
      <c r="I409" s="42" t="s">
        <v>1122</v>
      </c>
      <c r="J409" s="41" t="s">
        <v>1123</v>
      </c>
      <c r="K409" s="41"/>
      <c r="L409" s="41" t="s">
        <v>1117</v>
      </c>
      <c r="M409" s="41">
        <v>100003796</v>
      </c>
      <c r="N409" s="41" t="s">
        <v>776</v>
      </c>
      <c r="O409" s="41"/>
      <c r="P409" s="24">
        <v>33490</v>
      </c>
      <c r="Q409" s="24">
        <v>24990</v>
      </c>
      <c r="R409" s="17">
        <f t="shared" si="22"/>
        <v>-0.25380710659898476</v>
      </c>
      <c r="S409" s="18">
        <v>105</v>
      </c>
      <c r="T409" s="18">
        <v>275</v>
      </c>
      <c r="U409" s="18">
        <f>T409*Q409</f>
        <v>6872250</v>
      </c>
      <c r="V409" s="19">
        <f t="shared" si="23"/>
        <v>2.6190476190476191</v>
      </c>
      <c r="W409" s="19">
        <f>IFERROR(U409/(S409*P409),"")</f>
        <v>1.9543147208121827</v>
      </c>
      <c r="X409" s="12">
        <v>129</v>
      </c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>
        <v>2</v>
      </c>
      <c r="AJ409" s="12" t="e">
        <v>#N/A</v>
      </c>
      <c r="AK409" s="12"/>
      <c r="AL409" s="12"/>
      <c r="AM409" s="12"/>
      <c r="AN409" s="12"/>
      <c r="AO409" s="12"/>
      <c r="AP409" s="12"/>
      <c r="AQ409" s="12"/>
      <c r="AR409" s="12" t="e">
        <v>#N/A</v>
      </c>
      <c r="AS409" s="12" t="e">
        <v>#N/A</v>
      </c>
    </row>
    <row r="410" spans="1:45" x14ac:dyDescent="0.25">
      <c r="A410" s="13">
        <v>45540</v>
      </c>
      <c r="B410" s="13">
        <v>45546</v>
      </c>
      <c r="C410" s="12" t="s">
        <v>44</v>
      </c>
      <c r="D410" s="12" t="s">
        <v>45</v>
      </c>
      <c r="E410" s="12"/>
      <c r="F410" s="12"/>
      <c r="G410" s="41">
        <v>16</v>
      </c>
      <c r="H410" s="41" t="s">
        <v>1124</v>
      </c>
      <c r="I410" s="42">
        <v>4601313005049</v>
      </c>
      <c r="J410" s="41" t="s">
        <v>1125</v>
      </c>
      <c r="K410" s="41"/>
      <c r="L410" s="41" t="s">
        <v>1126</v>
      </c>
      <c r="M410" s="41">
        <v>100003879</v>
      </c>
      <c r="N410" s="41" t="s">
        <v>1127</v>
      </c>
      <c r="O410" s="41"/>
      <c r="P410" s="24">
        <v>18990</v>
      </c>
      <c r="Q410" s="24">
        <v>15990</v>
      </c>
      <c r="R410" s="17">
        <f t="shared" si="22"/>
        <v>-0.15797788309636651</v>
      </c>
      <c r="S410" s="18">
        <v>409.5</v>
      </c>
      <c r="T410" s="18">
        <v>913</v>
      </c>
      <c r="U410" s="18">
        <f>T410*Q410</f>
        <v>14598870</v>
      </c>
      <c r="V410" s="19">
        <f t="shared" si="23"/>
        <v>2.2295482295482296</v>
      </c>
      <c r="W410" s="19">
        <f>IFERROR(U410/(S410*P410),"")</f>
        <v>1.8773289199829484</v>
      </c>
      <c r="X410" s="12">
        <v>127</v>
      </c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>
        <v>17</v>
      </c>
      <c r="AJ410" s="12">
        <v>4</v>
      </c>
      <c r="AK410" s="12"/>
      <c r="AL410" s="12"/>
      <c r="AM410" s="12"/>
      <c r="AN410" s="12"/>
      <c r="AO410" s="12"/>
      <c r="AP410" s="12"/>
      <c r="AQ410" s="12"/>
      <c r="AR410" s="12" t="e">
        <v>#N/A</v>
      </c>
      <c r="AS410" s="12" t="e">
        <v>#N/A</v>
      </c>
    </row>
    <row r="411" spans="1:45" x14ac:dyDescent="0.25">
      <c r="A411" s="13">
        <v>45540</v>
      </c>
      <c r="B411" s="13">
        <v>45546</v>
      </c>
      <c r="C411" s="12" t="s">
        <v>44</v>
      </c>
      <c r="D411" s="12" t="s">
        <v>45</v>
      </c>
      <c r="E411" s="12"/>
      <c r="F411" s="12"/>
      <c r="G411" s="41">
        <v>16</v>
      </c>
      <c r="H411" s="41" t="s">
        <v>1128</v>
      </c>
      <c r="I411" s="42">
        <v>4601313011279</v>
      </c>
      <c r="J411" s="41" t="s">
        <v>1129</v>
      </c>
      <c r="K411" s="41"/>
      <c r="L411" s="41" t="s">
        <v>1126</v>
      </c>
      <c r="M411" s="41">
        <v>100003879</v>
      </c>
      <c r="N411" s="41" t="s">
        <v>1127</v>
      </c>
      <c r="O411" s="41"/>
      <c r="P411" s="24">
        <v>18990</v>
      </c>
      <c r="Q411" s="24">
        <v>15990</v>
      </c>
      <c r="R411" s="17">
        <f t="shared" si="22"/>
        <v>-0.15797788309636651</v>
      </c>
      <c r="S411" s="18">
        <v>406</v>
      </c>
      <c r="T411" s="18">
        <v>902</v>
      </c>
      <c r="U411" s="18">
        <f>T411*Q411</f>
        <v>14422980</v>
      </c>
      <c r="V411" s="19">
        <f t="shared" si="23"/>
        <v>2.2216748768472905</v>
      </c>
      <c r="W411" s="19">
        <f>IFERROR(U411/(S411*P411),"")</f>
        <v>1.8706993828745748</v>
      </c>
      <c r="X411" s="12">
        <v>129</v>
      </c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>
        <v>8</v>
      </c>
      <c r="AJ411" s="12">
        <v>1</v>
      </c>
      <c r="AK411" s="12"/>
      <c r="AL411" s="12"/>
      <c r="AM411" s="12"/>
      <c r="AN411" s="12"/>
      <c r="AO411" s="12"/>
      <c r="AP411" s="12"/>
      <c r="AQ411" s="12"/>
      <c r="AR411" s="12" t="e">
        <v>#N/A</v>
      </c>
      <c r="AS411" s="12" t="e">
        <v>#N/A</v>
      </c>
    </row>
    <row r="412" spans="1:45" x14ac:dyDescent="0.25">
      <c r="A412" s="13">
        <v>45540</v>
      </c>
      <c r="B412" s="13">
        <v>45546</v>
      </c>
      <c r="C412" s="12" t="s">
        <v>44</v>
      </c>
      <c r="D412" s="12" t="s">
        <v>45</v>
      </c>
      <c r="E412" s="12"/>
      <c r="F412" s="12"/>
      <c r="G412" s="41">
        <v>16</v>
      </c>
      <c r="H412" s="41" t="s">
        <v>1130</v>
      </c>
      <c r="I412" s="42">
        <v>5000204070729</v>
      </c>
      <c r="J412" s="41" t="s">
        <v>1131</v>
      </c>
      <c r="K412" s="41"/>
      <c r="L412" s="41" t="s">
        <v>1126</v>
      </c>
      <c r="M412" s="41">
        <v>100003879</v>
      </c>
      <c r="N412" s="41" t="s">
        <v>1127</v>
      </c>
      <c r="O412" s="41"/>
      <c r="P412" s="24">
        <v>18990</v>
      </c>
      <c r="Q412" s="24">
        <v>15990</v>
      </c>
      <c r="R412" s="17">
        <f t="shared" si="22"/>
        <v>-0.15797788309636651</v>
      </c>
      <c r="S412" s="18">
        <v>388.5</v>
      </c>
      <c r="T412" s="18">
        <v>648</v>
      </c>
      <c r="U412" s="18">
        <f>T412*Q412</f>
        <v>10361520</v>
      </c>
      <c r="V412" s="19">
        <f t="shared" si="23"/>
        <v>1.667953667953668</v>
      </c>
      <c r="W412" s="19">
        <f>IFERROR(U412/(S412*P412),"")</f>
        <v>1.4044538783875278</v>
      </c>
      <c r="X412" s="12">
        <v>125</v>
      </c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>
        <v>6</v>
      </c>
      <c r="AJ412" s="12">
        <v>4</v>
      </c>
      <c r="AK412" s="12"/>
      <c r="AL412" s="12"/>
      <c r="AM412" s="12"/>
      <c r="AN412" s="12"/>
      <c r="AO412" s="12"/>
      <c r="AP412" s="12"/>
      <c r="AQ412" s="12"/>
      <c r="AR412" s="12" t="e">
        <v>#N/A</v>
      </c>
      <c r="AS412" s="12" t="e">
        <v>#N/A</v>
      </c>
    </row>
    <row r="413" spans="1:45" x14ac:dyDescent="0.25">
      <c r="A413" s="13">
        <v>45540</v>
      </c>
      <c r="B413" s="13">
        <v>45546</v>
      </c>
      <c r="C413" s="12" t="s">
        <v>44</v>
      </c>
      <c r="D413" s="12" t="s">
        <v>45</v>
      </c>
      <c r="E413" s="12"/>
      <c r="F413" s="12"/>
      <c r="G413" s="41">
        <v>16</v>
      </c>
      <c r="H413" s="41" t="s">
        <v>1132</v>
      </c>
      <c r="I413" s="42" t="s">
        <v>1133</v>
      </c>
      <c r="J413" s="41" t="s">
        <v>1134</v>
      </c>
      <c r="K413" s="41"/>
      <c r="L413" s="41" t="s">
        <v>1126</v>
      </c>
      <c r="M413" s="41">
        <v>100003879</v>
      </c>
      <c r="N413" s="41" t="s">
        <v>1127</v>
      </c>
      <c r="O413" s="41"/>
      <c r="P413" s="24">
        <v>18990</v>
      </c>
      <c r="Q413" s="24">
        <v>15990</v>
      </c>
      <c r="R413" s="17">
        <f t="shared" si="22"/>
        <v>-0.15797788309636651</v>
      </c>
      <c r="S413" s="18">
        <v>610</v>
      </c>
      <c r="T413" s="18">
        <v>2000</v>
      </c>
      <c r="U413" s="18">
        <f>T413*Q413</f>
        <v>31980000</v>
      </c>
      <c r="V413" s="19">
        <f t="shared" si="23"/>
        <v>3.278688524590164</v>
      </c>
      <c r="W413" s="19">
        <f>IFERROR(U413/(S413*P413),"")</f>
        <v>2.7607282521430605</v>
      </c>
      <c r="X413" s="12">
        <v>127</v>
      </c>
      <c r="Y413" s="12"/>
      <c r="Z413" s="12"/>
      <c r="AA413" s="12"/>
      <c r="AB413" s="12"/>
      <c r="AC413" s="12"/>
      <c r="AD413" s="12"/>
      <c r="AE413" s="12"/>
      <c r="AF413" s="12"/>
      <c r="AG413" s="12"/>
      <c r="AH413" s="12">
        <v>1</v>
      </c>
      <c r="AI413" s="12">
        <v>17</v>
      </c>
      <c r="AJ413" s="12">
        <v>1</v>
      </c>
      <c r="AK413" s="12">
        <v>1</v>
      </c>
      <c r="AL413" s="12"/>
      <c r="AM413" s="12"/>
      <c r="AN413" s="12"/>
      <c r="AO413" s="12"/>
      <c r="AP413" s="12"/>
      <c r="AQ413" s="12"/>
      <c r="AR413" s="12" t="e">
        <v>#N/A</v>
      </c>
      <c r="AS413" s="12" t="e">
        <v>#N/A</v>
      </c>
    </row>
    <row r="414" spans="1:45" x14ac:dyDescent="0.25">
      <c r="A414" s="13">
        <v>45540</v>
      </c>
      <c r="B414" s="13">
        <v>45546</v>
      </c>
      <c r="C414" s="12" t="s">
        <v>44</v>
      </c>
      <c r="D414" s="12" t="s">
        <v>45</v>
      </c>
      <c r="E414" s="12"/>
      <c r="F414" s="12"/>
      <c r="G414" s="41">
        <v>16</v>
      </c>
      <c r="H414" s="41" t="s">
        <v>1135</v>
      </c>
      <c r="I414" s="42">
        <v>5000204070811</v>
      </c>
      <c r="J414" s="41" t="s">
        <v>1136</v>
      </c>
      <c r="K414" s="41"/>
      <c r="L414" s="41" t="s">
        <v>1126</v>
      </c>
      <c r="M414" s="41">
        <v>100003879</v>
      </c>
      <c r="N414" s="41" t="s">
        <v>1127</v>
      </c>
      <c r="O414" s="41"/>
      <c r="P414" s="24">
        <v>18990</v>
      </c>
      <c r="Q414" s="24">
        <v>15990</v>
      </c>
      <c r="R414" s="17">
        <f t="shared" si="22"/>
        <v>-0.15797788309636651</v>
      </c>
      <c r="S414" s="18">
        <v>600</v>
      </c>
      <c r="T414" s="18">
        <v>2000</v>
      </c>
      <c r="U414" s="18">
        <f>T414*Q414</f>
        <v>31980000</v>
      </c>
      <c r="V414" s="19">
        <f t="shared" si="23"/>
        <v>3.3333333333333335</v>
      </c>
      <c r="W414" s="19">
        <f>IFERROR(U414/(S414*P414),"")</f>
        <v>2.8067403896787781</v>
      </c>
      <c r="X414" s="12">
        <v>125</v>
      </c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>
        <v>6</v>
      </c>
      <c r="AJ414" s="12">
        <v>1</v>
      </c>
      <c r="AK414" s="12"/>
      <c r="AL414" s="12"/>
      <c r="AM414" s="12"/>
      <c r="AN414" s="12"/>
      <c r="AO414" s="12"/>
      <c r="AP414" s="12"/>
      <c r="AQ414" s="12"/>
      <c r="AR414" s="12" t="e">
        <v>#N/A</v>
      </c>
      <c r="AS414" s="12" t="e">
        <v>#N/A</v>
      </c>
    </row>
    <row r="415" spans="1:45" x14ac:dyDescent="0.25">
      <c r="A415" s="13">
        <v>45540</v>
      </c>
      <c r="B415" s="13">
        <v>45546</v>
      </c>
      <c r="C415" s="12" t="s">
        <v>44</v>
      </c>
      <c r="D415" s="12" t="s">
        <v>45</v>
      </c>
      <c r="E415" s="12"/>
      <c r="F415" s="12"/>
      <c r="G415" s="41">
        <v>16</v>
      </c>
      <c r="H415" s="41" t="s">
        <v>1137</v>
      </c>
      <c r="I415" s="42">
        <v>4600104027215</v>
      </c>
      <c r="J415" s="41" t="s">
        <v>1138</v>
      </c>
      <c r="K415" s="41"/>
      <c r="L415" s="41" t="s">
        <v>1139</v>
      </c>
      <c r="M415" s="41">
        <v>100002422</v>
      </c>
      <c r="N415" s="41" t="s">
        <v>1140</v>
      </c>
      <c r="O415" s="41"/>
      <c r="P415" s="24">
        <v>26490</v>
      </c>
      <c r="Q415" s="24">
        <v>19990</v>
      </c>
      <c r="R415" s="17">
        <f t="shared" si="22"/>
        <v>-0.24537561343903358</v>
      </c>
      <c r="S415" s="18">
        <v>343</v>
      </c>
      <c r="T415" s="18">
        <v>754</v>
      </c>
      <c r="U415" s="18">
        <f>T415*Q415</f>
        <v>15072460</v>
      </c>
      <c r="V415" s="19">
        <f t="shared" si="23"/>
        <v>2.1982507288629738</v>
      </c>
      <c r="W415" s="19">
        <f>IFERROR(U415/(S415*P415),"")</f>
        <v>1.6588536077754188</v>
      </c>
      <c r="X415" s="12">
        <v>128</v>
      </c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>
        <v>17</v>
      </c>
      <c r="AJ415" s="12">
        <v>4</v>
      </c>
      <c r="AK415" s="12"/>
      <c r="AL415" s="12"/>
      <c r="AM415" s="12"/>
      <c r="AN415" s="12"/>
      <c r="AO415" s="12"/>
      <c r="AP415" s="12"/>
      <c r="AQ415" s="12"/>
      <c r="AR415" s="12" t="e">
        <v>#N/A</v>
      </c>
      <c r="AS415" s="12" t="e">
        <v>#N/A</v>
      </c>
    </row>
    <row r="416" spans="1:45" x14ac:dyDescent="0.25">
      <c r="A416" s="13">
        <v>45540</v>
      </c>
      <c r="B416" s="13">
        <v>45546</v>
      </c>
      <c r="C416" s="12" t="s">
        <v>44</v>
      </c>
      <c r="D416" s="12" t="s">
        <v>45</v>
      </c>
      <c r="E416" s="12"/>
      <c r="F416" s="12"/>
      <c r="G416" s="41">
        <v>16</v>
      </c>
      <c r="H416" s="41" t="s">
        <v>1141</v>
      </c>
      <c r="I416" s="42">
        <v>4600697010113</v>
      </c>
      <c r="J416" s="41" t="s">
        <v>1142</v>
      </c>
      <c r="K416" s="41"/>
      <c r="L416" s="41" t="s">
        <v>1143</v>
      </c>
      <c r="M416" s="41">
        <v>100002422</v>
      </c>
      <c r="N416" s="41" t="s">
        <v>1140</v>
      </c>
      <c r="O416" s="41"/>
      <c r="P416" s="24">
        <v>23990</v>
      </c>
      <c r="Q416" s="24">
        <v>16990</v>
      </c>
      <c r="R416" s="17">
        <f t="shared" si="22"/>
        <v>-0.29178824510212586</v>
      </c>
      <c r="S416" s="18">
        <v>476</v>
      </c>
      <c r="T416" s="18">
        <v>644</v>
      </c>
      <c r="U416" s="18">
        <f>T416*Q416</f>
        <v>10941560</v>
      </c>
      <c r="V416" s="19">
        <f t="shared" si="23"/>
        <v>1.3529411764705883</v>
      </c>
      <c r="W416" s="19">
        <f>IFERROR(U416/(S416*P416),"")</f>
        <v>0.95816884486182974</v>
      </c>
      <c r="X416" s="12">
        <v>129</v>
      </c>
      <c r="Y416" s="12"/>
      <c r="Z416" s="12"/>
      <c r="AA416" s="12"/>
      <c r="AB416" s="12">
        <v>1</v>
      </c>
      <c r="AC416" s="12"/>
      <c r="AD416" s="12"/>
      <c r="AE416" s="12"/>
      <c r="AF416" s="12"/>
      <c r="AG416" s="12"/>
      <c r="AH416" s="12"/>
      <c r="AI416" s="12">
        <v>14</v>
      </c>
      <c r="AJ416" s="12">
        <v>4</v>
      </c>
      <c r="AK416" s="12"/>
      <c r="AL416" s="12"/>
      <c r="AM416" s="12"/>
      <c r="AN416" s="12"/>
      <c r="AO416" s="12"/>
      <c r="AP416" s="12"/>
      <c r="AQ416" s="12"/>
      <c r="AR416" s="12" t="e">
        <v>#N/A</v>
      </c>
      <c r="AS416" s="12" t="e">
        <v>#N/A</v>
      </c>
    </row>
    <row r="417" spans="1:45" x14ac:dyDescent="0.25">
      <c r="A417" s="13">
        <v>45540</v>
      </c>
      <c r="B417" s="13">
        <v>45546</v>
      </c>
      <c r="C417" s="12" t="s">
        <v>44</v>
      </c>
      <c r="D417" s="12" t="s">
        <v>45</v>
      </c>
      <c r="E417" s="12"/>
      <c r="F417" s="12"/>
      <c r="G417" s="41">
        <v>16</v>
      </c>
      <c r="H417" s="41" t="s">
        <v>1144</v>
      </c>
      <c r="I417" s="42">
        <v>4600697010120</v>
      </c>
      <c r="J417" s="41" t="s">
        <v>1145</v>
      </c>
      <c r="K417" s="41"/>
      <c r="L417" s="41" t="s">
        <v>1143</v>
      </c>
      <c r="M417" s="41">
        <v>100002422</v>
      </c>
      <c r="N417" s="41" t="s">
        <v>1140</v>
      </c>
      <c r="O417" s="41"/>
      <c r="P417" s="24">
        <v>43990</v>
      </c>
      <c r="Q417" s="24">
        <v>29990</v>
      </c>
      <c r="R417" s="17">
        <f t="shared" si="22"/>
        <v>-0.31825414867015234</v>
      </c>
      <c r="S417" s="18">
        <v>343</v>
      </c>
      <c r="T417" s="18">
        <v>1000</v>
      </c>
      <c r="U417" s="18">
        <f>T417*Q417</f>
        <v>29990000</v>
      </c>
      <c r="V417" s="19">
        <f t="shared" si="23"/>
        <v>2.9154518950437316</v>
      </c>
      <c r="W417" s="19">
        <f>IFERROR(U417/(S417*P417),"")</f>
        <v>1.9875972341978068</v>
      </c>
      <c r="X417" s="12">
        <v>129</v>
      </c>
      <c r="Y417" s="12"/>
      <c r="Z417" s="12"/>
      <c r="AA417" s="12"/>
      <c r="AB417" s="12"/>
      <c r="AC417" s="12"/>
      <c r="AD417" s="12"/>
      <c r="AE417" s="12"/>
      <c r="AF417" s="12"/>
      <c r="AG417" s="12"/>
      <c r="AH417" s="12">
        <v>1</v>
      </c>
      <c r="AI417" s="12">
        <v>17</v>
      </c>
      <c r="AJ417" s="12">
        <v>4</v>
      </c>
      <c r="AK417" s="12">
        <v>1</v>
      </c>
      <c r="AL417" s="12"/>
      <c r="AM417" s="12"/>
      <c r="AN417" s="12"/>
      <c r="AO417" s="12"/>
      <c r="AP417" s="12"/>
      <c r="AQ417" s="12"/>
      <c r="AR417" s="12" t="e">
        <v>#N/A</v>
      </c>
      <c r="AS417" s="12" t="e">
        <v>#N/A</v>
      </c>
    </row>
    <row r="418" spans="1:45" x14ac:dyDescent="0.25">
      <c r="A418" s="13">
        <v>45540</v>
      </c>
      <c r="B418" s="13">
        <v>45546</v>
      </c>
      <c r="C418" s="12" t="s">
        <v>44</v>
      </c>
      <c r="D418" s="12" t="s">
        <v>45</v>
      </c>
      <c r="E418" s="12"/>
      <c r="F418" s="12"/>
      <c r="G418" s="41">
        <v>16</v>
      </c>
      <c r="H418" s="41" t="s">
        <v>1146</v>
      </c>
      <c r="I418" s="42"/>
      <c r="J418" s="41" t="s">
        <v>1147</v>
      </c>
      <c r="K418" s="41"/>
      <c r="L418" s="41" t="s">
        <v>1148</v>
      </c>
      <c r="M418" s="41">
        <v>100004153</v>
      </c>
      <c r="N418" s="41" t="s">
        <v>1149</v>
      </c>
      <c r="O418" s="41"/>
      <c r="P418" s="24">
        <v>99990</v>
      </c>
      <c r="Q418" s="24">
        <v>79990</v>
      </c>
      <c r="R418" s="17">
        <f t="shared" si="22"/>
        <v>-0.20002000200019998</v>
      </c>
      <c r="S418" s="18">
        <v>22</v>
      </c>
      <c r="T418" s="18">
        <v>35</v>
      </c>
      <c r="U418" s="18">
        <f>T418*Q418</f>
        <v>2799650</v>
      </c>
      <c r="V418" s="19">
        <f t="shared" si="23"/>
        <v>1.5909090909090908</v>
      </c>
      <c r="W418" s="19">
        <f>IFERROR(U418/(S418*P418),"")</f>
        <v>1.2726954513633182</v>
      </c>
      <c r="X418" s="12">
        <v>101</v>
      </c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 t="e">
        <v>#N/A</v>
      </c>
      <c r="AJ418" s="12" t="e">
        <v>#N/A</v>
      </c>
      <c r="AK418" s="12"/>
      <c r="AL418" s="12"/>
      <c r="AM418" s="12"/>
      <c r="AN418" s="12"/>
      <c r="AO418" s="12"/>
      <c r="AP418" s="12"/>
      <c r="AQ418" s="12"/>
      <c r="AR418" s="12" t="e">
        <v>#N/A</v>
      </c>
      <c r="AS418" s="12" t="e">
        <v>#N/A</v>
      </c>
    </row>
    <row r="419" spans="1:45" x14ac:dyDescent="0.25">
      <c r="A419" s="13">
        <v>45540</v>
      </c>
      <c r="B419" s="13">
        <v>45546</v>
      </c>
      <c r="C419" s="12" t="s">
        <v>44</v>
      </c>
      <c r="D419" s="12" t="s">
        <v>45</v>
      </c>
      <c r="E419" s="12"/>
      <c r="F419" s="12"/>
      <c r="G419" s="41">
        <v>16</v>
      </c>
      <c r="H419" s="41" t="s">
        <v>1150</v>
      </c>
      <c r="I419" s="42"/>
      <c r="J419" s="41" t="s">
        <v>1151</v>
      </c>
      <c r="K419" s="41"/>
      <c r="L419" s="41" t="s">
        <v>1152</v>
      </c>
      <c r="M419" s="41">
        <v>200000351</v>
      </c>
      <c r="N419" s="41" t="s">
        <v>1029</v>
      </c>
      <c r="O419" s="41"/>
      <c r="P419" s="24">
        <v>41990</v>
      </c>
      <c r="Q419" s="24">
        <v>32990</v>
      </c>
      <c r="R419" s="17">
        <f t="shared" si="22"/>
        <v>-0.21433674684448678</v>
      </c>
      <c r="S419" s="18">
        <v>315</v>
      </c>
      <c r="T419" s="18">
        <v>1000</v>
      </c>
      <c r="U419" s="18">
        <f>T419*Q419</f>
        <v>32990000</v>
      </c>
      <c r="V419" s="19">
        <f t="shared" si="23"/>
        <v>3.1746031746031744</v>
      </c>
      <c r="W419" s="19">
        <f>IFERROR(U419/(S419*P419),"")</f>
        <v>2.4941690576365501</v>
      </c>
      <c r="X419" s="12">
        <v>125</v>
      </c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>
        <v>1</v>
      </c>
      <c r="AJ419" s="12" t="e">
        <v>#N/A</v>
      </c>
      <c r="AK419" s="12"/>
      <c r="AL419" s="12"/>
      <c r="AM419" s="12"/>
      <c r="AN419" s="12"/>
      <c r="AO419" s="12"/>
      <c r="AP419" s="12"/>
      <c r="AQ419" s="12"/>
      <c r="AR419" s="12" t="e">
        <v>#N/A</v>
      </c>
      <c r="AS419" s="12" t="e">
        <v>#N/A</v>
      </c>
    </row>
    <row r="420" spans="1:45" x14ac:dyDescent="0.25">
      <c r="A420" s="13">
        <v>45540</v>
      </c>
      <c r="B420" s="13">
        <v>45546</v>
      </c>
      <c r="C420" s="12" t="s">
        <v>44</v>
      </c>
      <c r="D420" s="12" t="s">
        <v>45</v>
      </c>
      <c r="E420" s="12"/>
      <c r="F420" s="12"/>
      <c r="G420" s="41">
        <v>16</v>
      </c>
      <c r="H420" s="41" t="s">
        <v>1153</v>
      </c>
      <c r="I420" s="42" t="s">
        <v>1154</v>
      </c>
      <c r="J420" s="41" t="s">
        <v>1155</v>
      </c>
      <c r="K420" s="41"/>
      <c r="L420" s="41" t="s">
        <v>1156</v>
      </c>
      <c r="M420" s="41">
        <v>200000210</v>
      </c>
      <c r="N420" s="41" t="s">
        <v>1157</v>
      </c>
      <c r="O420" s="41"/>
      <c r="P420" s="24">
        <v>41990</v>
      </c>
      <c r="Q420" s="24">
        <v>32990</v>
      </c>
      <c r="R420" s="17">
        <f t="shared" si="22"/>
        <v>-0.21433674684448678</v>
      </c>
      <c r="S420" s="18">
        <v>180</v>
      </c>
      <c r="T420" s="18">
        <v>400</v>
      </c>
      <c r="U420" s="18">
        <f>T420*Q420</f>
        <v>13196000</v>
      </c>
      <c r="V420" s="19">
        <f t="shared" si="23"/>
        <v>2.2222222222222223</v>
      </c>
      <c r="W420" s="19">
        <f>IFERROR(U420/(S420*P420),"")</f>
        <v>1.7459183403455849</v>
      </c>
      <c r="X420" s="12">
        <v>125</v>
      </c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>
        <v>1</v>
      </c>
      <c r="AJ420" s="12" t="e">
        <v>#N/A</v>
      </c>
      <c r="AK420" s="12"/>
      <c r="AL420" s="12"/>
      <c r="AM420" s="12"/>
      <c r="AN420" s="12"/>
      <c r="AO420" s="12"/>
      <c r="AP420" s="12"/>
      <c r="AQ420" s="12"/>
      <c r="AR420" s="12" t="e">
        <v>#N/A</v>
      </c>
      <c r="AS420" s="12" t="e">
        <v>#N/A</v>
      </c>
    </row>
    <row r="421" spans="1:45" x14ac:dyDescent="0.25">
      <c r="A421" s="13">
        <v>45540</v>
      </c>
      <c r="B421" s="13">
        <v>45546</v>
      </c>
      <c r="C421" s="12" t="s">
        <v>44</v>
      </c>
      <c r="D421" s="12" t="s">
        <v>45</v>
      </c>
      <c r="E421" s="33" t="s">
        <v>1158</v>
      </c>
      <c r="F421" s="33" t="s">
        <v>1159</v>
      </c>
      <c r="G421" s="41">
        <v>20</v>
      </c>
      <c r="H421" s="41" t="s">
        <v>1160</v>
      </c>
      <c r="I421" s="42"/>
      <c r="J421" s="41" t="s">
        <v>1161</v>
      </c>
      <c r="K421" s="41"/>
      <c r="L421" s="41" t="s">
        <v>1162</v>
      </c>
      <c r="M421" s="41">
        <v>200000351</v>
      </c>
      <c r="N421" s="41" t="s">
        <v>1029</v>
      </c>
      <c r="O421" s="41" t="s">
        <v>1163</v>
      </c>
      <c r="P421" s="24">
        <v>44990</v>
      </c>
      <c r="Q421" s="24">
        <f>P421*0.57</f>
        <v>25644.3</v>
      </c>
      <c r="R421" s="17">
        <f t="shared" si="22"/>
        <v>-0.43000000000000005</v>
      </c>
      <c r="S421" s="18">
        <v>210</v>
      </c>
      <c r="T421" s="18">
        <f>S421*4.2</f>
        <v>882</v>
      </c>
      <c r="U421" s="18">
        <f>T421*Q421</f>
        <v>22618272.599999998</v>
      </c>
      <c r="V421" s="19">
        <f t="shared" si="23"/>
        <v>4.2</v>
      </c>
      <c r="W421" s="19">
        <f>IFERROR(U421/(S421*P421),"")</f>
        <v>2.3939999999999997</v>
      </c>
      <c r="X421" s="12">
        <v>129</v>
      </c>
      <c r="Y421" s="12"/>
      <c r="Z421" s="12"/>
      <c r="AA421" s="12"/>
      <c r="AB421" s="12"/>
      <c r="AC421" s="12" t="s">
        <v>541</v>
      </c>
      <c r="AD421" s="29" t="s">
        <v>187</v>
      </c>
      <c r="AE421" s="12"/>
      <c r="AF421" s="12"/>
      <c r="AG421" s="12"/>
      <c r="AH421" s="12"/>
      <c r="AI421" s="12">
        <v>1</v>
      </c>
      <c r="AJ421" s="12">
        <v>2</v>
      </c>
      <c r="AK421" s="12"/>
      <c r="AL421" s="12"/>
      <c r="AM421" s="12"/>
      <c r="AN421" s="12"/>
      <c r="AO421" s="12"/>
      <c r="AP421" s="12"/>
      <c r="AQ421" s="12"/>
      <c r="AR421" s="12" t="e">
        <v>#N/A</v>
      </c>
      <c r="AS421" s="12" t="e">
        <v>#N/A</v>
      </c>
    </row>
    <row r="422" spans="1:45" x14ac:dyDescent="0.25">
      <c r="A422" s="13">
        <v>45540</v>
      </c>
      <c r="B422" s="13">
        <v>45546</v>
      </c>
      <c r="C422" s="12" t="s">
        <v>44</v>
      </c>
      <c r="D422" s="12" t="s">
        <v>45</v>
      </c>
      <c r="E422" s="33" t="s">
        <v>1158</v>
      </c>
      <c r="F422" s="33" t="s">
        <v>1159</v>
      </c>
      <c r="G422" s="41">
        <v>20</v>
      </c>
      <c r="H422" s="41" t="s">
        <v>1164</v>
      </c>
      <c r="I422" s="42"/>
      <c r="J422" s="41" t="s">
        <v>1165</v>
      </c>
      <c r="K422" s="41"/>
      <c r="L422" s="41" t="s">
        <v>1162</v>
      </c>
      <c r="M422" s="41">
        <v>200000351</v>
      </c>
      <c r="N422" s="41" t="s">
        <v>1029</v>
      </c>
      <c r="O422" s="41" t="s">
        <v>1163</v>
      </c>
      <c r="P422" s="24">
        <v>44990</v>
      </c>
      <c r="Q422" s="24">
        <f>P422*0.57</f>
        <v>25644.3</v>
      </c>
      <c r="R422" s="17">
        <f t="shared" si="22"/>
        <v>-0.43000000000000005</v>
      </c>
      <c r="S422" s="18">
        <v>260</v>
      </c>
      <c r="T422" s="18">
        <f t="shared" ref="T422:T431" si="24">S422*4.2</f>
        <v>1092</v>
      </c>
      <c r="U422" s="18">
        <f>T422*Q422</f>
        <v>28003575.599999998</v>
      </c>
      <c r="V422" s="19">
        <f t="shared" si="23"/>
        <v>4.2</v>
      </c>
      <c r="W422" s="19">
        <f>IFERROR(U422/(S422*P422),"")</f>
        <v>2.3939999999999997</v>
      </c>
      <c r="X422" s="12">
        <v>129</v>
      </c>
      <c r="Y422" s="12"/>
      <c r="Z422" s="12"/>
      <c r="AA422" s="12"/>
      <c r="AB422" s="12"/>
      <c r="AC422" s="12" t="s">
        <v>541</v>
      </c>
      <c r="AD422" s="29" t="s">
        <v>187</v>
      </c>
      <c r="AE422" s="12"/>
      <c r="AF422" s="12"/>
      <c r="AG422" s="12"/>
      <c r="AH422" s="12"/>
      <c r="AI422" s="12">
        <v>16</v>
      </c>
      <c r="AJ422" s="12">
        <v>4</v>
      </c>
      <c r="AK422" s="12"/>
      <c r="AL422" s="12"/>
      <c r="AM422" s="12"/>
      <c r="AN422" s="12"/>
      <c r="AO422" s="12"/>
      <c r="AP422" s="12"/>
      <c r="AQ422" s="12"/>
      <c r="AR422" s="12" t="e">
        <v>#N/A</v>
      </c>
      <c r="AS422" s="12" t="e">
        <v>#N/A</v>
      </c>
    </row>
    <row r="423" spans="1:45" x14ac:dyDescent="0.25">
      <c r="A423" s="13">
        <v>45540</v>
      </c>
      <c r="B423" s="13">
        <v>45546</v>
      </c>
      <c r="C423" s="12" t="s">
        <v>44</v>
      </c>
      <c r="D423" s="12" t="s">
        <v>45</v>
      </c>
      <c r="E423" s="33" t="s">
        <v>1158</v>
      </c>
      <c r="F423" s="33" t="s">
        <v>1159</v>
      </c>
      <c r="G423" s="41">
        <v>20</v>
      </c>
      <c r="H423" s="41" t="s">
        <v>1166</v>
      </c>
      <c r="I423" s="42"/>
      <c r="J423" s="41" t="s">
        <v>1167</v>
      </c>
      <c r="K423" s="41"/>
      <c r="L423" s="41" t="s">
        <v>1162</v>
      </c>
      <c r="M423" s="41">
        <v>200000351</v>
      </c>
      <c r="N423" s="41" t="s">
        <v>1029</v>
      </c>
      <c r="O423" s="41" t="s">
        <v>1163</v>
      </c>
      <c r="P423" s="24">
        <v>44990</v>
      </c>
      <c r="Q423" s="24">
        <f>P423*0.57</f>
        <v>25644.3</v>
      </c>
      <c r="R423" s="17">
        <f t="shared" si="22"/>
        <v>-0.43000000000000005</v>
      </c>
      <c r="S423" s="18">
        <v>135</v>
      </c>
      <c r="T423" s="18">
        <f t="shared" si="24"/>
        <v>567</v>
      </c>
      <c r="U423" s="18">
        <f>T423*Q423</f>
        <v>14540318.1</v>
      </c>
      <c r="V423" s="19">
        <f t="shared" si="23"/>
        <v>4.2</v>
      </c>
      <c r="W423" s="19">
        <f>IFERROR(U423/(S423*P423),"")</f>
        <v>2.3940000000000001</v>
      </c>
      <c r="X423" s="12">
        <v>129</v>
      </c>
      <c r="Y423" s="12"/>
      <c r="Z423" s="12"/>
      <c r="AA423" s="12"/>
      <c r="AB423" s="12"/>
      <c r="AC423" s="12"/>
      <c r="AD423" s="29" t="s">
        <v>187</v>
      </c>
      <c r="AE423" s="12"/>
      <c r="AF423" s="12"/>
      <c r="AG423" s="12"/>
      <c r="AH423" s="12"/>
      <c r="AI423" s="12">
        <v>2</v>
      </c>
      <c r="AJ423" s="12">
        <v>4</v>
      </c>
      <c r="AK423" s="12"/>
      <c r="AL423" s="12"/>
      <c r="AM423" s="12"/>
      <c r="AN423" s="12"/>
      <c r="AO423" s="12"/>
      <c r="AP423" s="12"/>
      <c r="AQ423" s="12"/>
      <c r="AR423" s="12" t="e">
        <v>#N/A</v>
      </c>
      <c r="AS423" s="12" t="e">
        <v>#N/A</v>
      </c>
    </row>
    <row r="424" spans="1:45" x14ac:dyDescent="0.25">
      <c r="A424" s="13">
        <v>45540</v>
      </c>
      <c r="B424" s="13">
        <v>45546</v>
      </c>
      <c r="C424" s="12" t="s">
        <v>44</v>
      </c>
      <c r="D424" s="12" t="s">
        <v>45</v>
      </c>
      <c r="E424" s="33" t="s">
        <v>1158</v>
      </c>
      <c r="F424" s="33" t="s">
        <v>1159</v>
      </c>
      <c r="G424" s="41">
        <v>20</v>
      </c>
      <c r="H424" s="41" t="s">
        <v>1168</v>
      </c>
      <c r="I424" s="42"/>
      <c r="J424" s="41" t="s">
        <v>1169</v>
      </c>
      <c r="K424" s="41"/>
      <c r="L424" s="41" t="s">
        <v>1162</v>
      </c>
      <c r="M424" s="41">
        <v>200000351</v>
      </c>
      <c r="N424" s="41" t="s">
        <v>1029</v>
      </c>
      <c r="O424" s="41" t="s">
        <v>1163</v>
      </c>
      <c r="P424" s="24">
        <v>44990</v>
      </c>
      <c r="Q424" s="24">
        <f>P424*0.57</f>
        <v>25644.3</v>
      </c>
      <c r="R424" s="17">
        <f t="shared" si="22"/>
        <v>-0.43000000000000005</v>
      </c>
      <c r="S424" s="18">
        <v>100</v>
      </c>
      <c r="T424" s="18">
        <f t="shared" si="24"/>
        <v>420</v>
      </c>
      <c r="U424" s="18">
        <f>T424*Q424</f>
        <v>10770606</v>
      </c>
      <c r="V424" s="19">
        <f t="shared" si="23"/>
        <v>4.2</v>
      </c>
      <c r="W424" s="19">
        <f>IFERROR(U424/(S424*P424),"")</f>
        <v>2.3940000000000001</v>
      </c>
      <c r="X424" s="12">
        <v>129</v>
      </c>
      <c r="Y424" s="12"/>
      <c r="Z424" s="12"/>
      <c r="AA424" s="12"/>
      <c r="AB424" s="12"/>
      <c r="AC424" s="12"/>
      <c r="AD424" s="29" t="s">
        <v>187</v>
      </c>
      <c r="AE424" s="12"/>
      <c r="AF424" s="12"/>
      <c r="AG424" s="12"/>
      <c r="AH424" s="12"/>
      <c r="AI424" s="12">
        <v>2</v>
      </c>
      <c r="AJ424" s="12">
        <v>4</v>
      </c>
      <c r="AK424" s="12"/>
      <c r="AL424" s="12"/>
      <c r="AM424" s="12"/>
      <c r="AN424" s="12"/>
      <c r="AO424" s="12"/>
      <c r="AP424" s="12"/>
      <c r="AQ424" s="12"/>
      <c r="AR424" s="12" t="e">
        <v>#N/A</v>
      </c>
      <c r="AS424" s="12" t="e">
        <v>#N/A</v>
      </c>
    </row>
    <row r="425" spans="1:45" x14ac:dyDescent="0.25">
      <c r="A425" s="13">
        <v>45540</v>
      </c>
      <c r="B425" s="13">
        <v>45546</v>
      </c>
      <c r="C425" s="12" t="s">
        <v>44</v>
      </c>
      <c r="D425" s="12" t="s">
        <v>45</v>
      </c>
      <c r="E425" s="33" t="s">
        <v>1158</v>
      </c>
      <c r="F425" s="33" t="s">
        <v>1159</v>
      </c>
      <c r="G425" s="41">
        <v>20</v>
      </c>
      <c r="H425" s="41" t="s">
        <v>1170</v>
      </c>
      <c r="I425" s="42"/>
      <c r="J425" s="41" t="s">
        <v>1171</v>
      </c>
      <c r="K425" s="41"/>
      <c r="L425" s="41" t="s">
        <v>1162</v>
      </c>
      <c r="M425" s="41">
        <v>200000351</v>
      </c>
      <c r="N425" s="41" t="s">
        <v>1029</v>
      </c>
      <c r="O425" s="41" t="s">
        <v>1163</v>
      </c>
      <c r="P425" s="24">
        <v>44990</v>
      </c>
      <c r="Q425" s="24">
        <f>P425*0.57</f>
        <v>25644.3</v>
      </c>
      <c r="R425" s="17">
        <f t="shared" si="22"/>
        <v>-0.43000000000000005</v>
      </c>
      <c r="S425" s="18">
        <v>120</v>
      </c>
      <c r="T425" s="18">
        <f t="shared" si="24"/>
        <v>504</v>
      </c>
      <c r="U425" s="18">
        <f>T425*Q425</f>
        <v>12924727.199999999</v>
      </c>
      <c r="V425" s="19">
        <f t="shared" si="23"/>
        <v>4.2</v>
      </c>
      <c r="W425" s="19">
        <f>IFERROR(U425/(S425*P425),"")</f>
        <v>2.3939999999999997</v>
      </c>
      <c r="X425" s="12">
        <v>129</v>
      </c>
      <c r="Y425" s="12"/>
      <c r="Z425" s="12"/>
      <c r="AA425" s="12"/>
      <c r="AB425" s="12"/>
      <c r="AC425" s="12"/>
      <c r="AD425" s="29" t="s">
        <v>187</v>
      </c>
      <c r="AE425" s="12"/>
      <c r="AF425" s="12"/>
      <c r="AG425" s="12"/>
      <c r="AH425" s="12"/>
      <c r="AI425" s="12">
        <v>2</v>
      </c>
      <c r="AJ425" s="12">
        <v>4</v>
      </c>
      <c r="AK425" s="12"/>
      <c r="AL425" s="12"/>
      <c r="AM425" s="12"/>
      <c r="AN425" s="12"/>
      <c r="AO425" s="12"/>
      <c r="AP425" s="12"/>
      <c r="AQ425" s="12"/>
      <c r="AR425" s="12" t="e">
        <v>#N/A</v>
      </c>
      <c r="AS425" s="12" t="e">
        <v>#N/A</v>
      </c>
    </row>
    <row r="426" spans="1:45" x14ac:dyDescent="0.25">
      <c r="A426" s="13">
        <v>45540</v>
      </c>
      <c r="B426" s="13">
        <v>45546</v>
      </c>
      <c r="C426" s="12" t="s">
        <v>44</v>
      </c>
      <c r="D426" s="12" t="s">
        <v>45</v>
      </c>
      <c r="E426" s="33" t="s">
        <v>1158</v>
      </c>
      <c r="F426" s="33" t="s">
        <v>1159</v>
      </c>
      <c r="G426" s="41">
        <v>20</v>
      </c>
      <c r="H426" s="41" t="s">
        <v>1172</v>
      </c>
      <c r="I426" s="42"/>
      <c r="J426" s="41" t="s">
        <v>1173</v>
      </c>
      <c r="K426" s="41"/>
      <c r="L426" s="41" t="s">
        <v>1162</v>
      </c>
      <c r="M426" s="41">
        <v>200000351</v>
      </c>
      <c r="N426" s="41" t="s">
        <v>1029</v>
      </c>
      <c r="O426" s="41" t="s">
        <v>1163</v>
      </c>
      <c r="P426" s="24">
        <v>34490</v>
      </c>
      <c r="Q426" s="24">
        <f t="shared" ref="Q426:Q431" si="25">P426*0.47</f>
        <v>16210.3</v>
      </c>
      <c r="R426" s="17">
        <f t="shared" si="22"/>
        <v>-0.53</v>
      </c>
      <c r="S426" s="18">
        <v>60</v>
      </c>
      <c r="T426" s="18">
        <f t="shared" si="24"/>
        <v>252</v>
      </c>
      <c r="U426" s="18">
        <f>T426*Q426</f>
        <v>4084995.5999999996</v>
      </c>
      <c r="V426" s="19">
        <f t="shared" si="23"/>
        <v>4.2</v>
      </c>
      <c r="W426" s="19">
        <f>IFERROR(U426/(S426*P426),"")</f>
        <v>1.9739999999999998</v>
      </c>
      <c r="X426" s="12">
        <v>36</v>
      </c>
      <c r="Y426" s="12"/>
      <c r="Z426" s="12"/>
      <c r="AA426" s="12"/>
      <c r="AB426" s="12"/>
      <c r="AC426" s="12"/>
      <c r="AD426" s="29" t="s">
        <v>187</v>
      </c>
      <c r="AE426" s="12"/>
      <c r="AF426" s="12"/>
      <c r="AG426" s="12"/>
      <c r="AH426" s="12"/>
      <c r="AI426" s="12" t="e">
        <v>#N/A</v>
      </c>
      <c r="AJ426" s="12" t="e">
        <v>#N/A</v>
      </c>
      <c r="AK426" s="12"/>
      <c r="AL426" s="12"/>
      <c r="AM426" s="12"/>
      <c r="AN426" s="12"/>
      <c r="AO426" s="12"/>
      <c r="AP426" s="12"/>
      <c r="AQ426" s="12"/>
      <c r="AR426" s="12" t="e">
        <v>#N/A</v>
      </c>
      <c r="AS426" s="12" t="e">
        <v>#N/A</v>
      </c>
    </row>
    <row r="427" spans="1:45" x14ac:dyDescent="0.25">
      <c r="A427" s="13">
        <v>45540</v>
      </c>
      <c r="B427" s="13">
        <v>45546</v>
      </c>
      <c r="C427" s="12" t="s">
        <v>44</v>
      </c>
      <c r="D427" s="12" t="s">
        <v>45</v>
      </c>
      <c r="E427" s="33" t="s">
        <v>1158</v>
      </c>
      <c r="F427" s="33" t="s">
        <v>1159</v>
      </c>
      <c r="G427" s="41">
        <v>20</v>
      </c>
      <c r="H427" s="41" t="s">
        <v>1174</v>
      </c>
      <c r="I427" s="42"/>
      <c r="J427" s="41" t="s">
        <v>1175</v>
      </c>
      <c r="K427" s="41"/>
      <c r="L427" s="41" t="s">
        <v>1162</v>
      </c>
      <c r="M427" s="41">
        <v>200000351</v>
      </c>
      <c r="N427" s="41" t="s">
        <v>1029</v>
      </c>
      <c r="O427" s="41" t="s">
        <v>1163</v>
      </c>
      <c r="P427" s="24">
        <v>34490</v>
      </c>
      <c r="Q427" s="24">
        <f t="shared" si="25"/>
        <v>16210.3</v>
      </c>
      <c r="R427" s="17">
        <f t="shared" si="22"/>
        <v>-0.53</v>
      </c>
      <c r="S427" s="18">
        <v>30</v>
      </c>
      <c r="T427" s="18">
        <f t="shared" si="24"/>
        <v>126</v>
      </c>
      <c r="U427" s="18">
        <f>T427*Q427</f>
        <v>2042497.7999999998</v>
      </c>
      <c r="V427" s="19">
        <f t="shared" si="23"/>
        <v>4.2</v>
      </c>
      <c r="W427" s="19">
        <f>IFERROR(U427/(S427*P427),"")</f>
        <v>1.9739999999999998</v>
      </c>
      <c r="X427" s="12">
        <v>23</v>
      </c>
      <c r="Y427" s="12"/>
      <c r="Z427" s="12"/>
      <c r="AA427" s="12"/>
      <c r="AB427" s="12"/>
      <c r="AC427" s="12"/>
      <c r="AD427" s="29" t="s">
        <v>187</v>
      </c>
      <c r="AE427" s="12"/>
      <c r="AF427" s="12"/>
      <c r="AG427" s="12"/>
      <c r="AH427" s="12"/>
      <c r="AI427" s="12" t="e">
        <v>#N/A</v>
      </c>
      <c r="AJ427" s="12" t="e">
        <v>#N/A</v>
      </c>
      <c r="AK427" s="12"/>
      <c r="AL427" s="12"/>
      <c r="AM427" s="12"/>
      <c r="AN427" s="12"/>
      <c r="AO427" s="12"/>
      <c r="AP427" s="12"/>
      <c r="AQ427" s="12"/>
      <c r="AR427" s="12" t="e">
        <v>#N/A</v>
      </c>
      <c r="AS427" s="12" t="e">
        <v>#N/A</v>
      </c>
    </row>
    <row r="428" spans="1:45" x14ac:dyDescent="0.25">
      <c r="A428" s="13">
        <v>45540</v>
      </c>
      <c r="B428" s="13">
        <v>45546</v>
      </c>
      <c r="C428" s="12" t="s">
        <v>44</v>
      </c>
      <c r="D428" s="12" t="s">
        <v>45</v>
      </c>
      <c r="E428" s="33" t="s">
        <v>1158</v>
      </c>
      <c r="F428" s="33" t="s">
        <v>1159</v>
      </c>
      <c r="G428" s="41">
        <v>20</v>
      </c>
      <c r="H428" s="41" t="s">
        <v>1176</v>
      </c>
      <c r="I428" s="42"/>
      <c r="J428" s="41" t="s">
        <v>1177</v>
      </c>
      <c r="K428" s="41"/>
      <c r="L428" s="41" t="s">
        <v>1162</v>
      </c>
      <c r="M428" s="41">
        <v>200000351</v>
      </c>
      <c r="N428" s="41" t="s">
        <v>1029</v>
      </c>
      <c r="O428" s="41" t="s">
        <v>1163</v>
      </c>
      <c r="P428" s="24">
        <v>34490</v>
      </c>
      <c r="Q428" s="24">
        <f t="shared" si="25"/>
        <v>16210.3</v>
      </c>
      <c r="R428" s="17">
        <f t="shared" si="22"/>
        <v>-0.53</v>
      </c>
      <c r="S428" s="18">
        <v>40</v>
      </c>
      <c r="T428" s="18">
        <f t="shared" si="24"/>
        <v>168</v>
      </c>
      <c r="U428" s="18">
        <f>T428*Q428</f>
        <v>2723330.4</v>
      </c>
      <c r="V428" s="19">
        <f t="shared" si="23"/>
        <v>4.2</v>
      </c>
      <c r="W428" s="19">
        <f>IFERROR(U428/(S428*P428),"")</f>
        <v>1.974</v>
      </c>
      <c r="X428" s="12">
        <v>99</v>
      </c>
      <c r="Y428" s="12"/>
      <c r="Z428" s="12"/>
      <c r="AA428" s="12"/>
      <c r="AB428" s="12"/>
      <c r="AC428" s="12"/>
      <c r="AD428" s="29" t="s">
        <v>187</v>
      </c>
      <c r="AE428" s="12"/>
      <c r="AF428" s="12"/>
      <c r="AG428" s="12"/>
      <c r="AH428" s="12"/>
      <c r="AI428" s="12" t="e">
        <v>#N/A</v>
      </c>
      <c r="AJ428" s="12" t="e">
        <v>#N/A</v>
      </c>
      <c r="AK428" s="12"/>
      <c r="AL428" s="12"/>
      <c r="AM428" s="12"/>
      <c r="AN428" s="12"/>
      <c r="AO428" s="12"/>
      <c r="AP428" s="12"/>
      <c r="AQ428" s="12"/>
      <c r="AR428" s="12" t="e">
        <v>#N/A</v>
      </c>
      <c r="AS428" s="12" t="e">
        <v>#N/A</v>
      </c>
    </row>
    <row r="429" spans="1:45" x14ac:dyDescent="0.25">
      <c r="A429" s="13">
        <v>45540</v>
      </c>
      <c r="B429" s="13">
        <v>45546</v>
      </c>
      <c r="C429" s="12" t="s">
        <v>44</v>
      </c>
      <c r="D429" s="12" t="s">
        <v>45</v>
      </c>
      <c r="E429" s="33" t="s">
        <v>1158</v>
      </c>
      <c r="F429" s="33" t="s">
        <v>1159</v>
      </c>
      <c r="G429" s="41">
        <v>20</v>
      </c>
      <c r="H429" s="41" t="s">
        <v>1178</v>
      </c>
      <c r="I429" s="42"/>
      <c r="J429" s="41" t="s">
        <v>1179</v>
      </c>
      <c r="K429" s="41"/>
      <c r="L429" s="41" t="s">
        <v>1162</v>
      </c>
      <c r="M429" s="41">
        <v>200000351</v>
      </c>
      <c r="N429" s="41" t="s">
        <v>1029</v>
      </c>
      <c r="O429" s="41" t="s">
        <v>1163</v>
      </c>
      <c r="P429" s="24">
        <v>34490</v>
      </c>
      <c r="Q429" s="24">
        <f t="shared" si="25"/>
        <v>16210.3</v>
      </c>
      <c r="R429" s="17">
        <f t="shared" si="22"/>
        <v>-0.53</v>
      </c>
      <c r="S429" s="18">
        <v>90</v>
      </c>
      <c r="T429" s="18">
        <f t="shared" si="24"/>
        <v>378</v>
      </c>
      <c r="U429" s="18">
        <f>T429*Q429</f>
        <v>6127493.3999999994</v>
      </c>
      <c r="V429" s="19">
        <f t="shared" si="23"/>
        <v>4.2</v>
      </c>
      <c r="W429" s="19">
        <f>IFERROR(U429/(S429*P429),"")</f>
        <v>1.9739999999999998</v>
      </c>
      <c r="X429" s="12">
        <v>121</v>
      </c>
      <c r="Y429" s="12"/>
      <c r="Z429" s="12"/>
      <c r="AA429" s="12"/>
      <c r="AB429" s="12"/>
      <c r="AC429" s="12"/>
      <c r="AD429" s="29" t="s">
        <v>187</v>
      </c>
      <c r="AE429" s="12"/>
      <c r="AF429" s="12"/>
      <c r="AG429" s="12"/>
      <c r="AH429" s="12"/>
      <c r="AI429" s="12">
        <v>1</v>
      </c>
      <c r="AJ429" s="12" t="e">
        <v>#N/A</v>
      </c>
      <c r="AK429" s="12"/>
      <c r="AL429" s="12"/>
      <c r="AM429" s="12"/>
      <c r="AN429" s="12"/>
      <c r="AO429" s="12"/>
      <c r="AP429" s="12"/>
      <c r="AQ429" s="12"/>
      <c r="AR429" s="12" t="e">
        <v>#N/A</v>
      </c>
      <c r="AS429" s="12" t="e">
        <v>#N/A</v>
      </c>
    </row>
    <row r="430" spans="1:45" x14ac:dyDescent="0.25">
      <c r="A430" s="13">
        <v>45540</v>
      </c>
      <c r="B430" s="13">
        <v>45546</v>
      </c>
      <c r="C430" s="12" t="s">
        <v>44</v>
      </c>
      <c r="D430" s="12" t="s">
        <v>45</v>
      </c>
      <c r="E430" s="33" t="s">
        <v>1158</v>
      </c>
      <c r="F430" s="33" t="s">
        <v>1159</v>
      </c>
      <c r="G430" s="41">
        <v>20</v>
      </c>
      <c r="H430" s="41" t="s">
        <v>1180</v>
      </c>
      <c r="I430" s="42"/>
      <c r="J430" s="41" t="s">
        <v>1181</v>
      </c>
      <c r="K430" s="41"/>
      <c r="L430" s="41" t="s">
        <v>1162</v>
      </c>
      <c r="M430" s="41">
        <v>200000351</v>
      </c>
      <c r="N430" s="41" t="s">
        <v>1029</v>
      </c>
      <c r="O430" s="41" t="s">
        <v>1163</v>
      </c>
      <c r="P430" s="24">
        <v>46490</v>
      </c>
      <c r="Q430" s="24">
        <f t="shared" si="25"/>
        <v>21850.3</v>
      </c>
      <c r="R430" s="17">
        <f t="shared" si="22"/>
        <v>-0.53</v>
      </c>
      <c r="S430" s="18">
        <v>80</v>
      </c>
      <c r="T430" s="18">
        <f t="shared" si="24"/>
        <v>336</v>
      </c>
      <c r="U430" s="18">
        <f>T430*Q430</f>
        <v>7341700.7999999998</v>
      </c>
      <c r="V430" s="19">
        <f t="shared" si="23"/>
        <v>4.2</v>
      </c>
      <c r="W430" s="19">
        <f>IFERROR(U430/(S430*P430),"")</f>
        <v>1.974</v>
      </c>
      <c r="X430" s="12">
        <v>99</v>
      </c>
      <c r="Y430" s="12"/>
      <c r="Z430" s="12"/>
      <c r="AA430" s="12"/>
      <c r="AB430" s="12"/>
      <c r="AC430" s="12"/>
      <c r="AD430" s="29" t="s">
        <v>187</v>
      </c>
      <c r="AE430" s="12"/>
      <c r="AF430" s="12"/>
      <c r="AG430" s="12"/>
      <c r="AH430" s="12"/>
      <c r="AI430" s="12" t="e">
        <v>#N/A</v>
      </c>
      <c r="AJ430" s="12" t="e">
        <v>#N/A</v>
      </c>
      <c r="AK430" s="12"/>
      <c r="AL430" s="12"/>
      <c r="AM430" s="12"/>
      <c r="AN430" s="12"/>
      <c r="AO430" s="12"/>
      <c r="AP430" s="12"/>
      <c r="AQ430" s="12"/>
      <c r="AR430" s="12" t="e">
        <v>#N/A</v>
      </c>
      <c r="AS430" s="12" t="e">
        <v>#N/A</v>
      </c>
    </row>
    <row r="431" spans="1:45" x14ac:dyDescent="0.25">
      <c r="A431" s="13">
        <v>45540</v>
      </c>
      <c r="B431" s="13">
        <v>45546</v>
      </c>
      <c r="C431" s="12" t="s">
        <v>44</v>
      </c>
      <c r="D431" s="12" t="s">
        <v>45</v>
      </c>
      <c r="E431" s="33" t="s">
        <v>1158</v>
      </c>
      <c r="F431" s="33" t="s">
        <v>1159</v>
      </c>
      <c r="G431" s="41">
        <v>20</v>
      </c>
      <c r="H431" s="41" t="s">
        <v>1182</v>
      </c>
      <c r="I431" s="42"/>
      <c r="J431" s="41" t="s">
        <v>1183</v>
      </c>
      <c r="K431" s="41"/>
      <c r="L431" s="41" t="s">
        <v>1162</v>
      </c>
      <c r="M431" s="41">
        <v>200000351</v>
      </c>
      <c r="N431" s="41" t="s">
        <v>1029</v>
      </c>
      <c r="O431" s="41" t="s">
        <v>1163</v>
      </c>
      <c r="P431" s="24">
        <v>46490</v>
      </c>
      <c r="Q431" s="24">
        <f t="shared" si="25"/>
        <v>21850.3</v>
      </c>
      <c r="R431" s="17">
        <f t="shared" si="22"/>
        <v>-0.53</v>
      </c>
      <c r="S431" s="18">
        <v>110</v>
      </c>
      <c r="T431" s="18">
        <f t="shared" si="24"/>
        <v>462</v>
      </c>
      <c r="U431" s="18">
        <f>T431*Q431</f>
        <v>10094838.6</v>
      </c>
      <c r="V431" s="19">
        <f t="shared" si="23"/>
        <v>4.2</v>
      </c>
      <c r="W431" s="19">
        <f>IFERROR(U431/(S431*P431),"")</f>
        <v>1.974</v>
      </c>
      <c r="X431" s="12">
        <v>99</v>
      </c>
      <c r="Y431" s="12"/>
      <c r="Z431" s="12"/>
      <c r="AA431" s="12"/>
      <c r="AB431" s="12"/>
      <c r="AC431" s="12"/>
      <c r="AD431" s="29" t="s">
        <v>187</v>
      </c>
      <c r="AE431" s="12"/>
      <c r="AF431" s="12"/>
      <c r="AG431" s="12"/>
      <c r="AH431" s="12"/>
      <c r="AI431" s="12">
        <v>16</v>
      </c>
      <c r="AJ431" s="12">
        <v>4</v>
      </c>
      <c r="AK431" s="12"/>
      <c r="AL431" s="12"/>
      <c r="AM431" s="12"/>
      <c r="AN431" s="12"/>
      <c r="AO431" s="12"/>
      <c r="AP431" s="12"/>
      <c r="AQ431" s="12"/>
      <c r="AR431" s="12" t="e">
        <v>#N/A</v>
      </c>
      <c r="AS431" s="12" t="e">
        <v>#N/A</v>
      </c>
    </row>
    <row r="432" spans="1:45" x14ac:dyDescent="0.25">
      <c r="A432" s="13">
        <v>45540</v>
      </c>
      <c r="B432" s="13">
        <v>45546</v>
      </c>
      <c r="C432" s="12" t="s">
        <v>105</v>
      </c>
      <c r="D432" s="12" t="s">
        <v>106</v>
      </c>
      <c r="E432" s="12"/>
      <c r="F432" s="12"/>
      <c r="G432" s="26">
        <v>27</v>
      </c>
      <c r="H432" s="26" t="s">
        <v>1184</v>
      </c>
      <c r="I432" s="40">
        <v>5740900108721</v>
      </c>
      <c r="J432" s="26" t="s">
        <v>1185</v>
      </c>
      <c r="K432" s="26">
        <v>0.15</v>
      </c>
      <c r="L432" s="26" t="s">
        <v>1186</v>
      </c>
      <c r="M432" s="26">
        <v>900000009</v>
      </c>
      <c r="N432" s="26" t="s">
        <v>634</v>
      </c>
      <c r="O432" s="26" t="s">
        <v>1187</v>
      </c>
      <c r="P432" s="24">
        <v>75990</v>
      </c>
      <c r="Q432" s="24">
        <v>59990</v>
      </c>
      <c r="R432" s="17">
        <f t="shared" si="22"/>
        <v>-0.21055402026582448</v>
      </c>
      <c r="S432" s="18">
        <v>700</v>
      </c>
      <c r="T432" s="18">
        <v>3000</v>
      </c>
      <c r="U432" s="18">
        <f>T432*Q432</f>
        <v>179970000</v>
      </c>
      <c r="V432" s="19">
        <f t="shared" si="23"/>
        <v>4.2857142857142856</v>
      </c>
      <c r="W432" s="19">
        <f>IFERROR(U432/(S432*P432),"")</f>
        <v>3.3833399131464668</v>
      </c>
      <c r="X432" s="12">
        <v>123</v>
      </c>
      <c r="Y432" s="12"/>
      <c r="Z432" s="12"/>
      <c r="AA432" s="12">
        <v>1</v>
      </c>
      <c r="AB432" s="12"/>
      <c r="AC432" s="12"/>
      <c r="AD432" s="12"/>
      <c r="AE432" s="12"/>
      <c r="AF432" s="12"/>
      <c r="AG432" s="12"/>
      <c r="AH432" s="12"/>
      <c r="AI432" s="12">
        <v>10</v>
      </c>
      <c r="AJ432" s="12">
        <v>1</v>
      </c>
      <c r="AK432" s="12"/>
      <c r="AL432" s="12"/>
      <c r="AM432" s="12"/>
      <c r="AN432" s="12"/>
      <c r="AO432" s="12"/>
      <c r="AP432" s="12"/>
      <c r="AQ432" s="12"/>
      <c r="AR432" s="12" t="e">
        <v>#N/A</v>
      </c>
      <c r="AS432" s="12" t="e">
        <v>#N/A</v>
      </c>
    </row>
    <row r="433" spans="1:45" x14ac:dyDescent="0.25">
      <c r="A433" s="13">
        <v>45540</v>
      </c>
      <c r="B433" s="13">
        <v>45546</v>
      </c>
      <c r="C433" s="12" t="s">
        <v>44</v>
      </c>
      <c r="D433" s="12" t="s">
        <v>45</v>
      </c>
      <c r="E433" s="12"/>
      <c r="F433" s="12"/>
      <c r="G433" s="41">
        <v>1</v>
      </c>
      <c r="H433" s="42" t="s">
        <v>1188</v>
      </c>
      <c r="I433" s="42"/>
      <c r="J433" s="41" t="s">
        <v>1189</v>
      </c>
      <c r="K433" s="41" t="s">
        <v>56</v>
      </c>
      <c r="L433" s="41" t="s">
        <v>1190</v>
      </c>
      <c r="M433" s="41">
        <v>100004314</v>
      </c>
      <c r="N433" s="41" t="s">
        <v>1191</v>
      </c>
      <c r="O433" s="41"/>
      <c r="P433" s="24">
        <v>14990</v>
      </c>
      <c r="Q433" s="24">
        <v>10990</v>
      </c>
      <c r="R433" s="17">
        <f t="shared" si="22"/>
        <v>-0.26684456304202797</v>
      </c>
      <c r="S433" s="18">
        <v>1332</v>
      </c>
      <c r="T433" s="18">
        <f>S433*2</f>
        <v>2664</v>
      </c>
      <c r="U433" s="18">
        <f>T433*Q433</f>
        <v>29277360</v>
      </c>
      <c r="V433" s="19">
        <f t="shared" si="23"/>
        <v>2</v>
      </c>
      <c r="W433" s="19">
        <f>IFERROR(U433/(S433*P433),"")</f>
        <v>1.4663108739159441</v>
      </c>
      <c r="X433" s="12">
        <v>115</v>
      </c>
      <c r="Y433" s="12"/>
      <c r="Z433" s="12"/>
      <c r="AA433" s="12"/>
      <c r="AB433" s="12"/>
      <c r="AC433" s="12" t="s">
        <v>1192</v>
      </c>
      <c r="AD433" s="12"/>
      <c r="AE433" s="12"/>
      <c r="AF433" s="12"/>
      <c r="AG433" s="12"/>
      <c r="AH433" s="12"/>
      <c r="AI433" s="12">
        <v>17</v>
      </c>
      <c r="AJ433" s="12">
        <v>4</v>
      </c>
      <c r="AK433" s="12"/>
      <c r="AL433" s="12"/>
      <c r="AM433" s="12"/>
      <c r="AN433" s="12"/>
      <c r="AO433" s="12"/>
      <c r="AP433" s="12"/>
      <c r="AQ433" s="12"/>
      <c r="AR433" s="12" t="e">
        <v>#N/A</v>
      </c>
      <c r="AS433" s="12" t="e">
        <v>#N/A</v>
      </c>
    </row>
    <row r="434" spans="1:45" x14ac:dyDescent="0.25">
      <c r="A434" s="13">
        <v>45540</v>
      </c>
      <c r="B434" s="13">
        <v>45546</v>
      </c>
      <c r="C434" s="12" t="s">
        <v>44</v>
      </c>
      <c r="D434" s="12" t="s">
        <v>45</v>
      </c>
      <c r="E434" s="12"/>
      <c r="F434" s="12"/>
      <c r="G434" s="41">
        <v>1</v>
      </c>
      <c r="H434" s="42" t="s">
        <v>1193</v>
      </c>
      <c r="I434" s="42"/>
      <c r="J434" s="41" t="s">
        <v>1194</v>
      </c>
      <c r="K434" s="41" t="s">
        <v>56</v>
      </c>
      <c r="L434" s="41" t="s">
        <v>1190</v>
      </c>
      <c r="M434" s="41">
        <v>100004314</v>
      </c>
      <c r="N434" s="41" t="s">
        <v>1191</v>
      </c>
      <c r="O434" s="41"/>
      <c r="P434" s="24">
        <v>14990</v>
      </c>
      <c r="Q434" s="24">
        <v>10990</v>
      </c>
      <c r="R434" s="17">
        <f t="shared" si="22"/>
        <v>-0.26684456304202797</v>
      </c>
      <c r="S434" s="18">
        <v>438</v>
      </c>
      <c r="T434" s="18">
        <v>1200</v>
      </c>
      <c r="U434" s="18">
        <f>T434*Q434</f>
        <v>13188000</v>
      </c>
      <c r="V434" s="19">
        <f t="shared" si="23"/>
        <v>2.7397260273972601</v>
      </c>
      <c r="W434" s="19">
        <f>IFERROR(U434/(S434*P434),"")</f>
        <v>2.0086450327615673</v>
      </c>
      <c r="X434" s="12">
        <v>115</v>
      </c>
      <c r="Y434" s="12"/>
      <c r="Z434" s="12"/>
      <c r="AA434" s="12"/>
      <c r="AB434" s="12"/>
      <c r="AC434" s="12" t="s">
        <v>1192</v>
      </c>
      <c r="AD434" s="12"/>
      <c r="AE434" s="12"/>
      <c r="AF434" s="12"/>
      <c r="AG434" s="12"/>
      <c r="AH434" s="12"/>
      <c r="AI434" s="12">
        <v>2</v>
      </c>
      <c r="AJ434" s="12">
        <v>4</v>
      </c>
      <c r="AK434" s="12"/>
      <c r="AL434" s="12"/>
      <c r="AM434" s="12"/>
      <c r="AN434" s="12"/>
      <c r="AO434" s="12"/>
      <c r="AP434" s="12"/>
      <c r="AQ434" s="12"/>
      <c r="AR434" s="12" t="e">
        <v>#N/A</v>
      </c>
      <c r="AS434" s="12" t="e">
        <v>#N/A</v>
      </c>
    </row>
    <row r="435" spans="1:45" x14ac:dyDescent="0.25">
      <c r="A435" s="13">
        <v>45540</v>
      </c>
      <c r="B435" s="13">
        <v>45546</v>
      </c>
      <c r="C435" s="12" t="s">
        <v>44</v>
      </c>
      <c r="D435" s="12" t="s">
        <v>45</v>
      </c>
      <c r="E435" s="12"/>
      <c r="F435" s="12"/>
      <c r="G435" s="41">
        <v>1</v>
      </c>
      <c r="H435" s="42" t="s">
        <v>1195</v>
      </c>
      <c r="I435" s="42"/>
      <c r="J435" s="41" t="s">
        <v>1196</v>
      </c>
      <c r="K435" s="41" t="s">
        <v>56</v>
      </c>
      <c r="L435" s="41" t="s">
        <v>1190</v>
      </c>
      <c r="M435" s="41">
        <v>100004314</v>
      </c>
      <c r="N435" s="41" t="s">
        <v>1191</v>
      </c>
      <c r="O435" s="41"/>
      <c r="P435" s="24">
        <v>14990</v>
      </c>
      <c r="Q435" s="24">
        <v>10990</v>
      </c>
      <c r="R435" s="17">
        <f t="shared" si="22"/>
        <v>-0.26684456304202797</v>
      </c>
      <c r="S435" s="18">
        <v>823</v>
      </c>
      <c r="T435" s="18">
        <f>S435*2</f>
        <v>1646</v>
      </c>
      <c r="U435" s="18">
        <f>T435*Q435</f>
        <v>18089540</v>
      </c>
      <c r="V435" s="19">
        <f t="shared" si="23"/>
        <v>2</v>
      </c>
      <c r="W435" s="19">
        <f>IFERROR(U435/(S435*P435),"")</f>
        <v>1.4663108739159441</v>
      </c>
      <c r="X435" s="12">
        <v>115</v>
      </c>
      <c r="Y435" s="12"/>
      <c r="Z435" s="12"/>
      <c r="AA435" s="12"/>
      <c r="AB435" s="12"/>
      <c r="AC435" s="12" t="s">
        <v>1192</v>
      </c>
      <c r="AD435" s="12"/>
      <c r="AE435" s="12"/>
      <c r="AF435" s="12"/>
      <c r="AG435" s="12"/>
      <c r="AH435" s="12"/>
      <c r="AI435" s="12">
        <v>2</v>
      </c>
      <c r="AJ435" s="12">
        <v>4</v>
      </c>
      <c r="AK435" s="12"/>
      <c r="AL435" s="12"/>
      <c r="AM435" s="12"/>
      <c r="AN435" s="12"/>
      <c r="AO435" s="12"/>
      <c r="AP435" s="12"/>
      <c r="AQ435" s="12"/>
      <c r="AR435" s="12" t="e">
        <v>#N/A</v>
      </c>
      <c r="AS435" s="12" t="e">
        <v>#N/A</v>
      </c>
    </row>
    <row r="436" spans="1:45" x14ac:dyDescent="0.25">
      <c r="A436" s="13">
        <v>45540</v>
      </c>
      <c r="B436" s="13">
        <v>45546</v>
      </c>
      <c r="C436" s="12" t="s">
        <v>44</v>
      </c>
      <c r="D436" s="12" t="s">
        <v>45</v>
      </c>
      <c r="E436" s="12"/>
      <c r="F436" s="12"/>
      <c r="G436" s="26">
        <v>10</v>
      </c>
      <c r="H436" s="26" t="s">
        <v>1197</v>
      </c>
      <c r="I436" s="26"/>
      <c r="J436" s="26" t="s">
        <v>1198</v>
      </c>
      <c r="K436" s="26"/>
      <c r="L436" s="26" t="s">
        <v>1199</v>
      </c>
      <c r="M436" s="26">
        <v>900000009</v>
      </c>
      <c r="N436" s="26" t="s">
        <v>183</v>
      </c>
      <c r="O436" s="26"/>
      <c r="P436" s="38">
        <v>15990</v>
      </c>
      <c r="Q436" s="38">
        <v>13490</v>
      </c>
      <c r="R436" s="17">
        <f t="shared" si="22"/>
        <v>-0.15634771732332708</v>
      </c>
      <c r="S436" s="18">
        <v>59</v>
      </c>
      <c r="T436" s="18">
        <f>S436*2</f>
        <v>118</v>
      </c>
      <c r="U436" s="18">
        <f>T436*Q436</f>
        <v>1591820</v>
      </c>
      <c r="V436" s="19">
        <f t="shared" si="23"/>
        <v>2</v>
      </c>
      <c r="W436" s="19">
        <f>IFERROR(U436/(S436*P436),"")</f>
        <v>1.6873045653533458</v>
      </c>
      <c r="X436" s="12">
        <v>129</v>
      </c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>
        <v>17</v>
      </c>
      <c r="AJ436" s="12">
        <v>4</v>
      </c>
      <c r="AK436" s="12"/>
      <c r="AL436" s="12"/>
      <c r="AM436" s="12"/>
      <c r="AN436" s="12"/>
      <c r="AO436" s="12"/>
      <c r="AP436" s="12"/>
      <c r="AQ436" s="12"/>
      <c r="AR436" s="12" t="e">
        <v>#N/A</v>
      </c>
      <c r="AS436" s="12" t="e">
        <v>#N/A</v>
      </c>
    </row>
    <row r="437" spans="1:45" x14ac:dyDescent="0.25">
      <c r="A437" s="13">
        <v>45540</v>
      </c>
      <c r="B437" s="13">
        <v>45546</v>
      </c>
      <c r="C437" s="12" t="s">
        <v>44</v>
      </c>
      <c r="D437" s="12" t="s">
        <v>45</v>
      </c>
      <c r="E437" s="12"/>
      <c r="F437" s="12"/>
      <c r="G437" s="26">
        <v>10</v>
      </c>
      <c r="H437" s="26" t="s">
        <v>1200</v>
      </c>
      <c r="I437" s="26"/>
      <c r="J437" s="26" t="s">
        <v>1201</v>
      </c>
      <c r="K437" s="26"/>
      <c r="L437" s="26" t="s">
        <v>1199</v>
      </c>
      <c r="M437" s="26">
        <v>900000009</v>
      </c>
      <c r="N437" s="26" t="s">
        <v>183</v>
      </c>
      <c r="O437" s="26"/>
      <c r="P437" s="38">
        <v>15990</v>
      </c>
      <c r="Q437" s="38">
        <v>13490</v>
      </c>
      <c r="R437" s="17">
        <f t="shared" si="22"/>
        <v>-0.15634771732332708</v>
      </c>
      <c r="S437" s="18">
        <v>96</v>
      </c>
      <c r="T437" s="18">
        <f>S437*2</f>
        <v>192</v>
      </c>
      <c r="U437" s="18">
        <f>T437*Q437</f>
        <v>2590080</v>
      </c>
      <c r="V437" s="19">
        <f t="shared" si="23"/>
        <v>2</v>
      </c>
      <c r="W437" s="19">
        <f>IFERROR(U437/(S437*P437),"")</f>
        <v>1.6873045653533458</v>
      </c>
      <c r="X437" s="12">
        <v>0</v>
      </c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>
        <v>17</v>
      </c>
      <c r="AJ437" s="12">
        <v>4</v>
      </c>
      <c r="AK437" s="12"/>
      <c r="AL437" s="12"/>
      <c r="AM437" s="12"/>
      <c r="AN437" s="12"/>
      <c r="AO437" s="12"/>
      <c r="AP437" s="12"/>
      <c r="AQ437" s="12"/>
      <c r="AR437" s="12" t="e">
        <v>#N/A</v>
      </c>
      <c r="AS437" s="12" t="e">
        <v>#N/A</v>
      </c>
    </row>
    <row r="438" spans="1:45" x14ac:dyDescent="0.25">
      <c r="A438" s="13">
        <v>45540</v>
      </c>
      <c r="B438" s="13">
        <v>45546</v>
      </c>
      <c r="C438" s="12" t="s">
        <v>44</v>
      </c>
      <c r="D438" s="12" t="s">
        <v>45</v>
      </c>
      <c r="E438" s="12"/>
      <c r="F438" s="12"/>
      <c r="G438" s="26">
        <v>10</v>
      </c>
      <c r="H438" s="26" t="s">
        <v>1202</v>
      </c>
      <c r="I438" s="26"/>
      <c r="J438" s="26" t="s">
        <v>1203</v>
      </c>
      <c r="K438" s="26"/>
      <c r="L438" s="26" t="s">
        <v>1199</v>
      </c>
      <c r="M438" s="26">
        <v>900000009</v>
      </c>
      <c r="N438" s="26" t="s">
        <v>183</v>
      </c>
      <c r="O438" s="26"/>
      <c r="P438" s="38">
        <v>18990</v>
      </c>
      <c r="Q438" s="38">
        <v>15990</v>
      </c>
      <c r="R438" s="17">
        <f t="shared" si="22"/>
        <v>-0.15797788309636651</v>
      </c>
      <c r="S438" s="18">
        <v>72</v>
      </c>
      <c r="T438" s="18">
        <f>S438*2</f>
        <v>144</v>
      </c>
      <c r="U438" s="18">
        <f>T438*Q438</f>
        <v>2302560</v>
      </c>
      <c r="V438" s="19">
        <f t="shared" si="23"/>
        <v>2</v>
      </c>
      <c r="W438" s="19">
        <f>IFERROR(U438/(S438*P438),"")</f>
        <v>1.684044233807267</v>
      </c>
      <c r="X438" s="12">
        <v>0</v>
      </c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>
        <v>17</v>
      </c>
      <c r="AJ438" s="12">
        <v>4</v>
      </c>
      <c r="AK438" s="12"/>
      <c r="AL438" s="12"/>
      <c r="AM438" s="12"/>
      <c r="AN438" s="12"/>
      <c r="AO438" s="12"/>
      <c r="AP438" s="12"/>
      <c r="AQ438" s="12"/>
      <c r="AR438" s="12" t="e">
        <v>#N/A</v>
      </c>
      <c r="AS438" s="12" t="e">
        <v>#N/A</v>
      </c>
    </row>
    <row r="439" spans="1:45" x14ac:dyDescent="0.25">
      <c r="A439" s="13">
        <v>45540</v>
      </c>
      <c r="B439" s="13">
        <v>45546</v>
      </c>
      <c r="C439" s="12" t="s">
        <v>44</v>
      </c>
      <c r="D439" s="12" t="s">
        <v>45</v>
      </c>
      <c r="E439" s="12"/>
      <c r="F439" s="12"/>
      <c r="G439" s="26">
        <v>27</v>
      </c>
      <c r="H439" s="26" t="s">
        <v>1204</v>
      </c>
      <c r="I439" s="40">
        <v>4600493559007</v>
      </c>
      <c r="J439" s="26" t="s">
        <v>1205</v>
      </c>
      <c r="K439" s="26">
        <v>0.105</v>
      </c>
      <c r="L439" s="26" t="s">
        <v>1206</v>
      </c>
      <c r="M439" s="26">
        <v>900000009</v>
      </c>
      <c r="N439" s="26" t="s">
        <v>634</v>
      </c>
      <c r="O439" s="26" t="s">
        <v>1207</v>
      </c>
      <c r="P439" s="24">
        <v>32990</v>
      </c>
      <c r="Q439" s="24">
        <v>27990</v>
      </c>
      <c r="R439" s="17">
        <f t="shared" si="22"/>
        <v>-0.15156107911488326</v>
      </c>
      <c r="S439" s="18">
        <v>434</v>
      </c>
      <c r="T439" s="18">
        <v>871</v>
      </c>
      <c r="U439" s="18">
        <f>T439*Q439</f>
        <v>24379290</v>
      </c>
      <c r="V439" s="19">
        <f t="shared" si="23"/>
        <v>2.0069124423963132</v>
      </c>
      <c r="W439" s="19">
        <f>IFERROR(U439/(S439*P439),"")</f>
        <v>1.702742626937642</v>
      </c>
      <c r="X439" s="12">
        <v>123</v>
      </c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>
        <v>15</v>
      </c>
      <c r="AJ439" s="12">
        <v>1</v>
      </c>
      <c r="AK439" s="12"/>
      <c r="AL439" s="12"/>
      <c r="AM439" s="12"/>
      <c r="AN439" s="12"/>
      <c r="AO439" s="12"/>
      <c r="AP439" s="12"/>
      <c r="AQ439" s="12"/>
      <c r="AR439" s="12" t="e">
        <v>#N/A</v>
      </c>
      <c r="AS439" s="12" t="e">
        <v>#N/A</v>
      </c>
    </row>
    <row r="440" spans="1:45" x14ac:dyDescent="0.25">
      <c r="A440" s="13">
        <v>45540</v>
      </c>
      <c r="B440" s="13">
        <v>45546</v>
      </c>
      <c r="C440" s="12" t="s">
        <v>44</v>
      </c>
      <c r="D440" s="12" t="s">
        <v>45</v>
      </c>
      <c r="E440" s="12"/>
      <c r="F440" s="12"/>
      <c r="G440" s="26">
        <v>27</v>
      </c>
      <c r="H440" s="26" t="s">
        <v>1208</v>
      </c>
      <c r="I440" s="40">
        <v>4600493964818</v>
      </c>
      <c r="J440" s="26" t="s">
        <v>1209</v>
      </c>
      <c r="K440" s="26">
        <v>0.105</v>
      </c>
      <c r="L440" s="26" t="s">
        <v>1206</v>
      </c>
      <c r="M440" s="26">
        <v>900000009</v>
      </c>
      <c r="N440" s="26" t="s">
        <v>634</v>
      </c>
      <c r="O440" s="26" t="s">
        <v>1210</v>
      </c>
      <c r="P440" s="24">
        <v>32990</v>
      </c>
      <c r="Q440" s="24">
        <v>27990</v>
      </c>
      <c r="R440" s="17">
        <f t="shared" si="22"/>
        <v>-0.15156107911488326</v>
      </c>
      <c r="S440" s="18">
        <v>156</v>
      </c>
      <c r="T440" s="18">
        <v>300</v>
      </c>
      <c r="U440" s="18">
        <f>T440*Q440</f>
        <v>8397000</v>
      </c>
      <c r="V440" s="19">
        <f t="shared" si="23"/>
        <v>1.9230769230769231</v>
      </c>
      <c r="W440" s="19">
        <f>IFERROR(U440/(S440*P440),"")</f>
        <v>1.6316133093944551</v>
      </c>
      <c r="X440" s="12">
        <v>123</v>
      </c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 t="e">
        <v>#N/A</v>
      </c>
      <c r="AJ440" s="12" t="e">
        <v>#N/A</v>
      </c>
      <c r="AK440" s="12"/>
      <c r="AL440" s="12"/>
      <c r="AM440" s="12"/>
      <c r="AN440" s="12"/>
      <c r="AO440" s="12"/>
      <c r="AP440" s="12"/>
      <c r="AQ440" s="12"/>
      <c r="AR440" s="12" t="e">
        <v>#N/A</v>
      </c>
      <c r="AS440" s="12" t="e">
        <v>#N/A</v>
      </c>
    </row>
    <row r="441" spans="1:45" x14ac:dyDescent="0.25">
      <c r="A441" s="13">
        <v>45540</v>
      </c>
      <c r="B441" s="13">
        <v>45546</v>
      </c>
      <c r="C441" s="12" t="s">
        <v>44</v>
      </c>
      <c r="D441" s="12" t="s">
        <v>45</v>
      </c>
      <c r="E441" s="12"/>
      <c r="F441" s="12"/>
      <c r="G441" s="26">
        <v>21</v>
      </c>
      <c r="H441" s="43" t="s">
        <v>1211</v>
      </c>
      <c r="I441" s="40">
        <v>4601513013998</v>
      </c>
      <c r="J441" s="26" t="s">
        <v>1212</v>
      </c>
      <c r="K441" s="26">
        <v>200</v>
      </c>
      <c r="L441" s="26" t="s">
        <v>1213</v>
      </c>
      <c r="M441" s="26">
        <v>200000129</v>
      </c>
      <c r="N441" s="26" t="s">
        <v>1214</v>
      </c>
      <c r="O441" s="26"/>
      <c r="P441" s="38">
        <v>25990</v>
      </c>
      <c r="Q441" s="38">
        <v>17990</v>
      </c>
      <c r="R441" s="17">
        <f t="shared" si="22"/>
        <v>-0.30781069642170067</v>
      </c>
      <c r="S441" s="18">
        <v>617</v>
      </c>
      <c r="T441" s="18">
        <v>1105</v>
      </c>
      <c r="U441" s="18">
        <f>T441*Q441</f>
        <v>19878950</v>
      </c>
      <c r="V441" s="19">
        <f t="shared" si="23"/>
        <v>1.7909238249594814</v>
      </c>
      <c r="W441" s="19">
        <f>IFERROR(U441/(S441*P441),"")</f>
        <v>1.2396583151604874</v>
      </c>
      <c r="X441" s="12">
        <v>130</v>
      </c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>
        <v>17</v>
      </c>
      <c r="AJ441" s="12">
        <v>4</v>
      </c>
      <c r="AK441" s="12"/>
      <c r="AL441" s="12"/>
      <c r="AM441" s="12"/>
      <c r="AN441" s="12"/>
      <c r="AO441" s="12"/>
      <c r="AP441" s="12"/>
      <c r="AQ441" s="12"/>
      <c r="AR441" s="12" t="e">
        <v>#N/A</v>
      </c>
      <c r="AS441" s="12" t="e">
        <v>#N/A</v>
      </c>
    </row>
    <row r="442" spans="1:45" x14ac:dyDescent="0.25">
      <c r="A442" s="13">
        <v>45540</v>
      </c>
      <c r="B442" s="13">
        <v>45546</v>
      </c>
      <c r="C442" s="12" t="s">
        <v>44</v>
      </c>
      <c r="D442" s="12" t="s">
        <v>45</v>
      </c>
      <c r="E442" s="12"/>
      <c r="F442" s="12"/>
      <c r="G442" s="26">
        <v>21</v>
      </c>
      <c r="H442" s="43" t="s">
        <v>1215</v>
      </c>
      <c r="I442" s="40">
        <v>4601513014032</v>
      </c>
      <c r="J442" s="26" t="s">
        <v>1216</v>
      </c>
      <c r="K442" s="26">
        <v>175</v>
      </c>
      <c r="L442" s="26" t="s">
        <v>1213</v>
      </c>
      <c r="M442" s="26">
        <v>200000130</v>
      </c>
      <c r="N442" s="26" t="s">
        <v>1214</v>
      </c>
      <c r="O442" s="26"/>
      <c r="P442" s="38">
        <v>22990</v>
      </c>
      <c r="Q442" s="38">
        <v>14990</v>
      </c>
      <c r="R442" s="17">
        <f t="shared" si="22"/>
        <v>-0.34797738147020441</v>
      </c>
      <c r="S442" s="18">
        <v>624</v>
      </c>
      <c r="T442" s="18">
        <v>2060</v>
      </c>
      <c r="U442" s="18">
        <f>T442*Q442</f>
        <v>30879400</v>
      </c>
      <c r="V442" s="19">
        <f t="shared" si="23"/>
        <v>3.3012820512820511</v>
      </c>
      <c r="W442" s="19">
        <f>IFERROR(U442/(S442*P442),"")</f>
        <v>2.1525105675823379</v>
      </c>
      <c r="X442" s="12">
        <v>130</v>
      </c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>
        <v>17</v>
      </c>
      <c r="AJ442" s="12">
        <v>4</v>
      </c>
      <c r="AK442" s="12"/>
      <c r="AL442" s="12"/>
      <c r="AM442" s="12"/>
      <c r="AN442" s="12"/>
      <c r="AO442" s="12"/>
      <c r="AP442" s="12"/>
      <c r="AQ442" s="12"/>
      <c r="AR442" s="12" t="e">
        <v>#N/A</v>
      </c>
      <c r="AS442" s="12" t="e">
        <v>#N/A</v>
      </c>
    </row>
    <row r="443" spans="1:45" x14ac:dyDescent="0.25">
      <c r="A443" s="13">
        <v>45540</v>
      </c>
      <c r="B443" s="13">
        <v>45546</v>
      </c>
      <c r="C443" s="12" t="s">
        <v>44</v>
      </c>
      <c r="D443" s="12" t="s">
        <v>45</v>
      </c>
      <c r="E443" s="12"/>
      <c r="F443" s="12"/>
      <c r="G443" s="26">
        <v>21</v>
      </c>
      <c r="H443" s="43" t="s">
        <v>1217</v>
      </c>
      <c r="I443" s="40">
        <v>4601513008581</v>
      </c>
      <c r="J443" s="26" t="s">
        <v>1218</v>
      </c>
      <c r="K443" s="26">
        <v>200</v>
      </c>
      <c r="L443" s="26" t="s">
        <v>1213</v>
      </c>
      <c r="M443" s="26">
        <v>200000132</v>
      </c>
      <c r="N443" s="26" t="s">
        <v>1214</v>
      </c>
      <c r="O443" s="26"/>
      <c r="P443" s="38">
        <v>16990</v>
      </c>
      <c r="Q443" s="38">
        <v>11990</v>
      </c>
      <c r="R443" s="17">
        <f t="shared" si="22"/>
        <v>-0.29429075927015891</v>
      </c>
      <c r="S443" s="18">
        <v>556</v>
      </c>
      <c r="T443" s="18">
        <v>1608</v>
      </c>
      <c r="U443" s="18">
        <f>T443*Q443</f>
        <v>19279920</v>
      </c>
      <c r="V443" s="19">
        <f t="shared" si="23"/>
        <v>2.8920863309352516</v>
      </c>
      <c r="W443" s="19">
        <f>IFERROR(U443/(S443*P443),"")</f>
        <v>2.0409720487294685</v>
      </c>
      <c r="X443" s="12">
        <v>130</v>
      </c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>
        <v>17</v>
      </c>
      <c r="AJ443" s="12">
        <v>4</v>
      </c>
      <c r="AK443" s="12"/>
      <c r="AL443" s="12"/>
      <c r="AM443" s="12"/>
      <c r="AN443" s="12"/>
      <c r="AO443" s="12"/>
      <c r="AP443" s="12"/>
      <c r="AQ443" s="12"/>
      <c r="AR443" s="12" t="e">
        <v>#N/A</v>
      </c>
      <c r="AS443" s="12" t="e">
        <v>#N/A</v>
      </c>
    </row>
    <row r="444" spans="1:45" x14ac:dyDescent="0.25">
      <c r="A444" s="13">
        <v>45540</v>
      </c>
      <c r="B444" s="13">
        <v>45546</v>
      </c>
      <c r="C444" s="12" t="s">
        <v>44</v>
      </c>
      <c r="D444" s="12" t="s">
        <v>45</v>
      </c>
      <c r="E444" s="12"/>
      <c r="F444" s="12"/>
      <c r="G444" s="26">
        <v>21</v>
      </c>
      <c r="H444" s="43" t="s">
        <v>1219</v>
      </c>
      <c r="I444" s="40">
        <v>4607144730013</v>
      </c>
      <c r="J444" s="26" t="s">
        <v>1220</v>
      </c>
      <c r="K444" s="26">
        <v>250</v>
      </c>
      <c r="L444" s="26" t="s">
        <v>1213</v>
      </c>
      <c r="M444" s="26">
        <v>200000133</v>
      </c>
      <c r="N444" s="26" t="s">
        <v>1214</v>
      </c>
      <c r="O444" s="26"/>
      <c r="P444" s="38">
        <v>26990</v>
      </c>
      <c r="Q444" s="38">
        <v>18990</v>
      </c>
      <c r="R444" s="17">
        <f t="shared" si="22"/>
        <v>-0.29640607632456462</v>
      </c>
      <c r="S444" s="18">
        <v>630</v>
      </c>
      <c r="T444" s="18">
        <v>2774</v>
      </c>
      <c r="U444" s="18">
        <f>T444*Q444</f>
        <v>52678260</v>
      </c>
      <c r="V444" s="19">
        <f t="shared" si="23"/>
        <v>4.4031746031746035</v>
      </c>
      <c r="W444" s="19">
        <f>IFERROR(U444/(S444*P444),"")</f>
        <v>3.0980468956756471</v>
      </c>
      <c r="X444" s="12">
        <v>130</v>
      </c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>
        <v>14</v>
      </c>
      <c r="AJ444" s="12">
        <v>4</v>
      </c>
      <c r="AK444" s="12"/>
      <c r="AL444" s="12"/>
      <c r="AM444" s="12"/>
      <c r="AN444" s="12"/>
      <c r="AO444" s="12"/>
      <c r="AP444" s="12"/>
      <c r="AQ444" s="12"/>
      <c r="AR444" s="12" t="e">
        <v>#N/A</v>
      </c>
      <c r="AS444" s="12" t="e">
        <v>#N/A</v>
      </c>
    </row>
    <row r="445" spans="1:45" x14ac:dyDescent="0.25">
      <c r="A445" s="13">
        <v>45540</v>
      </c>
      <c r="B445" s="13">
        <v>45546</v>
      </c>
      <c r="C445" s="12" t="s">
        <v>44</v>
      </c>
      <c r="D445" s="12" t="s">
        <v>45</v>
      </c>
      <c r="E445" s="12"/>
      <c r="F445" s="12"/>
      <c r="G445" s="26">
        <v>21</v>
      </c>
      <c r="H445" s="26" t="s">
        <v>1221</v>
      </c>
      <c r="I445" s="26">
        <v>4605504522711</v>
      </c>
      <c r="J445" s="26" t="s">
        <v>1222</v>
      </c>
      <c r="K445" s="26">
        <v>300</v>
      </c>
      <c r="L445" s="26" t="s">
        <v>1223</v>
      </c>
      <c r="M445" s="26">
        <v>200000134</v>
      </c>
      <c r="N445" s="26" t="s">
        <v>1214</v>
      </c>
      <c r="O445" s="26"/>
      <c r="P445" s="38">
        <v>22990</v>
      </c>
      <c r="Q445" s="38">
        <v>15990</v>
      </c>
      <c r="R445" s="17">
        <f t="shared" si="22"/>
        <v>-0.3044802087864289</v>
      </c>
      <c r="S445" s="18">
        <v>1600</v>
      </c>
      <c r="T445" s="18">
        <v>4878</v>
      </c>
      <c r="U445" s="18">
        <f>T445*Q445</f>
        <v>77999220</v>
      </c>
      <c r="V445" s="19">
        <f t="shared" si="23"/>
        <v>3.0487500000000001</v>
      </c>
      <c r="W445" s="19">
        <f>IFERROR(U445/(S445*P445),"")</f>
        <v>2.120465963462375</v>
      </c>
      <c r="X445" s="12">
        <v>130</v>
      </c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>
        <v>17</v>
      </c>
      <c r="AJ445" s="12">
        <v>4</v>
      </c>
      <c r="AK445" s="12"/>
      <c r="AL445" s="12"/>
      <c r="AM445" s="12"/>
      <c r="AN445" s="12"/>
      <c r="AO445" s="12"/>
      <c r="AP445" s="12"/>
      <c r="AQ445" s="12"/>
      <c r="AR445" s="12" t="e">
        <v>#N/A</v>
      </c>
      <c r="AS445" s="12" t="e">
        <v>#N/A</v>
      </c>
    </row>
    <row r="446" spans="1:45" x14ac:dyDescent="0.25">
      <c r="A446" s="13">
        <v>45540</v>
      </c>
      <c r="B446" s="13">
        <v>45546</v>
      </c>
      <c r="C446" s="12" t="s">
        <v>44</v>
      </c>
      <c r="D446" s="12" t="s">
        <v>45</v>
      </c>
      <c r="E446" s="12"/>
      <c r="F446" s="12"/>
      <c r="G446" s="26">
        <v>21</v>
      </c>
      <c r="H446" s="26" t="s">
        <v>1224</v>
      </c>
      <c r="I446" s="40">
        <v>4600080322137</v>
      </c>
      <c r="J446" s="26" t="s">
        <v>1225</v>
      </c>
      <c r="K446" s="26">
        <v>150</v>
      </c>
      <c r="L446" s="26" t="s">
        <v>1226</v>
      </c>
      <c r="M446" s="26">
        <v>200000135</v>
      </c>
      <c r="N446" s="26" t="s">
        <v>1214</v>
      </c>
      <c r="O446" s="26"/>
      <c r="P446" s="38">
        <v>12990</v>
      </c>
      <c r="Q446" s="38">
        <v>9990</v>
      </c>
      <c r="R446" s="17">
        <f t="shared" si="22"/>
        <v>-0.23094688221709003</v>
      </c>
      <c r="S446" s="18">
        <v>1349</v>
      </c>
      <c r="T446" s="18">
        <v>6208</v>
      </c>
      <c r="U446" s="18">
        <f>T446*Q446</f>
        <v>62017920</v>
      </c>
      <c r="V446" s="19">
        <f t="shared" si="23"/>
        <v>4.6019273535952561</v>
      </c>
      <c r="W446" s="19">
        <f>IFERROR(U446/(S446*P446),"")</f>
        <v>3.5391265790928874</v>
      </c>
      <c r="X446" s="12">
        <v>130</v>
      </c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>
        <v>17</v>
      </c>
      <c r="AJ446" s="12">
        <v>4</v>
      </c>
      <c r="AK446" s="12"/>
      <c r="AL446" s="12"/>
      <c r="AM446" s="12"/>
      <c r="AN446" s="12"/>
      <c r="AO446" s="12"/>
      <c r="AP446" s="12"/>
      <c r="AQ446" s="12"/>
      <c r="AR446" s="12" t="e">
        <v>#N/A</v>
      </c>
      <c r="AS446" s="12" t="e">
        <v>#N/A</v>
      </c>
    </row>
    <row r="447" spans="1:45" x14ac:dyDescent="0.25">
      <c r="A447" s="13">
        <v>45540</v>
      </c>
      <c r="B447" s="13">
        <v>45546</v>
      </c>
      <c r="C447" s="12" t="s">
        <v>44</v>
      </c>
      <c r="D447" s="12" t="s">
        <v>45</v>
      </c>
      <c r="E447" s="12"/>
      <c r="F447" s="12"/>
      <c r="G447" s="26">
        <v>21</v>
      </c>
      <c r="H447" s="26" t="s">
        <v>1227</v>
      </c>
      <c r="I447" s="40">
        <v>4607144732468</v>
      </c>
      <c r="J447" s="26" t="s">
        <v>1228</v>
      </c>
      <c r="K447" s="26">
        <v>375</v>
      </c>
      <c r="L447" s="26" t="s">
        <v>1226</v>
      </c>
      <c r="M447" s="26">
        <v>200000137</v>
      </c>
      <c r="N447" s="26" t="s">
        <v>1214</v>
      </c>
      <c r="O447" s="26"/>
      <c r="P447" s="38">
        <v>21990</v>
      </c>
      <c r="Q447" s="38">
        <v>14990</v>
      </c>
      <c r="R447" s="17">
        <f t="shared" si="22"/>
        <v>-0.31832651205093221</v>
      </c>
      <c r="S447" s="18">
        <v>1328</v>
      </c>
      <c r="T447" s="18">
        <v>2562</v>
      </c>
      <c r="U447" s="18">
        <f>T447*Q447</f>
        <v>38404380</v>
      </c>
      <c r="V447" s="19">
        <f t="shared" si="23"/>
        <v>1.9292168674698795</v>
      </c>
      <c r="W447" s="19">
        <f>IFERROR(U447/(S447*P447),"")</f>
        <v>1.3150959910583673</v>
      </c>
      <c r="X447" s="12">
        <v>130</v>
      </c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>
        <v>14</v>
      </c>
      <c r="AJ447" s="12">
        <v>4</v>
      </c>
      <c r="AK447" s="12"/>
      <c r="AL447" s="12"/>
      <c r="AM447" s="12"/>
      <c r="AN447" s="12"/>
      <c r="AO447" s="12"/>
      <c r="AP447" s="12"/>
      <c r="AQ447" s="12"/>
      <c r="AR447" s="12" t="e">
        <v>#N/A</v>
      </c>
      <c r="AS447" s="12" t="e">
        <v>#N/A</v>
      </c>
    </row>
    <row r="448" spans="1:45" x14ac:dyDescent="0.25">
      <c r="A448" s="13">
        <v>45540</v>
      </c>
      <c r="B448" s="13">
        <v>45546</v>
      </c>
      <c r="C448" s="12" t="s">
        <v>44</v>
      </c>
      <c r="D448" s="12" t="s">
        <v>45</v>
      </c>
      <c r="E448" s="12"/>
      <c r="F448" s="12"/>
      <c r="G448" s="26">
        <v>21</v>
      </c>
      <c r="H448" s="43" t="s">
        <v>1229</v>
      </c>
      <c r="I448" s="40">
        <v>4600425803024</v>
      </c>
      <c r="J448" s="26" t="s">
        <v>1230</v>
      </c>
      <c r="K448" s="26">
        <v>190</v>
      </c>
      <c r="L448" s="26" t="s">
        <v>1213</v>
      </c>
      <c r="M448" s="26">
        <v>200000138</v>
      </c>
      <c r="N448" s="26" t="s">
        <v>1214</v>
      </c>
      <c r="O448" s="26"/>
      <c r="P448" s="38">
        <v>9990</v>
      </c>
      <c r="Q448" s="38">
        <v>6990</v>
      </c>
      <c r="R448" s="17">
        <f t="shared" si="22"/>
        <v>-0.3003003003003003</v>
      </c>
      <c r="S448" s="18">
        <v>2256</v>
      </c>
      <c r="T448" s="18">
        <v>8304</v>
      </c>
      <c r="U448" s="18">
        <f>T448*Q448</f>
        <v>58044960</v>
      </c>
      <c r="V448" s="19">
        <f t="shared" si="23"/>
        <v>3.6808510638297873</v>
      </c>
      <c r="W448" s="19">
        <f>IFERROR(U448/(S448*P448),"")</f>
        <v>2.5754903840010224</v>
      </c>
      <c r="X448" s="12">
        <v>130</v>
      </c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>
        <v>17</v>
      </c>
      <c r="AJ448" s="12">
        <v>4</v>
      </c>
      <c r="AK448" s="12"/>
      <c r="AL448" s="12"/>
      <c r="AM448" s="12"/>
      <c r="AN448" s="12"/>
      <c r="AO448" s="12"/>
      <c r="AP448" s="12"/>
      <c r="AQ448" s="12"/>
      <c r="AR448" s="12" t="e">
        <v>#N/A</v>
      </c>
      <c r="AS448" s="12" t="e">
        <v>#N/A</v>
      </c>
    </row>
    <row r="449" spans="1:45" x14ac:dyDescent="0.25">
      <c r="A449" s="13">
        <v>45540</v>
      </c>
      <c r="B449" s="13">
        <v>45546</v>
      </c>
      <c r="C449" s="12" t="s">
        <v>44</v>
      </c>
      <c r="D449" s="12" t="s">
        <v>45</v>
      </c>
      <c r="E449" s="12"/>
      <c r="F449" s="12"/>
      <c r="G449" s="26">
        <v>21</v>
      </c>
      <c r="H449" s="43" t="s">
        <v>1231</v>
      </c>
      <c r="I449" s="40">
        <v>4607144732451</v>
      </c>
      <c r="J449" s="26" t="s">
        <v>1232</v>
      </c>
      <c r="K449" s="26">
        <v>115</v>
      </c>
      <c r="L449" s="26" t="s">
        <v>1226</v>
      </c>
      <c r="M449" s="26">
        <v>200000139</v>
      </c>
      <c r="N449" s="26" t="s">
        <v>1214</v>
      </c>
      <c r="O449" s="26"/>
      <c r="P449" s="38">
        <v>9990</v>
      </c>
      <c r="Q449" s="38">
        <v>7990</v>
      </c>
      <c r="R449" s="17">
        <f t="shared" si="22"/>
        <v>-0.20020020020020024</v>
      </c>
      <c r="S449" s="18">
        <v>785</v>
      </c>
      <c r="T449" s="18">
        <v>1500</v>
      </c>
      <c r="U449" s="18">
        <f>T449*Q449</f>
        <v>11985000</v>
      </c>
      <c r="V449" s="19">
        <f t="shared" si="23"/>
        <v>1.910828025477707</v>
      </c>
      <c r="W449" s="19">
        <f>IFERROR(U449/(S449*P449),"")</f>
        <v>1.5282798722289168</v>
      </c>
      <c r="X449" s="12">
        <v>130</v>
      </c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>
        <v>2</v>
      </c>
      <c r="AJ449" s="12">
        <v>4</v>
      </c>
      <c r="AK449" s="12"/>
      <c r="AL449" s="12"/>
      <c r="AM449" s="12"/>
      <c r="AN449" s="12"/>
      <c r="AO449" s="12"/>
      <c r="AP449" s="12"/>
      <c r="AQ449" s="12"/>
      <c r="AR449" s="12" t="e">
        <v>#N/A</v>
      </c>
      <c r="AS449" s="12" t="e">
        <v>#N/A</v>
      </c>
    </row>
    <row r="450" spans="1:45" x14ac:dyDescent="0.25">
      <c r="A450" s="13">
        <v>45540</v>
      </c>
      <c r="B450" s="13">
        <v>45546</v>
      </c>
      <c r="C450" s="12" t="s">
        <v>44</v>
      </c>
      <c r="D450" s="12" t="s">
        <v>45</v>
      </c>
      <c r="E450" s="12"/>
      <c r="F450" s="12"/>
      <c r="G450" s="26">
        <v>21</v>
      </c>
      <c r="H450" s="26" t="s">
        <v>1233</v>
      </c>
      <c r="I450" s="40">
        <v>4601021053943</v>
      </c>
      <c r="J450" s="26" t="s">
        <v>1234</v>
      </c>
      <c r="K450" s="26">
        <v>300</v>
      </c>
      <c r="L450" s="26" t="s">
        <v>1226</v>
      </c>
      <c r="M450" s="26">
        <v>200000140</v>
      </c>
      <c r="N450" s="26" t="s">
        <v>1214</v>
      </c>
      <c r="O450" s="26"/>
      <c r="P450" s="38">
        <v>16990</v>
      </c>
      <c r="Q450" s="38">
        <v>12990</v>
      </c>
      <c r="R450" s="17">
        <f t="shared" si="22"/>
        <v>-0.23543260741612715</v>
      </c>
      <c r="S450" s="18">
        <v>681</v>
      </c>
      <c r="T450" s="18">
        <v>2500</v>
      </c>
      <c r="U450" s="18">
        <f>T450*Q450</f>
        <v>32475000</v>
      </c>
      <c r="V450" s="19">
        <f t="shared" ref="V450:V494" si="26">IFERROR(T450/S450,"")</f>
        <v>3.6710719530102791</v>
      </c>
      <c r="W450" s="19">
        <f>IFERROR(U450/(S450*P450),"")</f>
        <v>2.8067819111008547</v>
      </c>
      <c r="X450" s="12">
        <v>130</v>
      </c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>
        <v>3</v>
      </c>
      <c r="AJ450" s="12">
        <v>4</v>
      </c>
      <c r="AK450" s="12"/>
      <c r="AL450" s="12"/>
      <c r="AM450" s="12"/>
      <c r="AN450" s="12"/>
      <c r="AO450" s="12"/>
      <c r="AP450" s="12"/>
      <c r="AQ450" s="12"/>
      <c r="AR450" s="12" t="e">
        <v>#N/A</v>
      </c>
      <c r="AS450" s="12" t="e">
        <v>#N/A</v>
      </c>
    </row>
    <row r="451" spans="1:45" x14ac:dyDescent="0.25">
      <c r="A451" s="13">
        <v>45540</v>
      </c>
      <c r="B451" s="13">
        <v>45546</v>
      </c>
      <c r="C451" s="12" t="s">
        <v>44</v>
      </c>
      <c r="D451" s="12" t="s">
        <v>45</v>
      </c>
      <c r="E451" s="12"/>
      <c r="F451" s="12"/>
      <c r="G451" s="26">
        <v>21</v>
      </c>
      <c r="H451" s="43" t="s">
        <v>1235</v>
      </c>
      <c r="I451" s="40">
        <v>4601713001702</v>
      </c>
      <c r="J451" s="26" t="s">
        <v>1236</v>
      </c>
      <c r="K451" s="26">
        <v>140</v>
      </c>
      <c r="L451" s="26" t="s">
        <v>1237</v>
      </c>
      <c r="M451" s="26">
        <v>200000141</v>
      </c>
      <c r="N451" s="26" t="s">
        <v>1214</v>
      </c>
      <c r="O451" s="26"/>
      <c r="P451" s="38">
        <v>9990</v>
      </c>
      <c r="Q451" s="38">
        <v>6990</v>
      </c>
      <c r="R451" s="17">
        <f t="shared" ref="R451:R493" si="27">Q451/P451-1</f>
        <v>-0.3003003003003003</v>
      </c>
      <c r="S451" s="18">
        <v>521</v>
      </c>
      <c r="T451" s="18">
        <v>1037</v>
      </c>
      <c r="U451" s="18">
        <f>T451*Q451</f>
        <v>7248630</v>
      </c>
      <c r="V451" s="19">
        <f t="shared" si="26"/>
        <v>1.9904030710172744</v>
      </c>
      <c r="W451" s="19">
        <f>IFERROR(U451/(S451*P451),"")</f>
        <v>1.3926844310721469</v>
      </c>
      <c r="X451" s="12">
        <v>130</v>
      </c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>
        <v>2</v>
      </c>
      <c r="AJ451" s="12">
        <v>4</v>
      </c>
      <c r="AK451" s="12"/>
      <c r="AL451" s="12"/>
      <c r="AM451" s="12"/>
      <c r="AN451" s="12"/>
      <c r="AO451" s="12"/>
      <c r="AP451" s="12"/>
      <c r="AQ451" s="12"/>
      <c r="AR451" s="12" t="e">
        <v>#N/A</v>
      </c>
      <c r="AS451" s="12" t="e">
        <v>#N/A</v>
      </c>
    </row>
    <row r="452" spans="1:45" x14ac:dyDescent="0.25">
      <c r="A452" s="13">
        <v>45540</v>
      </c>
      <c r="B452" s="13">
        <v>45546</v>
      </c>
      <c r="C452" s="12" t="s">
        <v>44</v>
      </c>
      <c r="D452" s="12" t="s">
        <v>45</v>
      </c>
      <c r="E452" s="12"/>
      <c r="F452" s="12"/>
      <c r="G452" s="26">
        <v>21</v>
      </c>
      <c r="H452" s="43" t="s">
        <v>1238</v>
      </c>
      <c r="I452" s="40">
        <v>4601713001924</v>
      </c>
      <c r="J452" s="26" t="s">
        <v>1239</v>
      </c>
      <c r="K452" s="26">
        <v>140</v>
      </c>
      <c r="L452" s="26" t="s">
        <v>1237</v>
      </c>
      <c r="M452" s="26">
        <v>200000142</v>
      </c>
      <c r="N452" s="26" t="s">
        <v>1214</v>
      </c>
      <c r="O452" s="26"/>
      <c r="P452" s="38">
        <v>8990</v>
      </c>
      <c r="Q452" s="38">
        <v>6990</v>
      </c>
      <c r="R452" s="17">
        <f t="shared" si="27"/>
        <v>-0.22246941045606228</v>
      </c>
      <c r="S452" s="18">
        <v>325</v>
      </c>
      <c r="T452" s="18">
        <v>941</v>
      </c>
      <c r="U452" s="18">
        <f>T452*Q452</f>
        <v>6577590</v>
      </c>
      <c r="V452" s="19">
        <f t="shared" si="26"/>
        <v>2.8953846153846152</v>
      </c>
      <c r="W452" s="19">
        <f>IFERROR(U452/(S452*P452),"")</f>
        <v>2.2512501069564474</v>
      </c>
      <c r="X452" s="12">
        <v>128</v>
      </c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>
        <v>1</v>
      </c>
      <c r="AJ452" s="12">
        <v>1</v>
      </c>
      <c r="AK452" s="12"/>
      <c r="AL452" s="12"/>
      <c r="AM452" s="12"/>
      <c r="AN452" s="12"/>
      <c r="AO452" s="12"/>
      <c r="AP452" s="12"/>
      <c r="AQ452" s="12"/>
      <c r="AR452" s="12" t="e">
        <v>#N/A</v>
      </c>
      <c r="AS452" s="12" t="e">
        <v>#N/A</v>
      </c>
    </row>
    <row r="453" spans="1:45" x14ac:dyDescent="0.25">
      <c r="A453" s="13">
        <v>45540</v>
      </c>
      <c r="B453" s="13">
        <v>45546</v>
      </c>
      <c r="C453" s="12" t="s">
        <v>44</v>
      </c>
      <c r="D453" s="12" t="s">
        <v>45</v>
      </c>
      <c r="E453" s="12"/>
      <c r="F453" s="12"/>
      <c r="G453" s="26">
        <v>7</v>
      </c>
      <c r="H453" s="26" t="s">
        <v>1240</v>
      </c>
      <c r="I453" s="26"/>
      <c r="J453" s="26" t="s">
        <v>1241</v>
      </c>
      <c r="K453" s="26"/>
      <c r="L453" s="26" t="s">
        <v>1242</v>
      </c>
      <c r="M453" s="26">
        <v>200000145</v>
      </c>
      <c r="N453" s="26" t="s">
        <v>1214</v>
      </c>
      <c r="O453" s="26"/>
      <c r="P453" s="38">
        <v>69990</v>
      </c>
      <c r="Q453" s="38">
        <v>54990</v>
      </c>
      <c r="R453" s="17">
        <f t="shared" si="27"/>
        <v>-0.21431633090441493</v>
      </c>
      <c r="S453" s="18">
        <v>184.98199999999997</v>
      </c>
      <c r="T453" s="18">
        <v>459.92899999999997</v>
      </c>
      <c r="U453" s="18">
        <f>T453*Q453</f>
        <v>25291495.709999997</v>
      </c>
      <c r="V453" s="19">
        <f t="shared" si="26"/>
        <v>2.4863446173141175</v>
      </c>
      <c r="W453" s="19">
        <f>IFERROR(U453/(S453*P453),"")</f>
        <v>1.9534803615674139</v>
      </c>
      <c r="X453" s="12">
        <v>130</v>
      </c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>
        <v>2</v>
      </c>
      <c r="AJ453" s="12" t="e">
        <v>#N/A</v>
      </c>
      <c r="AK453" s="12"/>
      <c r="AL453" s="12"/>
      <c r="AM453" s="12"/>
      <c r="AN453" s="12"/>
      <c r="AO453" s="12"/>
      <c r="AP453" s="12"/>
      <c r="AQ453" s="12"/>
      <c r="AR453" s="12" t="e">
        <v>#N/A</v>
      </c>
      <c r="AS453" s="12" t="e">
        <v>#N/A</v>
      </c>
    </row>
    <row r="454" spans="1:45" x14ac:dyDescent="0.25">
      <c r="A454" s="13">
        <v>45540</v>
      </c>
      <c r="B454" s="13">
        <v>45546</v>
      </c>
      <c r="C454" s="12" t="s">
        <v>44</v>
      </c>
      <c r="D454" s="12" t="s">
        <v>45</v>
      </c>
      <c r="E454" s="12"/>
      <c r="F454" s="12"/>
      <c r="G454" s="26">
        <v>7</v>
      </c>
      <c r="H454" s="26" t="s">
        <v>1243</v>
      </c>
      <c r="I454" s="26"/>
      <c r="J454" s="26" t="s">
        <v>1244</v>
      </c>
      <c r="K454" s="26"/>
      <c r="L454" s="26" t="s">
        <v>1245</v>
      </c>
      <c r="M454" s="26">
        <v>200000146</v>
      </c>
      <c r="N454" s="26" t="s">
        <v>1214</v>
      </c>
      <c r="O454" s="26"/>
      <c r="P454" s="38">
        <v>16990</v>
      </c>
      <c r="Q454" s="38">
        <v>12990</v>
      </c>
      <c r="R454" s="17">
        <f t="shared" si="27"/>
        <v>-0.23543260741612715</v>
      </c>
      <c r="S454" s="18">
        <v>432</v>
      </c>
      <c r="T454" s="18">
        <v>700</v>
      </c>
      <c r="U454" s="18">
        <f>T454*Q454</f>
        <v>9093000</v>
      </c>
      <c r="V454" s="19">
        <f t="shared" si="26"/>
        <v>1.6203703703703705</v>
      </c>
      <c r="W454" s="19">
        <f>IFERROR(U454/(S454*P454),"")</f>
        <v>1.2388823490942384</v>
      </c>
      <c r="X454" s="12">
        <v>130</v>
      </c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>
        <v>17</v>
      </c>
      <c r="AJ454" s="12">
        <v>4</v>
      </c>
      <c r="AK454" s="12"/>
      <c r="AL454" s="12"/>
      <c r="AM454" s="12"/>
      <c r="AN454" s="12"/>
      <c r="AO454" s="12"/>
      <c r="AP454" s="12"/>
      <c r="AQ454" s="12"/>
      <c r="AR454" s="12" t="e">
        <v>#N/A</v>
      </c>
      <c r="AS454" s="12" t="e">
        <v>#N/A</v>
      </c>
    </row>
    <row r="455" spans="1:45" x14ac:dyDescent="0.25">
      <c r="A455" s="13">
        <v>45540</v>
      </c>
      <c r="B455" s="13">
        <v>45546</v>
      </c>
      <c r="C455" s="12" t="s">
        <v>44</v>
      </c>
      <c r="D455" s="12" t="s">
        <v>45</v>
      </c>
      <c r="E455" s="12"/>
      <c r="F455" s="12"/>
      <c r="G455" s="26">
        <v>7</v>
      </c>
      <c r="H455" s="26" t="s">
        <v>1246</v>
      </c>
      <c r="I455" s="26"/>
      <c r="J455" s="26" t="s">
        <v>1247</v>
      </c>
      <c r="K455" s="26"/>
      <c r="L455" s="26" t="s">
        <v>1245</v>
      </c>
      <c r="M455" s="26">
        <v>200000147</v>
      </c>
      <c r="N455" s="26" t="s">
        <v>1214</v>
      </c>
      <c r="O455" s="26"/>
      <c r="P455" s="38">
        <v>79990</v>
      </c>
      <c r="Q455" s="38">
        <v>59990</v>
      </c>
      <c r="R455" s="17">
        <f t="shared" si="27"/>
        <v>-0.2500312539067383</v>
      </c>
      <c r="S455" s="18">
        <v>264.108</v>
      </c>
      <c r="T455" s="18">
        <v>407.29399999999998</v>
      </c>
      <c r="U455" s="18">
        <f>T455*Q455</f>
        <v>24433567.059999999</v>
      </c>
      <c r="V455" s="19">
        <f t="shared" si="26"/>
        <v>1.542149423720599</v>
      </c>
      <c r="W455" s="19">
        <f>IFERROR(U455/(S455*P455),"")</f>
        <v>1.1565638695961837</v>
      </c>
      <c r="X455" s="12">
        <v>130</v>
      </c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>
        <v>2</v>
      </c>
      <c r="AJ455" s="12" t="e">
        <v>#N/A</v>
      </c>
      <c r="AK455" s="12"/>
      <c r="AL455" s="12"/>
      <c r="AM455" s="12"/>
      <c r="AN455" s="12"/>
      <c r="AO455" s="12"/>
      <c r="AP455" s="12"/>
      <c r="AQ455" s="12"/>
      <c r="AR455" s="12" t="e">
        <v>#N/A</v>
      </c>
      <c r="AS455" s="12" t="e">
        <v>#N/A</v>
      </c>
    </row>
    <row r="456" spans="1:45" x14ac:dyDescent="0.25">
      <c r="A456" s="13">
        <v>45540</v>
      </c>
      <c r="B456" s="13">
        <v>45546</v>
      </c>
      <c r="C456" s="12" t="s">
        <v>44</v>
      </c>
      <c r="D456" s="12" t="s">
        <v>45</v>
      </c>
      <c r="E456" s="12"/>
      <c r="F456" s="12"/>
      <c r="G456" s="26">
        <v>7</v>
      </c>
      <c r="H456" s="26" t="s">
        <v>1248</v>
      </c>
      <c r="I456" s="26"/>
      <c r="J456" s="26" t="s">
        <v>1249</v>
      </c>
      <c r="K456" s="26"/>
      <c r="L456" s="26" t="s">
        <v>1250</v>
      </c>
      <c r="M456" s="26">
        <v>200000148</v>
      </c>
      <c r="N456" s="26" t="s">
        <v>1214</v>
      </c>
      <c r="O456" s="26"/>
      <c r="P456" s="38">
        <v>14990</v>
      </c>
      <c r="Q456" s="38">
        <v>9990</v>
      </c>
      <c r="R456" s="17">
        <f t="shared" si="27"/>
        <v>-0.33355570380253508</v>
      </c>
      <c r="S456" s="18">
        <v>580</v>
      </c>
      <c r="T456" s="18">
        <v>949</v>
      </c>
      <c r="U456" s="18">
        <f>T456*Q456</f>
        <v>9480510</v>
      </c>
      <c r="V456" s="19">
        <f t="shared" si="26"/>
        <v>1.6362068965517242</v>
      </c>
      <c r="W456" s="19">
        <f>IFERROR(U456/(S456*P456),"")</f>
        <v>1.0904407536058522</v>
      </c>
      <c r="X456" s="12">
        <v>130</v>
      </c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>
        <v>17</v>
      </c>
      <c r="AJ456" s="12">
        <v>2</v>
      </c>
      <c r="AK456" s="12"/>
      <c r="AL456" s="12"/>
      <c r="AM456" s="12"/>
      <c r="AN456" s="12"/>
      <c r="AO456" s="12"/>
      <c r="AP456" s="12"/>
      <c r="AQ456" s="12"/>
      <c r="AR456" s="12" t="e">
        <v>#N/A</v>
      </c>
      <c r="AS456" s="12" t="e">
        <v>#N/A</v>
      </c>
    </row>
    <row r="457" spans="1:45" x14ac:dyDescent="0.25">
      <c r="A457" s="13">
        <v>45540</v>
      </c>
      <c r="B457" s="13">
        <v>45546</v>
      </c>
      <c r="C457" s="12" t="s">
        <v>44</v>
      </c>
      <c r="D457" s="12" t="s">
        <v>45</v>
      </c>
      <c r="E457" s="12"/>
      <c r="F457" s="12"/>
      <c r="G457" s="26">
        <v>7</v>
      </c>
      <c r="H457" s="26" t="s">
        <v>1251</v>
      </c>
      <c r="I457" s="26"/>
      <c r="J457" s="26" t="s">
        <v>1252</v>
      </c>
      <c r="K457" s="26"/>
      <c r="L457" s="26" t="s">
        <v>1250</v>
      </c>
      <c r="M457" s="26">
        <v>200000149</v>
      </c>
      <c r="N457" s="26" t="s">
        <v>1214</v>
      </c>
      <c r="O457" s="26"/>
      <c r="P457" s="38">
        <v>14690</v>
      </c>
      <c r="Q457" s="38">
        <v>9990</v>
      </c>
      <c r="R457" s="17">
        <f t="shared" si="27"/>
        <v>-0.31994554118447927</v>
      </c>
      <c r="S457" s="18">
        <v>222</v>
      </c>
      <c r="T457" s="18">
        <v>958</v>
      </c>
      <c r="U457" s="18">
        <f>T457*Q457</f>
        <v>9570420</v>
      </c>
      <c r="V457" s="19">
        <f t="shared" si="26"/>
        <v>4.3153153153153152</v>
      </c>
      <c r="W457" s="19">
        <f>IFERROR(U457/(S457*P457),"")</f>
        <v>2.9346494213750849</v>
      </c>
      <c r="X457" s="12">
        <v>47</v>
      </c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 t="e">
        <v>#N/A</v>
      </c>
      <c r="AJ457" s="12" t="e">
        <v>#N/A</v>
      </c>
      <c r="AK457" s="12"/>
      <c r="AL457" s="12"/>
      <c r="AM457" s="12"/>
      <c r="AN457" s="12"/>
      <c r="AO457" s="12"/>
      <c r="AP457" s="12"/>
      <c r="AQ457" s="12"/>
      <c r="AR457" s="12" t="e">
        <v>#N/A</v>
      </c>
      <c r="AS457" s="12" t="e">
        <v>#N/A</v>
      </c>
    </row>
    <row r="458" spans="1:45" x14ac:dyDescent="0.25">
      <c r="A458" s="13">
        <v>45540</v>
      </c>
      <c r="B458" s="13">
        <v>45546</v>
      </c>
      <c r="C458" s="12" t="s">
        <v>44</v>
      </c>
      <c r="D458" s="12" t="s">
        <v>45</v>
      </c>
      <c r="E458" s="12"/>
      <c r="F458" s="12"/>
      <c r="G458" s="26">
        <v>7</v>
      </c>
      <c r="H458" s="26" t="s">
        <v>1253</v>
      </c>
      <c r="I458" s="26"/>
      <c r="J458" s="26" t="s">
        <v>1254</v>
      </c>
      <c r="K458" s="26"/>
      <c r="L458" s="26" t="s">
        <v>1250</v>
      </c>
      <c r="M458" s="26">
        <v>200000150</v>
      </c>
      <c r="N458" s="26" t="s">
        <v>1214</v>
      </c>
      <c r="O458" s="26"/>
      <c r="P458" s="38">
        <v>14990</v>
      </c>
      <c r="Q458" s="38">
        <v>9990</v>
      </c>
      <c r="R458" s="17">
        <f t="shared" si="27"/>
        <v>-0.33355570380253508</v>
      </c>
      <c r="S458" s="18">
        <v>262</v>
      </c>
      <c r="T458" s="18">
        <v>505</v>
      </c>
      <c r="U458" s="18">
        <f>T458*Q458</f>
        <v>5044950</v>
      </c>
      <c r="V458" s="19">
        <f t="shared" si="26"/>
        <v>1.9274809160305344</v>
      </c>
      <c r="W458" s="19">
        <f>IFERROR(U458/(S458*P458),"")</f>
        <v>1.2845586625180145</v>
      </c>
      <c r="X458" s="12">
        <v>130</v>
      </c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>
        <v>14</v>
      </c>
      <c r="AJ458" s="12">
        <v>4</v>
      </c>
      <c r="AK458" s="12"/>
      <c r="AL458" s="12"/>
      <c r="AM458" s="12"/>
      <c r="AN458" s="12"/>
      <c r="AO458" s="12"/>
      <c r="AP458" s="12"/>
      <c r="AQ458" s="12"/>
      <c r="AR458" s="12" t="e">
        <v>#N/A</v>
      </c>
      <c r="AS458" s="12" t="e">
        <v>#N/A</v>
      </c>
    </row>
    <row r="459" spans="1:45" x14ac:dyDescent="0.25">
      <c r="A459" s="13">
        <v>45540</v>
      </c>
      <c r="B459" s="13">
        <v>45546</v>
      </c>
      <c r="C459" s="12" t="s">
        <v>44</v>
      </c>
      <c r="D459" s="12" t="s">
        <v>45</v>
      </c>
      <c r="E459" s="12"/>
      <c r="F459" s="12"/>
      <c r="G459" s="26">
        <v>7</v>
      </c>
      <c r="H459" s="26" t="s">
        <v>1255</v>
      </c>
      <c r="I459" s="26"/>
      <c r="J459" s="26" t="s">
        <v>1256</v>
      </c>
      <c r="K459" s="26"/>
      <c r="L459" s="26" t="s">
        <v>1213</v>
      </c>
      <c r="M459" s="26">
        <v>200000151</v>
      </c>
      <c r="N459" s="26" t="s">
        <v>1214</v>
      </c>
      <c r="O459" s="26"/>
      <c r="P459" s="38">
        <v>59990</v>
      </c>
      <c r="Q459" s="38">
        <v>49990</v>
      </c>
      <c r="R459" s="17">
        <f t="shared" si="27"/>
        <v>-0.16669444907484576</v>
      </c>
      <c r="S459" s="18">
        <v>144.11599999999999</v>
      </c>
      <c r="T459" s="18">
        <v>430.47399999999999</v>
      </c>
      <c r="U459" s="18">
        <f>T459*Q459</f>
        <v>21519395.259999998</v>
      </c>
      <c r="V459" s="19">
        <f t="shared" si="26"/>
        <v>2.9869965860834329</v>
      </c>
      <c r="W459" s="19">
        <f>IFERROR(U459/(S459*P459),"")</f>
        <v>2.4890808357778096</v>
      </c>
      <c r="X459" s="12">
        <v>130</v>
      </c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>
        <v>2</v>
      </c>
      <c r="AJ459" s="12" t="e">
        <v>#N/A</v>
      </c>
      <c r="AK459" s="12"/>
      <c r="AL459" s="12"/>
      <c r="AM459" s="12"/>
      <c r="AN459" s="12"/>
      <c r="AO459" s="12"/>
      <c r="AP459" s="12"/>
      <c r="AQ459" s="12"/>
      <c r="AR459" s="12" t="e">
        <v>#N/A</v>
      </c>
      <c r="AS459" s="12" t="e">
        <v>#N/A</v>
      </c>
    </row>
    <row r="460" spans="1:45" x14ac:dyDescent="0.25">
      <c r="A460" s="13">
        <v>45540</v>
      </c>
      <c r="B460" s="13">
        <v>45546</v>
      </c>
      <c r="C460" s="12" t="s">
        <v>44</v>
      </c>
      <c r="D460" s="12" t="s">
        <v>45</v>
      </c>
      <c r="E460" s="12"/>
      <c r="F460" s="12"/>
      <c r="G460" s="26">
        <v>7</v>
      </c>
      <c r="H460" s="26" t="s">
        <v>1257</v>
      </c>
      <c r="I460" s="26"/>
      <c r="J460" s="26" t="s">
        <v>1258</v>
      </c>
      <c r="K460" s="26"/>
      <c r="L460" s="26" t="s">
        <v>1250</v>
      </c>
      <c r="M460" s="26">
        <v>200000152</v>
      </c>
      <c r="N460" s="26" t="s">
        <v>1214</v>
      </c>
      <c r="O460" s="26"/>
      <c r="P460" s="38">
        <v>59990</v>
      </c>
      <c r="Q460" s="38">
        <v>49990</v>
      </c>
      <c r="R460" s="17">
        <f t="shared" si="27"/>
        <v>-0.16669444907484576</v>
      </c>
      <c r="S460" s="18">
        <v>93.646000000000001</v>
      </c>
      <c r="T460" s="18">
        <v>190.95400000000001</v>
      </c>
      <c r="U460" s="18">
        <f>T460*Q460</f>
        <v>9545790.4600000009</v>
      </c>
      <c r="V460" s="19">
        <f t="shared" si="26"/>
        <v>2.0391047134955045</v>
      </c>
      <c r="W460" s="19">
        <f>IFERROR(U460/(S460*P460),"")</f>
        <v>1.69919727667345</v>
      </c>
      <c r="X460" s="12">
        <v>130</v>
      </c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>
        <v>2</v>
      </c>
      <c r="AJ460" s="12" t="e">
        <v>#N/A</v>
      </c>
      <c r="AK460" s="12"/>
      <c r="AL460" s="12"/>
      <c r="AM460" s="12"/>
      <c r="AN460" s="12"/>
      <c r="AO460" s="12"/>
      <c r="AP460" s="12"/>
      <c r="AQ460" s="12"/>
      <c r="AR460" s="12" t="e">
        <v>#N/A</v>
      </c>
      <c r="AS460" s="12" t="e">
        <v>#N/A</v>
      </c>
    </row>
    <row r="461" spans="1:45" x14ac:dyDescent="0.25">
      <c r="A461" s="13">
        <v>45540</v>
      </c>
      <c r="B461" s="13">
        <v>45546</v>
      </c>
      <c r="C461" s="12" t="s">
        <v>44</v>
      </c>
      <c r="D461" s="12" t="s">
        <v>45</v>
      </c>
      <c r="E461" s="12"/>
      <c r="F461" s="12"/>
      <c r="G461" s="26">
        <v>7</v>
      </c>
      <c r="H461" s="26" t="s">
        <v>1259</v>
      </c>
      <c r="I461" s="26"/>
      <c r="J461" s="26" t="s">
        <v>1260</v>
      </c>
      <c r="K461" s="26"/>
      <c r="L461" s="26" t="s">
        <v>1213</v>
      </c>
      <c r="M461" s="26">
        <v>200000154</v>
      </c>
      <c r="N461" s="26" t="s">
        <v>1214</v>
      </c>
      <c r="O461" s="26"/>
      <c r="P461" s="38">
        <v>29990</v>
      </c>
      <c r="Q461" s="38">
        <v>22990</v>
      </c>
      <c r="R461" s="17">
        <f t="shared" si="27"/>
        <v>-0.23341113704568195</v>
      </c>
      <c r="S461" s="18">
        <v>1066</v>
      </c>
      <c r="T461" s="18">
        <v>3000</v>
      </c>
      <c r="U461" s="18">
        <f>T461*Q461</f>
        <v>68970000</v>
      </c>
      <c r="V461" s="19">
        <f t="shared" si="26"/>
        <v>2.8142589118198873</v>
      </c>
      <c r="W461" s="19">
        <f>IFERROR(U461/(S461*P461),"")</f>
        <v>2.157379539271064</v>
      </c>
      <c r="X461" s="12">
        <v>130</v>
      </c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>
        <v>17</v>
      </c>
      <c r="AJ461" s="12">
        <v>2</v>
      </c>
      <c r="AK461" s="12"/>
      <c r="AL461" s="12"/>
      <c r="AM461" s="12"/>
      <c r="AN461" s="12"/>
      <c r="AO461" s="12"/>
      <c r="AP461" s="12"/>
      <c r="AQ461" s="12"/>
      <c r="AR461" s="12" t="e">
        <v>#N/A</v>
      </c>
      <c r="AS461" s="12" t="e">
        <v>#N/A</v>
      </c>
    </row>
    <row r="462" spans="1:45" x14ac:dyDescent="0.25">
      <c r="A462" s="13">
        <v>45540</v>
      </c>
      <c r="B462" s="13">
        <v>45546</v>
      </c>
      <c r="C462" s="12" t="s">
        <v>44</v>
      </c>
      <c r="D462" s="12" t="s">
        <v>45</v>
      </c>
      <c r="E462" s="12"/>
      <c r="F462" s="12"/>
      <c r="G462" s="26">
        <v>7</v>
      </c>
      <c r="H462" s="26" t="s">
        <v>1261</v>
      </c>
      <c r="I462" s="26"/>
      <c r="J462" s="26" t="s">
        <v>1262</v>
      </c>
      <c r="K462" s="26"/>
      <c r="L462" s="26" t="s">
        <v>1263</v>
      </c>
      <c r="M462" s="26">
        <v>200000155</v>
      </c>
      <c r="N462" s="26" t="s">
        <v>1214</v>
      </c>
      <c r="O462" s="26"/>
      <c r="P462" s="38">
        <v>29990</v>
      </c>
      <c r="Q462" s="38">
        <v>22990</v>
      </c>
      <c r="R462" s="17">
        <f t="shared" si="27"/>
        <v>-0.23341113704568195</v>
      </c>
      <c r="S462" s="18">
        <v>726</v>
      </c>
      <c r="T462" s="18">
        <v>2000</v>
      </c>
      <c r="U462" s="18">
        <f>T462*Q462</f>
        <v>45980000</v>
      </c>
      <c r="V462" s="19">
        <f t="shared" si="26"/>
        <v>2.7548209366391183</v>
      </c>
      <c r="W462" s="19">
        <f>IFERROR(U462/(S462*P462),"")</f>
        <v>2.1118150494609313</v>
      </c>
      <c r="X462" s="12">
        <v>130</v>
      </c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>
        <v>17</v>
      </c>
      <c r="AJ462" s="12">
        <v>2</v>
      </c>
      <c r="AK462" s="12"/>
      <c r="AL462" s="12"/>
      <c r="AM462" s="12"/>
      <c r="AN462" s="12"/>
      <c r="AO462" s="12"/>
      <c r="AP462" s="12"/>
      <c r="AQ462" s="12"/>
      <c r="AR462" s="12" t="e">
        <v>#N/A</v>
      </c>
      <c r="AS462" s="12" t="e">
        <v>#N/A</v>
      </c>
    </row>
    <row r="463" spans="1:45" x14ac:dyDescent="0.25">
      <c r="A463" s="13">
        <v>45540</v>
      </c>
      <c r="B463" s="13">
        <v>45546</v>
      </c>
      <c r="C463" s="12" t="s">
        <v>44</v>
      </c>
      <c r="D463" s="12" t="s">
        <v>45</v>
      </c>
      <c r="E463" s="12"/>
      <c r="F463" s="12"/>
      <c r="G463" s="26">
        <v>7</v>
      </c>
      <c r="H463" s="26" t="s">
        <v>1264</v>
      </c>
      <c r="I463" s="26"/>
      <c r="J463" s="26" t="s">
        <v>1265</v>
      </c>
      <c r="K463" s="26"/>
      <c r="L463" s="26" t="s">
        <v>1266</v>
      </c>
      <c r="M463" s="26">
        <v>200000156</v>
      </c>
      <c r="N463" s="26" t="s">
        <v>1214</v>
      </c>
      <c r="O463" s="26"/>
      <c r="P463" s="38">
        <v>24990</v>
      </c>
      <c r="Q463" s="38">
        <v>19990</v>
      </c>
      <c r="R463" s="17">
        <f t="shared" si="27"/>
        <v>-0.20008003201280511</v>
      </c>
      <c r="S463" s="18">
        <v>1206</v>
      </c>
      <c r="T463" s="18">
        <v>2000</v>
      </c>
      <c r="U463" s="18">
        <f>T463*Q463</f>
        <v>39980000</v>
      </c>
      <c r="V463" s="19">
        <f t="shared" si="26"/>
        <v>1.6583747927031509</v>
      </c>
      <c r="W463" s="19">
        <f>IFERROR(U463/(S463*P463),"")</f>
        <v>1.3265671110898754</v>
      </c>
      <c r="X463" s="12">
        <v>130</v>
      </c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>
        <v>2</v>
      </c>
      <c r="AJ463" s="12">
        <v>1</v>
      </c>
      <c r="AK463" s="12"/>
      <c r="AL463" s="12"/>
      <c r="AM463" s="12"/>
      <c r="AN463" s="12"/>
      <c r="AO463" s="12"/>
      <c r="AP463" s="12"/>
      <c r="AQ463" s="12"/>
      <c r="AR463" s="12" t="e">
        <v>#N/A</v>
      </c>
      <c r="AS463" s="12" t="e">
        <v>#N/A</v>
      </c>
    </row>
    <row r="464" spans="1:45" x14ac:dyDescent="0.25">
      <c r="A464" s="13">
        <v>45540</v>
      </c>
      <c r="B464" s="13">
        <v>45546</v>
      </c>
      <c r="C464" s="12" t="s">
        <v>44</v>
      </c>
      <c r="D464" s="12" t="s">
        <v>45</v>
      </c>
      <c r="E464" s="12"/>
      <c r="F464" s="12"/>
      <c r="G464" s="26">
        <v>7</v>
      </c>
      <c r="H464" s="26" t="s">
        <v>1267</v>
      </c>
      <c r="I464" s="26"/>
      <c r="J464" s="26" t="s">
        <v>1268</v>
      </c>
      <c r="K464" s="26"/>
      <c r="L464" s="26" t="s">
        <v>1269</v>
      </c>
      <c r="M464" s="26">
        <v>200000157</v>
      </c>
      <c r="N464" s="26" t="s">
        <v>1214</v>
      </c>
      <c r="O464" s="26"/>
      <c r="P464" s="38">
        <v>24990</v>
      </c>
      <c r="Q464" s="38">
        <v>19990</v>
      </c>
      <c r="R464" s="17">
        <f t="shared" si="27"/>
        <v>-0.20008003201280511</v>
      </c>
      <c r="S464" s="18">
        <v>367</v>
      </c>
      <c r="T464" s="18">
        <v>545</v>
      </c>
      <c r="U464" s="18">
        <f>T464*Q464</f>
        <v>10894550</v>
      </c>
      <c r="V464" s="19">
        <f t="shared" si="26"/>
        <v>1.4850136239782017</v>
      </c>
      <c r="W464" s="19">
        <f>IFERROR(U464/(S464*P464),"")</f>
        <v>1.1878920505531914</v>
      </c>
      <c r="X464" s="12">
        <v>130</v>
      </c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>
        <v>17</v>
      </c>
      <c r="AJ464" s="12">
        <v>2</v>
      </c>
      <c r="AK464" s="12"/>
      <c r="AL464" s="12"/>
      <c r="AM464" s="12"/>
      <c r="AN464" s="12"/>
      <c r="AO464" s="12"/>
      <c r="AP464" s="12"/>
      <c r="AQ464" s="12"/>
      <c r="AR464" s="12" t="e">
        <v>#N/A</v>
      </c>
      <c r="AS464" s="12" t="e">
        <v>#N/A</v>
      </c>
    </row>
    <row r="465" spans="1:45" x14ac:dyDescent="0.25">
      <c r="A465" s="13">
        <v>45540</v>
      </c>
      <c r="B465" s="13">
        <v>45546</v>
      </c>
      <c r="C465" s="12" t="s">
        <v>44</v>
      </c>
      <c r="D465" s="12" t="s">
        <v>45</v>
      </c>
      <c r="E465" s="12"/>
      <c r="F465" s="12"/>
      <c r="G465" s="26">
        <v>7</v>
      </c>
      <c r="H465" s="26" t="s">
        <v>1270</v>
      </c>
      <c r="I465" s="26"/>
      <c r="J465" s="26" t="s">
        <v>1271</v>
      </c>
      <c r="K465" s="26"/>
      <c r="L465" s="26" t="s">
        <v>1272</v>
      </c>
      <c r="M465" s="26">
        <v>200000158</v>
      </c>
      <c r="N465" s="26" t="s">
        <v>1214</v>
      </c>
      <c r="O465" s="26"/>
      <c r="P465" s="38">
        <v>129990</v>
      </c>
      <c r="Q465" s="38">
        <v>89990</v>
      </c>
      <c r="R465" s="17">
        <f t="shared" si="27"/>
        <v>-0.30771597815216556</v>
      </c>
      <c r="S465" s="18">
        <v>265.69200000000001</v>
      </c>
      <c r="T465" s="18">
        <f>S465*2</f>
        <v>531.38400000000001</v>
      </c>
      <c r="U465" s="18">
        <f>T465*Q465</f>
        <v>47819246.160000004</v>
      </c>
      <c r="V465" s="19">
        <f t="shared" si="26"/>
        <v>2</v>
      </c>
      <c r="W465" s="19">
        <f>IFERROR(U465/(S465*P465),"")</f>
        <v>1.3845680436956691</v>
      </c>
      <c r="X465" s="12">
        <v>130</v>
      </c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>
        <v>2</v>
      </c>
      <c r="AJ465" s="12" t="e">
        <v>#N/A</v>
      </c>
      <c r="AK465" s="12"/>
      <c r="AL465" s="12"/>
      <c r="AM465" s="12"/>
      <c r="AN465" s="12"/>
      <c r="AO465" s="12"/>
      <c r="AP465" s="12"/>
      <c r="AQ465" s="12"/>
      <c r="AR465" s="12" t="e">
        <v>#N/A</v>
      </c>
      <c r="AS465" s="12" t="e">
        <v>#N/A</v>
      </c>
    </row>
    <row r="466" spans="1:45" x14ac:dyDescent="0.25">
      <c r="A466" s="44">
        <v>45540</v>
      </c>
      <c r="B466" s="44">
        <v>45546</v>
      </c>
      <c r="C466" s="45" t="s">
        <v>44</v>
      </c>
      <c r="D466" s="45" t="s">
        <v>45</v>
      </c>
      <c r="E466" s="45"/>
      <c r="F466" s="45"/>
      <c r="G466" s="46">
        <v>7</v>
      </c>
      <c r="H466" s="46" t="s">
        <v>1273</v>
      </c>
      <c r="I466" s="46"/>
      <c r="J466" s="46" t="s">
        <v>1274</v>
      </c>
      <c r="K466" s="26"/>
      <c r="L466" s="26" t="s">
        <v>1266</v>
      </c>
      <c r="M466" s="26">
        <v>200000159</v>
      </c>
      <c r="N466" s="26" t="s">
        <v>1214</v>
      </c>
      <c r="O466" s="26"/>
      <c r="P466" s="47">
        <v>99990</v>
      </c>
      <c r="Q466" s="47">
        <v>89990</v>
      </c>
      <c r="R466" s="48">
        <f t="shared" si="27"/>
        <v>-0.10001000100010005</v>
      </c>
      <c r="S466" s="49">
        <v>463.18600000000004</v>
      </c>
      <c r="T466" s="49">
        <v>627.34899999999993</v>
      </c>
      <c r="U466" s="18">
        <f>T466*Q466</f>
        <v>56455136.50999999</v>
      </c>
      <c r="V466" s="19">
        <f t="shared" si="26"/>
        <v>1.3544213339781423</v>
      </c>
      <c r="W466" s="19">
        <f>IFERROR(U466/(S466*P466),"")</f>
        <v>1.2189656550124317</v>
      </c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12" t="e">
        <v>#N/A</v>
      </c>
      <c r="AJ466" s="12" t="e">
        <v>#N/A</v>
      </c>
      <c r="AK466" s="45"/>
      <c r="AL466" s="45"/>
      <c r="AM466" s="45"/>
      <c r="AN466" s="45"/>
      <c r="AO466" s="45"/>
      <c r="AP466" s="45"/>
      <c r="AQ466" s="45"/>
      <c r="AR466" s="12" t="e">
        <v>#N/A</v>
      </c>
      <c r="AS466" s="12" t="e">
        <v>#N/A</v>
      </c>
    </row>
    <row r="467" spans="1:45" x14ac:dyDescent="0.25">
      <c r="A467" s="13">
        <v>45540</v>
      </c>
      <c r="B467" s="13">
        <v>45546</v>
      </c>
      <c r="C467" s="12" t="s">
        <v>44</v>
      </c>
      <c r="D467" s="12" t="s">
        <v>45</v>
      </c>
      <c r="E467" s="12"/>
      <c r="F467" s="12"/>
      <c r="G467" s="26">
        <v>7</v>
      </c>
      <c r="H467" s="26" t="s">
        <v>1275</v>
      </c>
      <c r="I467" s="26"/>
      <c r="J467" s="26" t="s">
        <v>1276</v>
      </c>
      <c r="K467" s="26"/>
      <c r="L467" s="26" t="s">
        <v>1213</v>
      </c>
      <c r="M467" s="26">
        <v>200000160</v>
      </c>
      <c r="N467" s="26" t="s">
        <v>1214</v>
      </c>
      <c r="O467" s="26"/>
      <c r="P467" s="38">
        <v>29990</v>
      </c>
      <c r="Q467" s="38">
        <v>23990</v>
      </c>
      <c r="R467" s="17">
        <f t="shared" si="27"/>
        <v>-0.20006668889629875</v>
      </c>
      <c r="S467" s="18">
        <v>918</v>
      </c>
      <c r="T467" s="18">
        <v>1600</v>
      </c>
      <c r="U467" s="18">
        <f>T467*Q467</f>
        <v>38384000</v>
      </c>
      <c r="V467" s="19">
        <f t="shared" si="26"/>
        <v>1.7429193899782136</v>
      </c>
      <c r="W467" s="19">
        <f>IFERROR(U467/(S467*P467),"")</f>
        <v>1.3942192786121155</v>
      </c>
      <c r="X467" s="12">
        <v>130</v>
      </c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>
        <v>2</v>
      </c>
      <c r="AJ467" s="12" t="e">
        <v>#N/A</v>
      </c>
      <c r="AK467" s="12"/>
      <c r="AL467" s="12"/>
      <c r="AM467" s="12"/>
      <c r="AN467" s="12"/>
      <c r="AO467" s="12"/>
      <c r="AP467" s="12"/>
      <c r="AQ467" s="12"/>
      <c r="AR467" s="12" t="e">
        <v>#N/A</v>
      </c>
      <c r="AS467" s="12" t="e">
        <v>#N/A</v>
      </c>
    </row>
    <row r="468" spans="1:45" x14ac:dyDescent="0.25">
      <c r="A468" s="13">
        <v>45540</v>
      </c>
      <c r="B468" s="13">
        <v>45546</v>
      </c>
      <c r="C468" s="12" t="s">
        <v>44</v>
      </c>
      <c r="D468" s="12" t="s">
        <v>45</v>
      </c>
      <c r="E468" s="12"/>
      <c r="F468" s="12"/>
      <c r="G468" s="26">
        <v>7</v>
      </c>
      <c r="H468" s="26" t="s">
        <v>1277</v>
      </c>
      <c r="I468" s="26"/>
      <c r="J468" s="26" t="s">
        <v>1278</v>
      </c>
      <c r="K468" s="26"/>
      <c r="L468" s="26" t="s">
        <v>1213</v>
      </c>
      <c r="M468" s="26">
        <v>200000161</v>
      </c>
      <c r="N468" s="26" t="s">
        <v>1214</v>
      </c>
      <c r="O468" s="26"/>
      <c r="P468" s="38">
        <v>19990</v>
      </c>
      <c r="Q468" s="38">
        <v>11990</v>
      </c>
      <c r="R468" s="17">
        <f t="shared" si="27"/>
        <v>-0.40020010005002504</v>
      </c>
      <c r="S468" s="18">
        <v>1760</v>
      </c>
      <c r="T468" s="18">
        <v>1000</v>
      </c>
      <c r="U468" s="18">
        <f>T468*Q468</f>
        <v>11990000</v>
      </c>
      <c r="V468" s="19">
        <f t="shared" si="26"/>
        <v>0.56818181818181823</v>
      </c>
      <c r="W468" s="19">
        <f>IFERROR(U468/(S468*P468),"")</f>
        <v>0.34079539769884942</v>
      </c>
      <c r="X468" s="12">
        <v>130</v>
      </c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>
        <v>17</v>
      </c>
      <c r="AJ468" s="12">
        <v>4</v>
      </c>
      <c r="AK468" s="12"/>
      <c r="AL468" s="12"/>
      <c r="AM468" s="12"/>
      <c r="AN468" s="12"/>
      <c r="AO468" s="12"/>
      <c r="AP468" s="12"/>
      <c r="AQ468" s="12"/>
      <c r="AR468" s="12" t="e">
        <v>#N/A</v>
      </c>
      <c r="AS468" s="12" t="e">
        <v>#N/A</v>
      </c>
    </row>
    <row r="469" spans="1:45" x14ac:dyDescent="0.25">
      <c r="A469" s="13">
        <v>45540</v>
      </c>
      <c r="B469" s="13">
        <v>45546</v>
      </c>
      <c r="C469" s="12" t="s">
        <v>44</v>
      </c>
      <c r="D469" s="12" t="s">
        <v>45</v>
      </c>
      <c r="E469" s="12"/>
      <c r="F469" s="12"/>
      <c r="G469" s="26">
        <v>7</v>
      </c>
      <c r="H469" s="26" t="s">
        <v>1279</v>
      </c>
      <c r="I469" s="26"/>
      <c r="J469" s="26" t="s">
        <v>1280</v>
      </c>
      <c r="K469" s="26"/>
      <c r="L469" s="26" t="s">
        <v>1213</v>
      </c>
      <c r="M469" s="26">
        <v>200000162</v>
      </c>
      <c r="N469" s="26" t="s">
        <v>1214</v>
      </c>
      <c r="O469" s="26"/>
      <c r="P469" s="38">
        <v>19990</v>
      </c>
      <c r="Q469" s="38">
        <v>13990</v>
      </c>
      <c r="R469" s="17">
        <f t="shared" si="27"/>
        <v>-0.30015007503751878</v>
      </c>
      <c r="S469" s="18">
        <v>625</v>
      </c>
      <c r="T469" s="18">
        <v>4902</v>
      </c>
      <c r="U469" s="18">
        <f>T469*Q469</f>
        <v>68578980</v>
      </c>
      <c r="V469" s="19">
        <f t="shared" si="26"/>
        <v>7.8432000000000004</v>
      </c>
      <c r="W469" s="19">
        <f>IFERROR(U469/(S469*P469),"")</f>
        <v>5.4890629314657327</v>
      </c>
      <c r="X469" s="12">
        <v>130</v>
      </c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>
        <v>17</v>
      </c>
      <c r="AJ469" s="12">
        <v>4</v>
      </c>
      <c r="AK469" s="12"/>
      <c r="AL469" s="12"/>
      <c r="AM469" s="12"/>
      <c r="AN469" s="12"/>
      <c r="AO469" s="12"/>
      <c r="AP469" s="12"/>
      <c r="AQ469" s="12"/>
      <c r="AR469" s="12" t="e">
        <v>#N/A</v>
      </c>
      <c r="AS469" s="12" t="e">
        <v>#N/A</v>
      </c>
    </row>
    <row r="470" spans="1:45" x14ac:dyDescent="0.25">
      <c r="A470" s="13">
        <v>45540</v>
      </c>
      <c r="B470" s="13">
        <v>45546</v>
      </c>
      <c r="C470" s="12" t="s">
        <v>44</v>
      </c>
      <c r="D470" s="12" t="s">
        <v>45</v>
      </c>
      <c r="E470" s="12"/>
      <c r="F470" s="12"/>
      <c r="G470" s="26">
        <v>7</v>
      </c>
      <c r="H470" s="26" t="s">
        <v>1281</v>
      </c>
      <c r="I470" s="26"/>
      <c r="J470" s="26" t="s">
        <v>1282</v>
      </c>
      <c r="K470" s="26"/>
      <c r="L470" s="26" t="s">
        <v>1213</v>
      </c>
      <c r="M470" s="26">
        <v>200000163</v>
      </c>
      <c r="N470" s="26" t="s">
        <v>1214</v>
      </c>
      <c r="O470" s="26"/>
      <c r="P470" s="38">
        <v>34990</v>
      </c>
      <c r="Q470" s="38">
        <v>24990</v>
      </c>
      <c r="R470" s="17">
        <f t="shared" si="27"/>
        <v>-0.2857959416976279</v>
      </c>
      <c r="S470" s="18">
        <v>1152</v>
      </c>
      <c r="T470" s="18">
        <v>7139</v>
      </c>
      <c r="U470" s="18">
        <f>T470*Q470</f>
        <v>178403610</v>
      </c>
      <c r="V470" s="19">
        <f t="shared" si="26"/>
        <v>6.1970486111111107</v>
      </c>
      <c r="W470" s="19">
        <f>IFERROR(U470/(S470*P470),"")</f>
        <v>4.4259572675526337</v>
      </c>
      <c r="X470" s="12">
        <v>130</v>
      </c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>
        <v>17</v>
      </c>
      <c r="AJ470" s="12">
        <v>4</v>
      </c>
      <c r="AK470" s="12"/>
      <c r="AL470" s="12"/>
      <c r="AM470" s="12"/>
      <c r="AN470" s="12"/>
      <c r="AO470" s="12"/>
      <c r="AP470" s="12"/>
      <c r="AQ470" s="12"/>
      <c r="AR470" s="12" t="e">
        <v>#N/A</v>
      </c>
      <c r="AS470" s="12" t="e">
        <v>#N/A</v>
      </c>
    </row>
    <row r="471" spans="1:45" x14ac:dyDescent="0.25">
      <c r="A471" s="13">
        <v>45540</v>
      </c>
      <c r="B471" s="13">
        <v>45546</v>
      </c>
      <c r="C471" s="12" t="s">
        <v>44</v>
      </c>
      <c r="D471" s="12" t="s">
        <v>45</v>
      </c>
      <c r="E471" s="12"/>
      <c r="F471" s="12"/>
      <c r="G471" s="26">
        <v>7</v>
      </c>
      <c r="H471" s="26" t="s">
        <v>1283</v>
      </c>
      <c r="I471" s="26"/>
      <c r="J471" s="26" t="s">
        <v>1284</v>
      </c>
      <c r="K471" s="26"/>
      <c r="L471" s="26" t="s">
        <v>1213</v>
      </c>
      <c r="M471" s="26">
        <v>200000164</v>
      </c>
      <c r="N471" s="26" t="s">
        <v>1214</v>
      </c>
      <c r="O471" s="26"/>
      <c r="P471" s="38">
        <v>17990</v>
      </c>
      <c r="Q471" s="38">
        <v>11990</v>
      </c>
      <c r="R471" s="17">
        <f t="shared" si="27"/>
        <v>-0.33351862145636468</v>
      </c>
      <c r="S471" s="18">
        <v>164</v>
      </c>
      <c r="T471" s="18">
        <v>428</v>
      </c>
      <c r="U471" s="18">
        <f>T471*Q471</f>
        <v>5131720</v>
      </c>
      <c r="V471" s="19">
        <f t="shared" si="26"/>
        <v>2.6097560975609757</v>
      </c>
      <c r="W471" s="19">
        <f>IFERROR(U471/(S471*P471),"")</f>
        <v>1.7393538415650971</v>
      </c>
      <c r="X471" s="12">
        <v>47</v>
      </c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 t="e">
        <v>#N/A</v>
      </c>
      <c r="AJ471" s="12" t="e">
        <v>#N/A</v>
      </c>
      <c r="AK471" s="12"/>
      <c r="AL471" s="12"/>
      <c r="AM471" s="12"/>
      <c r="AN471" s="12"/>
      <c r="AO471" s="12"/>
      <c r="AP471" s="12"/>
      <c r="AQ471" s="12"/>
      <c r="AR471" s="12" t="e">
        <v>#N/A</v>
      </c>
      <c r="AS471" s="12" t="e">
        <v>#N/A</v>
      </c>
    </row>
    <row r="472" spans="1:45" x14ac:dyDescent="0.25">
      <c r="A472" s="13">
        <v>45540</v>
      </c>
      <c r="B472" s="13">
        <v>45546</v>
      </c>
      <c r="C472" s="12" t="s">
        <v>44</v>
      </c>
      <c r="D472" s="12" t="s">
        <v>45</v>
      </c>
      <c r="E472" s="12"/>
      <c r="F472" s="12"/>
      <c r="G472" s="26">
        <v>7</v>
      </c>
      <c r="H472" s="26" t="s">
        <v>1285</v>
      </c>
      <c r="I472" s="26"/>
      <c r="J472" s="26" t="s">
        <v>1286</v>
      </c>
      <c r="K472" s="26"/>
      <c r="L472" s="26" t="s">
        <v>1213</v>
      </c>
      <c r="M472" s="26">
        <v>200000165</v>
      </c>
      <c r="N472" s="26" t="s">
        <v>1214</v>
      </c>
      <c r="O472" s="26"/>
      <c r="P472" s="38">
        <v>19990</v>
      </c>
      <c r="Q472" s="38">
        <v>16990</v>
      </c>
      <c r="R472" s="17">
        <f t="shared" si="27"/>
        <v>-0.15007503751875939</v>
      </c>
      <c r="S472" s="18">
        <v>120</v>
      </c>
      <c r="T472" s="18">
        <v>230</v>
      </c>
      <c r="U472" s="18">
        <f>T472*Q472</f>
        <v>3907700</v>
      </c>
      <c r="V472" s="19">
        <f t="shared" si="26"/>
        <v>1.9166666666666667</v>
      </c>
      <c r="W472" s="19">
        <f>IFERROR(U472/(S472*P472),"")</f>
        <v>1.6290228447557111</v>
      </c>
      <c r="X472" s="12">
        <v>130</v>
      </c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>
        <v>17</v>
      </c>
      <c r="AJ472" s="12">
        <v>2</v>
      </c>
      <c r="AK472" s="12"/>
      <c r="AL472" s="12"/>
      <c r="AM472" s="12"/>
      <c r="AN472" s="12"/>
      <c r="AO472" s="12"/>
      <c r="AP472" s="12"/>
      <c r="AQ472" s="12"/>
      <c r="AR472" s="12" t="e">
        <v>#N/A</v>
      </c>
      <c r="AS472" s="12" t="e">
        <v>#N/A</v>
      </c>
    </row>
    <row r="473" spans="1:45" x14ac:dyDescent="0.25">
      <c r="A473" s="13">
        <v>45540</v>
      </c>
      <c r="B473" s="13">
        <v>45546</v>
      </c>
      <c r="C473" s="12" t="s">
        <v>44</v>
      </c>
      <c r="D473" s="12" t="s">
        <v>45</v>
      </c>
      <c r="E473" s="12"/>
      <c r="F473" s="12"/>
      <c r="G473" s="26">
        <v>7</v>
      </c>
      <c r="H473" s="26" t="s">
        <v>1287</v>
      </c>
      <c r="I473" s="26"/>
      <c r="J473" s="26" t="s">
        <v>1288</v>
      </c>
      <c r="K473" s="26"/>
      <c r="L473" s="26" t="s">
        <v>1213</v>
      </c>
      <c r="M473" s="26">
        <v>200000166</v>
      </c>
      <c r="N473" s="26" t="s">
        <v>1214</v>
      </c>
      <c r="O473" s="26"/>
      <c r="P473" s="38">
        <v>34990</v>
      </c>
      <c r="Q473" s="38">
        <v>24990</v>
      </c>
      <c r="R473" s="17">
        <f t="shared" si="27"/>
        <v>-0.2857959416976279</v>
      </c>
      <c r="S473" s="18">
        <v>970</v>
      </c>
      <c r="T473" s="18">
        <v>4444</v>
      </c>
      <c r="U473" s="18">
        <f>T473*Q473</f>
        <v>111055560</v>
      </c>
      <c r="V473" s="19">
        <f t="shared" si="26"/>
        <v>4.5814432989690719</v>
      </c>
      <c r="W473" s="19">
        <f>IFERROR(U473/(S473*P473),"")</f>
        <v>3.2720853970059194</v>
      </c>
      <c r="X473" s="12">
        <v>130</v>
      </c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>
        <v>2</v>
      </c>
      <c r="AJ473" s="12" t="e">
        <v>#N/A</v>
      </c>
      <c r="AK473" s="12"/>
      <c r="AL473" s="12"/>
      <c r="AM473" s="12"/>
      <c r="AN473" s="12"/>
      <c r="AO473" s="12"/>
      <c r="AP473" s="12"/>
      <c r="AQ473" s="12"/>
      <c r="AR473" s="12" t="e">
        <v>#N/A</v>
      </c>
      <c r="AS473" s="12" t="e">
        <v>#N/A</v>
      </c>
    </row>
    <row r="474" spans="1:45" x14ac:dyDescent="0.25">
      <c r="A474" s="13">
        <v>45540</v>
      </c>
      <c r="B474" s="13">
        <v>45546</v>
      </c>
      <c r="C474" s="12" t="s">
        <v>44</v>
      </c>
      <c r="D474" s="12" t="s">
        <v>45</v>
      </c>
      <c r="E474" s="12"/>
      <c r="F474" s="12"/>
      <c r="G474" s="26">
        <v>7</v>
      </c>
      <c r="H474" s="26" t="s">
        <v>1289</v>
      </c>
      <c r="I474" s="40">
        <v>4000417028006</v>
      </c>
      <c r="J474" s="26" t="s">
        <v>1290</v>
      </c>
      <c r="K474" s="50"/>
      <c r="L474" s="26" t="s">
        <v>1291</v>
      </c>
      <c r="M474" s="26">
        <v>200000035</v>
      </c>
      <c r="N474" s="26" t="s">
        <v>1292</v>
      </c>
      <c r="O474" s="26"/>
      <c r="P474" s="38">
        <v>19990</v>
      </c>
      <c r="Q474" s="38">
        <v>17990</v>
      </c>
      <c r="R474" s="17">
        <f t="shared" si="27"/>
        <v>-0.10005002501250626</v>
      </c>
      <c r="S474" s="18">
        <v>343</v>
      </c>
      <c r="T474" s="18">
        <v>660</v>
      </c>
      <c r="U474" s="18">
        <f>T474*Q474</f>
        <v>11873400</v>
      </c>
      <c r="V474" s="19">
        <f t="shared" si="26"/>
        <v>1.9241982507288631</v>
      </c>
      <c r="W474" s="19">
        <f>IFERROR(U474/(S474*P474),"")</f>
        <v>1.7316821676144194</v>
      </c>
      <c r="X474" s="12">
        <v>130</v>
      </c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>
        <v>2</v>
      </c>
      <c r="AJ474" s="12">
        <v>4</v>
      </c>
      <c r="AK474" s="12"/>
      <c r="AL474" s="12"/>
      <c r="AM474" s="12"/>
      <c r="AN474" s="12"/>
      <c r="AO474" s="12"/>
      <c r="AP474" s="12"/>
      <c r="AQ474" s="12"/>
      <c r="AR474" s="12" t="e">
        <v>#N/A</v>
      </c>
      <c r="AS474" s="12" t="e">
        <v>#N/A</v>
      </c>
    </row>
    <row r="475" spans="1:45" x14ac:dyDescent="0.25">
      <c r="A475" s="13">
        <v>45540</v>
      </c>
      <c r="B475" s="13">
        <v>45546</v>
      </c>
      <c r="C475" s="12" t="s">
        <v>44</v>
      </c>
      <c r="D475" s="12" t="s">
        <v>45</v>
      </c>
      <c r="E475" s="12"/>
      <c r="F475" s="12"/>
      <c r="G475" s="26">
        <v>7</v>
      </c>
      <c r="H475" s="26" t="s">
        <v>1293</v>
      </c>
      <c r="I475" s="40">
        <v>4000417703002</v>
      </c>
      <c r="J475" s="26" t="s">
        <v>1294</v>
      </c>
      <c r="K475" s="50"/>
      <c r="L475" s="26" t="s">
        <v>1291</v>
      </c>
      <c r="M475" s="26">
        <v>200000035</v>
      </c>
      <c r="N475" s="26" t="s">
        <v>1292</v>
      </c>
      <c r="O475" s="26"/>
      <c r="P475" s="38">
        <v>23990</v>
      </c>
      <c r="Q475" s="38">
        <v>19990</v>
      </c>
      <c r="R475" s="17">
        <f t="shared" si="27"/>
        <v>-0.16673614005835768</v>
      </c>
      <c r="S475" s="18">
        <v>298</v>
      </c>
      <c r="T475" s="18">
        <v>540</v>
      </c>
      <c r="U475" s="18">
        <f>T475*Q475</f>
        <v>10794600</v>
      </c>
      <c r="V475" s="19">
        <f t="shared" si="26"/>
        <v>1.8120805369127517</v>
      </c>
      <c r="W475" s="19">
        <f>IFERROR(U475/(S475*P475),"")</f>
        <v>1.5099412227130431</v>
      </c>
      <c r="X475" s="12">
        <v>130</v>
      </c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>
        <v>2</v>
      </c>
      <c r="AJ475" s="12">
        <v>4</v>
      </c>
      <c r="AK475" s="12"/>
      <c r="AL475" s="12"/>
      <c r="AM475" s="12"/>
      <c r="AN475" s="12"/>
      <c r="AO475" s="12"/>
      <c r="AP475" s="12"/>
      <c r="AQ475" s="12"/>
      <c r="AR475" s="12" t="e">
        <v>#N/A</v>
      </c>
      <c r="AS475" s="12" t="e">
        <v>#N/A</v>
      </c>
    </row>
    <row r="476" spans="1:45" x14ac:dyDescent="0.25">
      <c r="A476" s="13">
        <v>45540</v>
      </c>
      <c r="B476" s="13">
        <v>45546</v>
      </c>
      <c r="C476" s="12" t="s">
        <v>44</v>
      </c>
      <c r="D476" s="12" t="s">
        <v>45</v>
      </c>
      <c r="E476" s="12"/>
      <c r="F476" s="12"/>
      <c r="G476" s="26">
        <v>7</v>
      </c>
      <c r="H476" s="26" t="s">
        <v>1295</v>
      </c>
      <c r="I476" s="40">
        <v>4000417018007</v>
      </c>
      <c r="J476" s="26" t="s">
        <v>1296</v>
      </c>
      <c r="K476" s="50"/>
      <c r="L476" s="26" t="s">
        <v>1291</v>
      </c>
      <c r="M476" s="26">
        <v>200000035</v>
      </c>
      <c r="N476" s="26" t="s">
        <v>1292</v>
      </c>
      <c r="O476" s="26"/>
      <c r="P476" s="38">
        <v>19990</v>
      </c>
      <c r="Q476" s="38">
        <v>17990</v>
      </c>
      <c r="R476" s="17">
        <f t="shared" si="27"/>
        <v>-0.10005002501250626</v>
      </c>
      <c r="S476" s="18">
        <v>480</v>
      </c>
      <c r="T476" s="18">
        <v>800</v>
      </c>
      <c r="U476" s="18">
        <f>T476*Q476</f>
        <v>14392000</v>
      </c>
      <c r="V476" s="19">
        <f t="shared" si="26"/>
        <v>1.6666666666666667</v>
      </c>
      <c r="W476" s="19">
        <f>IFERROR(U476/(S476*P476),"")</f>
        <v>1.4999166249791562</v>
      </c>
      <c r="X476" s="12">
        <v>47</v>
      </c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 t="e">
        <v>#N/A</v>
      </c>
      <c r="AJ476" s="12" t="e">
        <v>#N/A</v>
      </c>
      <c r="AK476" s="12"/>
      <c r="AL476" s="12"/>
      <c r="AM476" s="12"/>
      <c r="AN476" s="12"/>
      <c r="AO476" s="12"/>
      <c r="AP476" s="12"/>
      <c r="AQ476" s="12"/>
      <c r="AR476" s="12" t="e">
        <v>#N/A</v>
      </c>
      <c r="AS476" s="12" t="e">
        <v>#N/A</v>
      </c>
    </row>
    <row r="477" spans="1:45" x14ac:dyDescent="0.25">
      <c r="A477" s="13">
        <v>45540</v>
      </c>
      <c r="B477" s="13">
        <v>45546</v>
      </c>
      <c r="C477" s="12" t="s">
        <v>44</v>
      </c>
      <c r="D477" s="12" t="s">
        <v>45</v>
      </c>
      <c r="E477" s="12"/>
      <c r="F477" s="12"/>
      <c r="G477" s="26">
        <v>7</v>
      </c>
      <c r="H477" s="26" t="s">
        <v>1297</v>
      </c>
      <c r="I477" s="40">
        <v>4000417702005</v>
      </c>
      <c r="J477" s="26" t="s">
        <v>1298</v>
      </c>
      <c r="K477" s="50"/>
      <c r="L477" s="26" t="s">
        <v>1291</v>
      </c>
      <c r="M477" s="26">
        <v>200000035</v>
      </c>
      <c r="N477" s="26" t="s">
        <v>1292</v>
      </c>
      <c r="O477" s="26"/>
      <c r="P477" s="38">
        <v>23990</v>
      </c>
      <c r="Q477" s="38">
        <v>19990</v>
      </c>
      <c r="R477" s="17">
        <f t="shared" si="27"/>
        <v>-0.16673614005835768</v>
      </c>
      <c r="S477" s="18">
        <v>424</v>
      </c>
      <c r="T477" s="18">
        <v>800</v>
      </c>
      <c r="U477" s="18">
        <f>T477*Q477</f>
        <v>15992000</v>
      </c>
      <c r="V477" s="19">
        <f t="shared" si="26"/>
        <v>1.8867924528301887</v>
      </c>
      <c r="W477" s="19">
        <f>IFERROR(U477/(S477*P477),"")</f>
        <v>1.5721959621540422</v>
      </c>
      <c r="X477" s="12">
        <v>130</v>
      </c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>
        <v>2</v>
      </c>
      <c r="AJ477" s="12">
        <v>4</v>
      </c>
      <c r="AK477" s="12"/>
      <c r="AL477" s="12"/>
      <c r="AM477" s="12"/>
      <c r="AN477" s="12"/>
      <c r="AO477" s="12"/>
      <c r="AP477" s="12"/>
      <c r="AQ477" s="12"/>
      <c r="AR477" s="12" t="e">
        <v>#N/A</v>
      </c>
      <c r="AS477" s="12" t="e">
        <v>#N/A</v>
      </c>
    </row>
    <row r="478" spans="1:45" x14ac:dyDescent="0.25">
      <c r="A478" s="13">
        <v>45540</v>
      </c>
      <c r="B478" s="13">
        <v>45546</v>
      </c>
      <c r="C478" s="12" t="s">
        <v>44</v>
      </c>
      <c r="D478" s="12" t="s">
        <v>45</v>
      </c>
      <c r="E478" s="12"/>
      <c r="F478" s="12"/>
      <c r="G478" s="26">
        <v>7</v>
      </c>
      <c r="H478" s="26" t="s">
        <v>1299</v>
      </c>
      <c r="I478" s="40"/>
      <c r="J478" s="26" t="s">
        <v>1300</v>
      </c>
      <c r="K478" s="50"/>
      <c r="L478" s="26" t="s">
        <v>1301</v>
      </c>
      <c r="M478" s="26">
        <v>200000036</v>
      </c>
      <c r="N478" s="26" t="s">
        <v>1302</v>
      </c>
      <c r="O478" s="26"/>
      <c r="P478" s="38">
        <v>28990</v>
      </c>
      <c r="Q478" s="38">
        <v>24990</v>
      </c>
      <c r="R478" s="17">
        <f t="shared" si="27"/>
        <v>-0.13797861331493622</v>
      </c>
      <c r="S478" s="18">
        <v>161</v>
      </c>
      <c r="T478" s="18">
        <v>300</v>
      </c>
      <c r="U478" s="18">
        <f>T478*Q478</f>
        <v>7497000</v>
      </c>
      <c r="V478" s="19">
        <f t="shared" si="26"/>
        <v>1.8633540372670807</v>
      </c>
      <c r="W478" s="19">
        <f>IFERROR(U478/(S478*P478),"")</f>
        <v>1.606251031090181</v>
      </c>
      <c r="X478" s="12">
        <v>47</v>
      </c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 t="e">
        <v>#N/A</v>
      </c>
      <c r="AJ478" s="12" t="e">
        <v>#N/A</v>
      </c>
      <c r="AK478" s="12"/>
      <c r="AL478" s="12"/>
      <c r="AM478" s="12"/>
      <c r="AN478" s="12"/>
      <c r="AO478" s="12"/>
      <c r="AP478" s="12"/>
      <c r="AQ478" s="12"/>
      <c r="AR478" s="12" t="e">
        <v>#N/A</v>
      </c>
      <c r="AS478" s="12" t="e">
        <v>#N/A</v>
      </c>
    </row>
    <row r="479" spans="1:45" x14ac:dyDescent="0.25">
      <c r="A479" s="13">
        <v>45540</v>
      </c>
      <c r="B479" s="13">
        <v>45546</v>
      </c>
      <c r="C479" s="12" t="s">
        <v>44</v>
      </c>
      <c r="D479" s="12" t="s">
        <v>45</v>
      </c>
      <c r="E479" s="12"/>
      <c r="F479" s="12"/>
      <c r="G479" s="26">
        <v>7</v>
      </c>
      <c r="H479" s="26" t="s">
        <v>1303</v>
      </c>
      <c r="I479" s="40"/>
      <c r="J479" s="26" t="s">
        <v>1304</v>
      </c>
      <c r="K479" s="50"/>
      <c r="L479" s="26" t="s">
        <v>1301</v>
      </c>
      <c r="M479" s="26">
        <v>200000036</v>
      </c>
      <c r="N479" s="26" t="s">
        <v>1302</v>
      </c>
      <c r="O479" s="26"/>
      <c r="P479" s="38">
        <v>69990</v>
      </c>
      <c r="Q479" s="38">
        <v>59990</v>
      </c>
      <c r="R479" s="17">
        <f t="shared" si="27"/>
        <v>-0.14287755393627666</v>
      </c>
      <c r="S479" s="18">
        <v>68</v>
      </c>
      <c r="T479" s="18">
        <v>200</v>
      </c>
      <c r="U479" s="18">
        <f>T479*Q479</f>
        <v>11998000</v>
      </c>
      <c r="V479" s="19">
        <f t="shared" si="26"/>
        <v>2.9411764705882355</v>
      </c>
      <c r="W479" s="19">
        <f>IFERROR(U479/(S479*P479),"")</f>
        <v>2.520948370775657</v>
      </c>
      <c r="X479" s="12">
        <v>123</v>
      </c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>
        <v>15</v>
      </c>
      <c r="AJ479" s="12">
        <v>1</v>
      </c>
      <c r="AK479" s="12"/>
      <c r="AL479" s="12"/>
      <c r="AM479" s="12"/>
      <c r="AN479" s="12"/>
      <c r="AO479" s="12"/>
      <c r="AP479" s="12"/>
      <c r="AQ479" s="12"/>
      <c r="AR479" s="12" t="e">
        <v>#N/A</v>
      </c>
      <c r="AS479" s="12" t="e">
        <v>#N/A</v>
      </c>
    </row>
    <row r="480" spans="1:45" x14ac:dyDescent="0.25">
      <c r="A480" s="13">
        <v>45540</v>
      </c>
      <c r="B480" s="13">
        <v>45546</v>
      </c>
      <c r="C480" s="12" t="s">
        <v>44</v>
      </c>
      <c r="D480" s="12" t="s">
        <v>45</v>
      </c>
      <c r="E480" s="12"/>
      <c r="F480" s="12"/>
      <c r="G480" s="26">
        <v>7</v>
      </c>
      <c r="H480" s="26" t="s">
        <v>1305</v>
      </c>
      <c r="I480" s="40"/>
      <c r="J480" s="26" t="s">
        <v>1306</v>
      </c>
      <c r="K480" s="50"/>
      <c r="L480" s="26" t="s">
        <v>1301</v>
      </c>
      <c r="M480" s="26">
        <v>200000036</v>
      </c>
      <c r="N480" s="26" t="s">
        <v>1302</v>
      </c>
      <c r="O480" s="26"/>
      <c r="P480" s="38">
        <v>28990</v>
      </c>
      <c r="Q480" s="38">
        <v>24990</v>
      </c>
      <c r="R480" s="17">
        <f t="shared" si="27"/>
        <v>-0.13797861331493622</v>
      </c>
      <c r="S480" s="18">
        <v>205</v>
      </c>
      <c r="T480" s="18">
        <v>400</v>
      </c>
      <c r="U480" s="18">
        <f>T480*Q480</f>
        <v>9996000</v>
      </c>
      <c r="V480" s="19">
        <f t="shared" si="26"/>
        <v>1.9512195121951219</v>
      </c>
      <c r="W480" s="19">
        <f>IFERROR(U480/(S480*P480),"")</f>
        <v>1.6819929496293928</v>
      </c>
      <c r="X480" s="12">
        <v>130</v>
      </c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>
        <v>14</v>
      </c>
      <c r="AJ480" s="12">
        <v>2</v>
      </c>
      <c r="AK480" s="12"/>
      <c r="AL480" s="12"/>
      <c r="AM480" s="12"/>
      <c r="AN480" s="12"/>
      <c r="AO480" s="12"/>
      <c r="AP480" s="12"/>
      <c r="AQ480" s="12"/>
      <c r="AR480" s="12" t="e">
        <v>#N/A</v>
      </c>
      <c r="AS480" s="12" t="e">
        <v>#N/A</v>
      </c>
    </row>
    <row r="481" spans="1:45" x14ac:dyDescent="0.25">
      <c r="A481" s="13">
        <v>45540</v>
      </c>
      <c r="B481" s="13">
        <v>45546</v>
      </c>
      <c r="C481" s="12" t="s">
        <v>44</v>
      </c>
      <c r="D481" s="12" t="s">
        <v>45</v>
      </c>
      <c r="E481" s="12"/>
      <c r="F481" s="12"/>
      <c r="G481" s="26">
        <v>9</v>
      </c>
      <c r="H481" s="26" t="s">
        <v>1307</v>
      </c>
      <c r="I481" s="40"/>
      <c r="J481" s="26" t="s">
        <v>1308</v>
      </c>
      <c r="K481" s="26" t="s">
        <v>56</v>
      </c>
      <c r="L481" s="26" t="s">
        <v>1309</v>
      </c>
      <c r="M481" s="26">
        <v>100007765</v>
      </c>
      <c r="N481" s="26" t="s">
        <v>1310</v>
      </c>
      <c r="O481" s="26"/>
      <c r="P481" s="38">
        <v>29990</v>
      </c>
      <c r="Q481" s="38">
        <v>20990</v>
      </c>
      <c r="R481" s="17">
        <f t="shared" si="27"/>
        <v>-0.30010003334444812</v>
      </c>
      <c r="S481" s="18">
        <v>119</v>
      </c>
      <c r="T481" s="18">
        <v>350</v>
      </c>
      <c r="U481" s="18">
        <f>T481*Q481</f>
        <v>7346500</v>
      </c>
      <c r="V481" s="19">
        <f t="shared" si="26"/>
        <v>2.9411764705882355</v>
      </c>
      <c r="W481" s="19">
        <f>IFERROR(U481/(S481*P481),"")</f>
        <v>2.0585293136927993</v>
      </c>
      <c r="X481" s="12">
        <v>109</v>
      </c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 t="e">
        <v>#N/A</v>
      </c>
      <c r="AJ481" s="12" t="e">
        <v>#N/A</v>
      </c>
      <c r="AK481" s="12"/>
      <c r="AL481" s="12"/>
      <c r="AM481" s="12"/>
      <c r="AN481" s="12"/>
      <c r="AO481" s="12"/>
      <c r="AP481" s="12"/>
      <c r="AQ481" s="12"/>
      <c r="AR481" s="12" t="e">
        <v>#N/A</v>
      </c>
      <c r="AS481" s="12" t="e">
        <v>#N/A</v>
      </c>
    </row>
    <row r="482" spans="1:45" x14ac:dyDescent="0.25">
      <c r="A482" s="13">
        <v>45540</v>
      </c>
      <c r="B482" s="13">
        <v>45546</v>
      </c>
      <c r="C482" s="12" t="s">
        <v>44</v>
      </c>
      <c r="D482" s="12" t="s">
        <v>45</v>
      </c>
      <c r="E482" s="12"/>
      <c r="F482" s="12"/>
      <c r="G482" s="26">
        <v>9</v>
      </c>
      <c r="H482" s="26" t="s">
        <v>1311</v>
      </c>
      <c r="I482" s="40"/>
      <c r="J482" s="26" t="s">
        <v>1312</v>
      </c>
      <c r="K482" s="26" t="s">
        <v>56</v>
      </c>
      <c r="L482" s="26" t="s">
        <v>1309</v>
      </c>
      <c r="M482" s="26">
        <v>100007765</v>
      </c>
      <c r="N482" s="26" t="s">
        <v>1310</v>
      </c>
      <c r="O482" s="26"/>
      <c r="P482" s="38">
        <v>29990</v>
      </c>
      <c r="Q482" s="38">
        <v>20990</v>
      </c>
      <c r="R482" s="17">
        <f t="shared" si="27"/>
        <v>-0.30010003334444812</v>
      </c>
      <c r="S482" s="18">
        <v>42</v>
      </c>
      <c r="T482" s="18">
        <v>150</v>
      </c>
      <c r="U482" s="18">
        <f>T482*Q482</f>
        <v>3148500</v>
      </c>
      <c r="V482" s="19">
        <f t="shared" si="26"/>
        <v>3.5714285714285716</v>
      </c>
      <c r="W482" s="19">
        <f>IFERROR(U482/(S482*P482),"")</f>
        <v>2.4996427380555422</v>
      </c>
      <c r="X482" s="12">
        <v>109</v>
      </c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 t="e">
        <v>#N/A</v>
      </c>
      <c r="AJ482" s="12" t="e">
        <v>#N/A</v>
      </c>
      <c r="AK482" s="12"/>
      <c r="AL482" s="12"/>
      <c r="AM482" s="12"/>
      <c r="AN482" s="12"/>
      <c r="AO482" s="12"/>
      <c r="AP482" s="12"/>
      <c r="AQ482" s="12"/>
      <c r="AR482" s="12" t="e">
        <v>#N/A</v>
      </c>
      <c r="AS482" s="12" t="e">
        <v>#N/A</v>
      </c>
    </row>
    <row r="483" spans="1:45" x14ac:dyDescent="0.25">
      <c r="A483" s="13">
        <v>45540</v>
      </c>
      <c r="B483" s="13">
        <v>45546</v>
      </c>
      <c r="C483" s="12" t="s">
        <v>44</v>
      </c>
      <c r="D483" s="12" t="s">
        <v>45</v>
      </c>
      <c r="E483" s="12"/>
      <c r="F483" s="12"/>
      <c r="G483" s="26">
        <v>9</v>
      </c>
      <c r="H483" s="26" t="s">
        <v>1313</v>
      </c>
      <c r="I483" s="40"/>
      <c r="J483" s="26" t="s">
        <v>1314</v>
      </c>
      <c r="K483" s="26" t="s">
        <v>56</v>
      </c>
      <c r="L483" s="26" t="s">
        <v>1309</v>
      </c>
      <c r="M483" s="26">
        <v>100007765</v>
      </c>
      <c r="N483" s="26" t="s">
        <v>1310</v>
      </c>
      <c r="O483" s="26"/>
      <c r="P483" s="38">
        <v>29990</v>
      </c>
      <c r="Q483" s="38">
        <v>20990</v>
      </c>
      <c r="R483" s="17">
        <f t="shared" si="27"/>
        <v>-0.30010003334444812</v>
      </c>
      <c r="S483" s="18">
        <v>46</v>
      </c>
      <c r="T483" s="18">
        <v>150</v>
      </c>
      <c r="U483" s="18">
        <f>T483*Q483</f>
        <v>3148500</v>
      </c>
      <c r="V483" s="19">
        <f t="shared" si="26"/>
        <v>3.2608695652173911</v>
      </c>
      <c r="W483" s="19">
        <f>IFERROR(U483/(S483*P483),"")</f>
        <v>2.2822824999637561</v>
      </c>
      <c r="X483" s="12">
        <v>109</v>
      </c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 t="e">
        <v>#N/A</v>
      </c>
      <c r="AJ483" s="12" t="e">
        <v>#N/A</v>
      </c>
      <c r="AK483" s="12"/>
      <c r="AL483" s="12"/>
      <c r="AM483" s="12"/>
      <c r="AN483" s="12"/>
      <c r="AO483" s="12"/>
      <c r="AP483" s="12"/>
      <c r="AQ483" s="12"/>
      <c r="AR483" s="12" t="e">
        <v>#N/A</v>
      </c>
      <c r="AS483" s="12" t="e">
        <v>#N/A</v>
      </c>
    </row>
    <row r="484" spans="1:45" x14ac:dyDescent="0.25">
      <c r="A484" s="13">
        <v>45540</v>
      </c>
      <c r="B484" s="13">
        <v>45546</v>
      </c>
      <c r="C484" s="12" t="s">
        <v>44</v>
      </c>
      <c r="D484" s="12" t="s">
        <v>45</v>
      </c>
      <c r="E484" s="12"/>
      <c r="F484" s="12"/>
      <c r="G484" s="26">
        <v>9</v>
      </c>
      <c r="H484" s="26" t="s">
        <v>1315</v>
      </c>
      <c r="I484" s="40"/>
      <c r="J484" s="26" t="s">
        <v>1316</v>
      </c>
      <c r="K484" s="26" t="s">
        <v>56</v>
      </c>
      <c r="L484" s="26" t="s">
        <v>1309</v>
      </c>
      <c r="M484" s="26">
        <v>100007765</v>
      </c>
      <c r="N484" s="26" t="s">
        <v>1310</v>
      </c>
      <c r="O484" s="26"/>
      <c r="P484" s="38">
        <v>104990</v>
      </c>
      <c r="Q484" s="38">
        <v>88990</v>
      </c>
      <c r="R484" s="17">
        <f t="shared" si="27"/>
        <v>-0.15239546623487954</v>
      </c>
      <c r="S484" s="18">
        <v>170</v>
      </c>
      <c r="T484" s="18">
        <f>S484*2</f>
        <v>340</v>
      </c>
      <c r="U484" s="18">
        <f>T484*Q484</f>
        <v>30256600</v>
      </c>
      <c r="V484" s="19">
        <f t="shared" si="26"/>
        <v>2</v>
      </c>
      <c r="W484" s="19">
        <f>IFERROR(U484/(S484*P484),"")</f>
        <v>1.6952090675302409</v>
      </c>
      <c r="X484" s="12">
        <v>129</v>
      </c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>
        <v>15</v>
      </c>
      <c r="AJ484" s="12">
        <v>4</v>
      </c>
      <c r="AK484" s="12"/>
      <c r="AL484" s="12"/>
      <c r="AM484" s="12"/>
      <c r="AN484" s="12"/>
      <c r="AO484" s="12"/>
      <c r="AP484" s="12"/>
      <c r="AQ484" s="12"/>
      <c r="AR484" s="12">
        <v>104990</v>
      </c>
      <c r="AS484" s="12" t="b">
        <f>P484=AR484</f>
        <v>1</v>
      </c>
    </row>
    <row r="485" spans="1:45" x14ac:dyDescent="0.25">
      <c r="A485" s="13">
        <v>45540</v>
      </c>
      <c r="B485" s="13">
        <v>45546</v>
      </c>
      <c r="C485" s="12" t="s">
        <v>44</v>
      </c>
      <c r="D485" s="12" t="s">
        <v>45</v>
      </c>
      <c r="E485" s="12"/>
      <c r="F485" s="12"/>
      <c r="G485" s="26">
        <v>9</v>
      </c>
      <c r="H485" s="26" t="s">
        <v>1317</v>
      </c>
      <c r="I485" s="40"/>
      <c r="J485" s="26" t="s">
        <v>1318</v>
      </c>
      <c r="K485" s="26" t="s">
        <v>56</v>
      </c>
      <c r="L485" s="26" t="s">
        <v>1309</v>
      </c>
      <c r="M485" s="26">
        <v>100007765</v>
      </c>
      <c r="N485" s="26" t="s">
        <v>1310</v>
      </c>
      <c r="O485" s="26"/>
      <c r="P485" s="38">
        <v>104990</v>
      </c>
      <c r="Q485" s="38">
        <v>88990</v>
      </c>
      <c r="R485" s="17">
        <f t="shared" si="27"/>
        <v>-0.15239546623487954</v>
      </c>
      <c r="S485" s="18">
        <v>276</v>
      </c>
      <c r="T485" s="18">
        <f>S485*2</f>
        <v>552</v>
      </c>
      <c r="U485" s="18">
        <f>T485*Q485</f>
        <v>49122480</v>
      </c>
      <c r="V485" s="19">
        <f t="shared" si="26"/>
        <v>2</v>
      </c>
      <c r="W485" s="19">
        <f>IFERROR(U485/(S485*P485),"")</f>
        <v>1.6952090675302409</v>
      </c>
      <c r="X485" s="12">
        <v>129</v>
      </c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>
        <v>15</v>
      </c>
      <c r="AJ485" s="12">
        <v>4</v>
      </c>
      <c r="AK485" s="12"/>
      <c r="AL485" s="12"/>
      <c r="AM485" s="12"/>
      <c r="AN485" s="12"/>
      <c r="AO485" s="12"/>
      <c r="AP485" s="12"/>
      <c r="AQ485" s="12"/>
      <c r="AR485" s="12">
        <v>104990</v>
      </c>
      <c r="AS485" s="12" t="b">
        <f>P485=AR485</f>
        <v>1</v>
      </c>
    </row>
    <row r="486" spans="1:45" x14ac:dyDescent="0.25">
      <c r="A486" s="13">
        <v>45540</v>
      </c>
      <c r="B486" s="13">
        <v>45546</v>
      </c>
      <c r="C486" s="12" t="s">
        <v>44</v>
      </c>
      <c r="D486" s="12" t="s">
        <v>45</v>
      </c>
      <c r="E486" s="12"/>
      <c r="F486" s="12"/>
      <c r="G486" s="26">
        <v>9</v>
      </c>
      <c r="H486" s="26" t="s">
        <v>1319</v>
      </c>
      <c r="I486" s="40"/>
      <c r="J486" s="26" t="s">
        <v>1320</v>
      </c>
      <c r="K486" s="26" t="s">
        <v>56</v>
      </c>
      <c r="L486" s="26" t="s">
        <v>1309</v>
      </c>
      <c r="M486" s="26">
        <v>100007765</v>
      </c>
      <c r="N486" s="26" t="s">
        <v>1310</v>
      </c>
      <c r="O486" s="26"/>
      <c r="P486" s="38">
        <v>108990</v>
      </c>
      <c r="Q486" s="38">
        <v>89990</v>
      </c>
      <c r="R486" s="17">
        <f t="shared" si="27"/>
        <v>-0.17432791999265984</v>
      </c>
      <c r="S486" s="18">
        <v>439</v>
      </c>
      <c r="T486" s="18">
        <f>S486*2</f>
        <v>878</v>
      </c>
      <c r="U486" s="18">
        <f>T486*Q486</f>
        <v>79011220</v>
      </c>
      <c r="V486" s="19">
        <f t="shared" si="26"/>
        <v>2</v>
      </c>
      <c r="W486" s="19">
        <f>IFERROR(U486/(S486*P486),"")</f>
        <v>1.6513441600146803</v>
      </c>
      <c r="X486" s="12">
        <v>129</v>
      </c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>
        <v>15</v>
      </c>
      <c r="AJ486" s="12">
        <v>4</v>
      </c>
      <c r="AK486" s="12"/>
      <c r="AL486" s="12"/>
      <c r="AM486" s="12"/>
      <c r="AN486" s="12"/>
      <c r="AO486" s="12"/>
      <c r="AP486" s="12"/>
      <c r="AQ486" s="12"/>
      <c r="AR486" s="12">
        <v>108990</v>
      </c>
      <c r="AS486" s="12" t="b">
        <f>P486=AR486</f>
        <v>1</v>
      </c>
    </row>
    <row r="487" spans="1:45" x14ac:dyDescent="0.25">
      <c r="A487" s="13">
        <v>45540</v>
      </c>
      <c r="B487" s="13">
        <v>45546</v>
      </c>
      <c r="C487" s="12" t="s">
        <v>44</v>
      </c>
      <c r="D487" s="12" t="s">
        <v>45</v>
      </c>
      <c r="E487" s="12"/>
      <c r="F487" s="12"/>
      <c r="G487" s="26">
        <v>9</v>
      </c>
      <c r="H487" s="26" t="s">
        <v>1321</v>
      </c>
      <c r="I487" s="40"/>
      <c r="J487" s="26" t="s">
        <v>1322</v>
      </c>
      <c r="K487" s="26" t="s">
        <v>56</v>
      </c>
      <c r="L487" s="26" t="s">
        <v>1309</v>
      </c>
      <c r="M487" s="26">
        <v>100007765</v>
      </c>
      <c r="N487" s="26" t="s">
        <v>1310</v>
      </c>
      <c r="O487" s="26"/>
      <c r="P487" s="38">
        <v>109990</v>
      </c>
      <c r="Q487" s="38">
        <v>89990</v>
      </c>
      <c r="R487" s="17">
        <f t="shared" si="27"/>
        <v>-0.18183471224656789</v>
      </c>
      <c r="S487" s="18">
        <v>526</v>
      </c>
      <c r="T487" s="18">
        <v>1300</v>
      </c>
      <c r="U487" s="18">
        <f>T487*Q487</f>
        <v>116987000</v>
      </c>
      <c r="V487" s="19">
        <f t="shared" si="26"/>
        <v>2.4714828897338403</v>
      </c>
      <c r="W487" s="19">
        <f>IFERROR(U487/(S487*P487),"")</f>
        <v>2.0220815096567715</v>
      </c>
      <c r="X487" s="12">
        <v>129</v>
      </c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>
        <v>15</v>
      </c>
      <c r="AJ487" s="12">
        <v>4</v>
      </c>
      <c r="AK487" s="12"/>
      <c r="AL487" s="12"/>
      <c r="AM487" s="12"/>
      <c r="AN487" s="12"/>
      <c r="AO487" s="12"/>
      <c r="AP487" s="12"/>
      <c r="AQ487" s="12"/>
      <c r="AR487" s="12">
        <v>109990</v>
      </c>
      <c r="AS487" s="12" t="b">
        <f>P487=AR487</f>
        <v>1</v>
      </c>
    </row>
    <row r="488" spans="1:45" x14ac:dyDescent="0.25">
      <c r="A488" s="13">
        <v>45540</v>
      </c>
      <c r="B488" s="13">
        <v>45546</v>
      </c>
      <c r="C488" s="12" t="s">
        <v>44</v>
      </c>
      <c r="D488" s="12" t="s">
        <v>45</v>
      </c>
      <c r="E488" s="12"/>
      <c r="F488" s="12"/>
      <c r="G488" s="33">
        <v>1</v>
      </c>
      <c r="H488" s="36" t="s">
        <v>1323</v>
      </c>
      <c r="I488" s="36"/>
      <c r="J488" s="33" t="s">
        <v>1324</v>
      </c>
      <c r="K488" s="33" t="s">
        <v>56</v>
      </c>
      <c r="L488" s="33" t="s">
        <v>1325</v>
      </c>
      <c r="M488" s="33">
        <v>100003220</v>
      </c>
      <c r="N488" s="33" t="s">
        <v>1326</v>
      </c>
      <c r="O488" s="33"/>
      <c r="P488" s="37">
        <v>1990</v>
      </c>
      <c r="Q488" s="37">
        <v>1490</v>
      </c>
      <c r="R488" s="17">
        <f t="shared" si="27"/>
        <v>-0.25125628140703515</v>
      </c>
      <c r="S488" s="18"/>
      <c r="T488" s="18"/>
      <c r="U488" s="18"/>
      <c r="V488" s="19"/>
      <c r="W488" s="19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</row>
    <row r="489" spans="1:45" x14ac:dyDescent="0.25">
      <c r="A489" s="13">
        <v>45540</v>
      </c>
      <c r="B489" s="13">
        <v>45546</v>
      </c>
      <c r="C489" s="12" t="s">
        <v>44</v>
      </c>
      <c r="D489" s="12" t="s">
        <v>45</v>
      </c>
      <c r="E489" s="12"/>
      <c r="F489" s="12"/>
      <c r="G489" s="33">
        <v>1</v>
      </c>
      <c r="H489" s="36" t="s">
        <v>1327</v>
      </c>
      <c r="I489" s="36"/>
      <c r="J489" s="33" t="s">
        <v>1328</v>
      </c>
      <c r="K489" s="33" t="s">
        <v>56</v>
      </c>
      <c r="L489" s="33" t="s">
        <v>1325</v>
      </c>
      <c r="M489" s="33">
        <v>100003220</v>
      </c>
      <c r="N489" s="33" t="s">
        <v>1326</v>
      </c>
      <c r="O489" s="33"/>
      <c r="P489" s="37">
        <v>1990</v>
      </c>
      <c r="Q489" s="37">
        <v>1490</v>
      </c>
      <c r="R489" s="17">
        <f t="shared" si="27"/>
        <v>-0.25125628140703515</v>
      </c>
      <c r="S489" s="18"/>
      <c r="T489" s="18"/>
      <c r="U489" s="18"/>
      <c r="V489" s="19"/>
      <c r="W489" s="19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</row>
    <row r="490" spans="1:45" x14ac:dyDescent="0.25">
      <c r="A490" s="13">
        <v>45540</v>
      </c>
      <c r="B490" s="13">
        <v>45546</v>
      </c>
      <c r="C490" s="12" t="s">
        <v>44</v>
      </c>
      <c r="D490" s="12" t="s">
        <v>45</v>
      </c>
      <c r="E490" s="12"/>
      <c r="F490" s="12"/>
      <c r="G490" s="33">
        <v>1</v>
      </c>
      <c r="H490" s="36" t="s">
        <v>1329</v>
      </c>
      <c r="I490" s="36"/>
      <c r="J490" s="33" t="s">
        <v>1330</v>
      </c>
      <c r="K490" s="33" t="s">
        <v>56</v>
      </c>
      <c r="L490" s="33" t="s">
        <v>1325</v>
      </c>
      <c r="M490" s="33">
        <v>100003220</v>
      </c>
      <c r="N490" s="33" t="s">
        <v>1326</v>
      </c>
      <c r="O490" s="33"/>
      <c r="P490" s="37">
        <v>1990</v>
      </c>
      <c r="Q490" s="37">
        <v>1490</v>
      </c>
      <c r="R490" s="17">
        <f t="shared" si="27"/>
        <v>-0.25125628140703515</v>
      </c>
      <c r="S490" s="18"/>
      <c r="T490" s="18"/>
      <c r="U490" s="18"/>
      <c r="V490" s="19"/>
      <c r="W490" s="19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</row>
    <row r="491" spans="1:45" x14ac:dyDescent="0.25">
      <c r="A491" s="13">
        <v>45540</v>
      </c>
      <c r="B491" s="13">
        <v>45546</v>
      </c>
      <c r="C491" s="12" t="s">
        <v>44</v>
      </c>
      <c r="D491" s="12" t="s">
        <v>45</v>
      </c>
      <c r="E491" s="12"/>
      <c r="F491" s="12"/>
      <c r="G491" s="33">
        <v>1</v>
      </c>
      <c r="H491" s="36" t="s">
        <v>1331</v>
      </c>
      <c r="I491" s="36"/>
      <c r="J491" s="33" t="s">
        <v>1332</v>
      </c>
      <c r="K491" s="33" t="s">
        <v>56</v>
      </c>
      <c r="L491" s="33" t="s">
        <v>1325</v>
      </c>
      <c r="M491" s="33">
        <v>100003220</v>
      </c>
      <c r="N491" s="33" t="s">
        <v>1326</v>
      </c>
      <c r="O491" s="33"/>
      <c r="P491" s="37">
        <v>1990</v>
      </c>
      <c r="Q491" s="37">
        <v>1490</v>
      </c>
      <c r="R491" s="17">
        <f t="shared" si="27"/>
        <v>-0.25125628140703515</v>
      </c>
      <c r="S491" s="18"/>
      <c r="T491" s="18"/>
      <c r="U491" s="18"/>
      <c r="V491" s="19"/>
      <c r="W491" s="19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</row>
    <row r="492" spans="1:45" x14ac:dyDescent="0.25">
      <c r="A492" s="13">
        <v>45540</v>
      </c>
      <c r="B492" s="13">
        <v>45546</v>
      </c>
      <c r="C492" s="12" t="s">
        <v>44</v>
      </c>
      <c r="D492" s="12" t="s">
        <v>45</v>
      </c>
      <c r="E492" s="12"/>
      <c r="F492" s="12"/>
      <c r="G492" s="33">
        <v>1</v>
      </c>
      <c r="H492" s="36" t="s">
        <v>1333</v>
      </c>
      <c r="I492" s="36"/>
      <c r="J492" s="33" t="s">
        <v>1334</v>
      </c>
      <c r="K492" s="33" t="s">
        <v>56</v>
      </c>
      <c r="L492" s="33" t="s">
        <v>1325</v>
      </c>
      <c r="M492" s="33">
        <v>100003220</v>
      </c>
      <c r="N492" s="33" t="s">
        <v>1326</v>
      </c>
      <c r="O492" s="33"/>
      <c r="P492" s="37">
        <v>1990</v>
      </c>
      <c r="Q492" s="37">
        <v>1490</v>
      </c>
      <c r="R492" s="17">
        <f t="shared" si="27"/>
        <v>-0.25125628140703515</v>
      </c>
      <c r="S492" s="18"/>
      <c r="T492" s="18"/>
      <c r="U492" s="18"/>
      <c r="V492" s="19"/>
      <c r="W492" s="19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</row>
    <row r="493" spans="1:45" x14ac:dyDescent="0.25">
      <c r="A493" s="13">
        <v>45540</v>
      </c>
      <c r="B493" s="13">
        <v>45546</v>
      </c>
      <c r="C493" s="12" t="s">
        <v>44</v>
      </c>
      <c r="D493" s="12" t="s">
        <v>45</v>
      </c>
      <c r="E493" s="12"/>
      <c r="F493" s="12"/>
      <c r="G493" s="33">
        <v>1</v>
      </c>
      <c r="H493" s="36" t="s">
        <v>1335</v>
      </c>
      <c r="I493" s="36"/>
      <c r="J493" s="33" t="s">
        <v>1336</v>
      </c>
      <c r="K493" s="33" t="s">
        <v>56</v>
      </c>
      <c r="L493" s="33" t="s">
        <v>1325</v>
      </c>
      <c r="M493" s="33">
        <v>100003220</v>
      </c>
      <c r="N493" s="33" t="s">
        <v>1326</v>
      </c>
      <c r="O493" s="33"/>
      <c r="P493" s="37">
        <v>1990</v>
      </c>
      <c r="Q493" s="37">
        <v>1490</v>
      </c>
      <c r="R493" s="17">
        <f t="shared" si="27"/>
        <v>-0.25125628140703515</v>
      </c>
      <c r="S493" s="18"/>
      <c r="T493" s="18"/>
      <c r="U493" s="18"/>
      <c r="V493" s="19"/>
      <c r="W493" s="19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</row>
    <row r="494" spans="1:45" x14ac:dyDescent="0.25">
      <c r="A494" s="13">
        <v>45540</v>
      </c>
      <c r="B494" s="13">
        <v>45546</v>
      </c>
      <c r="C494" s="12" t="s">
        <v>105</v>
      </c>
      <c r="D494" s="12" t="s">
        <v>106</v>
      </c>
      <c r="E494" s="12"/>
      <c r="F494" s="12"/>
      <c r="G494" s="26">
        <v>18</v>
      </c>
      <c r="H494" s="12" t="s">
        <v>1337</v>
      </c>
      <c r="I494" s="12"/>
      <c r="J494" s="12" t="s">
        <v>1338</v>
      </c>
      <c r="K494" s="12"/>
      <c r="L494" s="12"/>
      <c r="M494" s="12"/>
      <c r="N494" s="12"/>
      <c r="O494" s="12"/>
      <c r="P494" s="12"/>
      <c r="Q494" s="12"/>
      <c r="R494" s="12"/>
      <c r="S494" s="18"/>
      <c r="T494" s="18"/>
      <c r="U494" s="18"/>
      <c r="V494" s="19"/>
      <c r="W494" s="19"/>
      <c r="X494" s="12"/>
      <c r="Y494" s="12"/>
      <c r="Z494" s="12"/>
      <c r="AA494" s="12">
        <v>1</v>
      </c>
      <c r="AB494" s="12"/>
      <c r="AC494" s="12"/>
      <c r="AD494" s="12"/>
      <c r="AE494" s="12"/>
      <c r="AF494" s="12"/>
      <c r="AG494" s="12"/>
      <c r="AH494" s="12">
        <v>1</v>
      </c>
      <c r="AI494" s="12"/>
      <c r="AJ494" s="12"/>
      <c r="AK494" s="12">
        <v>1</v>
      </c>
      <c r="AL494" s="12"/>
      <c r="AM494" s="12"/>
      <c r="AN494" s="12"/>
      <c r="AO494" s="12"/>
      <c r="AP494" s="12"/>
      <c r="AQ494" s="12"/>
      <c r="AR494" s="12"/>
      <c r="AS494" s="12"/>
    </row>
    <row r="495" spans="1:45" x14ac:dyDescent="0.25">
      <c r="A495" s="13">
        <v>45540</v>
      </c>
      <c r="B495" s="13">
        <v>45546</v>
      </c>
      <c r="C495" s="12" t="s">
        <v>105</v>
      </c>
      <c r="D495" s="12" t="s">
        <v>106</v>
      </c>
      <c r="E495" s="12"/>
      <c r="F495" s="12"/>
      <c r="G495" s="26">
        <v>18</v>
      </c>
      <c r="H495" s="12" t="s">
        <v>1339</v>
      </c>
      <c r="I495" s="12"/>
      <c r="J495" s="12" t="s">
        <v>1340</v>
      </c>
      <c r="K495" s="12"/>
      <c r="L495" s="12"/>
      <c r="M495" s="12"/>
      <c r="N495" s="12"/>
      <c r="O495" s="12"/>
      <c r="P495" s="12"/>
      <c r="Q495" s="12"/>
      <c r="R495" s="12"/>
      <c r="S495" s="18"/>
      <c r="T495" s="18"/>
      <c r="U495" s="18"/>
      <c r="V495" s="19"/>
      <c r="W495" s="19"/>
      <c r="X495" s="12"/>
      <c r="Y495" s="12"/>
      <c r="Z495" s="12"/>
      <c r="AA495" s="12">
        <v>1</v>
      </c>
      <c r="AB495" s="12"/>
      <c r="AC495" s="12"/>
      <c r="AD495" s="12"/>
      <c r="AE495" s="12"/>
      <c r="AF495" s="12"/>
      <c r="AG495" s="12"/>
      <c r="AH495" s="12">
        <v>1</v>
      </c>
      <c r="AI495" s="12"/>
      <c r="AJ495" s="12"/>
      <c r="AK495" s="12">
        <v>1</v>
      </c>
      <c r="AL495" s="12"/>
      <c r="AM495" s="12"/>
      <c r="AN495" s="12"/>
      <c r="AO495" s="12"/>
      <c r="AP495" s="12"/>
      <c r="AQ495" s="12"/>
      <c r="AR495" s="12"/>
      <c r="AS495" s="12"/>
    </row>
    <row r="496" spans="1:45" x14ac:dyDescent="0.25">
      <c r="A496" s="13">
        <v>45540</v>
      </c>
      <c r="B496" s="13">
        <v>45546</v>
      </c>
      <c r="C496" s="12" t="s">
        <v>105</v>
      </c>
      <c r="D496" s="12" t="s">
        <v>45</v>
      </c>
      <c r="E496" s="12"/>
      <c r="F496" s="12"/>
      <c r="G496" s="26">
        <v>8</v>
      </c>
      <c r="H496" s="12" t="s">
        <v>1341</v>
      </c>
      <c r="I496" s="12"/>
      <c r="J496" s="12" t="s">
        <v>1342</v>
      </c>
      <c r="K496" s="12"/>
      <c r="L496" s="12"/>
      <c r="M496" s="12"/>
      <c r="N496" s="12"/>
      <c r="O496" s="12"/>
      <c r="P496" s="12"/>
      <c r="Q496" s="12"/>
      <c r="R496" s="12"/>
      <c r="S496" s="18"/>
      <c r="T496" s="18"/>
      <c r="U496" s="18"/>
      <c r="V496" s="19"/>
      <c r="W496" s="19"/>
      <c r="X496" s="12"/>
      <c r="Y496" s="12"/>
      <c r="Z496" s="12"/>
      <c r="AA496" s="12">
        <v>1</v>
      </c>
      <c r="AB496" s="12"/>
      <c r="AC496" s="12"/>
      <c r="AD496" s="12"/>
      <c r="AE496" s="12"/>
      <c r="AF496" s="12"/>
      <c r="AG496" s="12"/>
      <c r="AH496" s="12">
        <v>1</v>
      </c>
      <c r="AI496" s="12"/>
      <c r="AJ496" s="12"/>
      <c r="AK496" s="12">
        <v>1</v>
      </c>
      <c r="AL496" s="12"/>
      <c r="AM496" s="12"/>
      <c r="AN496" s="12"/>
      <c r="AO496" s="12"/>
      <c r="AP496" s="12"/>
      <c r="AQ496" s="12"/>
      <c r="AR496" s="12"/>
      <c r="AS496" s="12"/>
    </row>
    <row r="497" spans="1:46" x14ac:dyDescent="0.25">
      <c r="A497" s="13">
        <v>45540</v>
      </c>
      <c r="B497" s="13">
        <v>45546</v>
      </c>
      <c r="C497" s="12" t="s">
        <v>105</v>
      </c>
      <c r="D497" s="12" t="s">
        <v>106</v>
      </c>
      <c r="E497" s="33"/>
      <c r="F497" s="33"/>
      <c r="G497" s="41">
        <v>1</v>
      </c>
      <c r="H497" s="42" t="s">
        <v>1343</v>
      </c>
      <c r="I497" s="42"/>
      <c r="J497" s="41" t="s">
        <v>1344</v>
      </c>
      <c r="K497" s="41" t="s">
        <v>56</v>
      </c>
      <c r="L497" s="41" t="s">
        <v>1345</v>
      </c>
      <c r="M497" s="41">
        <v>100004714</v>
      </c>
      <c r="N497" s="41" t="s">
        <v>1346</v>
      </c>
      <c r="O497" s="41"/>
      <c r="P497" s="51">
        <v>19490</v>
      </c>
      <c r="Q497" s="51">
        <v>15590</v>
      </c>
      <c r="R497" s="52">
        <f>Q497/P497-1</f>
        <v>-0.20010261672652641</v>
      </c>
      <c r="S497" s="33">
        <v>5300</v>
      </c>
      <c r="T497" s="33">
        <v>14000</v>
      </c>
      <c r="U497" s="53">
        <f>T497*Q497</f>
        <v>218260000</v>
      </c>
      <c r="V497" s="33">
        <f>T497/S497</f>
        <v>2.641509433962264</v>
      </c>
      <c r="W497" s="33">
        <f>U497/(S497*P497)</f>
        <v>2.1129364841186096</v>
      </c>
      <c r="X497" s="33">
        <v>129</v>
      </c>
      <c r="Y497" s="33"/>
      <c r="Z497" s="33"/>
      <c r="AA497" s="12">
        <v>1</v>
      </c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>
        <v>19490</v>
      </c>
      <c r="AS497" s="12">
        <v>0</v>
      </c>
      <c r="AT497" s="12">
        <v>0</v>
      </c>
    </row>
  </sheetData>
  <conditionalFormatting sqref="H1">
    <cfRule type="duplicateValues" dxfId="217" priority="46"/>
    <cfRule type="duplicateValues" dxfId="216" priority="47"/>
    <cfRule type="duplicateValues" dxfId="215" priority="48"/>
    <cfRule type="duplicateValues" dxfId="214" priority="49"/>
  </conditionalFormatting>
  <conditionalFormatting sqref="H1:H493">
    <cfRule type="duplicateValues" dxfId="213" priority="6"/>
  </conditionalFormatting>
  <conditionalFormatting sqref="H4:H12">
    <cfRule type="duplicateValues" dxfId="212" priority="51"/>
    <cfRule type="duplicateValues" dxfId="211" priority="52"/>
  </conditionalFormatting>
  <conditionalFormatting sqref="H13:H16">
    <cfRule type="duplicateValues" dxfId="210" priority="53"/>
    <cfRule type="duplicateValues" dxfId="209" priority="54"/>
  </conditionalFormatting>
  <conditionalFormatting sqref="H30:H41">
    <cfRule type="duplicateValues" dxfId="208" priority="55"/>
    <cfRule type="duplicateValues" dxfId="207" priority="56"/>
    <cfRule type="duplicateValues" dxfId="206" priority="57"/>
    <cfRule type="duplicateValues" dxfId="205" priority="58"/>
  </conditionalFormatting>
  <conditionalFormatting sqref="H42">
    <cfRule type="duplicateValues" dxfId="204" priority="59"/>
    <cfRule type="duplicateValues" dxfId="203" priority="60"/>
    <cfRule type="duplicateValues" dxfId="202" priority="61"/>
    <cfRule type="duplicateValues" dxfId="201" priority="62"/>
  </conditionalFormatting>
  <conditionalFormatting sqref="H43:H54">
    <cfRule type="duplicateValues" dxfId="200" priority="63"/>
    <cfRule type="duplicateValues" dxfId="199" priority="64"/>
  </conditionalFormatting>
  <conditionalFormatting sqref="H61:H70">
    <cfRule type="duplicateValues" dxfId="198" priority="65"/>
  </conditionalFormatting>
  <conditionalFormatting sqref="H71:H109">
    <cfRule type="duplicateValues" dxfId="197" priority="177"/>
  </conditionalFormatting>
  <conditionalFormatting sqref="H130:H131">
    <cfRule type="duplicateValues" dxfId="196" priority="66"/>
    <cfRule type="duplicateValues" dxfId="195" priority="67"/>
    <cfRule type="duplicateValues" dxfId="194" priority="68"/>
    <cfRule type="duplicateValues" dxfId="193" priority="69"/>
    <cfRule type="duplicateValues" dxfId="192" priority="70"/>
    <cfRule type="duplicateValues" dxfId="191" priority="71"/>
    <cfRule type="duplicateValues" dxfId="190" priority="72"/>
    <cfRule type="duplicateValues" dxfId="189" priority="73"/>
    <cfRule type="duplicateValues" dxfId="188" priority="74"/>
    <cfRule type="duplicateValues" dxfId="187" priority="75"/>
    <cfRule type="duplicateValues" dxfId="186" priority="76"/>
  </conditionalFormatting>
  <conditionalFormatting sqref="H132">
    <cfRule type="duplicateValues" dxfId="185" priority="77"/>
    <cfRule type="duplicateValues" dxfId="184" priority="78"/>
    <cfRule type="duplicateValues" dxfId="183" priority="79"/>
    <cfRule type="duplicateValues" dxfId="182" priority="80"/>
    <cfRule type="duplicateValues" dxfId="181" priority="81"/>
    <cfRule type="duplicateValues" dxfId="180" priority="82"/>
  </conditionalFormatting>
  <conditionalFormatting sqref="H133:H134">
    <cfRule type="duplicateValues" dxfId="179" priority="83"/>
    <cfRule type="duplicateValues" dxfId="178" priority="84"/>
    <cfRule type="duplicateValues" dxfId="177" priority="85"/>
    <cfRule type="duplicateValues" dxfId="176" priority="86"/>
    <cfRule type="duplicateValues" dxfId="175" priority="87"/>
    <cfRule type="duplicateValues" dxfId="174" priority="88"/>
    <cfRule type="duplicateValues" dxfId="173" priority="89"/>
    <cfRule type="duplicateValues" dxfId="172" priority="90"/>
    <cfRule type="duplicateValues" dxfId="171" priority="91"/>
    <cfRule type="duplicateValues" dxfId="170" priority="92"/>
  </conditionalFormatting>
  <conditionalFormatting sqref="H134">
    <cfRule type="duplicateValues" dxfId="169" priority="93"/>
    <cfRule type="duplicateValues" dxfId="168" priority="94"/>
    <cfRule type="duplicateValues" dxfId="167" priority="95"/>
  </conditionalFormatting>
  <conditionalFormatting sqref="H135:H137">
    <cfRule type="duplicateValues" dxfId="166" priority="96"/>
    <cfRule type="duplicateValues" dxfId="165" priority="97"/>
    <cfRule type="duplicateValues" dxfId="164" priority="98"/>
    <cfRule type="duplicateValues" dxfId="163" priority="99"/>
    <cfRule type="duplicateValues" dxfId="162" priority="100"/>
    <cfRule type="duplicateValues" dxfId="161" priority="101"/>
    <cfRule type="duplicateValues" dxfId="160" priority="102"/>
    <cfRule type="duplicateValues" dxfId="159" priority="103"/>
    <cfRule type="duplicateValues" dxfId="158" priority="104"/>
    <cfRule type="duplicateValues" dxfId="157" priority="105"/>
    <cfRule type="duplicateValues" dxfId="156" priority="106"/>
  </conditionalFormatting>
  <conditionalFormatting sqref="H138">
    <cfRule type="duplicateValues" dxfId="155" priority="107"/>
    <cfRule type="duplicateValues" dxfId="154" priority="108"/>
    <cfRule type="duplicateValues" dxfId="153" priority="109"/>
    <cfRule type="duplicateValues" dxfId="152" priority="110"/>
    <cfRule type="duplicateValues" dxfId="151" priority="111"/>
    <cfRule type="duplicateValues" dxfId="150" priority="112"/>
    <cfRule type="duplicateValues" dxfId="149" priority="113"/>
    <cfRule type="duplicateValues" dxfId="148" priority="114"/>
    <cfRule type="duplicateValues" dxfId="147" priority="115"/>
    <cfRule type="duplicateValues" dxfId="146" priority="116"/>
    <cfRule type="duplicateValues" dxfId="145" priority="117"/>
  </conditionalFormatting>
  <conditionalFormatting sqref="H139">
    <cfRule type="duplicateValues" dxfId="144" priority="118"/>
    <cfRule type="duplicateValues" dxfId="143" priority="119"/>
    <cfRule type="duplicateValues" dxfId="142" priority="120"/>
    <cfRule type="duplicateValues" dxfId="141" priority="121"/>
    <cfRule type="duplicateValues" dxfId="140" priority="122"/>
    <cfRule type="duplicateValues" dxfId="139" priority="123"/>
    <cfRule type="duplicateValues" dxfId="138" priority="124"/>
    <cfRule type="duplicateValues" dxfId="137" priority="125"/>
    <cfRule type="duplicateValues" dxfId="136" priority="126"/>
    <cfRule type="duplicateValues" dxfId="135" priority="127"/>
    <cfRule type="duplicateValues" dxfId="134" priority="128"/>
    <cfRule type="duplicateValues" dxfId="133" priority="129"/>
    <cfRule type="duplicateValues" dxfId="132" priority="130"/>
    <cfRule type="duplicateValues" dxfId="131" priority="131"/>
  </conditionalFormatting>
  <conditionalFormatting sqref="H140">
    <cfRule type="duplicateValues" dxfId="130" priority="132"/>
    <cfRule type="duplicateValues" dxfId="129" priority="133"/>
    <cfRule type="duplicateValues" dxfId="128" priority="134"/>
    <cfRule type="duplicateValues" dxfId="127" priority="135"/>
    <cfRule type="duplicateValues" dxfId="126" priority="136"/>
    <cfRule type="duplicateValues" dxfId="125" priority="137"/>
    <cfRule type="duplicateValues" dxfId="124" priority="138"/>
    <cfRule type="duplicateValues" dxfId="123" priority="139"/>
    <cfRule type="duplicateValues" dxfId="122" priority="140"/>
    <cfRule type="duplicateValues" dxfId="121" priority="141"/>
    <cfRule type="duplicateValues" dxfId="120" priority="142"/>
  </conditionalFormatting>
  <conditionalFormatting sqref="H188">
    <cfRule type="duplicateValues" dxfId="119" priority="143"/>
    <cfRule type="duplicateValues" dxfId="118" priority="144"/>
    <cfRule type="duplicateValues" dxfId="117" priority="145"/>
  </conditionalFormatting>
  <conditionalFormatting sqref="H220:H224">
    <cfRule type="duplicateValues" dxfId="116" priority="146"/>
  </conditionalFormatting>
  <conditionalFormatting sqref="H231:H237 H188:H219">
    <cfRule type="duplicateValues" dxfId="115" priority="147"/>
  </conditionalFormatting>
  <conditionalFormatting sqref="H238">
    <cfRule type="duplicateValues" dxfId="114" priority="148"/>
    <cfRule type="duplicateValues" dxfId="113" priority="149"/>
  </conditionalFormatting>
  <conditionalFormatting sqref="H238:H242">
    <cfRule type="duplicateValues" dxfId="112" priority="179"/>
    <cfRule type="duplicateValues" dxfId="111" priority="180"/>
    <cfRule type="duplicateValues" dxfId="110" priority="181"/>
    <cfRule type="duplicateValues" dxfId="109" priority="182"/>
    <cfRule type="duplicateValues" dxfId="108" priority="183"/>
    <cfRule type="duplicateValues" dxfId="107" priority="184"/>
    <cfRule type="duplicateValues" dxfId="106" priority="185"/>
    <cfRule type="duplicateValues" dxfId="105" priority="186"/>
    <cfRule type="duplicateValues" dxfId="104" priority="187"/>
    <cfRule type="duplicateValues" dxfId="103" priority="188"/>
  </conditionalFormatting>
  <conditionalFormatting sqref="H239">
    <cfRule type="duplicateValues" dxfId="102" priority="150"/>
    <cfRule type="duplicateValues" dxfId="101" priority="151"/>
  </conditionalFormatting>
  <conditionalFormatting sqref="H240">
    <cfRule type="duplicateValues" dxfId="100" priority="152"/>
    <cfRule type="duplicateValues" dxfId="99" priority="153"/>
  </conditionalFormatting>
  <conditionalFormatting sqref="H252:H273">
    <cfRule type="duplicateValues" dxfId="98" priority="154"/>
    <cfRule type="duplicateValues" dxfId="97" priority="155"/>
    <cfRule type="duplicateValues" dxfId="96" priority="156"/>
  </conditionalFormatting>
  <conditionalFormatting sqref="H274:H312">
    <cfRule type="duplicateValues" dxfId="95" priority="178"/>
  </conditionalFormatting>
  <conditionalFormatting sqref="H318:H321">
    <cfRule type="duplicateValues" dxfId="94" priority="157"/>
    <cfRule type="duplicateValues" dxfId="93" priority="158"/>
  </conditionalFormatting>
  <conditionalFormatting sqref="H401:H420">
    <cfRule type="duplicateValues" dxfId="92" priority="159"/>
  </conditionalFormatting>
  <conditionalFormatting sqref="H421:H431">
    <cfRule type="duplicateValues" dxfId="91" priority="160"/>
    <cfRule type="duplicateValues" dxfId="90" priority="161"/>
    <cfRule type="duplicateValues" dxfId="89" priority="162"/>
  </conditionalFormatting>
  <conditionalFormatting sqref="H432">
    <cfRule type="duplicateValues" dxfId="88" priority="36"/>
    <cfRule type="duplicateValues" dxfId="87" priority="37"/>
    <cfRule type="duplicateValues" dxfId="86" priority="38"/>
  </conditionalFormatting>
  <conditionalFormatting sqref="H433:H435">
    <cfRule type="duplicateValues" dxfId="85" priority="35"/>
  </conditionalFormatting>
  <conditionalFormatting sqref="H439:H440">
    <cfRule type="duplicateValues" dxfId="84" priority="28"/>
    <cfRule type="duplicateValues" dxfId="83" priority="29"/>
    <cfRule type="duplicateValues" dxfId="82" priority="30"/>
    <cfRule type="duplicateValues" dxfId="81" priority="31"/>
    <cfRule type="duplicateValues" dxfId="80" priority="32"/>
    <cfRule type="duplicateValues" dxfId="79" priority="33"/>
    <cfRule type="duplicateValues" dxfId="78" priority="34"/>
  </conditionalFormatting>
  <conditionalFormatting sqref="H441:H473">
    <cfRule type="duplicateValues" dxfId="77" priority="27"/>
  </conditionalFormatting>
  <conditionalFormatting sqref="H441:H480">
    <cfRule type="duplicateValues" dxfId="76" priority="22"/>
  </conditionalFormatting>
  <conditionalFormatting sqref="H474">
    <cfRule type="duplicateValues" dxfId="75" priority="23"/>
    <cfRule type="duplicateValues" dxfId="74" priority="24"/>
    <cfRule type="duplicateValues" dxfId="73" priority="25"/>
  </conditionalFormatting>
  <conditionalFormatting sqref="H475:H480">
    <cfRule type="duplicateValues" dxfId="72" priority="26"/>
  </conditionalFormatting>
  <conditionalFormatting sqref="H481:H487 H1:H431">
    <cfRule type="duplicateValues" dxfId="71" priority="50"/>
  </conditionalFormatting>
  <conditionalFormatting sqref="H481:H487 H110:H129 H1:H54">
    <cfRule type="duplicateValues" dxfId="70" priority="163"/>
  </conditionalFormatting>
  <conditionalFormatting sqref="H481:H487 H110:H129 H1:H60">
    <cfRule type="duplicateValues" dxfId="69" priority="164"/>
  </conditionalFormatting>
  <conditionalFormatting sqref="H488:H493">
    <cfRule type="duplicateValues" dxfId="68" priority="7"/>
    <cfRule type="duplicateValues" dxfId="67" priority="8"/>
    <cfRule type="duplicateValues" dxfId="66" priority="9"/>
    <cfRule type="duplicateValues" dxfId="65" priority="10"/>
    <cfRule type="duplicateValues" dxfId="64" priority="11"/>
    <cfRule type="duplicateValues" dxfId="63" priority="12"/>
    <cfRule type="duplicateValues" dxfId="62" priority="13"/>
    <cfRule type="duplicateValues" dxfId="61" priority="14"/>
    <cfRule type="duplicateValues" dxfId="60" priority="15"/>
    <cfRule type="duplicateValues" dxfId="59" priority="16"/>
    <cfRule type="duplicateValues" dxfId="58" priority="17"/>
    <cfRule type="duplicateValues" dxfId="57" priority="18"/>
    <cfRule type="duplicateValues" dxfId="56" priority="19"/>
    <cfRule type="duplicateValues" dxfId="55" priority="20"/>
    <cfRule type="duplicateValues" dxfId="54" priority="21"/>
  </conditionalFormatting>
  <conditionalFormatting sqref="H494 J494">
    <cfRule type="duplicateValues" dxfId="53" priority="189"/>
    <cfRule type="duplicateValues" dxfId="52" priority="190"/>
    <cfRule type="duplicateValues" dxfId="51" priority="191"/>
    <cfRule type="duplicateValues" dxfId="50" priority="192"/>
    <cfRule type="duplicateValues" dxfId="49" priority="193"/>
    <cfRule type="duplicateValues" dxfId="48" priority="194"/>
    <cfRule type="duplicateValues" dxfId="47" priority="195"/>
    <cfRule type="duplicateValues" dxfId="46" priority="196"/>
    <cfRule type="duplicateValues" dxfId="45" priority="197"/>
    <cfRule type="duplicateValues" dxfId="44" priority="198"/>
    <cfRule type="duplicateValues" dxfId="43" priority="199"/>
    <cfRule type="duplicateValues" dxfId="42" priority="200"/>
  </conditionalFormatting>
  <conditionalFormatting sqref="H494">
    <cfRule type="duplicateValues" dxfId="41" priority="4"/>
  </conditionalFormatting>
  <conditionalFormatting sqref="H495 J495">
    <cfRule type="duplicateValues" dxfId="40" priority="201"/>
    <cfRule type="duplicateValues" dxfId="39" priority="202"/>
    <cfRule type="duplicateValues" dxfId="38" priority="203"/>
    <cfRule type="duplicateValues" dxfId="37" priority="204"/>
    <cfRule type="duplicateValues" dxfId="36" priority="205"/>
    <cfRule type="duplicateValues" dxfId="35" priority="206"/>
  </conditionalFormatting>
  <conditionalFormatting sqref="H496 J496">
    <cfRule type="duplicateValues" dxfId="34" priority="207"/>
    <cfRule type="duplicateValues" dxfId="33" priority="208"/>
    <cfRule type="duplicateValues" dxfId="32" priority="209"/>
    <cfRule type="duplicateValues" dxfId="31" priority="210"/>
    <cfRule type="duplicateValues" dxfId="30" priority="211"/>
    <cfRule type="duplicateValues" dxfId="29" priority="212"/>
    <cfRule type="duplicateValues" dxfId="28" priority="213"/>
    <cfRule type="duplicateValues" dxfId="27" priority="214"/>
    <cfRule type="duplicateValues" dxfId="26" priority="215"/>
    <cfRule type="duplicateValues" dxfId="25" priority="216"/>
    <cfRule type="duplicateValues" dxfId="24" priority="217"/>
    <cfRule type="duplicateValues" dxfId="23" priority="218"/>
  </conditionalFormatting>
  <conditionalFormatting sqref="H496">
    <cfRule type="duplicateValues" dxfId="22" priority="2"/>
  </conditionalFormatting>
  <conditionalFormatting sqref="H497">
    <cfRule type="duplicateValues" dxfId="21" priority="1"/>
  </conditionalFormatting>
  <conditionalFormatting sqref="H141:I182">
    <cfRule type="duplicateValues" dxfId="20" priority="165"/>
    <cfRule type="duplicateValues" dxfId="19" priority="166"/>
  </conditionalFormatting>
  <conditionalFormatting sqref="H421:I431">
    <cfRule type="duplicateValues" dxfId="18" priority="167"/>
    <cfRule type="duplicateValues" dxfId="17" priority="168"/>
    <cfRule type="duplicateValues" dxfId="16" priority="169"/>
    <cfRule type="duplicateValues" dxfId="15" priority="170"/>
    <cfRule type="duplicateValues" dxfId="14" priority="171"/>
    <cfRule type="duplicateValues" dxfId="13" priority="172"/>
    <cfRule type="duplicateValues" dxfId="12" priority="173"/>
    <cfRule type="duplicateValues" dxfId="11" priority="174"/>
    <cfRule type="duplicateValues" dxfId="10" priority="175"/>
    <cfRule type="duplicateValues" dxfId="9" priority="176"/>
  </conditionalFormatting>
  <conditionalFormatting sqref="I13:I16">
    <cfRule type="duplicateValues" dxfId="8" priority="45"/>
  </conditionalFormatting>
  <conditionalFormatting sqref="I42">
    <cfRule type="duplicateValues" dxfId="7" priority="44"/>
  </conditionalFormatting>
  <conditionalFormatting sqref="I43:I54">
    <cfRule type="duplicateValues" dxfId="6" priority="43"/>
  </conditionalFormatting>
  <conditionalFormatting sqref="I183:I187">
    <cfRule type="duplicateValues" dxfId="5" priority="40"/>
    <cfRule type="duplicateValues" dxfId="4" priority="41"/>
    <cfRule type="duplicateValues" dxfId="3" priority="42"/>
  </conditionalFormatting>
  <conditionalFormatting sqref="I401:I420">
    <cfRule type="duplicateValues" dxfId="2" priority="39"/>
  </conditionalFormatting>
  <conditionalFormatting sqref="J494">
    <cfRule type="duplicateValues" dxfId="1" priority="5"/>
  </conditionalFormatting>
  <conditionalFormatting sqref="J49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F8CD-0E0E-46B1-AC3A-4D01EB0DA9F5}">
  <dimension ref="B2:Q16"/>
  <sheetViews>
    <sheetView zoomScaleNormal="100" workbookViewId="0">
      <selection activeCell="C4" sqref="C4"/>
    </sheetView>
  </sheetViews>
  <sheetFormatPr defaultRowHeight="15" x14ac:dyDescent="0.25"/>
  <cols>
    <col min="2" max="2" width="16.5703125" customWidth="1"/>
    <col min="3" max="3" width="20.7109375" customWidth="1"/>
    <col min="4" max="4" width="14.5703125" customWidth="1"/>
    <col min="6" max="6" width="17.42578125" customWidth="1"/>
    <col min="7" max="7" width="14.140625" customWidth="1"/>
    <col min="8" max="8" width="19.140625" customWidth="1"/>
    <col min="11" max="11" width="18.85546875" customWidth="1"/>
    <col min="12" max="12" width="19.5703125" customWidth="1"/>
    <col min="13" max="13" width="15.42578125" customWidth="1"/>
    <col min="15" max="15" width="15.5703125" customWidth="1"/>
    <col min="16" max="16" width="13" customWidth="1"/>
    <col min="17" max="17" width="15.7109375" customWidth="1"/>
  </cols>
  <sheetData>
    <row r="2" spans="2:17" x14ac:dyDescent="0.25">
      <c r="B2" s="70" t="s">
        <v>1373</v>
      </c>
      <c r="C2" s="70"/>
      <c r="D2" s="70"/>
      <c r="E2" s="70"/>
      <c r="F2" s="70"/>
      <c r="G2" s="70"/>
      <c r="H2" s="70"/>
      <c r="K2" s="70" t="s">
        <v>1372</v>
      </c>
      <c r="L2" s="70"/>
      <c r="M2" s="70"/>
      <c r="N2" s="70"/>
      <c r="O2" s="70"/>
      <c r="P2" s="70"/>
      <c r="Q2" s="70"/>
    </row>
    <row r="3" spans="2:17" ht="75" x14ac:dyDescent="0.25">
      <c r="D3" s="69" t="s">
        <v>1338</v>
      </c>
      <c r="H3" s="61" t="s">
        <v>1371</v>
      </c>
      <c r="M3" s="69" t="s">
        <v>1338</v>
      </c>
      <c r="Q3" s="68" t="s">
        <v>1370</v>
      </c>
    </row>
    <row r="4" spans="2:17" ht="90" x14ac:dyDescent="0.25">
      <c r="B4" s="60" t="s">
        <v>1361</v>
      </c>
      <c r="C4" s="66" t="s">
        <v>1342</v>
      </c>
      <c r="D4" s="66" t="s">
        <v>1367</v>
      </c>
      <c r="F4" s="67" t="s">
        <v>1366</v>
      </c>
      <c r="G4" s="67" t="s">
        <v>1365</v>
      </c>
      <c r="H4" s="61" t="s">
        <v>1369</v>
      </c>
      <c r="K4" s="57" t="s">
        <v>1368</v>
      </c>
      <c r="L4" s="66" t="s">
        <v>1342</v>
      </c>
      <c r="M4" s="66" t="s">
        <v>1367</v>
      </c>
      <c r="O4" s="65" t="s">
        <v>1366</v>
      </c>
      <c r="P4" s="65" t="s">
        <v>1365</v>
      </c>
      <c r="Q4" s="57" t="s">
        <v>1364</v>
      </c>
    </row>
    <row r="5" spans="2:17" ht="90" x14ac:dyDescent="0.25">
      <c r="B5" s="60" t="s">
        <v>1363</v>
      </c>
      <c r="C5" s="61" t="s">
        <v>1360</v>
      </c>
      <c r="D5" s="61" t="s">
        <v>1359</v>
      </c>
      <c r="F5" s="61" t="s">
        <v>1358</v>
      </c>
      <c r="G5" s="64" t="s">
        <v>1357</v>
      </c>
      <c r="H5" s="61" t="s">
        <v>1362</v>
      </c>
      <c r="K5" s="57" t="s">
        <v>1361</v>
      </c>
      <c r="L5" s="57" t="s">
        <v>1360</v>
      </c>
      <c r="M5" s="57" t="s">
        <v>1359</v>
      </c>
      <c r="O5" s="63" t="s">
        <v>1358</v>
      </c>
      <c r="P5" s="62" t="s">
        <v>1357</v>
      </c>
      <c r="Q5" s="56" t="s">
        <v>1356</v>
      </c>
    </row>
    <row r="6" spans="2:17" ht="90" x14ac:dyDescent="0.25">
      <c r="B6" s="61" t="s">
        <v>1355</v>
      </c>
      <c r="C6" s="60" t="s">
        <v>1352</v>
      </c>
      <c r="D6" s="58" t="s">
        <v>1354</v>
      </c>
      <c r="F6" s="58" t="s">
        <v>1353</v>
      </c>
      <c r="G6" s="59" t="s">
        <v>1348</v>
      </c>
      <c r="H6" s="58" t="s">
        <v>1347</v>
      </c>
      <c r="K6" s="57" t="s">
        <v>1352</v>
      </c>
      <c r="L6" s="57" t="s">
        <v>1351</v>
      </c>
      <c r="M6" s="56" t="s">
        <v>1350</v>
      </c>
      <c r="O6" s="56" t="s">
        <v>1349</v>
      </c>
      <c r="P6" s="55" t="s">
        <v>1348</v>
      </c>
      <c r="Q6" s="54" t="s">
        <v>1347</v>
      </c>
    </row>
    <row r="9" spans="2:17" x14ac:dyDescent="0.25">
      <c r="K9" s="9" t="s">
        <v>28</v>
      </c>
    </row>
    <row r="10" spans="2:17" x14ac:dyDescent="0.25">
      <c r="B10" s="9" t="s">
        <v>28</v>
      </c>
      <c r="K10" s="12" t="s">
        <v>539</v>
      </c>
      <c r="L10" s="12" t="s">
        <v>540</v>
      </c>
    </row>
    <row r="11" spans="2:17" x14ac:dyDescent="0.25">
      <c r="B11" s="39" t="s">
        <v>763</v>
      </c>
      <c r="C11" s="12" t="s">
        <v>765</v>
      </c>
      <c r="K11" s="39" t="s">
        <v>763</v>
      </c>
      <c r="L11" s="12" t="s">
        <v>765</v>
      </c>
    </row>
    <row r="12" spans="2:17" x14ac:dyDescent="0.25">
      <c r="B12" s="12" t="s">
        <v>769</v>
      </c>
      <c r="C12" s="12" t="s">
        <v>771</v>
      </c>
      <c r="K12" s="12" t="s">
        <v>769</v>
      </c>
      <c r="L12" s="12" t="s">
        <v>771</v>
      </c>
    </row>
    <row r="13" spans="2:17" x14ac:dyDescent="0.25">
      <c r="B13" s="42" t="s">
        <v>1188</v>
      </c>
      <c r="C13" s="41" t="s">
        <v>1189</v>
      </c>
      <c r="K13" s="26" t="s">
        <v>810</v>
      </c>
      <c r="L13" s="26" t="s">
        <v>811</v>
      </c>
    </row>
    <row r="14" spans="2:17" x14ac:dyDescent="0.25">
      <c r="B14" s="42" t="s">
        <v>1193</v>
      </c>
      <c r="C14" s="41" t="s">
        <v>1194</v>
      </c>
      <c r="K14" s="41" t="s">
        <v>1160</v>
      </c>
      <c r="L14" s="41" t="s">
        <v>1161</v>
      </c>
    </row>
    <row r="15" spans="2:17" x14ac:dyDescent="0.25">
      <c r="B15" s="42" t="s">
        <v>1195</v>
      </c>
      <c r="C15" s="41" t="s">
        <v>1196</v>
      </c>
      <c r="K15" s="41" t="s">
        <v>1164</v>
      </c>
      <c r="L15" s="41" t="s">
        <v>1165</v>
      </c>
    </row>
    <row r="16" spans="2:17" x14ac:dyDescent="0.25">
      <c r="B16" s="41"/>
      <c r="C16" s="41"/>
    </row>
  </sheetData>
  <mergeCells count="2">
    <mergeCell ref="B2:H2"/>
    <mergeCell ref="K2:Q2"/>
  </mergeCells>
  <conditionalFormatting sqref="B11:B12">
    <cfRule type="duplicateValues" dxfId="474" priority="2"/>
    <cfRule type="duplicateValues" dxfId="473" priority="3"/>
    <cfRule type="duplicateValues" dxfId="472" priority="4"/>
    <cfRule type="duplicateValues" dxfId="471" priority="5"/>
  </conditionalFormatting>
  <conditionalFormatting sqref="B13:B15">
    <cfRule type="duplicateValues" dxfId="470" priority="1"/>
  </conditionalFormatting>
  <conditionalFormatting sqref="B16">
    <cfRule type="duplicateValues" dxfId="469" priority="26"/>
    <cfRule type="duplicateValues" dxfId="468" priority="27"/>
    <cfRule type="duplicateValues" dxfId="467" priority="28"/>
    <cfRule type="duplicateValues" dxfId="466" priority="29"/>
    <cfRule type="duplicateValues" dxfId="465" priority="30"/>
    <cfRule type="duplicateValues" dxfId="464" priority="31"/>
    <cfRule type="duplicateValues" dxfId="463" priority="32"/>
    <cfRule type="duplicateValues" dxfId="462" priority="33"/>
    <cfRule type="duplicateValues" dxfId="461" priority="34"/>
    <cfRule type="duplicateValues" dxfId="460" priority="35"/>
    <cfRule type="duplicateValues" dxfId="459" priority="36"/>
    <cfRule type="duplicateValues" dxfId="458" priority="37"/>
    <cfRule type="duplicateValues" dxfId="457" priority="38"/>
    <cfRule type="duplicateValues" dxfId="456" priority="39"/>
  </conditionalFormatting>
  <conditionalFormatting sqref="K10">
    <cfRule type="duplicateValues" dxfId="455" priority="24"/>
    <cfRule type="duplicateValues" dxfId="454" priority="25"/>
  </conditionalFormatting>
  <conditionalFormatting sqref="K10:K15">
    <cfRule type="duplicateValues" dxfId="453" priority="23"/>
  </conditionalFormatting>
  <conditionalFormatting sqref="K11:K12">
    <cfRule type="duplicateValues" dxfId="452" priority="20"/>
    <cfRule type="duplicateValues" dxfId="451" priority="21"/>
    <cfRule type="duplicateValues" dxfId="450" priority="22"/>
  </conditionalFormatting>
  <conditionalFormatting sqref="K13">
    <cfRule type="duplicateValues" dxfId="449" priority="19"/>
  </conditionalFormatting>
  <conditionalFormatting sqref="K14:K15">
    <cfRule type="duplicateValues" dxfId="448" priority="6"/>
    <cfRule type="duplicateValues" dxfId="447" priority="7"/>
    <cfRule type="duplicateValues" dxfId="446" priority="8"/>
    <cfRule type="duplicateValues" dxfId="445" priority="9"/>
    <cfRule type="duplicateValues" dxfId="444" priority="10"/>
    <cfRule type="duplicateValues" dxfId="443" priority="11"/>
    <cfRule type="duplicateValues" dxfId="442" priority="12"/>
    <cfRule type="duplicateValues" dxfId="441" priority="13"/>
    <cfRule type="duplicateValues" dxfId="440" priority="14"/>
    <cfRule type="duplicateValues" dxfId="439" priority="15"/>
    <cfRule type="duplicateValues" dxfId="438" priority="16"/>
    <cfRule type="duplicateValues" dxfId="437" priority="17"/>
    <cfRule type="duplicateValues" dxfId="436" priority="18"/>
  </conditionalFormatting>
  <pageMargins left="0.7" right="0.7" top="0.75" bottom="0.75" header="0.3" footer="0.3"/>
  <pageSetup orientation="portrait" horizontalDpi="4294967293" verticalDpi="4294967293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Lay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Бахром Бахтияров</dc:creator>
  <cp:lastModifiedBy>Бахром Бахтияров</cp:lastModifiedBy>
  <dcterms:created xsi:type="dcterms:W3CDTF">2024-08-26T12:02:23Z</dcterms:created>
  <dcterms:modified xsi:type="dcterms:W3CDTF">2024-08-26T12:07:37Z</dcterms:modified>
</cp:coreProperties>
</file>