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6A07BAC-F185-41A6-95BA-89156E4ADBA3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Material" sheetId="1" r:id="rId1"/>
  </sheets>
  <calcPr calcId="179017"/>
</workbook>
</file>

<file path=xl/calcChain.xml><?xml version="1.0" encoding="utf-8"?>
<calcChain xmlns="http://schemas.openxmlformats.org/spreadsheetml/2006/main">
  <c r="E10" i="1" l="1"/>
  <c r="E16" i="1" l="1"/>
  <c r="E15" i="1"/>
  <c r="E14" i="1"/>
  <c r="E37" i="1" l="1"/>
  <c r="E35" i="1"/>
  <c r="E36" i="1"/>
  <c r="E38" i="1"/>
  <c r="E39" i="1"/>
  <c r="E40" i="1"/>
  <c r="E41" i="1"/>
  <c r="D17" i="1"/>
  <c r="E17" i="1" s="1"/>
  <c r="D34" i="1"/>
  <c r="E34" i="1" s="1"/>
  <c r="D33" i="1"/>
  <c r="E33" i="1" s="1"/>
  <c r="D32" i="1"/>
  <c r="E32" i="1" s="1"/>
  <c r="E27" i="1"/>
  <c r="E28" i="1"/>
  <c r="E29" i="1"/>
  <c r="D31" i="1"/>
  <c r="E31" i="1" s="1"/>
  <c r="D30" i="1"/>
  <c r="E30" i="1" s="1"/>
  <c r="D29" i="1"/>
  <c r="D28" i="1"/>
  <c r="D23" i="1"/>
  <c r="E23" i="1" s="1"/>
  <c r="E18" i="1"/>
  <c r="E19" i="1"/>
  <c r="E20" i="1"/>
  <c r="E21" i="1"/>
  <c r="E22" i="1"/>
  <c r="E25" i="1"/>
  <c r="E26" i="1"/>
  <c r="D24" i="1"/>
  <c r="E24" i="1" s="1"/>
  <c r="E13" i="1"/>
  <c r="E9" i="1"/>
  <c r="E11" i="1"/>
  <c r="E12" i="1"/>
  <c r="E8" i="1"/>
  <c r="D7" i="1"/>
  <c r="E7" i="1" s="1"/>
  <c r="D6" i="1"/>
  <c r="E6" i="1" s="1"/>
  <c r="D5" i="1"/>
  <c r="E5" i="1" s="1"/>
  <c r="D4" i="1"/>
  <c r="E4" i="1" s="1"/>
  <c r="E2" i="1" l="1"/>
</calcChain>
</file>

<file path=xl/sharedStrings.xml><?xml version="1.0" encoding="utf-8"?>
<sst xmlns="http://schemas.openxmlformats.org/spreadsheetml/2006/main" count="172" uniqueCount="120">
  <si>
    <t>McuOpenPnP Machine Bill of Material</t>
  </si>
  <si>
    <t>Description</t>
  </si>
  <si>
    <t>Shop</t>
  </si>
  <si>
    <t>Quantity</t>
  </si>
  <si>
    <t>Costs (US$)</t>
  </si>
  <si>
    <t>Total Costs</t>
  </si>
  <si>
    <t>Example Source</t>
  </si>
  <si>
    <t>Internal</t>
  </si>
  <si>
    <t>M5 Screws, Nuts and Washers</t>
  </si>
  <si>
    <t>M3 Screws, Nuts and Washers</t>
  </si>
  <si>
    <t>Comment</t>
  </si>
  <si>
    <t>M5 T-Nuts</t>
  </si>
  <si>
    <t>M3 T-Nuts for 2020/2040</t>
  </si>
  <si>
    <t>https://www.aliexpress.com/item/T-Sliding-Nut-Block-Square-Nuts-Zinc-Coated-Plate-Aluminum-For-EU-Standard-2020-Aluminum-Profile/32820686201.html</t>
  </si>
  <si>
    <t>Aliexpress</t>
  </si>
  <si>
    <t>2020/2040 Extrusion Corner Mounts</t>
  </si>
  <si>
    <t>https://www.aliexpress.com/item/HOTSale-20pcs-2020-corner-fitting-angle-aluminum-20-x-20-L-connector-bracket-fastener-match-use/32698923138.html</t>
  </si>
  <si>
    <t>Sum</t>
  </si>
  <si>
    <t>https://www.aliexpress.com/item/mini-linear-guide-3pcs-mgn12-rail-L500mm-MGN12H-block-for-3d-printer/32671766355.html</t>
  </si>
  <si>
    <t>https://www.aliexpress.com/item/9mm-linear-guide-block-MGN9H-1pc-rail-MGN9-L-75mm-1pc/32679212440.html</t>
  </si>
  <si>
    <t>MGN12 12mm Rail block and Slide (50 cm)</t>
  </si>
  <si>
    <t>Rail &amp; Slide for head (7.5 cm)</t>
  </si>
  <si>
    <t>5m GT2 Timing Belt</t>
  </si>
  <si>
    <t>https://www.aliexpress.com/item/5m-lot-GT2-6mm-open-timing-belt-width-6mm-GT2-belt-Rubbr-Fiberglass-cut-to-length/32836410251.html</t>
  </si>
  <si>
    <t>24V Air Soleonid</t>
  </si>
  <si>
    <t>http://www.robotdigg.com/product/566/High-frequency+Solenoid+Valve+24VDC</t>
  </si>
  <si>
    <t>Robotdigg</t>
  </si>
  <si>
    <t>Festo Air Tubing</t>
  </si>
  <si>
    <t>Around 2-3 meters are needed</t>
  </si>
  <si>
    <t>Mouser</t>
  </si>
  <si>
    <t>https://www.mouser.ch/ProductDetail/MEAN-WELL/RSP-320-24?qs=sGAEpiMZZMsPs3th5F8koHbxB3oM6V3CKsPRFzz%252b%252bYB4YCcRtT%252br7g%3d%3d</t>
  </si>
  <si>
    <t>24V Power Supply (320W)</t>
  </si>
  <si>
    <t>Diaphragma Vacuum Pump</t>
  </si>
  <si>
    <t>http://www.robotdigg.com/product/599/Diaphragm+pump+4+desktop+PNP+Machine</t>
  </si>
  <si>
    <t>Optical Endstops</t>
  </si>
  <si>
    <t>LCD for Smoothieboard</t>
  </si>
  <si>
    <t>Optional</t>
  </si>
  <si>
    <t>Need mimimum of 3 (Min Endstops)</t>
  </si>
  <si>
    <t>Cables</t>
  </si>
  <si>
    <t>Needed only if using double Y motors</t>
  </si>
  <si>
    <t>External Stepper Motor Driver (DM542)</t>
  </si>
  <si>
    <t>Emergency Stop Button</t>
  </si>
  <si>
    <t>https://www.aliexpress.com/item/19mm-22mm-STOP-Pattern-Waterproof-Flat-Round-Stainless-Steel-Metal-Emergency-Stop-Button-Switch-Push-Lock/32818704189.html?spm=a2g0s.13010208.99999999.261.777d3c00b2eX86</t>
  </si>
  <si>
    <t>https://www.aliexpress.com/item/Leadshine-2-Phase-Analog-Stepper-Driver-DM542/32714985325.html?spm=a2g0s.9042311.0.0.6cad4c4dagIuNB</t>
  </si>
  <si>
    <t>Number depends on your needs</t>
  </si>
  <si>
    <t>https://www.aliexpress.com/item/copy-new-smt-nozzle-N45-N08-N14-N24-N40-N75-N110-HOLDER-for-samsung-cp40-mounter/32844712319.html?spm=a2g0s.9042311.0.0.39fc4c4d6ANwi2</t>
  </si>
  <si>
    <t>Samsung CP40 Nozzles</t>
  </si>
  <si>
    <t>Neodymium Magnets</t>
  </si>
  <si>
    <t>https://www.aliexpress.com/item/8-5-100pcs-8-mm-x-5-mm-disc-powerful-magnet-craft-magnet-neodymium-rare-earth/2014128043.html?spm=a2g0s.9042311.0.0.27424c4dEMIZfw</t>
  </si>
  <si>
    <t>Anti Vibration Ball Dampering</t>
  </si>
  <si>
    <t>Optional for pump</t>
  </si>
  <si>
    <t>2 meters</t>
  </si>
  <si>
    <t>https://www.aliexpress.com/item/Cable-Chain-15-x-30mm-1M-Semi-Enclosed-Interior-Opening-Plastic-Towline-Cable-Drag-Transmission-Machine/32813394029.html?spm=a2g0s.9042311.0.0.27424c4dEMIZfw</t>
  </si>
  <si>
    <t>Smoothieboard 5X</t>
  </si>
  <si>
    <t>https://www.3dware.ch/5XC-Smoothieboard-v1.1-En.htm</t>
  </si>
  <si>
    <t>3DWare</t>
  </si>
  <si>
    <t>Smoothieboard LCD Adapter</t>
  </si>
  <si>
    <t>https://www.aliexpress.com/item/720P-CMOS-micro-mini-usb-camera-board-for-android-windows-linux-equipment-manufacturers-ELP-USB100W03M-L60/32346777227.html</t>
  </si>
  <si>
    <t>MDF Base Plate</t>
  </si>
  <si>
    <t>Home Depot or similar</t>
  </si>
  <si>
    <t>https://www.aliexpress.com/item/CNC-3D-Printer-Parts-4pcs-lot-European-Standard-Anodized-V-Slot-Linear-Rail-Aluminum-Profile-Extrusion/32816335583.html</t>
  </si>
  <si>
    <t>https://www.aliexpress.com/item/CNC-3D-Printer-Parts-European-Standard-Anodized-V-Slot-Linear-Rail-Aluminum-Profile-Extrusion-2040-for/32814212370.html</t>
  </si>
  <si>
    <t>https://www.aliexpress.com/item/CNC-3D-Printer-Parts-European-Standard-Anodized-V-Slot-Linear-Rail-Aluminum-Profile-Extrusion-2040-for/32813313600.html</t>
  </si>
  <si>
    <t>https://www.aliexpress.com/item/HOT-Sale-CNC-3D-Printer-Parts-European-Standard-Anodized-V-Slot-Linear-Rail-Aluminum-Profile-Extrusion/32816279219.html</t>
  </si>
  <si>
    <t>2040 Legs 15 cm</t>
  </si>
  <si>
    <t>2040 Rail Mounts 50 cm</t>
  </si>
  <si>
    <t>2040 Cross Support 42.5 cm</t>
  </si>
  <si>
    <t>2020 Ground Plate Mount 38 cm</t>
  </si>
  <si>
    <t>2040 End Caps</t>
  </si>
  <si>
    <t>https://www.aliexpress.com/item/Hot-sale-CNC-3D-Printer-Parts-Plastic-End-Cap-Cover-Plate-black-for-EU-Aluminum-Profile/32830738783.html</t>
  </si>
  <si>
    <t>https://www.aliexpress.com/item/60mm-120-mm-12V-24V-COB-Car-LED-Angel-Eyes-Halo-Ring-Universal-Headlight-Constant-Current/32750742992.html?spm=a2g0s.13010208.99999999.262.y9EKIC</t>
  </si>
  <si>
    <t>NEMA17 Stepper Motors 24V</t>
  </si>
  <si>
    <t>Samsung CP40 Holder 5 mm Screw</t>
  </si>
  <si>
    <t>Distrelec</t>
  </si>
  <si>
    <t>Cable Chain 15x40 Bending Radius 48 mm</t>
  </si>
  <si>
    <t>https://www.3dware.ch/LCD-shield-GLCD-for-Smoothieboard-En.htm</t>
  </si>
  <si>
    <t>https://www.robotdigg.com/product/29/NEMA17-60mm-17hs6002-high-torque-stepper-motor</t>
  </si>
  <si>
    <t>https://www.robotdigg.com/product/939/GT2-profile-Pulley-made-from-Brass-for-high-torque</t>
  </si>
  <si>
    <t>GT2 Pulley T2GT-20T-5B-6</t>
  </si>
  <si>
    <t>https://www.robotdigg.com/product/637/2GT-Idler-Pulley-w/-Bearings-for-6mm-belt</t>
  </si>
  <si>
    <t>GT2 Idler Pulley 20T 5mm_Toothed</t>
  </si>
  <si>
    <t>Timing Belt Tension Springs</t>
  </si>
  <si>
    <t>60 mm 17hs6002</t>
  </si>
  <si>
    <t>GT2 Pulley GT2-50T-5B-6</t>
  </si>
  <si>
    <t>NEMA11 Head Motors 5 mm screw</t>
  </si>
  <si>
    <t>KSHC-KSH06-M5</t>
  </si>
  <si>
    <t>https://www.robotdigg.com/product/606/KSH-Connector-for-PNP-Machine</t>
  </si>
  <si>
    <t>KSH Connector for PNP Machine</t>
  </si>
  <si>
    <t>https://www.robotdigg.com/product/798/NEMA11-hollow-shaft-stepper-for-Pick-and-Place-Machine</t>
  </si>
  <si>
    <t>Nema11 SMT-11HY3406-9SK842</t>
  </si>
  <si>
    <t>https://www.robotdigg.com/product/41/Timing-Belt-Tensioner-Spring</t>
  </si>
  <si>
    <t>https://www.robotdigg.com/product/551/2gt-pulley-50-teeth-for-6mm-wide-belt</t>
  </si>
  <si>
    <t>https://www.aliexpress.com/item/4pcs-Universal-Anti-Vibration-Ball-Dampening-Rubber-Balls-Shock-Absorber-For-DJI-Phantom-Camera-Gimbal-GoPro/32728913996.html?spm=a2g0s.9042311.0.0.27424c4dcUpP8Y</t>
  </si>
  <si>
    <t>Auto-Feeder</t>
  </si>
  <si>
    <t>Custom feeder</t>
  </si>
  <si>
    <t>tinyK22 Auto Feeder master</t>
  </si>
  <si>
    <t>University board</t>
  </si>
  <si>
    <t>Plywood and PMMA</t>
  </si>
  <si>
    <t>Lots of cables</t>
  </si>
  <si>
    <t>USB Hub and cables</t>
  </si>
  <si>
    <t>https://www.distrelec.ch/en/angle-plug-in-connector-mm-smc-kq2l06-00a/p/11030259?q=110-30-259&amp;page=1&amp;origPos=1&amp;origPageSize=25&amp;simi=99.9&amp;no-cache=true</t>
  </si>
  <si>
    <t>Vacuum Angle 90° Connector 6mm</t>
  </si>
  <si>
    <t>https://www.distrelec.ch/en/plug-branch-mm-smc-kq2u06-00a/p/11030269?q=110-30-269&amp;page=1&amp;origPos=1&amp;origPageSize=25&amp;simi=99.9&amp;no-cache=true</t>
  </si>
  <si>
    <t>Vacuum Y Plug</t>
  </si>
  <si>
    <t>Distrelec 110-30-259</t>
  </si>
  <si>
    <t>Distrelec 110-30-269</t>
  </si>
  <si>
    <t>Distrelec 110-30-132</t>
  </si>
  <si>
    <t>https://www.distrelec.ch/en/straight-plug-in-connector-r1-mm-smc-kq2h06-01as/p/11030132?q=110-30-132&amp;page=1&amp;origPos=1&amp;origPageSize=25&amp;simi=99.9&amp;no-cache=true</t>
  </si>
  <si>
    <t>Vacuum Straight R1/8" 6mm</t>
  </si>
  <si>
    <t>https://www.distrelec.ch/en/dc-power-supply-vdc-traco-power-txl-025-05s/p/16997951?q=169-97-951&amp;page=1&amp;origPos=1&amp;origPageSize=25&amp;simi=99.9&amp;no-cache=true</t>
  </si>
  <si>
    <t>5V Power Supply 5A</t>
  </si>
  <si>
    <t>https://www.aliexpress.com/item/3-Pcs-Opto-Optical-Endstop-End-Stop-Switch-CNC-For-3D-Printer-Mendel-Prusa-8-SL/32880194333.html?spm=2114.search0104.3.8.42165828iJdqdv&amp;ws_ab_test=searchweb0_0,searchweb201602_5_10846_10152_10065_10151_10344_10068_10342_10343_10340_10059_10341_10696_100031_10084_10083_10103_524_10618_10307_10624_10623_10622_10621_10620_10134,searchweb201603_35,ppcSwitch_4&amp;algo_expid=0ddabde7-9506-4439-aa30-068f2cf74923-1&amp;algo_pvid=0ddabde7-9506-4439-aa30-068f2cf74923&amp;transAbTest=ae803_2&amp;priceBeautifyAB=0</t>
  </si>
  <si>
    <t>https://www.aliexpress.com/item/Full-Graphic-Smart-Controller-LCD-Display-for-RAMPS-1-4-RepRap-3D-Printer-Electronics-12864-display/32852039927.html?spm=2114.search0104.3.50.36d453aeuCGxi0&amp;ws_ab_test=searchweb0_0,searchweb201602_5_10846_10152_10065_10151_10344_10068_10342_10343_10340_10059_10341_10696_100031_10084_10083_10103_524_10618_10307_10624_10623_10622_10621_10620_10134,searchweb201603_35,ppcSwitch_4&amp;algo_expid=a277e213-a8b6-4e11-92a8-a214f019869e-7&amp;algo_pvid=a277e213-a8b6-4e11-92a8-a214f019869e&amp;transAbTest=ae803_2&amp;priceBeautifyAB=0</t>
  </si>
  <si>
    <t>LED Ring 60 mm 24V, white</t>
  </si>
  <si>
    <t>Optional, order 45cm if 42.5 is not available</t>
  </si>
  <si>
    <t>Optional, used in the build to attach the frame to the ground plate</t>
  </si>
  <si>
    <t>Better order a few more</t>
  </si>
  <si>
    <t>You need lots of them, with different length</t>
  </si>
  <si>
    <t>USB Camera OV9712, 6 mm Lens</t>
  </si>
  <si>
    <t>You want a 6mm lens, 3.6 or 2.1 is too fisheye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</si>
</sst>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rgb="FF0000FF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0" xfId="1"/>
    <xf numFmtId="0" fontId="2" fillId="0" borderId="0" xfId="1" applyFill="1" applyBorder="1" applyAlignment="1"/>
    <xf numFmtId="2" fontId="0" fillId="0" borderId="0" xfId="0" applyNumberFormat="1"/>
    <xf numFmtId="0" fontId="3" fillId="0" borderId="0" xfId="0" applyFont="1" applyAlignment="1"/>
    <xf numFmtId="0" fontId="2" fillId="0" borderId="0" xfId="1" applyAlignment="1">
      <alignment vertical="center"/>
    </xf>
    <xf numFmtId="0" fontId="2" fillId="0" borderId="0" xfId="1" applyAlignment="1"/>
    <xf numFmtId="0" fontId="2" fillId="0" borderId="0" xfId="1" applyFill="1" applyAlignment="1"/>
    <xf numFmtId="0" fontId="4" fillId="0" borderId="0" xfId="0" applyFont="1" applyFill="1" applyAlignment="1"/>
    <xf numFmtId="0" fontId="1" fillId="0" borderId="2" xfId="0" applyFont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EAN-WELL/RSP-320-24?qs=sGAEpiMZZMsPs3th5F8koHbxB3oM6V3CKsPRFzz%252b%252bYB4YCcRtT%252br7g%3d%3d" TargetMode="External"/><Relationship Id="rId13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8" Type="http://schemas.openxmlformats.org/officeDocument/2006/relationships/hyperlink" Target="https://www.aliexpress.com/item/CNC-3D-Printer-Parts-European-Standard-Anodized-V-Slot-Linear-Rail-Aluminum-Profile-Extrusion-2040-for/32814212370.html" TargetMode="External"/><Relationship Id="rId26" Type="http://schemas.openxmlformats.org/officeDocument/2006/relationships/hyperlink" Target="https://www.robotdigg.com/product/939/GT2-profile-Pulley-made-from-Brass-for-high-torque" TargetMode="External"/><Relationship Id="rId3" Type="http://schemas.openxmlformats.org/officeDocument/2006/relationships/hyperlink" Target="https://www.aliexpress.com/item/HOTSale-20pcs-2020-corner-fitting-angle-aluminum-20-x-20-L-connector-bracket-fastener-match-use/32698923138.html" TargetMode="External"/><Relationship Id="rId21" Type="http://schemas.openxmlformats.org/officeDocument/2006/relationships/hyperlink" Target="https://www.aliexpress.com/item/Hot-sale-CNC-3D-Printer-Parts-Plastic-End-Cap-Cover-Plate-black-for-EU-Aluminum-Profile/32830738783.html" TargetMode="External"/><Relationship Id="rId34" Type="http://schemas.openxmlformats.org/officeDocument/2006/relationships/hyperlink" Target="https://www.distrelec.ch/en/plug-branch-mm-smc-kq2u06-00a/p/11030269?q=110-30-269&amp;page=1&amp;origPos=1&amp;origPageSize=25&amp;simi=99.9&amp;no-cache=true" TargetMode="External"/><Relationship Id="rId7" Type="http://schemas.openxmlformats.org/officeDocument/2006/relationships/hyperlink" Target="http://www.robotdigg.com/product/566/High-frequency+Solenoid+Valve+24VDC" TargetMode="External"/><Relationship Id="rId12" Type="http://schemas.openxmlformats.org/officeDocument/2006/relationships/hyperlink" Target="https://www.aliexpress.com/item/copy-new-smt-nozzle-N45-N08-N14-N24-N40-N75-N110-HOLDER-for-samsung-cp40-mounter/32844712319.html?spm=a2g0s.9042311.0.0.39fc4c4d6ANwi2" TargetMode="External"/><Relationship Id="rId17" Type="http://schemas.openxmlformats.org/officeDocument/2006/relationships/hyperlink" Target="https://www.aliexpress.com/item/CNC-3D-Printer-Parts-European-Standard-Anodized-V-Slot-Linear-Rail-Aluminum-Profile-Extrusion-2040-for/32813313600.html" TargetMode="External"/><Relationship Id="rId25" Type="http://schemas.openxmlformats.org/officeDocument/2006/relationships/hyperlink" Target="https://www.robotdigg.com/product/29/NEMA17-60mm-17hs6002-high-torque-stepper-motor" TargetMode="External"/><Relationship Id="rId33" Type="http://schemas.openxmlformats.org/officeDocument/2006/relationships/hyperlink" Target="https://www.distrelec.ch/en/angle-plug-in-connector-mm-smc-kq2l06-00a/p/11030259?q=110-30-259&amp;page=1&amp;origPos=1&amp;origPageSize=25&amp;simi=99.9&amp;no-cache=true" TargetMode="External"/><Relationship Id="rId2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16" Type="http://schemas.openxmlformats.org/officeDocument/2006/relationships/hyperlink" Target="https://www.aliexpress.com/item/720P-CMOS-micro-mini-usb-camera-board-for-android-windows-linux-equipment-manufacturers-ELP-USB100W03M-L60/32346777227.html" TargetMode="External"/><Relationship Id="rId20" Type="http://schemas.openxmlformats.org/officeDocument/2006/relationships/hyperlink" Target="https://www.aliexpress.com/item/CNC-3D-Printer-Parts-4pcs-lot-European-Standard-Anodized-V-Slot-Linear-Rail-Aluminum-Profile-Extrusion/32816335583.html" TargetMode="External"/><Relationship Id="rId29" Type="http://schemas.openxmlformats.org/officeDocument/2006/relationships/hyperlink" Target="https://www.robotdigg.com/product/41/Timing-Belt-Tensioner-Spring" TargetMode="External"/><Relationship Id="rId1" Type="http://schemas.openxmlformats.org/officeDocument/2006/relationships/hyperlink" Target="https://www.aliexpress.com/item/T-Sliding-Nut-Block-Square-Nuts-Zinc-Coated-Plate-Aluminum-For-EU-Standard-2020-Aluminum-Profile/32820686201.html" TargetMode="External"/><Relationship Id="rId6" Type="http://schemas.openxmlformats.org/officeDocument/2006/relationships/hyperlink" Target="https://www.aliexpress.com/item/5m-lot-GT2-6mm-open-timing-belt-width-6mm-GT2-belt-Rubbr-Fiberglass-cut-to-length/32836410251.html" TargetMode="External"/><Relationship Id="rId11" Type="http://schemas.openxmlformats.org/officeDocument/2006/relationships/hyperlink" Target="https://www.aliexpress.com/item/Leadshine-2-Phase-Analog-Stepper-Driver-DM542/32714985325.html?spm=a2g0s.9042311.0.0.6cad4c4dagIuNB" TargetMode="External"/><Relationship Id="rId24" Type="http://schemas.openxmlformats.org/officeDocument/2006/relationships/hyperlink" Target="https://www.3dware.ch/LCD-shield-GLCD-for-Smoothieboard-En.htm" TargetMode="External"/><Relationship Id="rId32" Type="http://schemas.openxmlformats.org/officeDocument/2006/relationships/hyperlink" Target="https://www.aliexpress.com/item/4pcs-Universal-Anti-Vibration-Ball-Dampening-Rubber-Balls-Shock-Absorber-For-DJI-Phantom-Camera-Gimbal-GoPro/32728913996.html?spm=a2g0s.9042311.0.0.27424c4dcUpP8Y" TargetMode="External"/><Relationship Id="rId5" Type="http://schemas.openxmlformats.org/officeDocument/2006/relationships/hyperlink" Target="https://www.aliexpress.com/item/9mm-linear-guide-block-MGN9H-1pc-rail-MGN9-L-75mm-1pc/32679212440.html" TargetMode="External"/><Relationship Id="rId15" Type="http://schemas.openxmlformats.org/officeDocument/2006/relationships/hyperlink" Target="https://www.3dware.ch/5XC-Smoothieboard-v1.1-En.htm" TargetMode="External"/><Relationship Id="rId23" Type="http://schemas.openxmlformats.org/officeDocument/2006/relationships/hyperlink" Target="https://www.aliexpress.com/item/Cable-Chain-15-x-30mm-1M-Semi-Enclosed-Interior-Opening-Plastic-Towline-Cable-Drag-Transmission-Machine/32813394029.html?spm=a2g0s.9042311.0.0.27424c4dEMIZfw" TargetMode="External"/><Relationship Id="rId28" Type="http://schemas.openxmlformats.org/officeDocument/2006/relationships/hyperlink" Target="https://www.robotdigg.com/product/798/NEMA11-hollow-shaft-stepper-for-Pick-and-Place-Machine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liexpress.com/item/19mm-22mm-STOP-Pattern-Waterproof-Flat-Round-Stainless-Steel-Metal-Emergency-Stop-Button-Switch-Push-Lock/32818704189.html?spm=a2g0s.13010208.99999999.261.777d3c00b2eX86" TargetMode="External"/><Relationship Id="rId19" Type="http://schemas.openxmlformats.org/officeDocument/2006/relationships/hyperlink" Target="https://www.aliexpress.com/item/HOT-Sale-CNC-3D-Printer-Parts-European-Standard-Anodized-V-Slot-Linear-Rail-Aluminum-Profile-Extrusion/32816279219.html" TargetMode="External"/><Relationship Id="rId31" Type="http://schemas.openxmlformats.org/officeDocument/2006/relationships/hyperlink" Target="https://www.robotdigg.com/product/551/2gt-pulley-50-teeth-for-6mm-wide-belt" TargetMode="External"/><Relationship Id="rId4" Type="http://schemas.openxmlformats.org/officeDocument/2006/relationships/hyperlink" Target="https://www.aliexpress.com/item/mini-linear-guide-3pcs-mgn12-rail-L500mm-MGN12H-block-for-3d-printer/32671766355.html" TargetMode="External"/><Relationship Id="rId9" Type="http://schemas.openxmlformats.org/officeDocument/2006/relationships/hyperlink" Target="http://www.robotdigg.com/product/599/Diaphragm+pump+4+desktop+PNP+Machine" TargetMode="External"/><Relationship Id="rId14" Type="http://schemas.openxmlformats.org/officeDocument/2006/relationships/hyperlink" Target="https://www.aliexpress.com/item/8-5-100pcs-8-mm-x-5-mm-disc-powerful-magnet-craft-magnet-neodymium-rare-earth/2014128043.html?spm=a2g0s.9042311.0.0.27424c4dEMIZfw" TargetMode="External"/><Relationship Id="rId22" Type="http://schemas.openxmlformats.org/officeDocument/2006/relationships/hyperlink" Target="https://www.aliexpress.com/item/60mm-120-mm-12V-24V-COB-Car-LED-Angel-Eyes-Halo-Ring-Universal-Headlight-Constant-Current/32750742992.html?spm=a2g0s.13010208.99999999.262.y9EKIC" TargetMode="External"/><Relationship Id="rId27" Type="http://schemas.openxmlformats.org/officeDocument/2006/relationships/hyperlink" Target="https://www.robotdigg.com/product/606/KSH-Connector-for-PNP-Machine" TargetMode="External"/><Relationship Id="rId30" Type="http://schemas.openxmlformats.org/officeDocument/2006/relationships/hyperlink" Target="https://www.robotdigg.com/product/637/2GT-Idler-Pulley-w/-Bearings-for-6mm-belt" TargetMode="External"/><Relationship Id="rId35" Type="http://schemas.openxmlformats.org/officeDocument/2006/relationships/hyperlink" Target="https://www.distrelec.ch/en/straight-plug-in-connector-r1-mm-smc-kq2h06-01as/p/11030132?q=110-30-132&amp;page=1&amp;origPos=1&amp;origPageSize=25&amp;simi=99.9&amp;no-cache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10" workbookViewId="0">
      <selection activeCell="F28" sqref="F28"/>
    </sheetView>
  </sheetViews>
  <sheetFormatPr defaultColWidth="9.140625" defaultRowHeight="15" x14ac:dyDescent="0.25"/>
  <cols>
    <col min="1" max="1" width="42" customWidth="1"/>
    <col min="2" max="2" width="15.140625" customWidth="1"/>
    <col min="4" max="4" width="11.85546875" customWidth="1"/>
    <col min="5" max="5" width="12.28515625" customWidth="1"/>
    <col min="6" max="6" width="46.5703125" customWidth="1"/>
    <col min="7" max="7" width="43.28515625" customWidth="1"/>
  </cols>
  <sheetData>
    <row r="1" spans="1:7" x14ac:dyDescent="0.25">
      <c r="A1" s="1" t="s">
        <v>0</v>
      </c>
    </row>
    <row r="2" spans="1:7" ht="15.75" thickBot="1" x14ac:dyDescent="0.3">
      <c r="A2" s="1"/>
      <c r="D2" s="12" t="s">
        <v>17</v>
      </c>
      <c r="E2" s="12">
        <f>SUM(E4:E66)</f>
        <v>970.88000000000011</v>
      </c>
    </row>
    <row r="3" spans="1:7" s="3" customFormat="1" ht="15.75" thickTop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10</v>
      </c>
      <c r="G3" s="3" t="s">
        <v>6</v>
      </c>
    </row>
    <row r="4" spans="1:7" x14ac:dyDescent="0.25">
      <c r="A4" s="2" t="s">
        <v>11</v>
      </c>
      <c r="B4" t="s">
        <v>14</v>
      </c>
      <c r="C4">
        <v>100</v>
      </c>
      <c r="D4" s="6">
        <f>9.54/100</f>
        <v>9.5399999999999985E-2</v>
      </c>
      <c r="E4" s="6">
        <f>C4*D4</f>
        <v>9.5399999999999991</v>
      </c>
      <c r="F4" t="s">
        <v>116</v>
      </c>
      <c r="G4" s="4" t="s">
        <v>13</v>
      </c>
    </row>
    <row r="5" spans="1:7" x14ac:dyDescent="0.25">
      <c r="A5" s="2" t="s">
        <v>12</v>
      </c>
      <c r="B5" t="s">
        <v>14</v>
      </c>
      <c r="C5">
        <v>100</v>
      </c>
      <c r="D5" s="6">
        <f>9.53/100</f>
        <v>9.5299999999999996E-2</v>
      </c>
      <c r="E5" s="6">
        <f>C5*D5</f>
        <v>9.5299999999999994</v>
      </c>
      <c r="F5" t="s">
        <v>116</v>
      </c>
      <c r="G5" s="4" t="s">
        <v>13</v>
      </c>
    </row>
    <row r="6" spans="1:7" x14ac:dyDescent="0.25">
      <c r="A6" s="2" t="s">
        <v>15</v>
      </c>
      <c r="B6" t="s">
        <v>14</v>
      </c>
      <c r="C6">
        <v>40</v>
      </c>
      <c r="D6" s="6">
        <f>2*5.99/20</f>
        <v>0.59899999999999998</v>
      </c>
      <c r="E6" s="6">
        <f>C6*D6</f>
        <v>23.96</v>
      </c>
      <c r="F6" t="s">
        <v>116</v>
      </c>
      <c r="G6" s="4" t="s">
        <v>16</v>
      </c>
    </row>
    <row r="7" spans="1:7" x14ac:dyDescent="0.25">
      <c r="A7" t="s">
        <v>20</v>
      </c>
      <c r="B7" t="s">
        <v>14</v>
      </c>
      <c r="C7">
        <v>3</v>
      </c>
      <c r="D7" s="6">
        <f>66.68/3</f>
        <v>22.22666666666667</v>
      </c>
      <c r="E7" s="6">
        <f>C7*D7</f>
        <v>66.680000000000007</v>
      </c>
      <c r="G7" s="5" t="s">
        <v>18</v>
      </c>
    </row>
    <row r="8" spans="1:7" x14ac:dyDescent="0.25">
      <c r="A8" t="s">
        <v>21</v>
      </c>
      <c r="B8" t="s">
        <v>14</v>
      </c>
      <c r="C8">
        <v>2</v>
      </c>
      <c r="D8" s="6">
        <v>9.6</v>
      </c>
      <c r="E8" s="6">
        <f>C8*D8</f>
        <v>19.2</v>
      </c>
      <c r="G8" s="5" t="s">
        <v>19</v>
      </c>
    </row>
    <row r="9" spans="1:7" x14ac:dyDescent="0.25">
      <c r="A9" t="s">
        <v>22</v>
      </c>
      <c r="B9" t="s">
        <v>14</v>
      </c>
      <c r="C9">
        <v>1</v>
      </c>
      <c r="D9" s="6">
        <v>3.45</v>
      </c>
      <c r="E9" s="6">
        <f t="shared" ref="E9:E41" si="0">C9*D9</f>
        <v>3.45</v>
      </c>
      <c r="G9" s="5" t="s">
        <v>23</v>
      </c>
    </row>
    <row r="10" spans="1:7" x14ac:dyDescent="0.25">
      <c r="A10" t="s">
        <v>110</v>
      </c>
      <c r="B10" t="s">
        <v>73</v>
      </c>
      <c r="C10">
        <v>1</v>
      </c>
      <c r="D10" s="6">
        <v>37.9</v>
      </c>
      <c r="E10" s="6">
        <f t="shared" si="0"/>
        <v>37.9</v>
      </c>
      <c r="G10" s="5" t="s">
        <v>109</v>
      </c>
    </row>
    <row r="11" spans="1:7" x14ac:dyDescent="0.25">
      <c r="A11" t="s">
        <v>24</v>
      </c>
      <c r="B11" t="s">
        <v>26</v>
      </c>
      <c r="C11">
        <v>2</v>
      </c>
      <c r="D11" s="6">
        <v>14</v>
      </c>
      <c r="E11" s="6">
        <f t="shared" si="0"/>
        <v>28</v>
      </c>
      <c r="G11" s="7" t="s">
        <v>25</v>
      </c>
    </row>
    <row r="12" spans="1:7" x14ac:dyDescent="0.25">
      <c r="A12" t="s">
        <v>31</v>
      </c>
      <c r="B12" t="s">
        <v>29</v>
      </c>
      <c r="C12">
        <v>1</v>
      </c>
      <c r="D12" s="6">
        <v>66.56</v>
      </c>
      <c r="E12" s="6">
        <f t="shared" si="0"/>
        <v>66.56</v>
      </c>
      <c r="G12" s="8" t="s">
        <v>30</v>
      </c>
    </row>
    <row r="13" spans="1:7" x14ac:dyDescent="0.25">
      <c r="A13" t="s">
        <v>32</v>
      </c>
      <c r="B13" t="s">
        <v>26</v>
      </c>
      <c r="C13">
        <v>1</v>
      </c>
      <c r="D13" s="6">
        <v>10.8</v>
      </c>
      <c r="E13" s="6">
        <f t="shared" si="0"/>
        <v>10.8</v>
      </c>
      <c r="G13" s="9" t="s">
        <v>33</v>
      </c>
    </row>
    <row r="14" spans="1:7" x14ac:dyDescent="0.25">
      <c r="A14" t="s">
        <v>101</v>
      </c>
      <c r="B14" t="s">
        <v>73</v>
      </c>
      <c r="C14">
        <v>6</v>
      </c>
      <c r="D14" s="6">
        <v>2.8</v>
      </c>
      <c r="E14" s="6">
        <f t="shared" si="0"/>
        <v>16.799999999999997</v>
      </c>
      <c r="F14" t="s">
        <v>104</v>
      </c>
      <c r="G14" s="9" t="s">
        <v>100</v>
      </c>
    </row>
    <row r="15" spans="1:7" x14ac:dyDescent="0.25">
      <c r="A15" t="s">
        <v>103</v>
      </c>
      <c r="B15" t="s">
        <v>73</v>
      </c>
      <c r="C15">
        <v>1</v>
      </c>
      <c r="D15" s="6">
        <v>3.25</v>
      </c>
      <c r="E15" s="6">
        <f t="shared" si="0"/>
        <v>3.25</v>
      </c>
      <c r="F15" t="s">
        <v>105</v>
      </c>
      <c r="G15" s="4" t="s">
        <v>102</v>
      </c>
    </row>
    <row r="16" spans="1:7" x14ac:dyDescent="0.25">
      <c r="A16" t="s">
        <v>108</v>
      </c>
      <c r="B16" t="s">
        <v>73</v>
      </c>
      <c r="C16">
        <v>4</v>
      </c>
      <c r="D16" s="6">
        <v>1.33</v>
      </c>
      <c r="E16" s="6">
        <f t="shared" si="0"/>
        <v>5.32</v>
      </c>
      <c r="F16" t="s">
        <v>106</v>
      </c>
      <c r="G16" s="4" t="s">
        <v>107</v>
      </c>
    </row>
    <row r="17" spans="1:7" x14ac:dyDescent="0.25">
      <c r="A17" t="s">
        <v>34</v>
      </c>
      <c r="B17" t="s">
        <v>14</v>
      </c>
      <c r="C17">
        <v>6</v>
      </c>
      <c r="D17" s="6">
        <f>3/6</f>
        <v>0.5</v>
      </c>
      <c r="E17" s="6">
        <f t="shared" si="0"/>
        <v>3</v>
      </c>
      <c r="F17" t="s">
        <v>37</v>
      </c>
      <c r="G17" s="5" t="s">
        <v>111</v>
      </c>
    </row>
    <row r="18" spans="1:7" x14ac:dyDescent="0.25">
      <c r="A18" t="s">
        <v>35</v>
      </c>
      <c r="B18" t="s">
        <v>14</v>
      </c>
      <c r="C18">
        <v>1</v>
      </c>
      <c r="D18" s="6">
        <v>9.5</v>
      </c>
      <c r="E18" s="6">
        <f t="shared" si="0"/>
        <v>9.5</v>
      </c>
      <c r="F18" t="s">
        <v>36</v>
      </c>
      <c r="G18" s="5" t="s">
        <v>112</v>
      </c>
    </row>
    <row r="19" spans="1:7" x14ac:dyDescent="0.25">
      <c r="A19" t="s">
        <v>40</v>
      </c>
      <c r="B19" t="s">
        <v>14</v>
      </c>
      <c r="C19">
        <v>1</v>
      </c>
      <c r="D19" s="6">
        <v>33.700000000000003</v>
      </c>
      <c r="E19" s="6">
        <f t="shared" si="0"/>
        <v>33.700000000000003</v>
      </c>
      <c r="F19" t="s">
        <v>39</v>
      </c>
      <c r="G19" s="4" t="s">
        <v>43</v>
      </c>
    </row>
    <row r="20" spans="1:7" x14ac:dyDescent="0.25">
      <c r="A20" t="s">
        <v>41</v>
      </c>
      <c r="B20" t="s">
        <v>14</v>
      </c>
      <c r="C20">
        <v>1</v>
      </c>
      <c r="D20" s="6">
        <v>5.5</v>
      </c>
      <c r="E20" s="6">
        <f t="shared" si="0"/>
        <v>5.5</v>
      </c>
      <c r="F20" t="s">
        <v>36</v>
      </c>
      <c r="G20" s="4" t="s">
        <v>42</v>
      </c>
    </row>
    <row r="21" spans="1:7" x14ac:dyDescent="0.25">
      <c r="A21" t="s">
        <v>46</v>
      </c>
      <c r="B21" t="s">
        <v>14</v>
      </c>
      <c r="C21">
        <v>5</v>
      </c>
      <c r="D21" s="6">
        <v>7</v>
      </c>
      <c r="E21" s="6">
        <f t="shared" si="0"/>
        <v>35</v>
      </c>
      <c r="F21" t="s">
        <v>44</v>
      </c>
      <c r="G21" s="4" t="s">
        <v>45</v>
      </c>
    </row>
    <row r="22" spans="1:7" x14ac:dyDescent="0.25">
      <c r="A22" t="s">
        <v>72</v>
      </c>
      <c r="B22" t="s">
        <v>14</v>
      </c>
      <c r="C22">
        <v>2</v>
      </c>
      <c r="D22" s="6">
        <v>25</v>
      </c>
      <c r="E22" s="6">
        <f t="shared" si="0"/>
        <v>50</v>
      </c>
      <c r="G22" s="4" t="s">
        <v>45</v>
      </c>
    </row>
    <row r="23" spans="1:7" x14ac:dyDescent="0.25">
      <c r="A23" t="s">
        <v>47</v>
      </c>
      <c r="B23" t="s">
        <v>14</v>
      </c>
      <c r="C23">
        <v>100</v>
      </c>
      <c r="D23" s="6">
        <f>15/100</f>
        <v>0.15</v>
      </c>
      <c r="E23" s="6">
        <f t="shared" si="0"/>
        <v>15</v>
      </c>
      <c r="F23" t="s">
        <v>36</v>
      </c>
      <c r="G23" s="4" t="s">
        <v>48</v>
      </c>
    </row>
    <row r="24" spans="1:7" x14ac:dyDescent="0.25">
      <c r="A24" t="s">
        <v>49</v>
      </c>
      <c r="B24" t="s">
        <v>14</v>
      </c>
      <c r="C24">
        <v>4</v>
      </c>
      <c r="D24" s="6">
        <f>1.56/4</f>
        <v>0.39</v>
      </c>
      <c r="E24" s="6">
        <f t="shared" si="0"/>
        <v>1.56</v>
      </c>
      <c r="F24" t="s">
        <v>50</v>
      </c>
      <c r="G24" s="4" t="s">
        <v>92</v>
      </c>
    </row>
    <row r="25" spans="1:7" x14ac:dyDescent="0.25">
      <c r="A25" t="s">
        <v>74</v>
      </c>
      <c r="B25" t="s">
        <v>14</v>
      </c>
      <c r="C25">
        <v>2</v>
      </c>
      <c r="D25" s="6">
        <v>17.29</v>
      </c>
      <c r="E25" s="6">
        <f t="shared" si="0"/>
        <v>34.58</v>
      </c>
      <c r="F25" t="s">
        <v>51</v>
      </c>
      <c r="G25" s="4" t="s">
        <v>52</v>
      </c>
    </row>
    <row r="26" spans="1:7" x14ac:dyDescent="0.25">
      <c r="A26" t="s">
        <v>53</v>
      </c>
      <c r="B26" t="s">
        <v>55</v>
      </c>
      <c r="C26">
        <v>1</v>
      </c>
      <c r="D26" s="6">
        <v>204</v>
      </c>
      <c r="E26" s="6">
        <f t="shared" si="0"/>
        <v>204</v>
      </c>
      <c r="G26" s="5" t="s">
        <v>54</v>
      </c>
    </row>
    <row r="27" spans="1:7" x14ac:dyDescent="0.25">
      <c r="A27" t="s">
        <v>56</v>
      </c>
      <c r="B27" t="s">
        <v>55</v>
      </c>
      <c r="C27">
        <v>1</v>
      </c>
      <c r="D27" s="6">
        <v>25.45</v>
      </c>
      <c r="E27" s="6">
        <f t="shared" si="0"/>
        <v>25.45</v>
      </c>
      <c r="F27" t="s">
        <v>36</v>
      </c>
      <c r="G27" s="4" t="s">
        <v>75</v>
      </c>
    </row>
    <row r="28" spans="1:7" x14ac:dyDescent="0.25">
      <c r="A28" t="s">
        <v>118</v>
      </c>
      <c r="B28" t="s">
        <v>14</v>
      </c>
      <c r="C28">
        <v>2</v>
      </c>
      <c r="D28" s="6">
        <f>57.78/2</f>
        <v>28.89</v>
      </c>
      <c r="E28" s="6">
        <f t="shared" si="0"/>
        <v>57.78</v>
      </c>
      <c r="F28" t="s">
        <v>119</v>
      </c>
      <c r="G28" s="5" t="s">
        <v>57</v>
      </c>
    </row>
    <row r="29" spans="1:7" x14ac:dyDescent="0.25">
      <c r="A29" t="s">
        <v>64</v>
      </c>
      <c r="B29" t="s">
        <v>14</v>
      </c>
      <c r="C29">
        <v>4</v>
      </c>
      <c r="D29" s="6">
        <f>10.3/4</f>
        <v>2.5750000000000002</v>
      </c>
      <c r="E29" s="6">
        <f t="shared" si="0"/>
        <v>10.3</v>
      </c>
      <c r="G29" s="10" t="s">
        <v>60</v>
      </c>
    </row>
    <row r="30" spans="1:7" x14ac:dyDescent="0.25">
      <c r="A30" t="s">
        <v>65</v>
      </c>
      <c r="B30" t="s">
        <v>14</v>
      </c>
      <c r="C30">
        <v>3</v>
      </c>
      <c r="D30" s="6">
        <f>29.19/3</f>
        <v>9.73</v>
      </c>
      <c r="E30" s="6">
        <f t="shared" si="0"/>
        <v>29.19</v>
      </c>
      <c r="G30" s="10" t="s">
        <v>61</v>
      </c>
    </row>
    <row r="31" spans="1:7" x14ac:dyDescent="0.25">
      <c r="A31" t="s">
        <v>66</v>
      </c>
      <c r="B31" t="s">
        <v>14</v>
      </c>
      <c r="C31">
        <v>2</v>
      </c>
      <c r="D31" s="6">
        <f>18.4/2</f>
        <v>9.1999999999999993</v>
      </c>
      <c r="E31" s="6">
        <f t="shared" si="0"/>
        <v>18.399999999999999</v>
      </c>
      <c r="F31" t="s">
        <v>114</v>
      </c>
      <c r="G31" s="10" t="s">
        <v>62</v>
      </c>
    </row>
    <row r="32" spans="1:7" x14ac:dyDescent="0.25">
      <c r="A32" s="11" t="s">
        <v>67</v>
      </c>
      <c r="B32" t="s">
        <v>14</v>
      </c>
      <c r="C32">
        <v>2</v>
      </c>
      <c r="D32">
        <f>14.17/2</f>
        <v>7.085</v>
      </c>
      <c r="E32" s="6">
        <f t="shared" si="0"/>
        <v>14.17</v>
      </c>
      <c r="F32" t="s">
        <v>115</v>
      </c>
      <c r="G32" s="10" t="s">
        <v>63</v>
      </c>
    </row>
    <row r="33" spans="1:7" x14ac:dyDescent="0.25">
      <c r="A33" t="s">
        <v>68</v>
      </c>
      <c r="B33" t="s">
        <v>14</v>
      </c>
      <c r="C33">
        <v>4</v>
      </c>
      <c r="D33" s="6">
        <f>1.94/4</f>
        <v>0.48499999999999999</v>
      </c>
      <c r="E33" s="6">
        <f t="shared" si="0"/>
        <v>1.94</v>
      </c>
      <c r="F33" t="s">
        <v>36</v>
      </c>
      <c r="G33" s="9" t="s">
        <v>69</v>
      </c>
    </row>
    <row r="34" spans="1:7" x14ac:dyDescent="0.25">
      <c r="A34" t="s">
        <v>113</v>
      </c>
      <c r="B34" t="s">
        <v>14</v>
      </c>
      <c r="C34">
        <v>2</v>
      </c>
      <c r="D34" s="6">
        <f>6.62/2</f>
        <v>3.31</v>
      </c>
      <c r="E34" s="6">
        <f t="shared" si="0"/>
        <v>6.62</v>
      </c>
      <c r="G34" s="9" t="s">
        <v>70</v>
      </c>
    </row>
    <row r="35" spans="1:7" x14ac:dyDescent="0.25">
      <c r="A35" t="s">
        <v>71</v>
      </c>
      <c r="B35" t="s">
        <v>26</v>
      </c>
      <c r="C35">
        <v>4</v>
      </c>
      <c r="D35" s="6">
        <v>10.9</v>
      </c>
      <c r="E35" s="6">
        <f t="shared" si="0"/>
        <v>43.6</v>
      </c>
      <c r="F35" t="s">
        <v>82</v>
      </c>
      <c r="G35" s="9" t="s">
        <v>76</v>
      </c>
    </row>
    <row r="36" spans="1:7" x14ac:dyDescent="0.25">
      <c r="A36" s="13" t="s">
        <v>84</v>
      </c>
      <c r="B36" t="s">
        <v>26</v>
      </c>
      <c r="C36">
        <v>2</v>
      </c>
      <c r="D36" s="6">
        <v>21</v>
      </c>
      <c r="E36" s="6">
        <f t="shared" si="0"/>
        <v>42</v>
      </c>
      <c r="F36" t="s">
        <v>89</v>
      </c>
      <c r="G36" s="4" t="s">
        <v>88</v>
      </c>
    </row>
    <row r="37" spans="1:7" x14ac:dyDescent="0.25">
      <c r="A37" s="13" t="s">
        <v>87</v>
      </c>
      <c r="B37" t="s">
        <v>26</v>
      </c>
      <c r="C37">
        <v>2</v>
      </c>
      <c r="D37" s="6">
        <v>6</v>
      </c>
      <c r="E37" s="6">
        <f t="shared" si="0"/>
        <v>12</v>
      </c>
      <c r="F37" t="s">
        <v>85</v>
      </c>
      <c r="G37" s="4" t="s">
        <v>86</v>
      </c>
    </row>
    <row r="38" spans="1:7" x14ac:dyDescent="0.25">
      <c r="A38" t="s">
        <v>81</v>
      </c>
      <c r="B38" t="s">
        <v>26</v>
      </c>
      <c r="C38">
        <v>4</v>
      </c>
      <c r="D38" s="6">
        <v>0.15</v>
      </c>
      <c r="E38" s="6">
        <f t="shared" si="0"/>
        <v>0.6</v>
      </c>
      <c r="G38" s="4" t="s">
        <v>90</v>
      </c>
    </row>
    <row r="39" spans="1:7" x14ac:dyDescent="0.25">
      <c r="A39" t="s">
        <v>78</v>
      </c>
      <c r="B39" t="s">
        <v>26</v>
      </c>
      <c r="C39">
        <v>1</v>
      </c>
      <c r="D39" s="6">
        <v>1.6</v>
      </c>
      <c r="E39" s="6">
        <f t="shared" si="0"/>
        <v>1.6</v>
      </c>
      <c r="G39" s="4" t="s">
        <v>77</v>
      </c>
    </row>
    <row r="40" spans="1:7" x14ac:dyDescent="0.25">
      <c r="A40" t="s">
        <v>80</v>
      </c>
      <c r="B40" t="s">
        <v>26</v>
      </c>
      <c r="C40">
        <v>4</v>
      </c>
      <c r="D40" s="6">
        <v>1.8</v>
      </c>
      <c r="E40" s="6">
        <f t="shared" si="0"/>
        <v>7.2</v>
      </c>
      <c r="G40" s="4" t="s">
        <v>79</v>
      </c>
    </row>
    <row r="41" spans="1:7" x14ac:dyDescent="0.25">
      <c r="A41" t="s">
        <v>83</v>
      </c>
      <c r="B41" t="s">
        <v>26</v>
      </c>
      <c r="C41">
        <v>3</v>
      </c>
      <c r="D41" s="6">
        <v>2.4</v>
      </c>
      <c r="E41" s="6">
        <f t="shared" si="0"/>
        <v>7.1999999999999993</v>
      </c>
      <c r="G41" s="4" t="s">
        <v>91</v>
      </c>
    </row>
    <row r="42" spans="1:7" x14ac:dyDescent="0.25">
      <c r="D42" s="6"/>
    </row>
    <row r="43" spans="1:7" x14ac:dyDescent="0.25">
      <c r="D43" s="6"/>
    </row>
    <row r="44" spans="1:7" x14ac:dyDescent="0.25">
      <c r="A44" t="s">
        <v>99</v>
      </c>
      <c r="B44" t="s">
        <v>7</v>
      </c>
      <c r="D44" s="6"/>
      <c r="E44" s="6"/>
      <c r="F44" t="s">
        <v>36</v>
      </c>
    </row>
    <row r="45" spans="1:7" x14ac:dyDescent="0.25">
      <c r="A45" t="s">
        <v>27</v>
      </c>
      <c r="B45" t="s">
        <v>7</v>
      </c>
      <c r="D45" s="6"/>
      <c r="E45" s="6"/>
      <c r="F45" t="s">
        <v>28</v>
      </c>
    </row>
    <row r="46" spans="1:7" x14ac:dyDescent="0.25">
      <c r="A46" t="s">
        <v>9</v>
      </c>
      <c r="B46" t="s">
        <v>7</v>
      </c>
      <c r="D46" s="6"/>
      <c r="E46" s="6"/>
      <c r="F46" t="s">
        <v>117</v>
      </c>
    </row>
    <row r="47" spans="1:7" x14ac:dyDescent="0.25">
      <c r="A47" t="s">
        <v>8</v>
      </c>
      <c r="B47" t="s">
        <v>7</v>
      </c>
      <c r="D47" s="6"/>
      <c r="E47" s="6"/>
      <c r="F47" t="s">
        <v>117</v>
      </c>
    </row>
    <row r="48" spans="1:7" x14ac:dyDescent="0.25">
      <c r="A48" t="s">
        <v>38</v>
      </c>
      <c r="B48" t="s">
        <v>7</v>
      </c>
      <c r="D48" s="6"/>
      <c r="E48" s="6"/>
      <c r="F48" t="s">
        <v>98</v>
      </c>
    </row>
    <row r="49" spans="1:6" x14ac:dyDescent="0.25">
      <c r="A49" t="s">
        <v>58</v>
      </c>
      <c r="B49" t="s">
        <v>7</v>
      </c>
      <c r="D49" s="6"/>
      <c r="E49" s="6"/>
      <c r="F49" t="s">
        <v>59</v>
      </c>
    </row>
    <row r="50" spans="1:6" x14ac:dyDescent="0.25">
      <c r="A50" t="s">
        <v>97</v>
      </c>
      <c r="B50" t="s">
        <v>7</v>
      </c>
      <c r="F50" t="s">
        <v>59</v>
      </c>
    </row>
    <row r="52" spans="1:6" x14ac:dyDescent="0.25">
      <c r="A52" t="s">
        <v>93</v>
      </c>
      <c r="B52" t="s">
        <v>7</v>
      </c>
      <c r="C52">
        <v>4</v>
      </c>
      <c r="D52">
        <v>40</v>
      </c>
      <c r="F52" t="s">
        <v>94</v>
      </c>
    </row>
    <row r="53" spans="1:6" x14ac:dyDescent="0.25">
      <c r="A53" t="s">
        <v>95</v>
      </c>
      <c r="B53" t="s">
        <v>7</v>
      </c>
      <c r="C53">
        <v>1</v>
      </c>
      <c r="D53">
        <v>25</v>
      </c>
      <c r="F53" t="s">
        <v>96</v>
      </c>
    </row>
  </sheetData>
  <hyperlinks>
    <hyperlink ref="G5" r:id="rId1" xr:uid="{00000000-0004-0000-0000-000000000000}"/>
    <hyperlink ref="G4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  <hyperlink ref="G20" r:id="rId10" xr:uid="{00000000-0004-0000-0000-000009000000}"/>
    <hyperlink ref="G19" r:id="rId11" xr:uid="{00000000-0004-0000-0000-00000A000000}"/>
    <hyperlink ref="G22" r:id="rId12" xr:uid="{00000000-0004-0000-0000-00000B000000}"/>
    <hyperlink ref="G21" r:id="rId13" xr:uid="{00000000-0004-0000-0000-00000C000000}"/>
    <hyperlink ref="G23" r:id="rId14" xr:uid="{00000000-0004-0000-0000-00000D000000}"/>
    <hyperlink ref="G26" r:id="rId15" xr:uid="{00000000-0004-0000-0000-00000E000000}"/>
    <hyperlink ref="G28" r:id="rId16" xr:uid="{00000000-0004-0000-0000-00000F000000}"/>
    <hyperlink ref="G31" r:id="rId17" xr:uid="{00000000-0004-0000-0000-000010000000}"/>
    <hyperlink ref="G30" r:id="rId18" xr:uid="{00000000-0004-0000-0000-000011000000}"/>
    <hyperlink ref="G32" r:id="rId19" xr:uid="{00000000-0004-0000-0000-000012000000}"/>
    <hyperlink ref="G29" r:id="rId20" xr:uid="{00000000-0004-0000-0000-000013000000}"/>
    <hyperlink ref="G33" r:id="rId21" xr:uid="{00000000-0004-0000-0000-000014000000}"/>
    <hyperlink ref="G34" r:id="rId22" xr:uid="{00000000-0004-0000-0000-000015000000}"/>
    <hyperlink ref="G25" r:id="rId23" xr:uid="{00000000-0004-0000-0000-000016000000}"/>
    <hyperlink ref="G27" r:id="rId24" xr:uid="{00000000-0004-0000-0000-000017000000}"/>
    <hyperlink ref="G35" r:id="rId25" xr:uid="{00000000-0004-0000-0000-000018000000}"/>
    <hyperlink ref="G39" r:id="rId26" xr:uid="{00000000-0004-0000-0000-000019000000}"/>
    <hyperlink ref="G37" r:id="rId27" xr:uid="{00000000-0004-0000-0000-00001A000000}"/>
    <hyperlink ref="G36" r:id="rId28" xr:uid="{00000000-0004-0000-0000-00001B000000}"/>
    <hyperlink ref="G38" r:id="rId29" xr:uid="{00000000-0004-0000-0000-00001C000000}"/>
    <hyperlink ref="G40" r:id="rId30" xr:uid="{00000000-0004-0000-0000-00001D000000}"/>
    <hyperlink ref="G41" r:id="rId31" xr:uid="{00000000-0004-0000-0000-00001E000000}"/>
    <hyperlink ref="G24" r:id="rId32" xr:uid="{00000000-0004-0000-0000-00001F000000}"/>
    <hyperlink ref="G14" r:id="rId33" xr:uid="{00000000-0004-0000-0000-000020000000}"/>
    <hyperlink ref="G15" r:id="rId34" xr:uid="{00000000-0004-0000-0000-000021000000}"/>
    <hyperlink ref="G16" r:id="rId35" xr:uid="{00000000-0004-0000-0000-000022000000}"/>
  </hyperlinks>
  <pageMargins left="0.7" right="0.7" top="0.75" bottom="0.75" header="0.3" footer="0.3"/>
  <pageSetup paperSize="9" orientation="portrait" verticalDpi="120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2018-07-17T14:26:25Z</dcterms:modified>
</cp:coreProperties>
</file>