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ana\Documents\ISEP_2016_2017\LAPR1\AULA_LAPR1\"/>
    </mc:Choice>
  </mc:AlternateContent>
  <bookViews>
    <workbookView xWindow="0" yWindow="0" windowWidth="19200" windowHeight="7005" activeTab="1"/>
  </bookViews>
  <sheets>
    <sheet name="Folha1" sheetId="1" r:id="rId1"/>
    <sheet name="Fo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J3" i="2"/>
  <c r="E4" i="2"/>
  <c r="E5" i="2"/>
  <c r="E3" i="2"/>
  <c r="I5" i="2"/>
  <c r="I4" i="2"/>
  <c r="I3" i="2"/>
  <c r="H5" i="2"/>
  <c r="H4" i="2"/>
  <c r="H3" i="2"/>
  <c r="G5" i="2"/>
  <c r="G4" i="2"/>
  <c r="G3" i="2"/>
  <c r="C7" i="2"/>
  <c r="D7" i="2"/>
  <c r="B7" i="2"/>
  <c r="E7" i="2" l="1"/>
  <c r="C96" i="1"/>
  <c r="G94" i="1"/>
  <c r="D91" i="1"/>
  <c r="B87" i="1"/>
  <c r="B86" i="1"/>
  <c r="B85" i="1"/>
  <c r="B84" i="1"/>
  <c r="I79" i="1"/>
  <c r="I78" i="1"/>
  <c r="I77" i="1"/>
  <c r="I76" i="1"/>
  <c r="C78" i="1"/>
  <c r="D76" i="1"/>
  <c r="C76" i="1"/>
  <c r="E73" i="1"/>
  <c r="B73" i="1"/>
  <c r="C71" i="1"/>
  <c r="D69" i="1"/>
  <c r="D73" i="1" s="1"/>
  <c r="C69" i="1"/>
  <c r="C73" i="1" s="1"/>
  <c r="B63" i="1"/>
  <c r="B62" i="1"/>
  <c r="B61" i="1"/>
  <c r="B60" i="1"/>
  <c r="F17" i="1"/>
  <c r="L48" i="1"/>
  <c r="K34" i="1"/>
  <c r="K32" i="1"/>
  <c r="K27" i="1"/>
  <c r="K26" i="1"/>
  <c r="K25" i="1"/>
  <c r="D50" i="1"/>
  <c r="L49" i="1" s="1"/>
  <c r="D43" i="1"/>
  <c r="L41" i="1" s="1"/>
  <c r="B43" i="1"/>
  <c r="J42" i="1" s="1"/>
  <c r="C35" i="1"/>
  <c r="K33" i="1" s="1"/>
  <c r="B28" i="1"/>
  <c r="J25" i="1" s="1"/>
  <c r="J41" i="1" l="1"/>
  <c r="L42" i="1"/>
  <c r="J40" i="1"/>
  <c r="L47" i="1"/>
  <c r="L40" i="1"/>
  <c r="C49" i="1"/>
  <c r="B49" i="1"/>
  <c r="C47" i="1"/>
  <c r="C42" i="1"/>
  <c r="C40" i="1"/>
  <c r="D33" i="1"/>
  <c r="B33" i="1"/>
  <c r="D32" i="1"/>
  <c r="B27" i="1"/>
  <c r="J27" i="1" s="1"/>
  <c r="D26" i="1"/>
  <c r="B26" i="1"/>
  <c r="J26" i="1" s="1"/>
  <c r="B17" i="1"/>
  <c r="E10" i="1"/>
  <c r="E16" i="1" s="1"/>
  <c r="B10" i="1"/>
  <c r="B16" i="1" s="1"/>
  <c r="C8" i="1"/>
  <c r="D6" i="1"/>
  <c r="D10" i="1" s="1"/>
  <c r="C6" i="1"/>
  <c r="D35" i="1" l="1"/>
  <c r="L34" i="1" s="1"/>
  <c r="B35" i="1"/>
  <c r="C50" i="1"/>
  <c r="K48" i="1" s="1"/>
  <c r="B18" i="1"/>
  <c r="D28" i="1"/>
  <c r="L26" i="1" s="1"/>
  <c r="M26" i="1" s="1"/>
  <c r="L33" i="1"/>
  <c r="B50" i="1"/>
  <c r="E19" i="1"/>
  <c r="E18" i="1"/>
  <c r="C43" i="1"/>
  <c r="K41" i="1" s="1"/>
  <c r="M41" i="1" s="1"/>
  <c r="D17" i="1"/>
  <c r="D19" i="1"/>
  <c r="D18" i="1"/>
  <c r="D16" i="1"/>
  <c r="C10" i="1"/>
  <c r="B19" i="1"/>
  <c r="E17" i="1"/>
  <c r="J47" i="1" l="1"/>
  <c r="M47" i="1" s="1"/>
  <c r="J48" i="1"/>
  <c r="M48" i="1" s="1"/>
  <c r="J34" i="1"/>
  <c r="M34" i="1" s="1"/>
  <c r="J32" i="1"/>
  <c r="K49" i="1"/>
  <c r="K47" i="1"/>
  <c r="L32" i="1"/>
  <c r="K42" i="1"/>
  <c r="M42" i="1" s="1"/>
  <c r="K40" i="1"/>
  <c r="M40" i="1" s="1"/>
  <c r="J49" i="1"/>
  <c r="L27" i="1"/>
  <c r="M27" i="1" s="1"/>
  <c r="L25" i="1"/>
  <c r="M25" i="1" s="1"/>
  <c r="M28" i="1" s="1"/>
  <c r="J33" i="1"/>
  <c r="M33" i="1" s="1"/>
  <c r="C19" i="1"/>
  <c r="F19" i="1" s="1"/>
  <c r="C17" i="1"/>
  <c r="C18" i="1"/>
  <c r="F18" i="1" s="1"/>
  <c r="C16" i="1"/>
  <c r="F16" i="1" s="1"/>
  <c r="M49" i="1" l="1"/>
  <c r="J35" i="1"/>
  <c r="M32" i="1"/>
  <c r="M35" i="1" s="1"/>
  <c r="M43" i="1"/>
  <c r="M50" i="1"/>
  <c r="F20" i="1"/>
</calcChain>
</file>

<file path=xl/sharedStrings.xml><?xml version="1.0" encoding="utf-8"?>
<sst xmlns="http://schemas.openxmlformats.org/spreadsheetml/2006/main" count="137" uniqueCount="39">
  <si>
    <t>Exemplo Sempre Andar</t>
  </si>
  <si>
    <t>Critérios</t>
  </si>
  <si>
    <t>Preço POP</t>
  </si>
  <si>
    <t>Distância</t>
  </si>
  <si>
    <t>Qualidade Técnicos</t>
  </si>
  <si>
    <t>Custo Trabalho</t>
  </si>
  <si>
    <t>Comparações par a par</t>
  </si>
  <si>
    <t>Matriz de comparação normalizada e pesos estimados</t>
  </si>
  <si>
    <t>PESOS</t>
  </si>
  <si>
    <t>Totais Coluna</t>
  </si>
  <si>
    <t>(Divido cada elemento da matriz de comparação pelo total da coluna respetiva)</t>
  </si>
  <si>
    <t>Esta sintese permite avaliar as prioridades relativas para os três locais de acordo com os critérios. O critério que se destaca e que tem mais importância para a escolha dos locais é a distância (com 0,6547), seguido da qualidade técnica, preço pop e custo de trabalho.</t>
  </si>
  <si>
    <t>L1</t>
  </si>
  <si>
    <t>L2</t>
  </si>
  <si>
    <t>L3</t>
  </si>
  <si>
    <t>Matrizes com alternativas</t>
  </si>
  <si>
    <t>Total</t>
  </si>
  <si>
    <t>Matrizes com alternativas normalizadas</t>
  </si>
  <si>
    <t>Pesos</t>
  </si>
  <si>
    <t>Matrizes com prioridades globais</t>
  </si>
  <si>
    <t>Localização</t>
  </si>
  <si>
    <t>O melhor local é o L3</t>
  </si>
  <si>
    <t>Teste da consistência</t>
  </si>
  <si>
    <t>PESOS Critérios</t>
  </si>
  <si>
    <t>*</t>
  </si>
  <si>
    <t>STEP1</t>
  </si>
  <si>
    <t>STEP2</t>
  </si>
  <si>
    <t>Divide os elementos do vetor soma dos pesos obtidos no passo1 pelo correpondente valor</t>
  </si>
  <si>
    <t>STEP3</t>
  </si>
  <si>
    <t>Lambdamax</t>
  </si>
  <si>
    <t>STEP4</t>
  </si>
  <si>
    <t>Consistência</t>
  </si>
  <si>
    <t>IC</t>
  </si>
  <si>
    <t>(lambdamax-n)/n-1</t>
  </si>
  <si>
    <t>STEP5</t>
  </si>
  <si>
    <t>CR=IC/RI</t>
  </si>
  <si>
    <t>O Grau de consistência é satisfatório.</t>
  </si>
  <si>
    <t>(vem da matriz dos critérios)</t>
  </si>
  <si>
    <t>1⁄4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</si>
</sst>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"/>
    <numFmt numFmtId="170" formatCode="0.000"/>
  </numFmts>
  <fonts count="8" x14ac:knownFonts="1">
    <font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mbria Math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EEC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8C7B70"/>
      </top>
      <bottom style="medium">
        <color rgb="FF8C7B70"/>
      </bottom>
      <diagonal/>
    </border>
    <border>
      <left/>
      <right/>
      <top style="medium">
        <color rgb="FF8C7B70"/>
      </top>
      <bottom/>
      <diagonal/>
    </border>
    <border>
      <left/>
      <right/>
      <top/>
      <bottom style="medium">
        <color rgb="FF8C7B70"/>
      </bottom>
      <diagonal/>
    </border>
  </borders>
  <cellStyleXfs count="1">
    <xf numFmtId="0" fontId="0" fillId="0" borderId="0"/>
  </cellStyleXfs>
  <cellXfs count="41">
    <xf numFmtId="0" fontId="0" fillId="0" borderId="0" xfId="0"/>
    <xf numFmtId="12" fontId="0" fillId="0" borderId="0" xfId="0" applyNumberFormat="1"/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0" fontId="0" fillId="3" borderId="2" xfId="0" applyFill="1" applyBorder="1"/>
    <xf numFmtId="12" fontId="0" fillId="3" borderId="0" xfId="0" applyNumberFormat="1" applyFill="1"/>
    <xf numFmtId="0" fontId="0" fillId="3" borderId="0" xfId="0" applyFill="1"/>
    <xf numFmtId="164" fontId="0" fillId="0" borderId="1" xfId="0" applyNumberFormat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0" borderId="0" xfId="0" applyBorder="1"/>
    <xf numFmtId="12" fontId="0" fillId="0" borderId="0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3" xfId="0" applyBorder="1" applyAlignment="1">
      <alignment horizontal="center"/>
    </xf>
    <xf numFmtId="1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12" fontId="0" fillId="3" borderId="1" xfId="0" applyNumberFormat="1" applyFill="1" applyBorder="1"/>
    <xf numFmtId="0" fontId="3" fillId="2" borderId="1" xfId="0" applyFont="1" applyFill="1" applyBorder="1" applyAlignment="1">
      <alignment horizontal="center"/>
    </xf>
    <xf numFmtId="165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/>
    <xf numFmtId="0" fontId="7" fillId="4" borderId="6" xfId="0" applyFont="1" applyFill="1" applyBorder="1" applyAlignment="1">
      <alignment horizontal="left" vertical="center" wrapText="1" readingOrder="1"/>
    </xf>
    <xf numFmtId="2" fontId="7" fillId="0" borderId="4" xfId="0" applyNumberFormat="1" applyFont="1" applyBorder="1" applyAlignment="1">
      <alignment horizontal="left" vertical="center" wrapText="1" readingOrder="1"/>
    </xf>
    <xf numFmtId="2" fontId="7" fillId="4" borderId="5" xfId="0" applyNumberFormat="1" applyFont="1" applyFill="1" applyBorder="1" applyAlignment="1">
      <alignment horizontal="left" vertical="center" wrapText="1" readingOrder="1"/>
    </xf>
    <xf numFmtId="2" fontId="7" fillId="0" borderId="0" xfId="0" applyNumberFormat="1" applyFont="1" applyAlignment="1">
      <alignment horizontal="left" vertical="center" wrapText="1" readingOrder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296956</xdr:colOff>
      <xdr:row>94</xdr:row>
      <xdr:rowOff>20508</xdr:rowOff>
    </xdr:from>
    <xdr:to>
      <xdr:col>13</xdr:col>
      <xdr:colOff>523190</xdr:colOff>
      <xdr:row>97</xdr:row>
      <xdr:rowOff>47019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58854" y="17927508"/>
          <a:ext cx="4159498" cy="564394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1125622</xdr:colOff>
      <xdr:row>94</xdr:row>
      <xdr:rowOff>66360</xdr:rowOff>
    </xdr:from>
    <xdr:to>
      <xdr:col>9</xdr:col>
      <xdr:colOff>78682</xdr:colOff>
      <xdr:row>96</xdr:row>
      <xdr:rowOff>95492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0" name="Tinta 9"/>
            <xdr14:cNvContentPartPr/>
          </xdr14:nvContentPartPr>
          <xdr14:nvPr macro=""/>
          <xdr14:xfrm>
            <a:off x="7787520" y="17973360"/>
            <a:ext cx="286560" cy="387720"/>
          </xdr14:xfrm>
        </xdr:contentPart>
      </mc:Choice>
      <mc:Fallback xmlns="">
        <xdr:pic>
          <xdr:nvPicPr>
            <xdr:cNvPr id="10" name="Tinta 9"/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75640" y="17961491"/>
              <a:ext cx="310320" cy="41145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6-12-06T16:01:45.904"/>
    </inkml:context>
    <inkml:brush xml:id="br0">
      <inkml:brushProperty name="width" value="0.06667" units="cm"/>
      <inkml:brushProperty name="height" value="0.06667" units="cm"/>
      <inkml:brushProperty name="color" value="#3165BB"/>
      <inkml:brushProperty name="ignorePressure" value="1"/>
    </inkml:brush>
  </inkml:definitions>
  <inkml:traceGroup>
    <inkml:annotationXML>
      <emma:emma xmlns:emma="http://www.w3.org/2003/04/emma" version="1.0">
        <emma:interpretation id="{836EAB2A-AF06-46B0-8C85-EB55579C4820}" emma:medium="tactile" emma:mode="ink">
          <msink:context xmlns:msink="http://schemas.microsoft.com/ink/2010/main" type="writingRegion" rotatedBoundingBox="21632,49926 22427,49926 22427,51003 21632,51003"/>
        </emma:interpretation>
      </emma:emma>
    </inkml:annotationXML>
    <inkml:traceGroup>
      <inkml:annotationXML>
        <emma:emma xmlns:emma="http://www.w3.org/2003/04/emma" version="1.0">
          <emma:interpretation id="{7B874399-CA35-44C5-A79D-2BDAB5F1049C}" emma:medium="tactile" emma:mode="ink">
            <msink:context xmlns:msink="http://schemas.microsoft.com/ink/2010/main" type="paragraph" rotatedBoundingBox="21632,49926 22427,49926 22427,51003 21632,51003" alignmentLevel="1"/>
          </emma:interpretation>
        </emma:emma>
      </inkml:annotationXML>
      <inkml:traceGroup>
        <inkml:annotationXML>
          <emma:emma xmlns:emma="http://www.w3.org/2003/04/emma" version="1.0">
            <emma:interpretation id="{F0271667-EBB3-4ED8-88FE-71ED02096F08}" emma:medium="tactile" emma:mode="ink">
              <msink:context xmlns:msink="http://schemas.microsoft.com/ink/2010/main" type="line" rotatedBoundingBox="21632,49926 22427,49926 22427,51003 21632,51003"/>
            </emma:interpretation>
          </emma:emma>
        </inkml:annotationXML>
        <inkml:traceGroup>
          <inkml:annotationXML>
            <emma:emma xmlns:emma="http://www.w3.org/2003/04/emma" version="1.0">
              <emma:interpretation id="{7752DE1B-7676-4C08-BD5C-54AF4D0C252A}" emma:medium="tactile" emma:mode="ink">
                <msink:context xmlns:msink="http://schemas.microsoft.com/ink/2010/main" type="inkWord" rotatedBoundingBox="21632,49926 22427,49926 22427,51003 21632,51003"/>
              </emma:interpretation>
              <emma:one-of disjunction-type="recognition" id="oneOf0">
                <emma:interpretation id="interp0" emma:lang="pt-PT" emma:confidence="0">
                  <emma:literal>O</emma:literal>
                </emma:interpretation>
                <emma:interpretation id="interp1" emma:lang="pt-PT" emma:confidence="0">
                  <emma:literal>o</emma:literal>
                </emma:interpretation>
                <emma:interpretation id="interp2" emma:lang="pt-PT" emma:confidence="0">
                  <emma:literal>0</emma:literal>
                </emma:interpretation>
                <emma:interpretation id="interp3" emma:lang="pt-PT" emma:confidence="0">
                  <emma:literal>°</emma:literal>
                </emma:interpretation>
                <emma:interpretation id="interp4" emma:lang="pt-PT" emma:confidence="0">
                  <emma:literal>,</emma:literal>
                </emma:interpretation>
              </emma:one-of>
            </emma:emma>
          </inkml:annotationXML>
          <inkml:trace contextRef="#ctx0" brushRef="#br0">22211 49976,'-6'-6,"-3"0,-4-4,-7 1,-4 2,-1 1,-4 4,0 0,-2 1,-1 1,3 1,4-1,3 0,2 0,3 1,1-1,-2 0,0 5,0 5,0 3,1 4,1 3,-3 2,0 2,2-3,3 0,2-3,5-1,-1-3,2-2,2 3,2 1,0 3,2 2,-3-1,0 1,0 0,1 0,0-2,0-1,2-1,0-1,0-1,0 3,0 1,0 0,0-1,0 0,0-2,0 0,0 2,0 2,0-2,0 0,0 0,0-2,3 0,1 3,-1 0,3 0,-1-1,0-1,1-3,-1-1,0 0,3-3,2 2,0 2,2 2,-1 0,0-2,0-2,2 1,1 0,3-1,2-2,0 0,0 1,-2 0,0-1,0-2,1 0,1-3,0 1,-1-1,0 0,-2-2,0-1,3-2,-3 3,-1 0,0 1,0-2,0 0,-1-1,2 0,-1-1,3 0,1 0,0-1,-1 1,0 0,-1 0,-1 0,2 0,1 0,0 0,-1 0,-3-3,-2-1,-3-2,-3-5,-3-4,1 1,-1 0,-1 0,-1 0,0-2,-2 2,0-2,0-2,0-1,0 0,0 1,0 0,0 1,0 1,0-3,0 1,0-2,0 2,0 1,0 0,0 1,0-2,0-1,0 0,0 1,0 0,0 2,-3 0,-1-2,1-2,0 2,-1 0,-1 0,1 2,1 0,1 0,-2-2,0-2,1 2,0 0,2 0,-3 4,0 2,1-1,-5-2,-1-3,1 1,0 2,0 1,2 1,3 0,-2-1,0-4,-1 2,0 2,-2-2,1 2,-1 2,0 0,0 3,1 0,1 1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opLeftCell="A20" zoomScale="85" zoomScaleNormal="85" workbookViewId="0">
      <selection activeCell="J26" sqref="J26"/>
    </sheetView>
  </sheetViews>
  <sheetFormatPr defaultRowHeight="14.25" x14ac:dyDescent="0.45"/>
  <cols>
    <col min="1" max="1" width="19.19921875" bestFit="1" customWidth="1"/>
    <col min="4" max="4" width="16" customWidth="1"/>
    <col min="5" max="5" width="12.53125" bestFit="1" customWidth="1"/>
    <col min="9" max="9" width="18.6640625" customWidth="1"/>
  </cols>
  <sheetData>
    <row r="1" spans="1:14" ht="21" x14ac:dyDescent="0.6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3" spans="1:14" ht="21" x14ac:dyDescent="0.65">
      <c r="A3" s="32" t="s">
        <v>6</v>
      </c>
      <c r="B3" s="32"/>
      <c r="C3" s="32"/>
      <c r="D3" s="32"/>
      <c r="E3" s="32"/>
    </row>
    <row r="5" spans="1:14" x14ac:dyDescent="0.45">
      <c r="A5" s="7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14" x14ac:dyDescent="0.45">
      <c r="A6" s="4" t="s">
        <v>2</v>
      </c>
      <c r="B6" s="5">
        <v>1</v>
      </c>
      <c r="C6" s="6">
        <f>1/8</f>
        <v>0.125</v>
      </c>
      <c r="D6" s="6">
        <f>1/2</f>
        <v>0.5</v>
      </c>
      <c r="E6" s="5">
        <v>3</v>
      </c>
    </row>
    <row r="7" spans="1:14" x14ac:dyDescent="0.45">
      <c r="A7" s="4" t="s">
        <v>3</v>
      </c>
      <c r="B7" s="6">
        <v>8</v>
      </c>
      <c r="C7" s="6">
        <v>1</v>
      </c>
      <c r="D7" s="6">
        <v>5</v>
      </c>
      <c r="E7" s="6">
        <v>7</v>
      </c>
    </row>
    <row r="8" spans="1:14" x14ac:dyDescent="0.45">
      <c r="A8" s="4" t="s">
        <v>4</v>
      </c>
      <c r="B8" s="6">
        <v>2</v>
      </c>
      <c r="C8" s="6">
        <f>1/5</f>
        <v>0.2</v>
      </c>
      <c r="D8" s="6">
        <v>1</v>
      </c>
      <c r="E8" s="6">
        <v>3</v>
      </c>
    </row>
    <row r="9" spans="1:14" x14ac:dyDescent="0.45">
      <c r="A9" s="4" t="s">
        <v>5</v>
      </c>
      <c r="B9" s="6">
        <v>0.33333333333333331</v>
      </c>
      <c r="C9" s="6">
        <v>0.14285714285714285</v>
      </c>
      <c r="D9" s="6">
        <v>0.33333333333333331</v>
      </c>
      <c r="E9" s="6">
        <v>1</v>
      </c>
    </row>
    <row r="10" spans="1:14" x14ac:dyDescent="0.45">
      <c r="A10" s="11" t="s">
        <v>9</v>
      </c>
      <c r="B10" s="12">
        <f>SUM(B6:B9)</f>
        <v>11.333333333333334</v>
      </c>
      <c r="C10" s="12">
        <f>SUM(C6:C9)</f>
        <v>1.4678571428571427</v>
      </c>
      <c r="D10" s="12">
        <f>SUM(D6:D9)</f>
        <v>6.833333333333333</v>
      </c>
      <c r="E10" s="13">
        <f>SUM(E6:E9)</f>
        <v>14</v>
      </c>
    </row>
    <row r="11" spans="1:14" x14ac:dyDescent="0.45">
      <c r="A11" s="10"/>
      <c r="B11" s="1"/>
      <c r="C11" s="1"/>
      <c r="D11" s="1"/>
    </row>
    <row r="12" spans="1:14" ht="21" x14ac:dyDescent="0.65">
      <c r="A12" s="8" t="s">
        <v>7</v>
      </c>
      <c r="B12" s="8"/>
      <c r="C12" s="8"/>
      <c r="D12" s="8"/>
      <c r="E12" s="8"/>
    </row>
    <row r="13" spans="1:14" x14ac:dyDescent="0.45">
      <c r="A13" s="10" t="s">
        <v>10</v>
      </c>
    </row>
    <row r="14" spans="1:14" x14ac:dyDescent="0.45">
      <c r="A14" s="10"/>
    </row>
    <row r="15" spans="1:14" x14ac:dyDescent="0.45">
      <c r="A15" s="7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15" t="s">
        <v>8</v>
      </c>
      <c r="I15" s="33" t="s">
        <v>11</v>
      </c>
      <c r="J15" s="33"/>
      <c r="K15" s="33"/>
      <c r="L15" s="33"/>
      <c r="M15" s="33"/>
      <c r="N15" s="33"/>
    </row>
    <row r="16" spans="1:14" x14ac:dyDescent="0.45">
      <c r="A16" s="4" t="s">
        <v>2</v>
      </c>
      <c r="B16" s="14">
        <f>B6/B10</f>
        <v>8.8235294117647051E-2</v>
      </c>
      <c r="C16" s="14">
        <f t="shared" ref="C16:E16" si="0">C6/C10</f>
        <v>8.5158150851581516E-2</v>
      </c>
      <c r="D16" s="14">
        <f t="shared" si="0"/>
        <v>7.3170731707317083E-2</v>
      </c>
      <c r="E16" s="14">
        <f t="shared" si="0"/>
        <v>0.21428571428571427</v>
      </c>
      <c r="F16" s="16">
        <f>(B16+C16+D16+E16)/4</f>
        <v>0.11521247274056498</v>
      </c>
      <c r="I16" s="33"/>
      <c r="J16" s="33"/>
      <c r="K16" s="33"/>
      <c r="L16" s="33"/>
      <c r="M16" s="33"/>
      <c r="N16" s="33"/>
    </row>
    <row r="17" spans="1:14" x14ac:dyDescent="0.45">
      <c r="A17" s="4" t="s">
        <v>3</v>
      </c>
      <c r="B17" s="14">
        <f>B7/B10</f>
        <v>0.70588235294117641</v>
      </c>
      <c r="C17" s="14">
        <f t="shared" ref="C17:E17" si="1">C7/C10</f>
        <v>0.68126520681265212</v>
      </c>
      <c r="D17" s="14">
        <f t="shared" si="1"/>
        <v>0.73170731707317072</v>
      </c>
      <c r="E17" s="14">
        <f t="shared" si="1"/>
        <v>0.5</v>
      </c>
      <c r="F17" s="16">
        <f>(B17+C17+D17+E17)/4</f>
        <v>0.65471371920674981</v>
      </c>
      <c r="I17" s="33"/>
      <c r="J17" s="33"/>
      <c r="K17" s="33"/>
      <c r="L17" s="33"/>
      <c r="M17" s="33"/>
      <c r="N17" s="33"/>
    </row>
    <row r="18" spans="1:14" x14ac:dyDescent="0.45">
      <c r="A18" s="4" t="s">
        <v>4</v>
      </c>
      <c r="B18" s="14">
        <f>B8/B10</f>
        <v>0.1764705882352941</v>
      </c>
      <c r="C18" s="14">
        <f t="shared" ref="C18:E18" si="2">C8/C10</f>
        <v>0.13625304136253044</v>
      </c>
      <c r="D18" s="14">
        <f t="shared" si="2"/>
        <v>0.14634146341463417</v>
      </c>
      <c r="E18" s="14">
        <f t="shared" si="2"/>
        <v>0.21428571428571427</v>
      </c>
      <c r="F18" s="16">
        <f t="shared" ref="F18:F19" si="3">(B18+C18+D18+E18)/4</f>
        <v>0.16833770182454325</v>
      </c>
      <c r="I18" s="33"/>
      <c r="J18" s="33"/>
      <c r="K18" s="33"/>
      <c r="L18" s="33"/>
      <c r="M18" s="33"/>
      <c r="N18" s="33"/>
    </row>
    <row r="19" spans="1:14" x14ac:dyDescent="0.45">
      <c r="A19" s="4" t="s">
        <v>5</v>
      </c>
      <c r="B19" s="14">
        <f>B9/B10</f>
        <v>2.9411764705882349E-2</v>
      </c>
      <c r="C19" s="14">
        <f t="shared" ref="C19:E19" si="4">C9/C10</f>
        <v>9.7323600973236016E-2</v>
      </c>
      <c r="D19" s="14">
        <f t="shared" si="4"/>
        <v>4.878048780487805E-2</v>
      </c>
      <c r="E19" s="14">
        <f t="shared" si="4"/>
        <v>7.1428571428571425E-2</v>
      </c>
      <c r="F19" s="16">
        <f t="shared" si="3"/>
        <v>6.1736106228141956E-2</v>
      </c>
      <c r="I19" s="33"/>
      <c r="J19" s="33"/>
      <c r="K19" s="33"/>
      <c r="L19" s="33"/>
      <c r="M19" s="33"/>
      <c r="N19" s="33"/>
    </row>
    <row r="20" spans="1:14" x14ac:dyDescent="0.45">
      <c r="A20" s="9"/>
      <c r="B20" s="17"/>
      <c r="C20" s="17"/>
      <c r="D20" s="17"/>
      <c r="E20" s="17"/>
      <c r="F20" s="17">
        <f>SUM(F16:F19)</f>
        <v>1</v>
      </c>
    </row>
    <row r="22" spans="1:14" ht="21" x14ac:dyDescent="0.65">
      <c r="A22" s="32" t="s">
        <v>15</v>
      </c>
      <c r="B22" s="32"/>
      <c r="C22" s="32"/>
      <c r="D22" s="32"/>
      <c r="E22" s="32"/>
      <c r="F22" s="32"/>
      <c r="I22" s="32" t="s">
        <v>17</v>
      </c>
      <c r="J22" s="32"/>
      <c r="K22" s="32"/>
      <c r="L22" s="32"/>
      <c r="M22" s="32"/>
      <c r="N22" s="32"/>
    </row>
    <row r="24" spans="1:14" x14ac:dyDescent="0.45">
      <c r="A24" s="7" t="s">
        <v>2</v>
      </c>
      <c r="B24" s="5" t="s">
        <v>12</v>
      </c>
      <c r="C24" s="5" t="s">
        <v>13</v>
      </c>
      <c r="D24" s="5" t="s">
        <v>14</v>
      </c>
      <c r="I24" s="7" t="s">
        <v>2</v>
      </c>
      <c r="J24" s="5" t="s">
        <v>12</v>
      </c>
      <c r="K24" s="5" t="s">
        <v>13</v>
      </c>
      <c r="L24" s="21" t="s">
        <v>14</v>
      </c>
      <c r="M24" s="25" t="s">
        <v>18</v>
      </c>
    </row>
    <row r="25" spans="1:14" x14ac:dyDescent="0.45">
      <c r="A25" s="4" t="s">
        <v>12</v>
      </c>
      <c r="B25" s="5">
        <v>1</v>
      </c>
      <c r="C25" s="5">
        <v>4</v>
      </c>
      <c r="D25" s="5">
        <v>2</v>
      </c>
      <c r="I25" s="4" t="s">
        <v>12</v>
      </c>
      <c r="J25" s="6">
        <f>B25/B28</f>
        <v>0.5714285714285714</v>
      </c>
      <c r="K25" s="6">
        <f t="shared" ref="K25:L25" si="5">C25/C28</f>
        <v>0.36363636363636365</v>
      </c>
      <c r="L25" s="22">
        <f t="shared" si="5"/>
        <v>0.63157894736842113</v>
      </c>
      <c r="M25" s="16">
        <f>SUM(J25:L25)/3</f>
        <v>0.52221462747778535</v>
      </c>
    </row>
    <row r="26" spans="1:14" x14ac:dyDescent="0.45">
      <c r="A26" s="4" t="s">
        <v>13</v>
      </c>
      <c r="B26" s="6">
        <f>1/4</f>
        <v>0.25</v>
      </c>
      <c r="C26" s="6">
        <v>1</v>
      </c>
      <c r="D26" s="6">
        <f>1/6</f>
        <v>0.16666666666666666</v>
      </c>
      <c r="I26" s="4" t="s">
        <v>13</v>
      </c>
      <c r="J26" s="6">
        <f>B26/B28</f>
        <v>0.14285714285714285</v>
      </c>
      <c r="K26" s="14">
        <f t="shared" ref="K26:L26" si="6">C26/C28</f>
        <v>9.0909090909090912E-2</v>
      </c>
      <c r="L26" s="23">
        <f t="shared" si="6"/>
        <v>5.2631578947368418E-2</v>
      </c>
      <c r="M26" s="16">
        <f t="shared" ref="M26:M27" si="7">SUM(J26:L26)/3</f>
        <v>9.546593757120074E-2</v>
      </c>
    </row>
    <row r="27" spans="1:14" x14ac:dyDescent="0.45">
      <c r="A27" s="4" t="s">
        <v>14</v>
      </c>
      <c r="B27" s="6">
        <f>1/2</f>
        <v>0.5</v>
      </c>
      <c r="C27" s="6">
        <v>6</v>
      </c>
      <c r="D27" s="6">
        <v>1</v>
      </c>
      <c r="I27" s="4" t="s">
        <v>14</v>
      </c>
      <c r="J27" s="6">
        <f>B27/B28</f>
        <v>0.2857142857142857</v>
      </c>
      <c r="K27" s="6">
        <f t="shared" ref="K27:L27" si="8">C27/C28</f>
        <v>0.54545454545454541</v>
      </c>
      <c r="L27" s="22">
        <f t="shared" si="8"/>
        <v>0.31578947368421056</v>
      </c>
      <c r="M27" s="16">
        <f t="shared" si="7"/>
        <v>0.38231943495101389</v>
      </c>
    </row>
    <row r="28" spans="1:14" x14ac:dyDescent="0.45">
      <c r="A28" s="10" t="s">
        <v>16</v>
      </c>
      <c r="B28" s="20">
        <f>7/4</f>
        <v>1.75</v>
      </c>
      <c r="C28" s="20">
        <v>11</v>
      </c>
      <c r="D28" s="20">
        <f>SUM(D24:D27)</f>
        <v>3.1666666666666665</v>
      </c>
      <c r="I28" s="10"/>
      <c r="J28" s="24"/>
      <c r="K28" s="24"/>
      <c r="L28" s="24"/>
      <c r="M28" s="26">
        <f>SUM(M25:M27)</f>
        <v>1</v>
      </c>
    </row>
    <row r="29" spans="1:14" x14ac:dyDescent="0.45">
      <c r="B29" s="3"/>
      <c r="C29" s="3"/>
      <c r="D29" s="3"/>
    </row>
    <row r="30" spans="1:14" x14ac:dyDescent="0.45">
      <c r="B30" s="3"/>
      <c r="C30" s="3"/>
      <c r="D30" s="3"/>
    </row>
    <row r="31" spans="1:14" x14ac:dyDescent="0.45">
      <c r="A31" s="7" t="s">
        <v>3</v>
      </c>
      <c r="B31" s="6" t="s">
        <v>12</v>
      </c>
      <c r="C31" s="6" t="s">
        <v>13</v>
      </c>
      <c r="D31" s="6" t="s">
        <v>14</v>
      </c>
      <c r="I31" s="7" t="s">
        <v>3</v>
      </c>
      <c r="J31" s="6" t="s">
        <v>12</v>
      </c>
      <c r="K31" s="6" t="s">
        <v>13</v>
      </c>
      <c r="L31" s="6" t="s">
        <v>14</v>
      </c>
      <c r="M31" s="25" t="s">
        <v>18</v>
      </c>
    </row>
    <row r="32" spans="1:14" x14ac:dyDescent="0.45">
      <c r="A32" s="4" t="s">
        <v>12</v>
      </c>
      <c r="B32" s="6">
        <v>1</v>
      </c>
      <c r="C32" s="6">
        <v>5</v>
      </c>
      <c r="D32" s="6">
        <f>1/4</f>
        <v>0.25</v>
      </c>
      <c r="I32" s="4" t="s">
        <v>12</v>
      </c>
      <c r="J32" s="6">
        <f>B32/B35</f>
        <v>0.19230769230769229</v>
      </c>
      <c r="K32" s="6">
        <f t="shared" ref="K32:L32" si="9">C32/C35</f>
        <v>0.33333333333333331</v>
      </c>
      <c r="L32" s="6">
        <f t="shared" si="9"/>
        <v>0.18367346938775508</v>
      </c>
      <c r="M32" s="16">
        <f>SUM(J32:L32)/3</f>
        <v>0.23643816500959355</v>
      </c>
    </row>
    <row r="33" spans="1:13" x14ac:dyDescent="0.45">
      <c r="A33" s="4" t="s">
        <v>13</v>
      </c>
      <c r="B33" s="6">
        <f>1/5</f>
        <v>0.2</v>
      </c>
      <c r="C33" s="6">
        <v>1</v>
      </c>
      <c r="D33" s="6">
        <f>1/9</f>
        <v>0.1111111111111111</v>
      </c>
      <c r="I33" s="4" t="s">
        <v>13</v>
      </c>
      <c r="J33" s="14">
        <f>B33/B35</f>
        <v>3.8461538461538464E-2</v>
      </c>
      <c r="K33" s="14">
        <f t="shared" ref="K33:L33" si="10">C33/C35</f>
        <v>6.6666666666666666E-2</v>
      </c>
      <c r="L33" s="14">
        <f t="shared" si="10"/>
        <v>8.1632653061224483E-2</v>
      </c>
      <c r="M33" s="16">
        <f t="shared" ref="M33:M34" si="11">SUM(J33:L33)/3</f>
        <v>6.2253619396476535E-2</v>
      </c>
    </row>
    <row r="34" spans="1:13" x14ac:dyDescent="0.45">
      <c r="A34" s="4" t="s">
        <v>14</v>
      </c>
      <c r="B34" s="6">
        <v>4</v>
      </c>
      <c r="C34" s="6">
        <v>9</v>
      </c>
      <c r="D34" s="6">
        <v>1</v>
      </c>
      <c r="I34" s="4" t="s">
        <v>14</v>
      </c>
      <c r="J34" s="6">
        <f>B34/B35</f>
        <v>0.76923076923076916</v>
      </c>
      <c r="K34" s="6">
        <f t="shared" ref="K34:L34" si="12">C34/C35</f>
        <v>0.6</v>
      </c>
      <c r="L34" s="6">
        <f t="shared" si="12"/>
        <v>0.73469387755102034</v>
      </c>
      <c r="M34" s="16">
        <f t="shared" si="11"/>
        <v>0.70130821559392986</v>
      </c>
    </row>
    <row r="35" spans="1:13" x14ac:dyDescent="0.45">
      <c r="A35" s="10" t="s">
        <v>16</v>
      </c>
      <c r="B35" s="20">
        <f>SUM(B32:B34)</f>
        <v>5.2</v>
      </c>
      <c r="C35" s="20">
        <f>SUM(C32:C34)</f>
        <v>15</v>
      </c>
      <c r="D35" s="20">
        <f>SUM(D32:D34)</f>
        <v>1.3611111111111112</v>
      </c>
      <c r="I35" s="10" t="s">
        <v>16</v>
      </c>
      <c r="J35" s="20">
        <f>SUM(J32:J34)</f>
        <v>0.99999999999999989</v>
      </c>
      <c r="K35" s="20"/>
      <c r="L35" s="20"/>
      <c r="M35" s="26">
        <f>SUM(M32:M34)</f>
        <v>1</v>
      </c>
    </row>
    <row r="36" spans="1:13" x14ac:dyDescent="0.45">
      <c r="A36" s="18"/>
      <c r="B36" s="19"/>
      <c r="C36" s="19"/>
      <c r="D36" s="19"/>
    </row>
    <row r="37" spans="1:13" x14ac:dyDescent="0.45">
      <c r="B37" s="3"/>
      <c r="C37" s="3"/>
      <c r="D37" s="3"/>
    </row>
    <row r="38" spans="1:13" x14ac:dyDescent="0.45">
      <c r="B38" s="3"/>
      <c r="C38" s="3"/>
      <c r="D38" s="3"/>
    </row>
    <row r="39" spans="1:13" x14ac:dyDescent="0.45">
      <c r="A39" s="7" t="s">
        <v>4</v>
      </c>
      <c r="B39" s="6" t="s">
        <v>12</v>
      </c>
      <c r="C39" s="6" t="s">
        <v>13</v>
      </c>
      <c r="D39" s="6" t="s">
        <v>14</v>
      </c>
      <c r="I39" s="7" t="s">
        <v>4</v>
      </c>
      <c r="J39" s="6" t="s">
        <v>12</v>
      </c>
      <c r="K39" s="6" t="s">
        <v>13</v>
      </c>
      <c r="L39" s="6" t="s">
        <v>14</v>
      </c>
      <c r="M39" s="25" t="s">
        <v>18</v>
      </c>
    </row>
    <row r="40" spans="1:13" x14ac:dyDescent="0.45">
      <c r="A40" s="4" t="s">
        <v>12</v>
      </c>
      <c r="B40" s="6">
        <v>1</v>
      </c>
      <c r="C40" s="6">
        <f>1/4</f>
        <v>0.25</v>
      </c>
      <c r="D40" s="6">
        <v>1</v>
      </c>
      <c r="I40" s="4" t="s">
        <v>12</v>
      </c>
      <c r="J40" s="6">
        <f>B40/B43</f>
        <v>0.16666666666666666</v>
      </c>
      <c r="K40" s="6">
        <f t="shared" ref="K40:L40" si="13">C40/C43</f>
        <v>0.17948717948717949</v>
      </c>
      <c r="L40" s="6">
        <f t="shared" si="13"/>
        <v>0.1111111111111111</v>
      </c>
      <c r="M40" s="16">
        <f>SUM(J40:L40)/3</f>
        <v>0.15242165242165243</v>
      </c>
    </row>
    <row r="41" spans="1:13" x14ac:dyDescent="0.45">
      <c r="A41" s="4" t="s">
        <v>13</v>
      </c>
      <c r="B41" s="6">
        <v>4</v>
      </c>
      <c r="C41" s="6">
        <v>1</v>
      </c>
      <c r="D41" s="6">
        <v>7</v>
      </c>
      <c r="I41" s="4" t="s">
        <v>13</v>
      </c>
      <c r="J41" s="6">
        <f>B41/B43</f>
        <v>0.66666666666666663</v>
      </c>
      <c r="K41" s="6">
        <f t="shared" ref="K41:L41" si="14">C41/C43</f>
        <v>0.71794871794871795</v>
      </c>
      <c r="L41" s="6">
        <f t="shared" si="14"/>
        <v>0.77777777777777779</v>
      </c>
      <c r="M41" s="16">
        <f t="shared" ref="M41:M42" si="15">SUM(J41:L41)/3</f>
        <v>0.72079772079772075</v>
      </c>
    </row>
    <row r="42" spans="1:13" x14ac:dyDescent="0.45">
      <c r="A42" s="4" t="s">
        <v>14</v>
      </c>
      <c r="B42" s="6">
        <v>1</v>
      </c>
      <c r="C42" s="6">
        <f>1/7</f>
        <v>0.14285714285714285</v>
      </c>
      <c r="D42" s="6">
        <v>1</v>
      </c>
      <c r="I42" s="4" t="s">
        <v>14</v>
      </c>
      <c r="J42" s="6">
        <f>B42/B43</f>
        <v>0.16666666666666666</v>
      </c>
      <c r="K42" s="6">
        <f t="shared" ref="K42:L42" si="16">C42/C43</f>
        <v>0.10256410256410256</v>
      </c>
      <c r="L42" s="6">
        <f t="shared" si="16"/>
        <v>0.1111111111111111</v>
      </c>
      <c r="M42" s="16">
        <f t="shared" si="15"/>
        <v>0.12678062678062677</v>
      </c>
    </row>
    <row r="43" spans="1:13" x14ac:dyDescent="0.45">
      <c r="A43" s="10" t="s">
        <v>16</v>
      </c>
      <c r="B43" s="20">
        <f>SUM(B40:B42)</f>
        <v>6</v>
      </c>
      <c r="C43" s="20">
        <f>SUM(C40:C42)</f>
        <v>1.3928571428571428</v>
      </c>
      <c r="D43" s="20">
        <f>SUM(D40:D42)</f>
        <v>9</v>
      </c>
      <c r="I43" s="10" t="s">
        <v>16</v>
      </c>
      <c r="J43" s="20"/>
      <c r="K43" s="20"/>
      <c r="L43" s="20"/>
      <c r="M43" s="26">
        <f>SUM(M40:M42)</f>
        <v>0.99999999999999989</v>
      </c>
    </row>
    <row r="44" spans="1:13" x14ac:dyDescent="0.45">
      <c r="A44" s="18"/>
      <c r="B44" s="19"/>
      <c r="C44" s="19"/>
      <c r="D44" s="19"/>
    </row>
    <row r="45" spans="1:13" x14ac:dyDescent="0.45">
      <c r="B45" s="3"/>
      <c r="C45" s="3"/>
      <c r="D45" s="3"/>
    </row>
    <row r="46" spans="1:13" x14ac:dyDescent="0.45">
      <c r="A46" s="7" t="s">
        <v>5</v>
      </c>
      <c r="B46" s="6" t="s">
        <v>12</v>
      </c>
      <c r="C46" s="6" t="s">
        <v>13</v>
      </c>
      <c r="D46" s="6" t="s">
        <v>14</v>
      </c>
      <c r="I46" s="7" t="s">
        <v>5</v>
      </c>
      <c r="J46" s="6" t="s">
        <v>12</v>
      </c>
      <c r="K46" s="6" t="s">
        <v>13</v>
      </c>
      <c r="L46" s="6" t="s">
        <v>14</v>
      </c>
      <c r="M46" s="25" t="s">
        <v>18</v>
      </c>
    </row>
    <row r="47" spans="1:13" x14ac:dyDescent="0.45">
      <c r="A47" s="4" t="s">
        <v>12</v>
      </c>
      <c r="B47" s="6">
        <v>1</v>
      </c>
      <c r="C47" s="6">
        <f>1/4</f>
        <v>0.25</v>
      </c>
      <c r="D47" s="6">
        <v>2</v>
      </c>
      <c r="I47" s="4" t="s">
        <v>12</v>
      </c>
      <c r="J47" s="6">
        <f>B47/B50</f>
        <v>0.18181818181818182</v>
      </c>
      <c r="K47" s="6">
        <f t="shared" ref="K47:L47" si="17">C47/C50</f>
        <v>0.17241379310344829</v>
      </c>
      <c r="L47" s="6">
        <f t="shared" si="17"/>
        <v>0.25</v>
      </c>
      <c r="M47" s="16">
        <f>SUM(J47:L47)/3</f>
        <v>0.20141065830721003</v>
      </c>
    </row>
    <row r="48" spans="1:13" x14ac:dyDescent="0.45">
      <c r="A48" s="4" t="s">
        <v>13</v>
      </c>
      <c r="B48" s="6">
        <v>4</v>
      </c>
      <c r="C48" s="6">
        <v>1</v>
      </c>
      <c r="D48" s="6">
        <v>5</v>
      </c>
      <c r="I48" s="4" t="s">
        <v>13</v>
      </c>
      <c r="J48" s="6">
        <f>B48/B50</f>
        <v>0.72727272727272729</v>
      </c>
      <c r="K48" s="6">
        <f t="shared" ref="K48:L48" si="18">C48/C50</f>
        <v>0.68965517241379315</v>
      </c>
      <c r="L48" s="6">
        <f t="shared" si="18"/>
        <v>0.625</v>
      </c>
      <c r="M48" s="16">
        <f t="shared" ref="M48:M49" si="19">SUM(J48:L48)/3</f>
        <v>0.68064263322884011</v>
      </c>
    </row>
    <row r="49" spans="1:13" x14ac:dyDescent="0.45">
      <c r="A49" s="4" t="s">
        <v>14</v>
      </c>
      <c r="B49" s="6">
        <f>1/2</f>
        <v>0.5</v>
      </c>
      <c r="C49" s="6">
        <f>1/5</f>
        <v>0.2</v>
      </c>
      <c r="D49" s="6">
        <v>1</v>
      </c>
      <c r="I49" s="4" t="s">
        <v>14</v>
      </c>
      <c r="J49" s="14">
        <f>B49/B50</f>
        <v>9.0909090909090912E-2</v>
      </c>
      <c r="K49" s="6">
        <f t="shared" ref="K49:L49" si="20">C49/C50</f>
        <v>0.13793103448275862</v>
      </c>
      <c r="L49" s="6">
        <f t="shared" si="20"/>
        <v>0.125</v>
      </c>
      <c r="M49" s="16">
        <f t="shared" si="19"/>
        <v>0.11794670846394983</v>
      </c>
    </row>
    <row r="50" spans="1:13" x14ac:dyDescent="0.45">
      <c r="A50" s="10" t="s">
        <v>16</v>
      </c>
      <c r="B50" s="20">
        <f>SUM(B47:B49)</f>
        <v>5.5</v>
      </c>
      <c r="C50" s="20">
        <f t="shared" ref="C50:D50" si="21">SUM(C47:C49)</f>
        <v>1.45</v>
      </c>
      <c r="D50" s="20">
        <f t="shared" si="21"/>
        <v>8</v>
      </c>
      <c r="I50" s="10" t="s">
        <v>16</v>
      </c>
      <c r="J50" s="20"/>
      <c r="K50" s="20"/>
      <c r="L50" s="20"/>
      <c r="M50" s="26">
        <f>SUM(M47:M49)</f>
        <v>1</v>
      </c>
    </row>
    <row r="51" spans="1:13" x14ac:dyDescent="0.45">
      <c r="B51" s="2"/>
      <c r="C51" s="2"/>
      <c r="D51" s="2"/>
    </row>
    <row r="52" spans="1:13" ht="72" customHeight="1" x14ac:dyDescent="0.45">
      <c r="A52" s="34" t="s">
        <v>19</v>
      </c>
      <c r="B52" s="34"/>
      <c r="C52" s="34"/>
      <c r="D52" s="34"/>
    </row>
    <row r="53" spans="1:13" x14ac:dyDescent="0.45">
      <c r="A53" s="7" t="s">
        <v>20</v>
      </c>
      <c r="B53" s="4" t="s">
        <v>2</v>
      </c>
      <c r="C53" s="4" t="s">
        <v>3</v>
      </c>
      <c r="D53" s="4" t="s">
        <v>4</v>
      </c>
      <c r="E53" s="4" t="s">
        <v>5</v>
      </c>
    </row>
    <row r="54" spans="1:13" x14ac:dyDescent="0.45">
      <c r="A54" s="4" t="s">
        <v>12</v>
      </c>
      <c r="B54" s="14">
        <v>0.52221462747778535</v>
      </c>
      <c r="C54" s="14">
        <v>0.23643816500959355</v>
      </c>
      <c r="D54" s="14">
        <v>0.15242165242165243</v>
      </c>
      <c r="E54" s="14">
        <v>0.20141065830721003</v>
      </c>
    </row>
    <row r="55" spans="1:13" x14ac:dyDescent="0.45">
      <c r="A55" s="4" t="s">
        <v>13</v>
      </c>
      <c r="B55" s="14">
        <v>9.546593757120074E-2</v>
      </c>
      <c r="C55" s="14">
        <v>6.2253619396476535E-2</v>
      </c>
      <c r="D55" s="14">
        <v>0.72079772079772075</v>
      </c>
      <c r="E55" s="14">
        <v>0.68064263322884011</v>
      </c>
    </row>
    <row r="56" spans="1:13" x14ac:dyDescent="0.45">
      <c r="A56" s="4" t="s">
        <v>14</v>
      </c>
      <c r="B56" s="14">
        <v>0.38231943495101389</v>
      </c>
      <c r="C56" s="14">
        <v>0.70130821559392986</v>
      </c>
      <c r="D56" s="14">
        <v>0.12678062678062677</v>
      </c>
      <c r="E56" s="14">
        <v>0.11794670846394983</v>
      </c>
    </row>
    <row r="57" spans="1:13" x14ac:dyDescent="0.45">
      <c r="A57" s="11" t="s">
        <v>9</v>
      </c>
      <c r="B57" s="12"/>
      <c r="C57" s="12"/>
      <c r="D57" s="12"/>
      <c r="E57" s="13"/>
    </row>
    <row r="58" spans="1:13" x14ac:dyDescent="0.45">
      <c r="B58" s="2"/>
      <c r="C58" s="2"/>
      <c r="D58" s="2"/>
    </row>
    <row r="59" spans="1:13" x14ac:dyDescent="0.45">
      <c r="B59" s="2"/>
      <c r="C59" s="2"/>
      <c r="D59" s="2"/>
      <c r="I59" s="13" t="s">
        <v>23</v>
      </c>
      <c r="J59" t="s">
        <v>37</v>
      </c>
    </row>
    <row r="60" spans="1:13" x14ac:dyDescent="0.45">
      <c r="A60" s="4" t="s">
        <v>12</v>
      </c>
      <c r="B60" s="5">
        <f>I60*B54+I61*C54+I62*D54+I63*E54</f>
        <v>0.25305756938255308</v>
      </c>
      <c r="C60" s="2"/>
      <c r="D60" s="2"/>
      <c r="I60">
        <v>0.11521247274056498</v>
      </c>
    </row>
    <row r="61" spans="1:13" x14ac:dyDescent="0.45">
      <c r="A61" s="4" t="s">
        <v>13</v>
      </c>
      <c r="B61" s="5">
        <f>I60*B55+I61*C55+I62*D55+I63*E55</f>
        <v>0.21511482312709809</v>
      </c>
      <c r="C61" s="2"/>
      <c r="D61" s="2"/>
      <c r="I61">
        <v>0.65471371920674981</v>
      </c>
    </row>
    <row r="62" spans="1:13" x14ac:dyDescent="0.45">
      <c r="A62" s="4" t="s">
        <v>14</v>
      </c>
      <c r="B62" s="27">
        <f>I60*B56+I61*C56+I62*D56+I63*E56</f>
        <v>0.53182760749034874</v>
      </c>
      <c r="C62" s="2"/>
      <c r="D62" s="30" t="s">
        <v>21</v>
      </c>
      <c r="I62">
        <v>0.16833770182454325</v>
      </c>
    </row>
    <row r="63" spans="1:13" x14ac:dyDescent="0.45">
      <c r="B63" s="2">
        <f>SUM(B60:B62)</f>
        <v>0.99999999999999989</v>
      </c>
      <c r="C63" s="2"/>
      <c r="D63" s="2"/>
      <c r="I63">
        <v>6.1736106228141956E-2</v>
      </c>
    </row>
    <row r="64" spans="1:13" x14ac:dyDescent="0.45">
      <c r="B64" s="2"/>
      <c r="C64" s="2"/>
      <c r="D64" s="2"/>
    </row>
    <row r="65" spans="1:10" x14ac:dyDescent="0.45">
      <c r="B65" s="2"/>
      <c r="C65" s="2"/>
      <c r="D65" s="2"/>
    </row>
    <row r="66" spans="1:10" ht="21" x14ac:dyDescent="0.65">
      <c r="A66" s="32" t="s">
        <v>22</v>
      </c>
      <c r="B66" s="32"/>
      <c r="C66" s="32"/>
      <c r="D66" s="32"/>
      <c r="E66" s="32"/>
      <c r="F66" s="32"/>
      <c r="G66" s="32"/>
      <c r="H66" s="32"/>
      <c r="I66" s="32"/>
      <c r="J66" s="32"/>
    </row>
    <row r="67" spans="1:10" x14ac:dyDescent="0.45">
      <c r="B67" s="2"/>
      <c r="C67" s="2"/>
      <c r="D67" s="2"/>
    </row>
    <row r="68" spans="1:10" x14ac:dyDescent="0.45">
      <c r="A68" s="7" t="s">
        <v>1</v>
      </c>
      <c r="B68" s="4" t="s">
        <v>2</v>
      </c>
      <c r="C68" s="4" t="s">
        <v>3</v>
      </c>
      <c r="D68" s="4" t="s">
        <v>4</v>
      </c>
      <c r="E68" s="4" t="s">
        <v>5</v>
      </c>
    </row>
    <row r="69" spans="1:10" x14ac:dyDescent="0.45">
      <c r="A69" s="4" t="s">
        <v>2</v>
      </c>
      <c r="B69" s="5">
        <v>1</v>
      </c>
      <c r="C69" s="6">
        <f>1/8</f>
        <v>0.125</v>
      </c>
      <c r="D69" s="6">
        <f>1/2</f>
        <v>0.5</v>
      </c>
      <c r="E69" s="5">
        <v>3</v>
      </c>
    </row>
    <row r="70" spans="1:10" x14ac:dyDescent="0.45">
      <c r="A70" s="4" t="s">
        <v>3</v>
      </c>
      <c r="B70" s="6">
        <v>8</v>
      </c>
      <c r="C70" s="6">
        <v>1</v>
      </c>
      <c r="D70" s="6">
        <v>5</v>
      </c>
      <c r="E70" s="6">
        <v>7</v>
      </c>
    </row>
    <row r="71" spans="1:10" x14ac:dyDescent="0.45">
      <c r="A71" s="4" t="s">
        <v>4</v>
      </c>
      <c r="B71" s="6">
        <v>2</v>
      </c>
      <c r="C71" s="6">
        <f>1/5</f>
        <v>0.2</v>
      </c>
      <c r="D71" s="6">
        <v>1</v>
      </c>
      <c r="E71" s="6">
        <v>3</v>
      </c>
    </row>
    <row r="72" spans="1:10" x14ac:dyDescent="0.45">
      <c r="A72" s="4" t="s">
        <v>5</v>
      </c>
      <c r="B72" s="6">
        <v>0.33333333333333331</v>
      </c>
      <c r="C72" s="6">
        <v>0.14285714285714285</v>
      </c>
      <c r="D72" s="6">
        <v>0.33333333333333331</v>
      </c>
      <c r="E72" s="6">
        <v>1</v>
      </c>
    </row>
    <row r="73" spans="1:10" x14ac:dyDescent="0.45">
      <c r="A73" s="11" t="s">
        <v>9</v>
      </c>
      <c r="B73" s="12">
        <f>SUM(B69:B72)</f>
        <v>11.333333333333334</v>
      </c>
      <c r="C73" s="12">
        <f>SUM(C69:C72)</f>
        <v>1.4678571428571427</v>
      </c>
      <c r="D73" s="12">
        <f>SUM(D69:D72)</f>
        <v>6.833333333333333</v>
      </c>
      <c r="E73" s="13">
        <f>SUM(E69:E72)</f>
        <v>14</v>
      </c>
    </row>
    <row r="75" spans="1:10" x14ac:dyDescent="0.45">
      <c r="A75" s="29" t="s">
        <v>25</v>
      </c>
    </row>
    <row r="76" spans="1:10" x14ac:dyDescent="0.45">
      <c r="B76" s="5">
        <v>1</v>
      </c>
      <c r="C76" s="6">
        <f>1/8</f>
        <v>0.125</v>
      </c>
      <c r="D76" s="6">
        <f>1/2</f>
        <v>0.5</v>
      </c>
      <c r="E76" s="5">
        <v>3</v>
      </c>
      <c r="G76">
        <v>0.11521247274056498</v>
      </c>
      <c r="I76" s="28">
        <f>B76*G76+C76*G77+D76*G78+E76*G79</f>
        <v>0.46642885723810623</v>
      </c>
    </row>
    <row r="77" spans="1:10" x14ac:dyDescent="0.45">
      <c r="B77" s="6">
        <v>8</v>
      </c>
      <c r="C77" s="6">
        <v>1</v>
      </c>
      <c r="D77" s="6">
        <v>5</v>
      </c>
      <c r="E77" s="6">
        <v>7</v>
      </c>
      <c r="G77">
        <v>0.65471371920674981</v>
      </c>
      <c r="I77" s="28">
        <f>B77*G76+C77*G77+D77*G78+E77*G79</f>
        <v>2.8502547538509795</v>
      </c>
    </row>
    <row r="78" spans="1:10" x14ac:dyDescent="0.45">
      <c r="B78" s="6">
        <v>2</v>
      </c>
      <c r="C78" s="6">
        <f>1/5</f>
        <v>0.2</v>
      </c>
      <c r="D78" s="6">
        <v>1</v>
      </c>
      <c r="E78" s="6">
        <v>3</v>
      </c>
      <c r="F78" t="s">
        <v>24</v>
      </c>
      <c r="G78">
        <v>0.16833770182454325</v>
      </c>
      <c r="I78" s="28">
        <f>B78*G76+C78*G77+D78*G78+E78*G79</f>
        <v>0.71491370983144908</v>
      </c>
    </row>
    <row r="79" spans="1:10" x14ac:dyDescent="0.45">
      <c r="B79" s="6">
        <v>0.33333333333333331</v>
      </c>
      <c r="C79" s="6">
        <v>0.14285714285714285</v>
      </c>
      <c r="D79" s="6">
        <v>0.33333333333333331</v>
      </c>
      <c r="E79" s="6">
        <v>1</v>
      </c>
      <c r="G79">
        <v>6.1736106228141956E-2</v>
      </c>
      <c r="I79" s="28">
        <f>B79*G76+C79*G77+D79*G78+E79*G79</f>
        <v>0.24978336239842802</v>
      </c>
    </row>
    <row r="83" spans="1:7" x14ac:dyDescent="0.45">
      <c r="A83" s="29" t="s">
        <v>26</v>
      </c>
      <c r="B83" t="s">
        <v>27</v>
      </c>
    </row>
    <row r="84" spans="1:7" x14ac:dyDescent="0.45">
      <c r="B84">
        <f>I76/G76</f>
        <v>4.0484232838957377</v>
      </c>
    </row>
    <row r="85" spans="1:7" x14ac:dyDescent="0.45">
      <c r="B85">
        <f>I77/G77</f>
        <v>4.3534367315600839</v>
      </c>
    </row>
    <row r="86" spans="1:7" x14ac:dyDescent="0.45">
      <c r="B86" s="28">
        <f>I78/G78</f>
        <v>4.246901924422116</v>
      </c>
    </row>
    <row r="87" spans="1:7" x14ac:dyDescent="0.45">
      <c r="B87">
        <f>I79/G79</f>
        <v>4.0459850427781934</v>
      </c>
    </row>
    <row r="90" spans="1:7" x14ac:dyDescent="0.45">
      <c r="A90" s="29" t="s">
        <v>28</v>
      </c>
    </row>
    <row r="91" spans="1:7" x14ac:dyDescent="0.45">
      <c r="B91" t="s">
        <v>29</v>
      </c>
      <c r="D91">
        <f>(B84+B85+B86+B87)/4</f>
        <v>4.1736867456640319</v>
      </c>
    </row>
    <row r="94" spans="1:7" x14ac:dyDescent="0.45">
      <c r="A94" s="29" t="s">
        <v>30</v>
      </c>
      <c r="B94" t="s">
        <v>31</v>
      </c>
      <c r="D94" t="s">
        <v>32</v>
      </c>
      <c r="E94" t="s">
        <v>33</v>
      </c>
      <c r="G94">
        <f>(D91-4)/3</f>
        <v>5.7895581888010618E-2</v>
      </c>
    </row>
    <row r="96" spans="1:7" x14ac:dyDescent="0.45">
      <c r="A96" s="29" t="s">
        <v>34</v>
      </c>
      <c r="B96" t="s">
        <v>35</v>
      </c>
      <c r="C96">
        <f>G94/0.9</f>
        <v>6.432842432001179E-2</v>
      </c>
      <c r="D96" t="s">
        <v>36</v>
      </c>
    </row>
  </sheetData>
  <mergeCells count="7">
    <mergeCell ref="A1:J1"/>
    <mergeCell ref="A66:J66"/>
    <mergeCell ref="A3:E3"/>
    <mergeCell ref="I15:N19"/>
    <mergeCell ref="A22:F22"/>
    <mergeCell ref="A52:D52"/>
    <mergeCell ref="I22:N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L4" sqref="L4"/>
    </sheetView>
  </sheetViews>
  <sheetFormatPr defaultRowHeight="14.25" x14ac:dyDescent="0.45"/>
  <sheetData>
    <row r="1" spans="2:12" x14ac:dyDescent="0.45">
      <c r="B1" s="35"/>
      <c r="C1" s="35"/>
      <c r="D1" s="35"/>
      <c r="E1" s="35"/>
    </row>
    <row r="2" spans="2:12" ht="14.65" thickBot="1" x14ac:dyDescent="0.5">
      <c r="B2" s="35"/>
      <c r="C2" s="35"/>
      <c r="D2" s="35"/>
      <c r="E2" s="35"/>
    </row>
    <row r="3" spans="2:12" ht="78.75" thickBot="1" x14ac:dyDescent="0.5">
      <c r="B3" s="37">
        <v>1</v>
      </c>
      <c r="C3" s="37" t="s">
        <v>38</v>
      </c>
      <c r="D3" s="37">
        <v>4</v>
      </c>
      <c r="E3" s="37">
        <f>1/6</f>
        <v>0.16666666666666666</v>
      </c>
      <c r="G3">
        <f>1/B7</f>
        <v>9.0909090909090912E-2</v>
      </c>
      <c r="H3">
        <f>0.25/5</f>
        <v>0.05</v>
      </c>
      <c r="I3">
        <f>D3/D7</f>
        <v>0.2857142857142857</v>
      </c>
      <c r="J3">
        <f>E3/E7</f>
        <v>0.10309278350515463</v>
      </c>
      <c r="L3" s="40">
        <f>SUM(G3:J3)/4</f>
        <v>0.13242904003213282</v>
      </c>
    </row>
    <row r="4" spans="2:12" ht="78.400000000000006" x14ac:dyDescent="0.45">
      <c r="B4" s="38">
        <v>4</v>
      </c>
      <c r="C4" s="38">
        <v>1</v>
      </c>
      <c r="D4" s="38">
        <v>4</v>
      </c>
      <c r="E4" s="38">
        <f>1/4</f>
        <v>0.25</v>
      </c>
      <c r="G4">
        <f>B4/B7</f>
        <v>0.36363636363636365</v>
      </c>
      <c r="H4">
        <f>1/5</f>
        <v>0.2</v>
      </c>
      <c r="I4">
        <f>D4/D7</f>
        <v>0.2857142857142857</v>
      </c>
    </row>
    <row r="5" spans="2:12" ht="78.400000000000006" x14ac:dyDescent="0.45">
      <c r="B5" s="39" t="s">
        <v>38</v>
      </c>
      <c r="C5" s="39" t="s">
        <v>38</v>
      </c>
      <c r="D5" s="39">
        <v>1</v>
      </c>
      <c r="E5" s="39">
        <f>1/5</f>
        <v>0.2</v>
      </c>
      <c r="G5" s="17">
        <f>0.25/11</f>
        <v>2.2727272727272728E-2</v>
      </c>
      <c r="H5">
        <f>0.25/5</f>
        <v>0.05</v>
      </c>
      <c r="I5">
        <f>D5/14</f>
        <v>7.1428571428571425E-2</v>
      </c>
    </row>
    <row r="6" spans="2:12" ht="12" customHeight="1" thickBot="1" x14ac:dyDescent="0.5">
      <c r="B6" s="36">
        <v>6</v>
      </c>
      <c r="C6" s="36">
        <v>4</v>
      </c>
      <c r="D6" s="36">
        <v>5</v>
      </c>
      <c r="E6" s="36">
        <v>1</v>
      </c>
    </row>
    <row r="7" spans="2:12" x14ac:dyDescent="0.45">
      <c r="B7" s="35">
        <f>SUM(B3:B6)</f>
        <v>11</v>
      </c>
      <c r="C7" s="35">
        <f t="shared" ref="C7:E7" si="0">SUM(C3:C6)</f>
        <v>5</v>
      </c>
      <c r="D7" s="35">
        <f t="shared" si="0"/>
        <v>14</v>
      </c>
      <c r="E7" s="35">
        <f t="shared" si="0"/>
        <v>1.6166666666666667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Nicola</dc:creator>
  <cp:lastModifiedBy>Susana Nicola</cp:lastModifiedBy>
  <dcterms:created xsi:type="dcterms:W3CDTF">2016-12-06T11:26:18Z</dcterms:created>
  <dcterms:modified xsi:type="dcterms:W3CDTF">2016-12-12T19:01:38Z</dcterms:modified>
</cp:coreProperties>
</file>