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32" windowWidth="20112" windowHeight="7428" tabRatio="636" activeTab="1"/>
  </bookViews>
  <sheets>
    <sheet name="MAT." sheetId="1" r:id="rId1"/>
    <sheet name="Calculated" sheetId="2" r:id="rId2"/>
    <sheet name="Monthly sales" sheetId="3" r:id="rId3"/>
    <sheet name="top PRN" sheetId="4" r:id="rId4"/>
    <sheet name="Budget" sheetId="5" r:id="rId5"/>
    <sheet name="ZPV &amp; top 5 PRNs" sheetId="6" r:id="rId6"/>
    <sheet name="eZRx" sheetId="7" r:id="rId7"/>
    <sheet name="Frequency" sheetId="8" r:id="rId8"/>
    <sheet name="Frequency per week" sheetId="9" r:id="rId9"/>
  </sheets>
  <definedNames>
    <definedName name="_______CAT3">#REF!</definedName>
    <definedName name="_______mac1" hidden="1">{"'Key fig. Rpt'!$B$5:$K$94"}</definedName>
    <definedName name="______CAT1">#REF!</definedName>
    <definedName name="______CAT2">#REF!</definedName>
    <definedName name="______CAT3">#REF!</definedName>
    <definedName name="______mac1" hidden="1">{"'Key fig. Rpt'!$B$5:$K$94"}</definedName>
    <definedName name="_____CAT1">#REF!</definedName>
    <definedName name="_____CAT2">#REF!</definedName>
    <definedName name="_____CAT3">#REF!</definedName>
    <definedName name="_____mac1" hidden="1">{"'Key fig. Rpt'!$B$5:$K$94"}</definedName>
    <definedName name="____CAT1">#REF!</definedName>
    <definedName name="____CAT2">#REF!</definedName>
    <definedName name="____CAT3">#REF!</definedName>
    <definedName name="____mac1" hidden="1">{"'Key fig. Rpt'!$B$5:$K$94"}</definedName>
    <definedName name="___CAT1">#REF!</definedName>
    <definedName name="___CAT2">#REF!</definedName>
    <definedName name="___CAT3">#REF!</definedName>
    <definedName name="___mac1" hidden="1">{"'Key fig. Rpt'!$B$5:$K$94"}</definedName>
    <definedName name="__CAT1">#REF!</definedName>
    <definedName name="__CAT2">#REF!</definedName>
    <definedName name="__CAT3">#REF!</definedName>
    <definedName name="__mac1" hidden="1">{"'Key fig. Rpt'!$B$5:$K$94"}</definedName>
    <definedName name="_CAT1">#REF!</definedName>
    <definedName name="_CAT2">#REF!</definedName>
    <definedName name="_CAT3" localSheetId="0">#REF!</definedName>
    <definedName name="_CAT3">#REF!</definedName>
    <definedName name="_xlnm._FilterDatabase" localSheetId="3" hidden="1">'top PRN'!$A$1:$E$333</definedName>
    <definedName name="_mac1" localSheetId="4" hidden="1">{"'Key fig. Rpt'!$B$5:$K$94"}</definedName>
    <definedName name="_mac1" localSheetId="1" hidden="1">{"'Key fig. Rpt'!$B$5:$K$94"}</definedName>
    <definedName name="_mac1" localSheetId="2" hidden="1">{"'Key fig. Rpt'!$B$5:$K$94"}</definedName>
    <definedName name="_mac1" localSheetId="3" hidden="1">{"'Key fig. Rpt'!$B$5:$K$94"}</definedName>
    <definedName name="_mac1" hidden="1">{"'Key fig. Rpt'!$B$5:$K$94"}</definedName>
    <definedName name="a" localSheetId="4">{"'Key fig. Rpt'!$B$5:$K$94"}</definedName>
    <definedName name="a" localSheetId="1">{"'Key fig. Rpt'!$B$5:$K$94"}</definedName>
    <definedName name="a" localSheetId="2">{"'Key fig. Rpt'!$B$5:$K$94"}</definedName>
    <definedName name="a" localSheetId="3">{"'Key fig. Rpt'!$B$5:$K$94"}</definedName>
    <definedName name="a">{"'Key fig. Rpt'!$B$5:$K$94"}</definedName>
    <definedName name="b" localSheetId="4" hidden="1">{"'Key fig. Rpt'!$B$5:$K$94"}</definedName>
    <definedName name="b" localSheetId="1" hidden="1">{"'Key fig. Rpt'!$B$5:$K$94"}</definedName>
    <definedName name="b" localSheetId="2" hidden="1">{"'Key fig. Rpt'!$B$5:$K$94"}</definedName>
    <definedName name="b" localSheetId="3" hidden="1">{"'Key fig. Rpt'!$B$5:$K$94"}</definedName>
    <definedName name="b" hidden="1">{"'Key fig. Rpt'!$B$5:$K$94"}</definedName>
    <definedName name="BCAT" localSheetId="0">#REF!</definedName>
    <definedName name="BCAT">#REF!</definedName>
    <definedName name="BCAT1" localSheetId="0">#REF!</definedName>
    <definedName name="BCAT1">#REF!</definedName>
    <definedName name="BCATN">#REF!</definedName>
    <definedName name="CAT" localSheetId="0">#REF!</definedName>
    <definedName name="CAT">#REF!</definedName>
    <definedName name="CATN" localSheetId="0">#REF!</definedName>
    <definedName name="CATN">#REF!</definedName>
    <definedName name="Compare">#REF!</definedName>
    <definedName name="D">#REF!</definedName>
    <definedName name="Details">#REF!</definedName>
    <definedName name="EmployeeDetailsQry">#REF!</definedName>
    <definedName name="Follow_UP" localSheetId="0">#REF!</definedName>
    <definedName name="Follow_UP">#REF!</definedName>
    <definedName name="HTML_CodePage" hidden="1">9</definedName>
    <definedName name="HTML_Control" localSheetId="4" hidden="1">{"'Key fig. Rpt'!$B$5:$K$94"}</definedName>
    <definedName name="HTML_Control" localSheetId="1" hidden="1">{"'Key fig. Rpt'!$B$5:$K$94"}</definedName>
    <definedName name="HTML_Control" localSheetId="2" hidden="1">{"'Key fig. Rpt'!$B$5:$K$94"}</definedName>
    <definedName name="HTML_Control" localSheetId="3" hidden="1">{"'Key fig. Rpt'!$B$5:$K$94"}</definedName>
    <definedName name="HTML_Control" hidden="1">{"'Key fig. Rpt'!$B$5:$K$94"}</definedName>
    <definedName name="HTML_Description" hidden="1">""</definedName>
    <definedName name="HTML_Email" hidden="1">""</definedName>
    <definedName name="HTML_Header" hidden="1">""</definedName>
    <definedName name="HTML_LastUpdate" hidden="1">"12/21/98"</definedName>
    <definedName name="HTML_LineAfter" hidden="1">FALSE</definedName>
    <definedName name="HTML_LineBefore" hidden="1">FALSE</definedName>
    <definedName name="HTML_Name" hidden="1">"Sabrina Wong"</definedName>
    <definedName name="HTML_OBDlg2" hidden="1">TRUE</definedName>
    <definedName name="HTML_OBDlg4" hidden="1">TRUE</definedName>
    <definedName name="HTML_OS" hidden="1">0</definedName>
    <definedName name="HTML_PathFile" hidden="1">"L:\EIS-C\keyfig.htm"</definedName>
    <definedName name="HTML_Title" hidden="1">""</definedName>
    <definedName name="Initial_Communication">#REF!</definedName>
    <definedName name="MDa" localSheetId="4">{"'Key fig. Rpt'!$B$5:$K$94"}</definedName>
    <definedName name="MDa" localSheetId="1">{"'Key fig. Rpt'!$B$5:$K$94"}</definedName>
    <definedName name="MDa" localSheetId="2">{"'Key fig. Rpt'!$B$5:$K$94"}</definedName>
    <definedName name="MDa" localSheetId="3">{"'Key fig. Rpt'!$B$5:$K$94"}</definedName>
    <definedName name="MDa">{"'Key fig. Rpt'!$B$5:$K$94"}</definedName>
    <definedName name="MDelta" localSheetId="4" hidden="1">{"'Key fig. Rpt'!$B$5:$K$94"}</definedName>
    <definedName name="MDelta" localSheetId="1" hidden="1">{"'Key fig. Rpt'!$B$5:$K$94"}</definedName>
    <definedName name="MDelta" localSheetId="2" hidden="1">{"'Key fig. Rpt'!$B$5:$K$94"}</definedName>
    <definedName name="MDelta" localSheetId="3" hidden="1">{"'Key fig. Rpt'!$B$5:$K$94"}</definedName>
    <definedName name="MDelta" hidden="1">{"'Key fig. Rpt'!$B$5:$K$94"}</definedName>
    <definedName name="MDelta1" localSheetId="4" hidden="1">{"'Key fig. Rpt'!$B$5:$K$94"}</definedName>
    <definedName name="MDelta1" localSheetId="1" hidden="1">{"'Key fig. Rpt'!$B$5:$K$94"}</definedName>
    <definedName name="MDelta1" localSheetId="2" hidden="1">{"'Key fig. Rpt'!$B$5:$K$94"}</definedName>
    <definedName name="MDelta1" localSheetId="3" hidden="1">{"'Key fig. Rpt'!$B$5:$K$94"}</definedName>
    <definedName name="MDelta1" hidden="1">{"'Key fig. Rpt'!$B$5:$K$94"}</definedName>
    <definedName name="MDelta2" localSheetId="4" hidden="1">{"'Key fig. Rpt'!$B$5:$K$94"}</definedName>
    <definedName name="MDelta2" localSheetId="1" hidden="1">{"'Key fig. Rpt'!$B$5:$K$94"}</definedName>
    <definedName name="MDelta2" localSheetId="2" hidden="1">{"'Key fig. Rpt'!$B$5:$K$94"}</definedName>
    <definedName name="MDelta2" localSheetId="3" hidden="1">{"'Key fig. Rpt'!$B$5:$K$94"}</definedName>
    <definedName name="MDelta2" hidden="1">{"'Key fig. Rpt'!$B$5:$K$94"}</definedName>
    <definedName name="Negotiation" localSheetId="0">#REF!</definedName>
    <definedName name="Negotiation">#REF!</definedName>
    <definedName name="New_Opportunity">#REF!</definedName>
    <definedName name="NOP" localSheetId="4" hidden="1">{"'Key fig. Rpt'!$B$5:$K$94"}</definedName>
    <definedName name="NOP" localSheetId="1" hidden="1">{"'Key fig. Rpt'!$B$5:$K$94"}</definedName>
    <definedName name="NOP" localSheetId="2" hidden="1">{"'Key fig. Rpt'!$B$5:$K$94"}</definedName>
    <definedName name="NOP" localSheetId="3" hidden="1">{"'Key fig. Rpt'!$B$5:$K$94"}</definedName>
    <definedName name="NOP" hidden="1">{"'Key fig. Rpt'!$B$5:$K$94"}</definedName>
    <definedName name="Opportunity_Analysis">#REF!</definedName>
    <definedName name="Pre_Approach">#REF!</definedName>
    <definedName name="Presentation_of_Proposal" localSheetId="0">#REF!</definedName>
    <definedName name="Presentation_of_Proposal">#REF!</definedName>
    <definedName name="Principal_Evaluation" localSheetId="0">#REF!</definedName>
    <definedName name="Principal_Evaluation">#REF!</definedName>
    <definedName name="_xlnm.Print_Area" localSheetId="1">Calculated!$A$1:$I$113</definedName>
    <definedName name="Qualified_Prospect">#REF!</definedName>
    <definedName name="Roll_Out" localSheetId="0">#REF!</definedName>
    <definedName name="Roll_Out">#REF!</definedName>
    <definedName name="Signed_Contract" localSheetId="0">#REF!</definedName>
    <definedName name="Signed_Contract">#REF!</definedName>
    <definedName name="Signed_MoU" localSheetId="0">#REF!</definedName>
    <definedName name="Signed_MoU">#REF!</definedName>
    <definedName name="Specific_Proposal" localSheetId="0">#REF!</definedName>
    <definedName name="Specific_Proposal">#REF!</definedName>
    <definedName name="Verbal_Comittment" localSheetId="0">#REF!</definedName>
    <definedName name="Verbal_Comittment">#REF!</definedName>
  </definedNames>
  <calcPr calcId="144525"/>
  <pivotCaches>
    <pivotCache cacheId="2" r:id="rId10"/>
  </pivotCaches>
</workbook>
</file>

<file path=xl/calcChain.xml><?xml version="1.0" encoding="utf-8"?>
<calcChain xmlns="http://schemas.openxmlformats.org/spreadsheetml/2006/main">
  <c r="B2" i="6" l="1"/>
  <c r="N2" i="8"/>
  <c r="J5" i="7"/>
  <c r="I5" i="7"/>
  <c r="H5" i="7"/>
  <c r="G5" i="7"/>
  <c r="F5" i="7"/>
  <c r="E5" i="7"/>
  <c r="D5" i="7"/>
  <c r="C5" i="7"/>
  <c r="B5" i="7"/>
  <c r="J3" i="7"/>
  <c r="I3" i="7"/>
  <c r="H3" i="7"/>
  <c r="G3" i="7"/>
  <c r="F3" i="7"/>
  <c r="E3" i="7"/>
  <c r="D3" i="7"/>
  <c r="C3" i="7"/>
  <c r="B3" i="7"/>
  <c r="I5" i="5" l="1"/>
  <c r="I4" i="5"/>
  <c r="I3" i="5"/>
  <c r="H3" i="5"/>
  <c r="H4" i="5"/>
  <c r="H5" i="5"/>
  <c r="I2" i="5"/>
  <c r="H2" i="5"/>
  <c r="C21" i="5"/>
  <c r="L3" i="5" l="1"/>
  <c r="M3" i="5"/>
  <c r="L4" i="5"/>
  <c r="M4" i="5"/>
  <c r="L5" i="5"/>
  <c r="M5" i="5"/>
  <c r="L6" i="5"/>
  <c r="N6" i="5" s="1"/>
  <c r="M6" i="5"/>
  <c r="M2" i="5"/>
  <c r="L2" i="5"/>
  <c r="N5" i="5" l="1"/>
  <c r="N4" i="5"/>
  <c r="N3" i="5"/>
  <c r="N2" i="5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C2" i="6" l="1"/>
  <c r="D2" i="6"/>
  <c r="E2" i="6"/>
  <c r="F2" i="6"/>
  <c r="G2" i="6"/>
  <c r="H2" i="6"/>
  <c r="I2" i="6"/>
  <c r="J2" i="6"/>
  <c r="K2" i="6"/>
  <c r="L2" i="6"/>
  <c r="K42" i="6" l="1"/>
  <c r="J43" i="6"/>
  <c r="I42" i="6"/>
  <c r="H43" i="6"/>
  <c r="F43" i="6"/>
  <c r="E42" i="6"/>
  <c r="D43" i="6"/>
  <c r="C42" i="6"/>
  <c r="B43" i="6"/>
  <c r="K37" i="6"/>
  <c r="J37" i="6"/>
  <c r="I37" i="6"/>
  <c r="H37" i="6"/>
  <c r="F37" i="6"/>
  <c r="E37" i="6"/>
  <c r="D37" i="6"/>
  <c r="C37" i="6"/>
  <c r="B37" i="6"/>
  <c r="K36" i="6"/>
  <c r="J36" i="6"/>
  <c r="I36" i="6"/>
  <c r="H36" i="6"/>
  <c r="F36" i="6"/>
  <c r="E36" i="6"/>
  <c r="D36" i="6"/>
  <c r="C36" i="6"/>
  <c r="B36" i="6"/>
  <c r="L36" i="6"/>
  <c r="G37" i="6"/>
  <c r="K31" i="6"/>
  <c r="J31" i="6"/>
  <c r="I31" i="6"/>
  <c r="H31" i="6"/>
  <c r="F31" i="6"/>
  <c r="E31" i="6"/>
  <c r="D31" i="6"/>
  <c r="C31" i="6"/>
  <c r="B31" i="6"/>
  <c r="K30" i="6"/>
  <c r="J30" i="6"/>
  <c r="I30" i="6"/>
  <c r="H30" i="6"/>
  <c r="F30" i="6"/>
  <c r="E30" i="6"/>
  <c r="D30" i="6"/>
  <c r="C30" i="6"/>
  <c r="B30" i="6"/>
  <c r="L30" i="6"/>
  <c r="G31" i="6"/>
  <c r="K25" i="6"/>
  <c r="J25" i="6"/>
  <c r="I25" i="6"/>
  <c r="H25" i="6"/>
  <c r="F25" i="6"/>
  <c r="E25" i="6"/>
  <c r="D25" i="6"/>
  <c r="C25" i="6"/>
  <c r="B25" i="6"/>
  <c r="K24" i="6"/>
  <c r="J24" i="6"/>
  <c r="I24" i="6"/>
  <c r="H24" i="6"/>
  <c r="F24" i="6"/>
  <c r="E24" i="6"/>
  <c r="D24" i="6"/>
  <c r="C24" i="6"/>
  <c r="B24" i="6"/>
  <c r="L24" i="6"/>
  <c r="G25" i="6"/>
  <c r="K19" i="6"/>
  <c r="J19" i="6"/>
  <c r="I19" i="6"/>
  <c r="H19" i="6"/>
  <c r="F19" i="6"/>
  <c r="E19" i="6"/>
  <c r="D19" i="6"/>
  <c r="C19" i="6"/>
  <c r="B19" i="6"/>
  <c r="K18" i="6"/>
  <c r="J18" i="6"/>
  <c r="I18" i="6"/>
  <c r="H18" i="6"/>
  <c r="F18" i="6"/>
  <c r="E18" i="6"/>
  <c r="D18" i="6"/>
  <c r="C18" i="6"/>
  <c r="B18" i="6"/>
  <c r="L18" i="6"/>
  <c r="G19" i="6"/>
  <c r="K13" i="6"/>
  <c r="J13" i="6"/>
  <c r="I13" i="6"/>
  <c r="H13" i="6"/>
  <c r="F13" i="6"/>
  <c r="E13" i="6"/>
  <c r="D13" i="6"/>
  <c r="C13" i="6"/>
  <c r="B13" i="6"/>
  <c r="K12" i="6"/>
  <c r="J12" i="6"/>
  <c r="I12" i="6"/>
  <c r="H12" i="6"/>
  <c r="F12" i="6"/>
  <c r="E12" i="6"/>
  <c r="D12" i="6"/>
  <c r="C12" i="6"/>
  <c r="B12" i="6"/>
  <c r="L12" i="6"/>
  <c r="G13" i="6"/>
  <c r="K7" i="6"/>
  <c r="J7" i="6"/>
  <c r="I7" i="6"/>
  <c r="H7" i="6"/>
  <c r="F7" i="6"/>
  <c r="E7" i="6"/>
  <c r="D7" i="6"/>
  <c r="C7" i="6"/>
  <c r="B7" i="6"/>
  <c r="K6" i="6"/>
  <c r="J6" i="6"/>
  <c r="I6" i="6"/>
  <c r="H6" i="6"/>
  <c r="F6" i="6"/>
  <c r="E6" i="6"/>
  <c r="D6" i="6"/>
  <c r="C6" i="6"/>
  <c r="B6" i="6"/>
  <c r="L6" i="6"/>
  <c r="G7" i="6"/>
  <c r="G6" i="6" l="1"/>
  <c r="L7" i="6"/>
  <c r="G12" i="6"/>
  <c r="L13" i="6"/>
  <c r="G18" i="6"/>
  <c r="L19" i="6"/>
  <c r="G24" i="6"/>
  <c r="L25" i="6"/>
  <c r="G30" i="6"/>
  <c r="L31" i="6"/>
  <c r="G36" i="6"/>
  <c r="L37" i="6"/>
  <c r="B42" i="6"/>
  <c r="D42" i="6"/>
  <c r="F42" i="6"/>
  <c r="H42" i="6"/>
  <c r="J42" i="6"/>
  <c r="C43" i="6"/>
  <c r="E43" i="6"/>
  <c r="I43" i="6"/>
  <c r="K43" i="6"/>
  <c r="L43" i="6" l="1"/>
  <c r="L42" i="6"/>
  <c r="G42" i="6"/>
  <c r="G43" i="6"/>
  <c r="C35" i="5" l="1"/>
  <c r="B33" i="5"/>
  <c r="E28" i="5"/>
  <c r="D28" i="5"/>
  <c r="C28" i="5"/>
  <c r="B26" i="5"/>
  <c r="E21" i="5"/>
  <c r="D21" i="5"/>
  <c r="B19" i="5"/>
  <c r="E15" i="5"/>
  <c r="D15" i="5"/>
  <c r="C15" i="5"/>
  <c r="H11" i="5"/>
  <c r="D7" i="5"/>
  <c r="C7" i="5"/>
  <c r="K6" i="5"/>
  <c r="K5" i="5"/>
  <c r="J5" i="5"/>
  <c r="K4" i="5"/>
  <c r="J4" i="5"/>
  <c r="K3" i="5"/>
  <c r="J3" i="5"/>
  <c r="K2" i="5"/>
  <c r="I11" i="5"/>
  <c r="J2" i="5"/>
  <c r="AG13" i="4"/>
  <c r="AF13" i="4"/>
  <c r="Y13" i="4"/>
  <c r="X13" i="4"/>
  <c r="AG12" i="4"/>
  <c r="AF12" i="4"/>
  <c r="Y12" i="4"/>
  <c r="X12" i="4"/>
  <c r="AG11" i="4"/>
  <c r="AF11" i="4"/>
  <c r="Y11" i="4"/>
  <c r="X11" i="4"/>
  <c r="AG10" i="4"/>
  <c r="AF10" i="4"/>
  <c r="Y10" i="4"/>
  <c r="X10" i="4"/>
  <c r="AG9" i="4"/>
  <c r="AF9" i="4"/>
  <c r="Y9" i="4"/>
  <c r="X9" i="4"/>
  <c r="AG8" i="4"/>
  <c r="AF8" i="4"/>
  <c r="Y8" i="4"/>
  <c r="X8" i="4"/>
  <c r="AG7" i="4"/>
  <c r="AF7" i="4"/>
  <c r="Y7" i="4"/>
  <c r="X7" i="4"/>
  <c r="AG6" i="4"/>
  <c r="AF6" i="4"/>
  <c r="Y6" i="4"/>
  <c r="X6" i="4"/>
  <c r="AG5" i="4"/>
  <c r="AF5" i="4"/>
  <c r="Y5" i="4"/>
  <c r="X5" i="4"/>
  <c r="AG4" i="4"/>
  <c r="AF4" i="4"/>
  <c r="Y4" i="4"/>
  <c r="X4" i="4"/>
  <c r="AG3" i="4"/>
  <c r="AF3" i="4"/>
  <c r="Y3" i="4"/>
  <c r="X3" i="4"/>
  <c r="S42" i="3"/>
  <c r="Z42" i="3" s="1"/>
  <c r="P42" i="3"/>
  <c r="Y42" i="3" s="1"/>
  <c r="M42" i="3"/>
  <c r="X42" i="3" s="1"/>
  <c r="J42" i="3"/>
  <c r="W42" i="3" s="1"/>
  <c r="S41" i="3"/>
  <c r="Z41" i="3" s="1"/>
  <c r="P41" i="3"/>
  <c r="Y41" i="3" s="1"/>
  <c r="M41" i="3"/>
  <c r="X41" i="3" s="1"/>
  <c r="J41" i="3"/>
  <c r="W41" i="3" s="1"/>
  <c r="S40" i="3"/>
  <c r="Z40" i="3" s="1"/>
  <c r="P40" i="3"/>
  <c r="Y40" i="3" s="1"/>
  <c r="M40" i="3"/>
  <c r="X40" i="3" s="1"/>
  <c r="J40" i="3"/>
  <c r="W40" i="3" s="1"/>
  <c r="S39" i="3"/>
  <c r="Z39" i="3" s="1"/>
  <c r="P39" i="3"/>
  <c r="Y39" i="3" s="1"/>
  <c r="M39" i="3"/>
  <c r="X39" i="3" s="1"/>
  <c r="J39" i="3"/>
  <c r="W39" i="3" s="1"/>
  <c r="S38" i="3"/>
  <c r="Z38" i="3" s="1"/>
  <c r="P38" i="3"/>
  <c r="Y38" i="3" s="1"/>
  <c r="M38" i="3"/>
  <c r="X38" i="3" s="1"/>
  <c r="J38" i="3"/>
  <c r="W38" i="3" s="1"/>
  <c r="S37" i="3"/>
  <c r="Z37" i="3" s="1"/>
  <c r="P37" i="3"/>
  <c r="Y37" i="3" s="1"/>
  <c r="M37" i="3"/>
  <c r="X37" i="3" s="1"/>
  <c r="J37" i="3"/>
  <c r="W37" i="3" s="1"/>
  <c r="S36" i="3"/>
  <c r="Z36" i="3" s="1"/>
  <c r="P36" i="3"/>
  <c r="Y36" i="3" s="1"/>
  <c r="M36" i="3"/>
  <c r="X36" i="3" s="1"/>
  <c r="J36" i="3"/>
  <c r="W36" i="3" s="1"/>
  <c r="S35" i="3"/>
  <c r="Z35" i="3" s="1"/>
  <c r="P35" i="3"/>
  <c r="Y35" i="3" s="1"/>
  <c r="M35" i="3"/>
  <c r="X35" i="3" s="1"/>
  <c r="J35" i="3"/>
  <c r="W35" i="3" s="1"/>
  <c r="S34" i="3"/>
  <c r="Z34" i="3" s="1"/>
  <c r="P34" i="3"/>
  <c r="Y34" i="3" s="1"/>
  <c r="M34" i="3"/>
  <c r="X34" i="3" s="1"/>
  <c r="J34" i="3"/>
  <c r="W34" i="3" s="1"/>
  <c r="S33" i="3"/>
  <c r="Z33" i="3" s="1"/>
  <c r="P33" i="3"/>
  <c r="Y33" i="3" s="1"/>
  <c r="M33" i="3"/>
  <c r="X33" i="3" s="1"/>
  <c r="J33" i="3"/>
  <c r="W33" i="3" s="1"/>
  <c r="S32" i="3"/>
  <c r="Z32" i="3" s="1"/>
  <c r="P32" i="3"/>
  <c r="Y32" i="3" s="1"/>
  <c r="M32" i="3"/>
  <c r="X32" i="3" s="1"/>
  <c r="J32" i="3"/>
  <c r="W32" i="3" s="1"/>
  <c r="S31" i="3"/>
  <c r="Z31" i="3" s="1"/>
  <c r="P31" i="3"/>
  <c r="Y31" i="3" s="1"/>
  <c r="M31" i="3"/>
  <c r="X31" i="3" s="1"/>
  <c r="J31" i="3"/>
  <c r="W31" i="3" s="1"/>
  <c r="S30" i="3"/>
  <c r="Z30" i="3" s="1"/>
  <c r="P30" i="3"/>
  <c r="Y30" i="3" s="1"/>
  <c r="M30" i="3"/>
  <c r="X30" i="3" s="1"/>
  <c r="J30" i="3"/>
  <c r="W30" i="3" s="1"/>
  <c r="S29" i="3"/>
  <c r="Z29" i="3" s="1"/>
  <c r="P29" i="3"/>
  <c r="Y29" i="3" s="1"/>
  <c r="M29" i="3"/>
  <c r="X29" i="3" s="1"/>
  <c r="J29" i="3"/>
  <c r="W29" i="3" s="1"/>
  <c r="S28" i="3"/>
  <c r="Z28" i="3" s="1"/>
  <c r="P28" i="3"/>
  <c r="Y28" i="3" s="1"/>
  <c r="M28" i="3"/>
  <c r="X28" i="3" s="1"/>
  <c r="J28" i="3"/>
  <c r="W28" i="3" s="1"/>
  <c r="S27" i="3"/>
  <c r="Z27" i="3" s="1"/>
  <c r="P27" i="3"/>
  <c r="Y27" i="3" s="1"/>
  <c r="M27" i="3"/>
  <c r="X27" i="3" s="1"/>
  <c r="J27" i="3"/>
  <c r="W27" i="3" s="1"/>
  <c r="S26" i="3"/>
  <c r="Z26" i="3" s="1"/>
  <c r="P26" i="3"/>
  <c r="Y26" i="3" s="1"/>
  <c r="M26" i="3"/>
  <c r="X26" i="3" s="1"/>
  <c r="J26" i="3"/>
  <c r="W26" i="3" s="1"/>
  <c r="S25" i="3"/>
  <c r="Z25" i="3" s="1"/>
  <c r="P25" i="3"/>
  <c r="Y25" i="3" s="1"/>
  <c r="M25" i="3"/>
  <c r="X25" i="3" s="1"/>
  <c r="J25" i="3"/>
  <c r="W25" i="3" s="1"/>
  <c r="S24" i="3"/>
  <c r="Z24" i="3" s="1"/>
  <c r="P24" i="3"/>
  <c r="Y24" i="3" s="1"/>
  <c r="M24" i="3"/>
  <c r="X24" i="3" s="1"/>
  <c r="J24" i="3"/>
  <c r="W24" i="3" s="1"/>
  <c r="S23" i="3"/>
  <c r="Z23" i="3" s="1"/>
  <c r="P23" i="3"/>
  <c r="Y23" i="3" s="1"/>
  <c r="M23" i="3"/>
  <c r="X23" i="3" s="1"/>
  <c r="J23" i="3"/>
  <c r="W23" i="3" s="1"/>
  <c r="S22" i="3"/>
  <c r="Z22" i="3" s="1"/>
  <c r="P22" i="3"/>
  <c r="Y22" i="3" s="1"/>
  <c r="M22" i="3"/>
  <c r="X22" i="3" s="1"/>
  <c r="J22" i="3"/>
  <c r="W22" i="3" s="1"/>
  <c r="S21" i="3"/>
  <c r="Z21" i="3" s="1"/>
  <c r="P21" i="3"/>
  <c r="Y21" i="3" s="1"/>
  <c r="M21" i="3"/>
  <c r="X21" i="3" s="1"/>
  <c r="J21" i="3"/>
  <c r="W21" i="3" s="1"/>
  <c r="S20" i="3"/>
  <c r="Z20" i="3" s="1"/>
  <c r="P20" i="3"/>
  <c r="Y20" i="3" s="1"/>
  <c r="M20" i="3"/>
  <c r="X20" i="3" s="1"/>
  <c r="J20" i="3"/>
  <c r="W20" i="3" s="1"/>
  <c r="S19" i="3"/>
  <c r="Z19" i="3" s="1"/>
  <c r="P19" i="3"/>
  <c r="Y19" i="3" s="1"/>
  <c r="M19" i="3"/>
  <c r="X19" i="3" s="1"/>
  <c r="J19" i="3"/>
  <c r="W19" i="3" s="1"/>
  <c r="S18" i="3"/>
  <c r="Z18" i="3" s="1"/>
  <c r="P18" i="3"/>
  <c r="Y18" i="3" s="1"/>
  <c r="M18" i="3"/>
  <c r="X18" i="3" s="1"/>
  <c r="J18" i="3"/>
  <c r="W18" i="3" s="1"/>
  <c r="S17" i="3"/>
  <c r="Z17" i="3" s="1"/>
  <c r="P17" i="3"/>
  <c r="Y17" i="3" s="1"/>
  <c r="M17" i="3"/>
  <c r="X17" i="3" s="1"/>
  <c r="J17" i="3"/>
  <c r="W17" i="3" s="1"/>
  <c r="S16" i="3"/>
  <c r="Z16" i="3" s="1"/>
  <c r="P16" i="3"/>
  <c r="Y16" i="3" s="1"/>
  <c r="M16" i="3"/>
  <c r="X16" i="3" s="1"/>
  <c r="J16" i="3"/>
  <c r="W16" i="3" s="1"/>
  <c r="S15" i="3"/>
  <c r="Z15" i="3" s="1"/>
  <c r="P15" i="3"/>
  <c r="Y15" i="3" s="1"/>
  <c r="M15" i="3"/>
  <c r="X15" i="3" s="1"/>
  <c r="J15" i="3"/>
  <c r="W15" i="3" s="1"/>
  <c r="R2" i="3"/>
  <c r="Q2" i="3"/>
  <c r="O2" i="3"/>
  <c r="N2" i="3"/>
  <c r="L2" i="3"/>
  <c r="K2" i="3"/>
  <c r="H82" i="2"/>
  <c r="G89" i="2" s="1"/>
  <c r="G82" i="2"/>
  <c r="H74" i="2"/>
  <c r="F75" i="2"/>
  <c r="D74" i="2"/>
  <c r="H72" i="2"/>
  <c r="D72" i="2"/>
  <c r="H71" i="2"/>
  <c r="D71" i="2"/>
  <c r="I70" i="2"/>
  <c r="E70" i="2"/>
  <c r="D67" i="2"/>
  <c r="E67" i="2"/>
  <c r="E66" i="2"/>
  <c r="F66" i="2"/>
  <c r="D65" i="2"/>
  <c r="E65" i="2"/>
  <c r="E64" i="2"/>
  <c r="F64" i="2"/>
  <c r="E63" i="2"/>
  <c r="D63" i="2"/>
  <c r="F61" i="2"/>
  <c r="E61" i="2"/>
  <c r="H81" i="2"/>
  <c r="G88" i="2" s="1"/>
  <c r="G81" i="2"/>
  <c r="H80" i="2"/>
  <c r="G87" i="2" s="1"/>
  <c r="G80" i="2"/>
  <c r="H79" i="2"/>
  <c r="G79" i="2"/>
  <c r="E57" i="2"/>
  <c r="D57" i="2"/>
  <c r="D70" i="2" s="1"/>
  <c r="F55" i="2"/>
  <c r="E55" i="2"/>
  <c r="F54" i="2"/>
  <c r="E54" i="2"/>
  <c r="F53" i="2"/>
  <c r="E53" i="2"/>
  <c r="F52" i="2"/>
  <c r="E52" i="2"/>
  <c r="E51" i="2"/>
  <c r="D51" i="2"/>
  <c r="F49" i="2"/>
  <c r="E49" i="2"/>
  <c r="F48" i="2"/>
  <c r="D47" i="2"/>
  <c r="E47" i="2"/>
  <c r="E46" i="2"/>
  <c r="F46" i="2"/>
  <c r="E45" i="2"/>
  <c r="D45" i="2"/>
  <c r="H70" i="2" s="1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E34" i="2"/>
  <c r="D34" i="2"/>
  <c r="F31" i="2"/>
  <c r="E31" i="2"/>
  <c r="D30" i="2"/>
  <c r="E30" i="2"/>
  <c r="E29" i="2"/>
  <c r="F29" i="2"/>
  <c r="D28" i="2"/>
  <c r="E28" i="2"/>
  <c r="E27" i="2"/>
  <c r="F27" i="2"/>
  <c r="D26" i="2"/>
  <c r="E26" i="2"/>
  <c r="E25" i="2"/>
  <c r="F25" i="2"/>
  <c r="E24" i="2"/>
  <c r="D24" i="2"/>
  <c r="E19" i="2"/>
  <c r="F19" i="2"/>
  <c r="D18" i="2"/>
  <c r="E18" i="2"/>
  <c r="E17" i="2"/>
  <c r="F17" i="2"/>
  <c r="D16" i="2"/>
  <c r="E16" i="2"/>
  <c r="E15" i="2"/>
  <c r="F15" i="2"/>
  <c r="D14" i="2"/>
  <c r="E14" i="2"/>
  <c r="E13" i="2"/>
  <c r="F13" i="2"/>
  <c r="E12" i="2"/>
  <c r="D12" i="2"/>
  <c r="E8" i="2"/>
  <c r="F8" i="2"/>
  <c r="D7" i="2"/>
  <c r="E7" i="2"/>
  <c r="E6" i="2"/>
  <c r="F6" i="2"/>
  <c r="D5" i="2"/>
  <c r="E5" i="2"/>
  <c r="E4" i="2"/>
  <c r="F4" i="2"/>
  <c r="D3" i="2"/>
  <c r="E3" i="2"/>
  <c r="E2" i="2"/>
  <c r="F2" i="2"/>
  <c r="G70" i="2" l="1"/>
  <c r="F3" i="2"/>
  <c r="F5" i="2"/>
  <c r="F7" i="2"/>
  <c r="F14" i="2"/>
  <c r="F16" i="2"/>
  <c r="F18" i="2"/>
  <c r="H78" i="2"/>
  <c r="G85" i="2" s="1"/>
  <c r="F26" i="2"/>
  <c r="F28" i="2"/>
  <c r="F30" i="2"/>
  <c r="G86" i="2"/>
  <c r="H83" i="2"/>
  <c r="G90" i="2" s="1"/>
  <c r="H90" i="2" s="1"/>
  <c r="H89" i="2"/>
  <c r="F70" i="2"/>
  <c r="D2" i="2"/>
  <c r="D4" i="2"/>
  <c r="D6" i="2"/>
  <c r="D8" i="2"/>
  <c r="D13" i="2"/>
  <c r="D15" i="2"/>
  <c r="D17" i="2"/>
  <c r="D19" i="2"/>
  <c r="G78" i="2"/>
  <c r="D25" i="2"/>
  <c r="D27" i="2"/>
  <c r="D29" i="2"/>
  <c r="G83" i="2"/>
  <c r="I88" i="2" s="1"/>
  <c r="I85" i="2"/>
  <c r="I87" i="2"/>
  <c r="D35" i="2"/>
  <c r="D37" i="2"/>
  <c r="D39" i="2"/>
  <c r="D41" i="2"/>
  <c r="F47" i="2"/>
  <c r="E48" i="2"/>
  <c r="D49" i="2"/>
  <c r="D53" i="2"/>
  <c r="D55" i="2"/>
  <c r="E58" i="2"/>
  <c r="D59" i="2"/>
  <c r="F59" i="2"/>
  <c r="E60" i="2"/>
  <c r="D61" i="2"/>
  <c r="F65" i="2"/>
  <c r="F67" i="2"/>
  <c r="E71" i="2"/>
  <c r="I71" i="2"/>
  <c r="E72" i="2"/>
  <c r="I72" i="2"/>
  <c r="E74" i="2"/>
  <c r="I74" i="2"/>
  <c r="G75" i="2"/>
  <c r="D80" i="2"/>
  <c r="D31" i="2"/>
  <c r="D36" i="2"/>
  <c r="D38" i="2"/>
  <c r="D40" i="2"/>
  <c r="D46" i="2"/>
  <c r="D48" i="2"/>
  <c r="D52" i="2"/>
  <c r="D54" i="2"/>
  <c r="D58" i="2"/>
  <c r="F58" i="2"/>
  <c r="E59" i="2"/>
  <c r="D60" i="2"/>
  <c r="F60" i="2"/>
  <c r="D64" i="2"/>
  <c r="D66" i="2"/>
  <c r="I86" i="2" l="1"/>
  <c r="I84" i="2"/>
  <c r="H88" i="2"/>
  <c r="D88" i="2"/>
  <c r="D84" i="2"/>
  <c r="D86" i="2"/>
  <c r="D87" i="2"/>
  <c r="D79" i="2"/>
  <c r="D77" i="2"/>
  <c r="D73" i="2"/>
  <c r="E73" i="2"/>
  <c r="D78" i="2"/>
  <c r="H87" i="2"/>
  <c r="H86" i="2"/>
  <c r="D85" i="2"/>
  <c r="H73" i="2"/>
  <c r="I73" i="2"/>
  <c r="D81" i="2" l="1"/>
</calcChain>
</file>

<file path=xl/comments1.xml><?xml version="1.0" encoding="utf-8"?>
<comments xmlns="http://schemas.openxmlformats.org/spreadsheetml/2006/main">
  <authors>
    <author>ntanguyen</author>
  </authors>
  <commentList>
    <comment ref="D12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32- chart gross: lay tu thang chon bao cao cho toi du 12 thang cua hai cot D va E</t>
        </r>
      </text>
    </comment>
    <comment ref="F12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32 tieu de lay F 121</t>
        </r>
      </text>
    </comment>
    <comment ref="L12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32 - chart net: lay tu thang chon bao cao tro ve truoc cho du 12 thang cua hai cot L va M</t>
        </r>
      </text>
    </comment>
  </commentList>
</comments>
</file>

<file path=xl/comments2.xml><?xml version="1.0" encoding="utf-8"?>
<comments xmlns="http://schemas.openxmlformats.org/spreadsheetml/2006/main">
  <authors>
    <author>ntanguyen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34-chart2:du lieu tu A2:C8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34-chart2:tieu de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34-chart2:tieu de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34-table2: gross share tu D2:D8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34-table2: gross growth tu F2:F8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34-table2: netshare tu D13:D19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34-table2: net growth tu F13:F19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34-chart1: du lieu lay tu A25:C31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34-chart1: tieu de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34-chart1: tieu de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34-table1:gross share tu D25:D31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34-table1: gross growth tu F25:F31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34-table1:net share tu D35:D41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34-table1: net growth tu F35:F41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33-chart2: du lieu lay tu A46:C49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33-chart2:tieu de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33-chart2:tieu de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33-table2:gross share tu D46:D49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33-table2: gross growth F46:F49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Slide33-table2:net share tu D52:D55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33-table2: netgrowth F52:F55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33-chart1: du lieu lay tu A58:C61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Slide33-chart1: Tieu de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Slide33-chart1: Tieu de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33-table1: gross share lay tu D58:D61</t>
        </r>
      </text>
    </comment>
    <comment ref="F57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33-table1: gross grow lay tu F58:F61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33-table1: net share lay tu D64:D67</t>
        </r>
      </text>
    </comment>
    <comment ref="F63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33-table1: net grow lay tu F64:F67</t>
        </r>
      </text>
    </comment>
  </commentList>
</comments>
</file>

<file path=xl/comments3.xml><?xml version="1.0" encoding="utf-8"?>
<comments xmlns="http://schemas.openxmlformats.org/spreadsheetml/2006/main">
  <authors>
    <author>Cao, Thanh Thuy (Sales)</author>
    <author>ntanguyen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calculated
</t>
        </r>
      </text>
    </comment>
    <comment ref="U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36-Chart1: Du lieu tu U3:W12</t>
        </r>
      </text>
    </comment>
    <comment ref="V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36-Chart1: Tieu de</t>
        </r>
      </text>
    </comment>
    <comment ref="W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36-Chart1: Tieu de</t>
        </r>
      </text>
    </comment>
    <comment ref="X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36-Table1: Growth tu X3:X12</t>
        </r>
      </text>
    </comment>
    <comment ref="Y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36-Table1: Sharetu Y3:Y12</t>
        </r>
      </text>
    </comment>
    <comment ref="AC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36-Chart2: Du lieu tu AC3:AE12</t>
        </r>
      </text>
    </comment>
    <comment ref="AD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36-Chart2: Tieu de</t>
        </r>
      </text>
    </comment>
    <comment ref="AE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36-Chart2: Tieu de</t>
        </r>
      </text>
    </comment>
    <comment ref="AF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36-Table2: Growth tu AF3:AF12</t>
        </r>
      </text>
    </comment>
    <comment ref="AG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36-Table2: Sharetu AG3:AG12</t>
        </r>
      </text>
    </comment>
    <comment ref="X13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36-Text1:Top 10 growth</t>
        </r>
      </text>
    </comment>
    <comment ref="Y13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36-Text1:Top 10 share</t>
        </r>
      </text>
    </comment>
    <comment ref="AF13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36-Text2:Top 10 growth</t>
        </r>
      </text>
    </comment>
    <comment ref="AG13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36-Text2:Top 10 share</t>
        </r>
      </text>
    </comment>
  </commentList>
</comments>
</file>

<file path=xl/comments4.xml><?xml version="1.0" encoding="utf-8"?>
<comments xmlns="http://schemas.openxmlformats.org/spreadsheetml/2006/main">
  <authors>
    <author>ntanguyen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37-table: du lieu lay o L2:N5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37-chart: du lieu lay tu G2:I6</t>
        </r>
      </text>
    </comment>
  </commentList>
</comments>
</file>

<file path=xl/comments5.xml><?xml version="1.0" encoding="utf-8"?>
<comments xmlns="http://schemas.openxmlformats.org/spreadsheetml/2006/main">
  <authors>
    <author>ntanguyen</author>
    <author>Cao, Thanh Thuy (Sales)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39-chart: tieu de bat dau tu B1 toi thang chon bao cao bo G1</t>
        </r>
      </text>
    </comment>
    <comment ref="A5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39-chart: sanofi lay tu B6:K6 ( bo G6)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17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23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29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35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41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39-chart: top5 lay tu B42:K42 ( bo G42)</t>
        </r>
      </text>
    </comment>
  </commentList>
</comments>
</file>

<file path=xl/comments6.xml><?xml version="1.0" encoding="utf-8"?>
<comments xmlns="http://schemas.openxmlformats.org/spreadsheetml/2006/main">
  <authors>
    <author>ntanguyen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163"/>
          </rPr>
          <t>ntanguyen:</t>
        </r>
        <r>
          <rPr>
            <sz val="9"/>
            <color indexed="81"/>
            <rFont val="Tahoma"/>
            <family val="2"/>
            <charset val="163"/>
          </rPr>
          <t xml:space="preserve">
slide 26-chart: tieu de</t>
        </r>
      </text>
    </comment>
    <comment ref="A2" authorId="0">
      <text>
        <r>
          <rPr>
            <b/>
            <sz val="9"/>
            <color indexed="81"/>
            <rFont val="Tahoma"/>
            <family val="2"/>
            <charset val="163"/>
          </rPr>
          <t>ntanguyen:</t>
        </r>
        <r>
          <rPr>
            <sz val="9"/>
            <color indexed="81"/>
            <rFont val="Tahoma"/>
            <family val="2"/>
            <charset val="163"/>
          </rPr>
          <t xml:space="preserve">
slide 26-chart: tru tung phai</t>
        </r>
      </text>
    </comment>
    <comment ref="A3" authorId="0">
      <text>
        <r>
          <rPr>
            <b/>
            <sz val="9"/>
            <color indexed="81"/>
            <rFont val="Tahoma"/>
            <family val="2"/>
            <charset val="163"/>
          </rPr>
          <t>ntanguyen:</t>
        </r>
        <r>
          <rPr>
            <sz val="9"/>
            <color indexed="81"/>
            <rFont val="Tahoma"/>
            <family val="2"/>
            <charset val="163"/>
          </rPr>
          <t xml:space="preserve">
slide 26-chart: truc tung trai</t>
        </r>
      </text>
    </comment>
    <comment ref="A8" authorId="0">
      <text>
        <r>
          <rPr>
            <b/>
            <sz val="9"/>
            <color indexed="81"/>
            <rFont val="Tahoma"/>
            <family val="2"/>
            <charset val="163"/>
          </rPr>
          <t>ntanguyen:</t>
        </r>
        <r>
          <rPr>
            <sz val="9"/>
            <color indexed="81"/>
            <rFont val="Tahoma"/>
            <family val="2"/>
            <charset val="163"/>
          </rPr>
          <t xml:space="preserve">
slide 26-table: tu A8:J10</t>
        </r>
      </text>
    </comment>
  </commentList>
</comments>
</file>

<file path=xl/comments7.xml><?xml version="1.0" encoding="utf-8"?>
<comments xmlns="http://schemas.openxmlformats.org/spreadsheetml/2006/main">
  <authors>
    <author>ntanguyen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163"/>
          </rPr>
          <t>ntanguyen:</t>
        </r>
        <r>
          <rPr>
            <sz val="9"/>
            <color indexed="81"/>
            <rFont val="Tahoma"/>
            <family val="2"/>
            <charset val="163"/>
          </rPr>
          <t xml:space="preserve">
slide 38-chart1: tu A1:L3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38-text1: M2 customer have now ordered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38-text2:N2 of customers are ordering 2x or more per week
</t>
        </r>
      </text>
    </comment>
  </commentList>
</comments>
</file>

<file path=xl/comments8.xml><?xml version="1.0" encoding="utf-8"?>
<comments xmlns="http://schemas.openxmlformats.org/spreadsheetml/2006/main">
  <authors>
    <author>ntanguyen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38- chart2: tu A26-tu dong( de 1 text box cho user nhap truoc khi chay)</t>
        </r>
      </text>
    </comment>
  </commentList>
</comments>
</file>

<file path=xl/sharedStrings.xml><?xml version="1.0" encoding="utf-8"?>
<sst xmlns="http://schemas.openxmlformats.org/spreadsheetml/2006/main" count="2085" uniqueCount="322">
  <si>
    <t>MAT - ZPV GROSS</t>
  </si>
  <si>
    <t>MAT - ZPV NET</t>
  </si>
  <si>
    <t>Gross</t>
  </si>
  <si>
    <t>Net</t>
  </si>
  <si>
    <t>Jan'12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</si>
  <si>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</si>
  <si>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</si>
  <si>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</si>
  <si>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</si>
  <si>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</si>
  <si>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</si>
  <si>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</si>
  <si>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</si>
  <si>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</si>
  <si>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</si>
  <si>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</si>
  <si>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Jan'13</t>
  </si>
  <si>
    <t>Jan'14</t>
  </si>
  <si>
    <t>June</t>
  </si>
  <si>
    <t>July</t>
  </si>
  <si>
    <t>Gross Growth</t>
  </si>
  <si>
    <t>growth</t>
  </si>
  <si>
    <t>HN</t>
  </si>
  <si>
    <t>HCM</t>
  </si>
  <si>
    <t>North Region</t>
  </si>
  <si>
    <t>Central Region</t>
  </si>
  <si>
    <t>South Region</t>
  </si>
  <si>
    <t>Mekong Region</t>
  </si>
  <si>
    <t>Nation Wide</t>
  </si>
  <si>
    <t>Net  Growth</t>
  </si>
  <si>
    <t>Mekong Delta Region</t>
  </si>
  <si>
    <t>Channel</t>
  </si>
  <si>
    <t>Hospital</t>
  </si>
  <si>
    <t>Pharmacy</t>
  </si>
  <si>
    <t>Wholesaler</t>
  </si>
  <si>
    <t>Grand Total</t>
  </si>
  <si>
    <t>Hospitals Gross</t>
  </si>
  <si>
    <t>Province</t>
  </si>
  <si>
    <t>Total</t>
  </si>
  <si>
    <t xml:space="preserve">Wholesalers </t>
  </si>
  <si>
    <t>Agent</t>
  </si>
  <si>
    <t>ZPV</t>
  </si>
  <si>
    <t>Share 08</t>
  </si>
  <si>
    <t>Share 07</t>
  </si>
  <si>
    <t xml:space="preserve"> Service Phar. </t>
  </si>
  <si>
    <t xml:space="preserve"> PMC </t>
  </si>
  <si>
    <t>Hospital Total</t>
  </si>
  <si>
    <t>Retail Trade</t>
  </si>
  <si>
    <t>Retail Trade Total</t>
  </si>
  <si>
    <t>Trade</t>
  </si>
  <si>
    <t>Trade Total</t>
  </si>
  <si>
    <t>Period</t>
  </si>
  <si>
    <t>Last year</t>
  </si>
  <si>
    <t>This year</t>
  </si>
  <si>
    <t>Jan'15</t>
  </si>
  <si>
    <t>Jan'16</t>
  </si>
  <si>
    <t>sep</t>
  </si>
  <si>
    <t>Year</t>
  </si>
  <si>
    <t>Master PRN</t>
  </si>
  <si>
    <t>Master PRN1</t>
  </si>
  <si>
    <t>Value</t>
  </si>
  <si>
    <t>G03</t>
  </si>
  <si>
    <t>GSK</t>
  </si>
  <si>
    <t>(All)</t>
  </si>
  <si>
    <t>2015</t>
  </si>
  <si>
    <t>A02</t>
  </si>
  <si>
    <t>M07</t>
  </si>
  <si>
    <t>MSD</t>
  </si>
  <si>
    <t>A08</t>
  </si>
  <si>
    <t>Menarini</t>
  </si>
  <si>
    <t>Apr'15</t>
  </si>
  <si>
    <t>Apr'16</t>
  </si>
  <si>
    <t>Growth</t>
  </si>
  <si>
    <t>Share</t>
  </si>
  <si>
    <t>2016</t>
  </si>
  <si>
    <t>A05</t>
  </si>
  <si>
    <t>P04</t>
  </si>
  <si>
    <t>Pfizer</t>
  </si>
  <si>
    <t>A09</t>
  </si>
  <si>
    <t>Sum of Value</t>
  </si>
  <si>
    <t>S27</t>
  </si>
  <si>
    <t>A06</t>
  </si>
  <si>
    <t>A12</t>
  </si>
  <si>
    <t>Astra</t>
  </si>
  <si>
    <t>B05</t>
  </si>
  <si>
    <t>S13</t>
  </si>
  <si>
    <t>Servier</t>
  </si>
  <si>
    <t>E02</t>
  </si>
  <si>
    <t>J01</t>
  </si>
  <si>
    <t>Janssen</t>
  </si>
  <si>
    <t>E04</t>
  </si>
  <si>
    <t>A14</t>
  </si>
  <si>
    <t>U05</t>
  </si>
  <si>
    <t>United</t>
  </si>
  <si>
    <t>G04</t>
  </si>
  <si>
    <t>A15</t>
  </si>
  <si>
    <t>M04</t>
  </si>
  <si>
    <t>Merck Serono</t>
  </si>
  <si>
    <t>G06</t>
  </si>
  <si>
    <t>A17</t>
  </si>
  <si>
    <t>B04</t>
  </si>
  <si>
    <t>Ipsen</t>
  </si>
  <si>
    <t>I01</t>
  </si>
  <si>
    <t>N15</t>
  </si>
  <si>
    <t>B01</t>
  </si>
  <si>
    <t>Bayer Pharma</t>
  </si>
  <si>
    <t>I02</t>
  </si>
  <si>
    <t>Abbott EPD</t>
  </si>
  <si>
    <t>K01</t>
  </si>
  <si>
    <t>Novartis Pharma</t>
  </si>
  <si>
    <t>M05</t>
  </si>
  <si>
    <t>B06</t>
  </si>
  <si>
    <t>M09</t>
  </si>
  <si>
    <t>B07</t>
  </si>
  <si>
    <t>Abbott Diagnostics</t>
  </si>
  <si>
    <t>M11</t>
  </si>
  <si>
    <t>F02</t>
  </si>
  <si>
    <t>D01</t>
  </si>
  <si>
    <t>BCC</t>
  </si>
  <si>
    <t>M08</t>
  </si>
  <si>
    <t>MCC</t>
  </si>
  <si>
    <t>E05</t>
  </si>
  <si>
    <t>Sanofi</t>
  </si>
  <si>
    <t>Kabi</t>
  </si>
  <si>
    <t>P07</t>
  </si>
  <si>
    <t>G07</t>
  </si>
  <si>
    <t>N16</t>
  </si>
  <si>
    <t>N13</t>
  </si>
  <si>
    <t>H02</t>
  </si>
  <si>
    <t>J04</t>
  </si>
  <si>
    <t>L01</t>
  </si>
  <si>
    <t>J05</t>
  </si>
  <si>
    <t>P09</t>
  </si>
  <si>
    <t>M03</t>
  </si>
  <si>
    <t>N12</t>
  </si>
  <si>
    <t>N21</t>
  </si>
  <si>
    <t>T01</t>
  </si>
  <si>
    <t>N18</t>
  </si>
  <si>
    <t>M18</t>
  </si>
  <si>
    <t>Sales 2016</t>
  </si>
  <si>
    <t>Target 2016</t>
  </si>
  <si>
    <t>Quarterly sales vs. target</t>
  </si>
  <si>
    <t>Sales vs. Total target</t>
  </si>
  <si>
    <t>Budget 2015</t>
  </si>
  <si>
    <t>Share by Quarter</t>
  </si>
  <si>
    <t>Q1</t>
  </si>
  <si>
    <t>Target Q.I/2016</t>
  </si>
  <si>
    <t>Q2</t>
  </si>
  <si>
    <t>Target Q.2/2016</t>
  </si>
  <si>
    <t>Q3</t>
  </si>
  <si>
    <t>Target Q.3/2016</t>
  </si>
  <si>
    <t>Q4</t>
  </si>
  <si>
    <t>Target Q.4/2016</t>
  </si>
  <si>
    <t>Total Year 2016</t>
  </si>
  <si>
    <t>Quarter I/2016</t>
  </si>
  <si>
    <t>Target</t>
  </si>
  <si>
    <t>Sales</t>
  </si>
  <si>
    <t>Sales vs. Target</t>
  </si>
  <si>
    <t>Quarter 2/2016</t>
  </si>
  <si>
    <t>Quarter 3/2016</t>
  </si>
  <si>
    <t>Quarter 4/2016</t>
  </si>
  <si>
    <t>oct</t>
  </si>
  <si>
    <t>nov</t>
  </si>
  <si>
    <t>dec</t>
  </si>
  <si>
    <t>aug-dec</t>
  </si>
  <si>
    <t>jan</t>
  </si>
  <si>
    <t>feb</t>
  </si>
  <si>
    <t>mar</t>
  </si>
  <si>
    <t>apr</t>
  </si>
  <si>
    <t>YTD Apr</t>
  </si>
  <si>
    <t>ZPV toal</t>
  </si>
  <si>
    <t>% SNF</t>
  </si>
  <si>
    <t>% GSK</t>
  </si>
  <si>
    <t>% MSD</t>
  </si>
  <si>
    <t>AZ</t>
  </si>
  <si>
    <t>% AZ</t>
  </si>
  <si>
    <t>% Pfizer</t>
  </si>
  <si>
    <t>Bayer</t>
  </si>
  <si>
    <t>% Bayer</t>
  </si>
  <si>
    <t>Top 5 PRNs exc S27</t>
  </si>
  <si>
    <t>New accounts</t>
  </si>
  <si>
    <t>Total business</t>
  </si>
  <si>
    <t>% new accounts</t>
  </si>
  <si>
    <t>YTD Apr'15</t>
  </si>
  <si>
    <t>YTD Apr'16</t>
  </si>
  <si>
    <t>Slide 32 can them textbox chon thang bao cao -&gt; lay nguoc ve truoc cho du 12 thang</t>
  </si>
  <si>
    <t>Gros MAT</t>
  </si>
  <si>
    <t>NET MAT</t>
  </si>
  <si>
    <t>Jan'02</t>
  </si>
  <si>
    <t>Jan'03</t>
  </si>
  <si>
    <t>Jan'04</t>
  </si>
  <si>
    <t>Jan'05</t>
  </si>
  <si>
    <t>Jan'06</t>
  </si>
  <si>
    <t>Jan'07</t>
  </si>
  <si>
    <t>Jan'08</t>
  </si>
  <si>
    <t>Jan'09</t>
  </si>
  <si>
    <t>Jan'10</t>
  </si>
  <si>
    <t>Jan'11</t>
  </si>
  <si>
    <t xml:space="preserve">Mar-16
</t>
  </si>
  <si>
    <t>Slide 32 Textbox: so sales thang dang chon bao cao (F121) cua ZPV bang tong so sales cua thang dang chon bao cao lay o cot B nguoc tro ve toi thang dau tien cua nam</t>
  </si>
  <si>
    <t>Slide 32 table: tieu de thang se bang thang chon bao cao(F121) nguoc ve truoc du 12 thang. Sales se bang sales tung thang tuong ung o cot B chia cho 1.000.000</t>
  </si>
  <si>
    <t>Slide 35 cung chon thang bat dau chay bao cao nhu slide 32 nguoc ve truoc du 12 thang. Tuong ung so sales se lay theo tung tieu de o cac cot B, C, D, E</t>
  </si>
  <si>
    <t>Thang bao cao se lay theo slide 32</t>
  </si>
  <si>
    <t>Target: dua theo thang bao cao de lay so target tuong ung</t>
  </si>
  <si>
    <t>Sales: dua theo thang bao cao lay sales tuong ung. Dong % cung vay</t>
  </si>
  <si>
    <t>Slide 39-table: tieu de lay tu B1: toi thang chon bao cao. Du lieu lay theo tung cot % cua tung PRNs.</t>
  </si>
  <si>
    <t>Sales SA</t>
  </si>
  <si>
    <t>Sales GSK</t>
  </si>
  <si>
    <t>Sales MSD</t>
  </si>
  <si>
    <t>Sales AZ</t>
  </si>
  <si>
    <t>Sales Pfizer</t>
  </si>
  <si>
    <t>Sales bayer</t>
  </si>
  <si>
    <t>Sales top5</t>
  </si>
  <si>
    <t>Sales ZPV total</t>
  </si>
  <si>
    <t>Slide 40- chart: tieu de lay tu B1 toi thang bao cao loai G1. Du lieu sanofi  lay tu cot B4: thang bao cao loai G4. Du lieu ZPV total lay tu B5: toi thang bao cao loai G5. Du lieu top 5 lay tu B40 toi thang bao cao loai G40</t>
  </si>
  <si>
    <t>Slide 40-table: tieu de lay tu B1 toi thang bao cao. Du lieu table theo tung PRNs lay o cot sales</t>
  </si>
  <si>
    <t>Sales vs Target</t>
  </si>
  <si>
    <t>Share 16</t>
  </si>
  <si>
    <t>Share 15</t>
  </si>
  <si>
    <t>Order no. via eZRx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</si>
  <si>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</si>
  <si>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</si>
  <si>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</si>
  <si>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</si>
  <si>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</si>
  <si>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</si>
  <si>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</si>
  <si>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</si>
  <si>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</si>
  <si>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Total # of Orders</t>
  </si>
  <si>
    <t>eZRx Sales</t>
  </si>
  <si>
    <t>Total Sales</t>
  </si>
  <si>
    <t>% eZRx Sales</t>
  </si>
  <si>
    <t xml:space="preserve">eZRx as % of total sales </t>
  </si>
  <si>
    <t xml:space="preserve"># of active eZRx customers </t>
  </si>
  <si>
    <t>Frequency</t>
  </si>
  <si>
    <t>&gt;10</t>
  </si>
  <si>
    <t>eZRx customers (as of 12May'16)</t>
  </si>
  <si>
    <t>No of cust</t>
  </si>
  <si>
    <t>%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</si>
  <si>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</si>
  <si>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</si>
  <si>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</si>
  <si>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</si>
  <si>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</si>
  <si>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</si>
  <si>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</si>
  <si>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</si>
  <si>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</si>
  <si>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</si>
  <si>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</si>
  <si>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</si>
  <si>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</si>
  <si>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</si>
  <si>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</si>
  <si>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</si>
  <si>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</si>
  <si>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</si>
  <si>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</si>
  <si>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</si>
  <si>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</si>
  <si>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</si>
  <si>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</si>
  <si>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</si>
  <si>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</si>
  <si>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</si>
  <si>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</si>
  <si>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</si>
  <si>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</si>
  <si>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</si>
  <si>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</si>
  <si>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</si>
  <si>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</si>
  <si>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</si>
  <si>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</si>
  <si>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</si>
  <si>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</si>
  <si>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</si>
  <si>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</si>
  <si>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Twice</t>
  </si>
  <si>
    <t>Three times</t>
  </si>
  <si>
    <t>Four times and above</t>
  </si>
  <si>
    <t>PRN1</t>
  </si>
  <si>
    <t>PRN2</t>
  </si>
  <si>
    <t>PRN3</t>
  </si>
  <si>
    <t>PRN4</t>
  </si>
  <si>
    <t>PRN5</t>
  </si>
  <si>
    <t>PRN6</t>
  </si>
  <si>
    <t>PRN7</t>
  </si>
  <si>
    <t>PRN8</t>
  </si>
  <si>
    <t>PRN9</t>
  </si>
  <si>
    <t>PRN10</t>
  </si>
  <si>
    <t>PRN11</t>
  </si>
  <si>
    <t>PRN12</t>
  </si>
  <si>
    <t>PRN13</t>
  </si>
  <si>
    <t>PRN14</t>
  </si>
  <si>
    <t>PRN15</t>
  </si>
  <si>
    <t>PRN16</t>
  </si>
  <si>
    <t>PRN17</t>
  </si>
  <si>
    <t>PRN18</t>
  </si>
  <si>
    <t>PRN19</t>
  </si>
  <si>
    <t>PRN20</t>
  </si>
  <si>
    <t>PRN21</t>
  </si>
  <si>
    <t>PRN22</t>
  </si>
  <si>
    <t>PRN23</t>
  </si>
  <si>
    <t>PRN24</t>
  </si>
  <si>
    <t>PRN25</t>
  </si>
  <si>
    <t>PRN26</t>
  </si>
  <si>
    <t>PRN27</t>
  </si>
  <si>
    <t>PRN28</t>
  </si>
  <si>
    <t>PRN29</t>
  </si>
  <si>
    <t>PRN30</t>
  </si>
  <si>
    <t>PRN31</t>
  </si>
  <si>
    <t>PRN32</t>
  </si>
  <si>
    <t>PRN33</t>
  </si>
  <si>
    <t>PRN34</t>
  </si>
  <si>
    <t>PRN35</t>
  </si>
  <si>
    <t>PRN36</t>
  </si>
  <si>
    <t>PRN37</t>
  </si>
  <si>
    <t>PRN38</t>
  </si>
  <si>
    <t>YTD Gross Growth</t>
  </si>
  <si>
    <t>YTD Net 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</si>
</sst>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0.0%"/>
    <numFmt numFmtId="167" formatCode="[$VND]\ #,##0"/>
    <numFmt numFmtId="168" formatCode="[$USD]\ #,##0.00"/>
    <numFmt numFmtId="169" formatCode="_(* #,##0.0_);_(* \(#,##0.0\);_(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8"/>
      <color indexed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u/>
      <sz val="9"/>
      <color theme="3" tint="0.39997558519241921"/>
      <name val="Arial"/>
      <family val="2"/>
    </font>
    <font>
      <sz val="9"/>
      <color indexed="8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u/>
      <sz val="9"/>
      <color theme="1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  <charset val="163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05">
    <xf numFmtId="165" fontId="0" fillId="0" borderId="0">
      <alignment vertical="top"/>
    </xf>
    <xf numFmtId="43" fontId="5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>
      <alignment vertical="top"/>
    </xf>
    <xf numFmtId="9" fontId="2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165" fontId="1" fillId="0" borderId="0"/>
    <xf numFmtId="165" fontId="5" fillId="0" borderId="0"/>
    <xf numFmtId="165" fontId="1" fillId="0" borderId="0"/>
    <xf numFmtId="0" fontId="1" fillId="0" borderId="0"/>
    <xf numFmtId="165" fontId="5" fillId="0" borderId="0">
      <alignment vertical="top"/>
    </xf>
    <xf numFmtId="165" fontId="5" fillId="0" borderId="0"/>
    <xf numFmtId="165" fontId="5" fillId="0" borderId="0">
      <alignment vertical="top"/>
    </xf>
    <xf numFmtId="165" fontId="5" fillId="0" borderId="0"/>
    <xf numFmtId="165" fontId="5" fillId="0" borderId="0"/>
    <xf numFmtId="165" fontId="5" fillId="0" borderId="0">
      <alignment vertical="top"/>
    </xf>
    <xf numFmtId="165" fontId="5" fillId="0" borderId="0">
      <alignment vertical="top"/>
    </xf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>
      <alignment vertical="top"/>
    </xf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5" fillId="0" borderId="0">
      <alignment vertical="top"/>
    </xf>
    <xf numFmtId="0" fontId="5" fillId="0" borderId="0">
      <alignment vertical="top"/>
    </xf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41">
    <xf numFmtId="165" fontId="0" fillId="0" borderId="0" xfId="0">
      <alignment vertical="top"/>
    </xf>
    <xf numFmtId="164" fontId="8" fillId="0" borderId="0" xfId="1" applyNumberFormat="1" applyFont="1" applyBorder="1" applyAlignment="1">
      <alignment horizontal="center" wrapText="1"/>
    </xf>
    <xf numFmtId="0" fontId="5" fillId="0" borderId="0" xfId="2" applyBorder="1" applyAlignment="1">
      <alignment horizontal="center"/>
    </xf>
    <xf numFmtId="164" fontId="5" fillId="0" borderId="0" xfId="1" applyNumberFormat="1"/>
    <xf numFmtId="17" fontId="5" fillId="0" borderId="0" xfId="2" applyNumberFormat="1"/>
    <xf numFmtId="164" fontId="5" fillId="0" borderId="0" xfId="2" applyNumberFormat="1"/>
    <xf numFmtId="164" fontId="10" fillId="0" borderId="0" xfId="1" applyNumberFormat="1" applyFont="1" applyBorder="1" applyAlignment="1">
      <alignment horizontal="center"/>
    </xf>
    <xf numFmtId="0" fontId="5" fillId="0" borderId="0" xfId="2" applyBorder="1"/>
    <xf numFmtId="164" fontId="5" fillId="0" borderId="0" xfId="2" applyNumberFormat="1" applyFill="1" applyBorder="1"/>
    <xf numFmtId="0" fontId="7" fillId="0" borderId="0" xfId="2" applyFont="1" applyFill="1" applyBorder="1" applyAlignment="1">
      <alignment vertical="center"/>
    </xf>
    <xf numFmtId="0" fontId="9" fillId="0" borderId="0" xfId="2" applyFont="1" applyFill="1" applyBorder="1"/>
    <xf numFmtId="0" fontId="5" fillId="0" borderId="0" xfId="2" applyFill="1" applyBorder="1"/>
    <xf numFmtId="0" fontId="11" fillId="0" borderId="0" xfId="2" applyFont="1" applyFill="1" applyBorder="1"/>
    <xf numFmtId="165" fontId="0" fillId="0" borderId="0" xfId="0" applyFill="1" applyBorder="1" applyAlignment="1"/>
    <xf numFmtId="164" fontId="5" fillId="0" borderId="0" xfId="2" applyNumberFormat="1" applyBorder="1"/>
    <xf numFmtId="0" fontId="7" fillId="0" borderId="0" xfId="2" applyFont="1" applyFill="1" applyBorder="1" applyAlignment="1"/>
    <xf numFmtId="0" fontId="6" fillId="0" borderId="0" xfId="2" applyFont="1" applyFill="1" applyBorder="1"/>
    <xf numFmtId="165" fontId="0" fillId="0" borderId="0" xfId="0" applyAlignment="1"/>
    <xf numFmtId="165" fontId="4" fillId="0" borderId="0" xfId="0" applyFont="1" applyFill="1" applyBorder="1" applyAlignment="1"/>
    <xf numFmtId="165" fontId="0" fillId="0" borderId="0" xfId="0" applyBorder="1" applyAlignment="1"/>
    <xf numFmtId="165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5" fontId="5" fillId="0" borderId="0" xfId="2" applyNumberFormat="1"/>
    <xf numFmtId="17" fontId="5" fillId="0" borderId="0" xfId="2" applyNumberFormat="1" applyBorder="1"/>
    <xf numFmtId="164" fontId="5" fillId="0" borderId="0" xfId="1" applyNumberFormat="1" applyFont="1"/>
    <xf numFmtId="165" fontId="6" fillId="2" borderId="1" xfId="0" applyFont="1" applyFill="1" applyBorder="1" applyAlignment="1"/>
    <xf numFmtId="0" fontId="5" fillId="0" borderId="1" xfId="0" applyNumberFormat="1" applyFont="1" applyFill="1" applyBorder="1" applyAlignment="1">
      <alignment horizontal="center"/>
    </xf>
    <xf numFmtId="165" fontId="0" fillId="0" borderId="1" xfId="0" applyBorder="1" applyAlignment="1"/>
    <xf numFmtId="165" fontId="0" fillId="0" borderId="0" xfId="0" applyFill="1" applyAlignment="1"/>
    <xf numFmtId="165" fontId="0" fillId="3" borderId="1" xfId="0" applyNumberFormat="1" applyFill="1" applyBorder="1" applyAlignment="1"/>
    <xf numFmtId="164" fontId="5" fillId="3" borderId="1" xfId="1" applyNumberFormat="1" applyFont="1" applyFill="1" applyBorder="1" applyAlignment="1">
      <alignment horizontal="center"/>
    </xf>
    <xf numFmtId="166" fontId="5" fillId="3" borderId="1" xfId="14" applyNumberFormat="1" applyFill="1" applyBorder="1"/>
    <xf numFmtId="165" fontId="0" fillId="3" borderId="1" xfId="0" applyFill="1" applyBorder="1" applyAlignment="1"/>
    <xf numFmtId="164" fontId="5" fillId="3" borderId="1" xfId="1" applyNumberFormat="1" applyFont="1" applyFill="1" applyBorder="1" applyAlignment="1"/>
    <xf numFmtId="166" fontId="0" fillId="0" borderId="0" xfId="0" applyNumberFormat="1" applyFill="1" applyAlignment="1"/>
    <xf numFmtId="166" fontId="5" fillId="0" borderId="0" xfId="14" applyNumberFormat="1" applyFill="1"/>
    <xf numFmtId="165" fontId="5" fillId="3" borderId="1" xfId="0" applyFont="1" applyFill="1" applyBorder="1" applyAlignment="1"/>
    <xf numFmtId="164" fontId="0" fillId="0" borderId="0" xfId="0" applyNumberFormat="1" applyFill="1" applyBorder="1" applyAlignment="1"/>
    <xf numFmtId="166" fontId="5" fillId="0" borderId="0" xfId="14" applyNumberFormat="1" applyFill="1" applyBorder="1"/>
    <xf numFmtId="9" fontId="5" fillId="0" borderId="0" xfId="14" applyFill="1" applyBorder="1"/>
    <xf numFmtId="164" fontId="0" fillId="0" borderId="0" xfId="0" applyNumberFormat="1" applyFill="1" applyAlignment="1"/>
    <xf numFmtId="164" fontId="0" fillId="0" borderId="0" xfId="1" applyNumberFormat="1" applyFont="1" applyFill="1" applyAlignment="1"/>
    <xf numFmtId="164" fontId="0" fillId="0" borderId="0" xfId="1" applyNumberFormat="1" applyFont="1" applyFill="1" applyBorder="1" applyAlignment="1"/>
    <xf numFmtId="164" fontId="0" fillId="0" borderId="0" xfId="0" applyNumberFormat="1" applyBorder="1" applyAlignment="1"/>
    <xf numFmtId="166" fontId="5" fillId="0" borderId="0" xfId="14" applyNumberFormat="1" applyBorder="1"/>
    <xf numFmtId="9" fontId="5" fillId="0" borderId="0" xfId="14" applyBorder="1"/>
    <xf numFmtId="9" fontId="5" fillId="0" borderId="0" xfId="14"/>
    <xf numFmtId="165" fontId="6" fillId="4" borderId="1" xfId="0" applyFont="1" applyFill="1" applyBorder="1" applyAlignment="1"/>
    <xf numFmtId="165" fontId="11" fillId="5" borderId="1" xfId="0" applyFont="1" applyFill="1" applyBorder="1" applyAlignment="1">
      <alignment horizontal="left"/>
    </xf>
    <xf numFmtId="164" fontId="11" fillId="5" borderId="1" xfId="1" applyNumberFormat="1" applyFont="1" applyFill="1" applyBorder="1" applyAlignment="1">
      <alignment horizontal="center"/>
    </xf>
    <xf numFmtId="166" fontId="11" fillId="5" borderId="1" xfId="14" applyNumberFormat="1" applyFont="1" applyFill="1" applyBorder="1"/>
    <xf numFmtId="165" fontId="11" fillId="5" borderId="1" xfId="0" applyFont="1" applyFill="1" applyBorder="1" applyAlignment="1"/>
    <xf numFmtId="164" fontId="11" fillId="5" borderId="1" xfId="1" applyNumberFormat="1" applyFont="1" applyFill="1" applyBorder="1"/>
    <xf numFmtId="164" fontId="11" fillId="5" borderId="1" xfId="1" applyNumberFormat="1" applyFont="1" applyFill="1" applyBorder="1" applyAlignment="1"/>
    <xf numFmtId="164" fontId="7" fillId="5" borderId="1" xfId="1" applyNumberFormat="1" applyFont="1" applyFill="1" applyBorder="1"/>
    <xf numFmtId="164" fontId="7" fillId="5" borderId="1" xfId="1" applyNumberFormat="1" applyFont="1" applyFill="1" applyBorder="1" applyAlignment="1"/>
    <xf numFmtId="164" fontId="5" fillId="0" borderId="0" xfId="1" applyNumberFormat="1" applyBorder="1"/>
    <xf numFmtId="164" fontId="0" fillId="0" borderId="0" xfId="1" applyNumberFormat="1" applyFont="1" applyBorder="1" applyAlignment="1"/>
    <xf numFmtId="164" fontId="0" fillId="0" borderId="0" xfId="0" applyNumberFormat="1" applyAlignment="1"/>
    <xf numFmtId="165" fontId="0" fillId="0" borderId="9" xfId="0" applyFill="1" applyBorder="1" applyAlignment="1">
      <alignment horizontal="center"/>
    </xf>
    <xf numFmtId="165" fontId="0" fillId="0" borderId="10" xfId="0" applyBorder="1" applyAlignment="1"/>
    <xf numFmtId="164" fontId="5" fillId="0" borderId="0" xfId="1" applyNumberFormat="1" applyFill="1" applyBorder="1"/>
    <xf numFmtId="166" fontId="0" fillId="0" borderId="0" xfId="14" applyNumberFormat="1" applyFont="1" applyFill="1" applyAlignment="1"/>
    <xf numFmtId="166" fontId="0" fillId="0" borderId="0" xfId="14" applyNumberFormat="1" applyFont="1" applyAlignment="1"/>
    <xf numFmtId="164" fontId="0" fillId="0" borderId="0" xfId="1" applyNumberFormat="1" applyFont="1" applyAlignment="1"/>
    <xf numFmtId="166" fontId="5" fillId="0" borderId="0" xfId="14" applyNumberFormat="1"/>
    <xf numFmtId="165" fontId="6" fillId="2" borderId="0" xfId="0" applyFont="1" applyFill="1" applyBorder="1" applyAlignment="1"/>
    <xf numFmtId="165" fontId="5" fillId="0" borderId="0" xfId="0" applyFont="1" applyFill="1" applyBorder="1" applyAlignment="1"/>
    <xf numFmtId="165" fontId="0" fillId="0" borderId="1" xfId="0" applyFill="1" applyBorder="1" applyAlignment="1"/>
    <xf numFmtId="3" fontId="5" fillId="0" borderId="1" xfId="0" applyNumberFormat="1" applyFont="1" applyFill="1" applyBorder="1" applyAlignment="1"/>
    <xf numFmtId="164" fontId="0" fillId="0" borderId="1" xfId="0" applyNumberFormat="1" applyFill="1" applyBorder="1" applyAlignment="1"/>
    <xf numFmtId="166" fontId="0" fillId="0" borderId="1" xfId="14" applyNumberFormat="1" applyFont="1" applyFill="1" applyBorder="1"/>
    <xf numFmtId="166" fontId="0" fillId="0" borderId="1" xfId="14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/>
    <xf numFmtId="164" fontId="6" fillId="0" borderId="1" xfId="0" applyNumberFormat="1" applyFont="1" applyFill="1" applyBorder="1" applyAlignment="1"/>
    <xf numFmtId="166" fontId="6" fillId="0" borderId="1" xfId="14" applyNumberFormat="1" applyFont="1" applyFill="1" applyBorder="1"/>
    <xf numFmtId="166" fontId="6" fillId="0" borderId="1" xfId="14" applyNumberFormat="1" applyFont="1" applyFill="1" applyBorder="1" applyAlignment="1">
      <alignment horizontal="center"/>
    </xf>
    <xf numFmtId="165" fontId="6" fillId="0" borderId="0" xfId="0" applyFont="1" applyFill="1" applyAlignment="1"/>
    <xf numFmtId="3" fontId="6" fillId="4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166" fontId="0" fillId="0" borderId="0" xfId="14" applyNumberFormat="1" applyFont="1" applyFill="1" applyBorder="1"/>
    <xf numFmtId="166" fontId="0" fillId="0" borderId="0" xfId="14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/>
    <xf numFmtId="166" fontId="0" fillId="0" borderId="11" xfId="14" applyNumberFormat="1" applyFont="1" applyFill="1" applyBorder="1"/>
    <xf numFmtId="166" fontId="0" fillId="0" borderId="3" xfId="14" applyNumberFormat="1" applyFont="1" applyFill="1" applyBorder="1"/>
    <xf numFmtId="166" fontId="0" fillId="0" borderId="11" xfId="14" applyNumberFormat="1" applyFont="1" applyFill="1" applyBorder="1" applyAlignment="1">
      <alignment horizontal="center"/>
    </xf>
    <xf numFmtId="165" fontId="5" fillId="0" borderId="1" xfId="0" applyFont="1" applyFill="1" applyBorder="1" applyAlignment="1">
      <alignment horizontal="center"/>
    </xf>
    <xf numFmtId="166" fontId="5" fillId="0" borderId="0" xfId="14" applyNumberFormat="1" applyFont="1" applyFill="1" applyAlignment="1"/>
    <xf numFmtId="165" fontId="0" fillId="7" borderId="1" xfId="0" applyFill="1" applyBorder="1" applyAlignment="1"/>
    <xf numFmtId="166" fontId="0" fillId="0" borderId="1" xfId="14" applyNumberFormat="1" applyFont="1" applyBorder="1" applyAlignment="1"/>
    <xf numFmtId="165" fontId="6" fillId="0" borderId="1" xfId="0" applyFont="1" applyBorder="1" applyAlignment="1"/>
    <xf numFmtId="165" fontId="6" fillId="0" borderId="0" xfId="0" applyFont="1" applyAlignment="1"/>
    <xf numFmtId="165" fontId="10" fillId="0" borderId="0" xfId="0" applyFont="1" applyBorder="1" applyAlignment="1"/>
    <xf numFmtId="164" fontId="10" fillId="0" borderId="0" xfId="1" applyNumberFormat="1" applyFont="1" applyBorder="1" applyAlignment="1"/>
    <xf numFmtId="164" fontId="10" fillId="0" borderId="0" xfId="0" applyNumberFormat="1" applyFont="1" applyBorder="1" applyAlignment="1"/>
    <xf numFmtId="165" fontId="0" fillId="0" borderId="4" xfId="0" applyBorder="1" applyAlignment="1"/>
    <xf numFmtId="164" fontId="17" fillId="0" borderId="0" xfId="1" applyNumberFormat="1" applyFont="1" applyFill="1" applyBorder="1"/>
    <xf numFmtId="166" fontId="17" fillId="0" borderId="0" xfId="0" applyNumberFormat="1" applyFont="1" applyFill="1" applyBorder="1" applyAlignment="1"/>
    <xf numFmtId="164" fontId="17" fillId="0" borderId="0" xfId="1" applyNumberFormat="1" applyFont="1" applyFill="1" applyBorder="1" applyAlignment="1"/>
    <xf numFmtId="165" fontId="0" fillId="0" borderId="11" xfId="0" applyBorder="1" applyAlignment="1"/>
    <xf numFmtId="164" fontId="0" fillId="0" borderId="0" xfId="1" applyNumberFormat="1" applyFont="1" applyFill="1" applyBorder="1"/>
    <xf numFmtId="165" fontId="0" fillId="0" borderId="7" xfId="0" applyFill="1" applyBorder="1" applyAlignment="1"/>
    <xf numFmtId="165" fontId="0" fillId="0" borderId="12" xfId="0" applyFill="1" applyBorder="1" applyAlignment="1"/>
    <xf numFmtId="165" fontId="0" fillId="0" borderId="8" xfId="0" applyBorder="1" applyAlignment="1"/>
    <xf numFmtId="164" fontId="17" fillId="0" borderId="9" xfId="0" applyNumberFormat="1" applyFont="1" applyFill="1" applyBorder="1" applyAlignment="1"/>
    <xf numFmtId="164" fontId="17" fillId="0" borderId="13" xfId="0" applyNumberFormat="1" applyFont="1" applyFill="1" applyBorder="1" applyAlignment="1"/>
    <xf numFmtId="165" fontId="0" fillId="0" borderId="12" xfId="0" applyBorder="1" applyAlignment="1"/>
    <xf numFmtId="165" fontId="17" fillId="0" borderId="0" xfId="0" applyFont="1" applyFill="1" applyAlignment="1"/>
    <xf numFmtId="165" fontId="0" fillId="0" borderId="1" xfId="0" applyFill="1" applyBorder="1" applyAlignment="1">
      <alignment horizontal="center"/>
    </xf>
    <xf numFmtId="165" fontId="17" fillId="0" borderId="9" xfId="0" applyFont="1" applyFill="1" applyBorder="1" applyAlignment="1"/>
    <xf numFmtId="165" fontId="17" fillId="0" borderId="14" xfId="0" applyFont="1" applyFill="1" applyBorder="1" applyAlignment="1"/>
    <xf numFmtId="164" fontId="0" fillId="0" borderId="9" xfId="0" applyNumberFormat="1" applyBorder="1" applyAlignment="1"/>
    <xf numFmtId="164" fontId="0" fillId="0" borderId="13" xfId="0" applyNumberFormat="1" applyBorder="1" applyAlignment="1"/>
    <xf numFmtId="165" fontId="17" fillId="0" borderId="13" xfId="0" applyFont="1" applyFill="1" applyBorder="1" applyAlignment="1"/>
    <xf numFmtId="164" fontId="17" fillId="0" borderId="0" xfId="0" applyNumberFormat="1" applyFont="1" applyFill="1" applyAlignment="1"/>
    <xf numFmtId="166" fontId="17" fillId="0" borderId="0" xfId="14" applyNumberFormat="1" applyFont="1" applyFill="1"/>
    <xf numFmtId="166" fontId="0" fillId="0" borderId="0" xfId="14" applyNumberFormat="1" applyFont="1"/>
    <xf numFmtId="166" fontId="0" fillId="0" borderId="2" xfId="14" applyNumberFormat="1" applyFont="1" applyBorder="1"/>
    <xf numFmtId="165" fontId="0" fillId="0" borderId="15" xfId="0" applyFill="1" applyBorder="1" applyAlignment="1"/>
    <xf numFmtId="166" fontId="0" fillId="0" borderId="4" xfId="14" applyNumberFormat="1" applyFont="1" applyBorder="1"/>
    <xf numFmtId="166" fontId="17" fillId="0" borderId="14" xfId="14" applyNumberFormat="1" applyFont="1" applyFill="1" applyBorder="1"/>
    <xf numFmtId="165" fontId="0" fillId="0" borderId="15" xfId="0" applyBorder="1" applyAlignment="1"/>
    <xf numFmtId="166" fontId="0" fillId="0" borderId="13" xfId="14" applyNumberFormat="1" applyFont="1" applyBorder="1"/>
    <xf numFmtId="166" fontId="0" fillId="0" borderId="7" xfId="14" applyNumberFormat="1" applyFont="1" applyBorder="1"/>
    <xf numFmtId="166" fontId="0" fillId="0" borderId="14" xfId="14" applyNumberFormat="1" applyFont="1" applyBorder="1"/>
    <xf numFmtId="165" fontId="17" fillId="0" borderId="0" xfId="0" applyFont="1" applyFill="1" applyBorder="1" applyAlignment="1"/>
    <xf numFmtId="166" fontId="17" fillId="0" borderId="0" xfId="14" applyNumberFormat="1" applyFont="1" applyFill="1" applyBorder="1"/>
    <xf numFmtId="166" fontId="0" fillId="0" borderId="0" xfId="0" applyNumberFormat="1" applyFill="1" applyBorder="1" applyAlignment="1"/>
    <xf numFmtId="165" fontId="0" fillId="9" borderId="0" xfId="0" applyFill="1" applyAlignment="1"/>
    <xf numFmtId="165" fontId="18" fillId="0" borderId="0" xfId="0" applyFont="1" applyFill="1" applyBorder="1" applyAlignment="1">
      <alignment horizontal="center"/>
    </xf>
    <xf numFmtId="164" fontId="17" fillId="0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/>
    <xf numFmtId="165" fontId="18" fillId="0" borderId="0" xfId="0" applyFont="1" applyFill="1" applyBorder="1" applyAlignment="1"/>
    <xf numFmtId="164" fontId="6" fillId="0" borderId="0" xfId="1" applyNumberFormat="1" applyFont="1" applyFill="1" applyBorder="1" applyAlignment="1">
      <alignment horizontal="center"/>
    </xf>
    <xf numFmtId="165" fontId="6" fillId="0" borderId="0" xfId="0" applyFont="1" applyFill="1" applyBorder="1" applyAlignment="1"/>
    <xf numFmtId="164" fontId="5" fillId="0" borderId="0" xfId="1" applyNumberFormat="1" applyFont="1" applyFill="1" applyBorder="1"/>
    <xf numFmtId="164" fontId="19" fillId="0" borderId="0" xfId="0" applyNumberFormat="1" applyFont="1" applyFill="1" applyBorder="1" applyAlignment="1"/>
    <xf numFmtId="164" fontId="18" fillId="0" borderId="0" xfId="1" applyNumberFormat="1" applyFont="1" applyFill="1" applyBorder="1"/>
    <xf numFmtId="164" fontId="6" fillId="0" borderId="0" xfId="0" applyNumberFormat="1" applyFont="1" applyFill="1" applyBorder="1" applyAlignment="1"/>
    <xf numFmtId="3" fontId="17" fillId="0" borderId="0" xfId="0" applyNumberFormat="1" applyFont="1" applyFill="1" applyBorder="1" applyAlignment="1"/>
    <xf numFmtId="3" fontId="0" fillId="0" borderId="0" xfId="0" applyNumberFormat="1" applyFill="1" applyBorder="1" applyAlignment="1"/>
    <xf numFmtId="165" fontId="2" fillId="8" borderId="0" xfId="0" applyFont="1" applyFill="1" applyAlignment="1"/>
    <xf numFmtId="166" fontId="2" fillId="10" borderId="0" xfId="14" applyNumberFormat="1" applyFont="1" applyFill="1"/>
    <xf numFmtId="165" fontId="2" fillId="10" borderId="0" xfId="0" applyFont="1" applyFill="1" applyAlignment="1"/>
    <xf numFmtId="165" fontId="5" fillId="0" borderId="0" xfId="0" applyFont="1" applyAlignment="1"/>
    <xf numFmtId="165" fontId="2" fillId="8" borderId="16" xfId="0" applyFont="1" applyFill="1" applyBorder="1" applyAlignment="1"/>
    <xf numFmtId="165" fontId="2" fillId="8" borderId="16" xfId="0" quotePrefix="1" applyFont="1" applyFill="1" applyBorder="1" applyAlignment="1"/>
    <xf numFmtId="166" fontId="2" fillId="10" borderId="16" xfId="14" applyNumberFormat="1" applyFont="1" applyFill="1" applyBorder="1"/>
    <xf numFmtId="165" fontId="2" fillId="10" borderId="16" xfId="0" applyFont="1" applyFill="1" applyBorder="1" applyAlignment="1"/>
    <xf numFmtId="165" fontId="5" fillId="0" borderId="0" xfId="0" applyFont="1" applyFill="1" applyAlignment="1"/>
    <xf numFmtId="164" fontId="5" fillId="0" borderId="0" xfId="0" applyNumberFormat="1" applyFont="1" applyFill="1" applyAlignment="1"/>
    <xf numFmtId="166" fontId="5" fillId="0" borderId="0" xfId="14" applyNumberFormat="1" applyFont="1" applyFill="1"/>
    <xf numFmtId="165" fontId="2" fillId="5" borderId="17" xfId="0" applyFont="1" applyFill="1" applyBorder="1" applyAlignment="1"/>
    <xf numFmtId="164" fontId="2" fillId="5" borderId="17" xfId="1" applyNumberFormat="1" applyFont="1" applyFill="1" applyBorder="1" applyAlignment="1"/>
    <xf numFmtId="166" fontId="5" fillId="5" borderId="0" xfId="14" applyNumberFormat="1" applyFont="1" applyFill="1"/>
    <xf numFmtId="164" fontId="2" fillId="5" borderId="17" xfId="0" applyNumberFormat="1" applyFont="1" applyFill="1" applyBorder="1" applyAlignment="1"/>
    <xf numFmtId="164" fontId="5" fillId="5" borderId="0" xfId="0" applyNumberFormat="1" applyFont="1" applyFill="1" applyAlignment="1"/>
    <xf numFmtId="166" fontId="5" fillId="5" borderId="0" xfId="14" applyNumberFormat="1" applyFont="1" applyFill="1" applyAlignment="1"/>
    <xf numFmtId="165" fontId="2" fillId="0" borderId="17" xfId="0" applyFont="1" applyFill="1" applyBorder="1" applyAlignment="1"/>
    <xf numFmtId="164" fontId="2" fillId="0" borderId="0" xfId="1" applyNumberFormat="1" applyFont="1" applyFill="1" applyBorder="1" applyAlignment="1"/>
    <xf numFmtId="164" fontId="2" fillId="0" borderId="0" xfId="0" applyNumberFormat="1" applyFont="1" applyFill="1" applyBorder="1" applyAlignment="1"/>
    <xf numFmtId="165" fontId="2" fillId="0" borderId="0" xfId="0" applyFont="1" applyFill="1" applyBorder="1" applyAlignment="1"/>
    <xf numFmtId="165" fontId="2" fillId="11" borderId="0" xfId="0" applyFont="1" applyFill="1" applyBorder="1" applyAlignment="1"/>
    <xf numFmtId="164" fontId="2" fillId="11" borderId="0" xfId="1" applyNumberFormat="1" applyFont="1" applyFill="1" applyBorder="1" applyAlignment="1"/>
    <xf numFmtId="166" fontId="5" fillId="11" borderId="0" xfId="14" applyNumberFormat="1" applyFont="1" applyFill="1"/>
    <xf numFmtId="164" fontId="2" fillId="11" borderId="0" xfId="0" applyNumberFormat="1" applyFont="1" applyFill="1" applyBorder="1" applyAlignment="1"/>
    <xf numFmtId="164" fontId="5" fillId="11" borderId="0" xfId="0" applyNumberFormat="1" applyFont="1" applyFill="1" applyAlignment="1"/>
    <xf numFmtId="166" fontId="5" fillId="11" borderId="0" xfId="14" applyNumberFormat="1" applyFont="1" applyFill="1" applyAlignment="1"/>
    <xf numFmtId="165" fontId="2" fillId="4" borderId="0" xfId="0" applyFont="1" applyFill="1" applyBorder="1" applyAlignment="1"/>
    <xf numFmtId="164" fontId="0" fillId="4" borderId="0" xfId="0" applyNumberFormat="1" applyFill="1" applyAlignment="1"/>
    <xf numFmtId="166" fontId="5" fillId="4" borderId="0" xfId="14" applyNumberFormat="1" applyFont="1" applyFill="1"/>
    <xf numFmtId="166" fontId="5" fillId="4" borderId="0" xfId="14" applyNumberFormat="1" applyFont="1" applyFill="1" applyAlignment="1"/>
    <xf numFmtId="166" fontId="5" fillId="0" borderId="0" xfId="14" applyNumberFormat="1" applyFont="1"/>
    <xf numFmtId="165" fontId="2" fillId="8" borderId="17" xfId="0" applyFont="1" applyFill="1" applyBorder="1" applyAlignment="1"/>
    <xf numFmtId="166" fontId="5" fillId="0" borderId="0" xfId="14" applyNumberFormat="1" applyFont="1" applyAlignment="1"/>
    <xf numFmtId="165" fontId="2" fillId="8" borderId="0" xfId="0" applyFont="1" applyFill="1" applyBorder="1" applyAlignment="1"/>
    <xf numFmtId="164" fontId="5" fillId="0" borderId="0" xfId="1" applyNumberFormat="1" applyFont="1" applyAlignment="1"/>
    <xf numFmtId="165" fontId="4" fillId="8" borderId="16" xfId="0" applyFont="1" applyFill="1" applyBorder="1" applyAlignment="1"/>
    <xf numFmtId="164" fontId="4" fillId="8" borderId="16" xfId="1" applyNumberFormat="1" applyFont="1" applyFill="1" applyBorder="1" applyAlignment="1"/>
    <xf numFmtId="165" fontId="0" fillId="0" borderId="18" xfId="0" applyBorder="1" applyAlignment="1"/>
    <xf numFmtId="165" fontId="4" fillId="0" borderId="0" xfId="0" applyFont="1" applyAlignment="1"/>
    <xf numFmtId="164" fontId="4" fillId="0" borderId="0" xfId="1" applyNumberFormat="1" applyFont="1" applyAlignment="1"/>
    <xf numFmtId="165" fontId="5" fillId="0" borderId="0" xfId="0" applyFont="1" applyBorder="1" applyAlignment="1"/>
    <xf numFmtId="164" fontId="5" fillId="0" borderId="18" xfId="1" applyNumberFormat="1" applyFont="1" applyBorder="1" applyAlignment="1"/>
    <xf numFmtId="165" fontId="0" fillId="0" borderId="0" xfId="0" applyFont="1" applyFill="1" applyBorder="1" applyAlignment="1"/>
    <xf numFmtId="164" fontId="0" fillId="0" borderId="18" xfId="0" applyNumberFormat="1" applyBorder="1" applyAlignment="1"/>
    <xf numFmtId="164" fontId="0" fillId="0" borderId="20" xfId="0" applyNumberFormat="1" applyBorder="1" applyAlignment="1"/>
    <xf numFmtId="164" fontId="0" fillId="0" borderId="18" xfId="1" applyNumberFormat="1" applyFont="1" applyBorder="1" applyAlignment="1"/>
    <xf numFmtId="164" fontId="0" fillId="0" borderId="20" xfId="1" applyNumberFormat="1" applyFont="1" applyBorder="1" applyAlignment="1"/>
    <xf numFmtId="165" fontId="0" fillId="0" borderId="5" xfId="0" applyBorder="1" applyAlignment="1"/>
    <xf numFmtId="164" fontId="0" fillId="0" borderId="5" xfId="1" applyNumberFormat="1" applyFont="1" applyBorder="1" applyAlignment="1"/>
    <xf numFmtId="164" fontId="0" fillId="0" borderId="5" xfId="0" applyNumberFormat="1" applyBorder="1" applyAlignment="1"/>
    <xf numFmtId="165" fontId="16" fillId="0" borderId="0" xfId="0" applyFont="1" applyFill="1" applyBorder="1" applyAlignment="1">
      <alignment vertical="top"/>
    </xf>
    <xf numFmtId="165" fontId="6" fillId="0" borderId="0" xfId="0" applyFont="1" applyBorder="1" applyAlignment="1"/>
    <xf numFmtId="165" fontId="6" fillId="0" borderId="5" xfId="0" applyFont="1" applyBorder="1" applyAlignment="1"/>
    <xf numFmtId="164" fontId="6" fillId="0" borderId="5" xfId="1" applyNumberFormat="1" applyFont="1" applyBorder="1" applyAlignment="1"/>
    <xf numFmtId="166" fontId="6" fillId="0" borderId="0" xfId="14" applyNumberFormat="1" applyFont="1" applyAlignment="1"/>
    <xf numFmtId="164" fontId="6" fillId="0" borderId="5" xfId="0" applyNumberFormat="1" applyFont="1" applyBorder="1" applyAlignment="1"/>
    <xf numFmtId="165" fontId="0" fillId="0" borderId="24" xfId="0" applyBorder="1" applyAlignment="1"/>
    <xf numFmtId="164" fontId="0" fillId="0" borderId="24" xfId="1" applyNumberFormat="1" applyFont="1" applyBorder="1" applyAlignment="1"/>
    <xf numFmtId="164" fontId="0" fillId="0" borderId="25" xfId="1" applyNumberFormat="1" applyFont="1" applyBorder="1" applyAlignment="1"/>
    <xf numFmtId="164" fontId="0" fillId="0" borderId="24" xfId="0" applyNumberFormat="1" applyBorder="1" applyAlignment="1"/>
    <xf numFmtId="164" fontId="0" fillId="0" borderId="25" xfId="0" applyNumberFormat="1" applyBorder="1" applyAlignment="1"/>
    <xf numFmtId="165" fontId="4" fillId="0" borderId="16" xfId="0" applyFont="1" applyBorder="1" applyAlignment="1"/>
    <xf numFmtId="0" fontId="5" fillId="0" borderId="0" xfId="11" applyAlignment="1"/>
    <xf numFmtId="164" fontId="5" fillId="0" borderId="0" xfId="1" applyNumberFormat="1" applyAlignment="1"/>
    <xf numFmtId="0" fontId="5" fillId="0" borderId="0" xfId="11" applyFill="1" applyAlignment="1"/>
    <xf numFmtId="0" fontId="5" fillId="0" borderId="0" xfId="11" applyAlignment="1">
      <alignment horizontal="center"/>
    </xf>
    <xf numFmtId="166" fontId="5" fillId="0" borderId="0" xfId="14" applyNumberFormat="1" applyAlignment="1">
      <alignment horizontal="center"/>
    </xf>
    <xf numFmtId="0" fontId="5" fillId="0" borderId="0" xfId="11" applyFont="1" applyAlignment="1"/>
    <xf numFmtId="0" fontId="20" fillId="0" borderId="0" xfId="11" applyFont="1" applyBorder="1" applyAlignment="1"/>
    <xf numFmtId="0" fontId="20" fillId="0" borderId="0" xfId="11" applyFont="1" applyBorder="1" applyAlignment="1">
      <alignment horizontal="center"/>
    </xf>
    <xf numFmtId="167" fontId="20" fillId="0" borderId="0" xfId="11" applyNumberFormat="1" applyFont="1" applyFill="1" applyBorder="1" applyAlignment="1"/>
    <xf numFmtId="0" fontId="6" fillId="0" borderId="0" xfId="11" applyFont="1" applyAlignment="1">
      <alignment horizontal="center"/>
    </xf>
    <xf numFmtId="0" fontId="5" fillId="0" borderId="0" xfId="11" applyFont="1" applyFill="1" applyAlignment="1"/>
    <xf numFmtId="0" fontId="5" fillId="0" borderId="0" xfId="11" applyFont="1" applyAlignment="1">
      <alignment horizontal="center"/>
    </xf>
    <xf numFmtId="0" fontId="21" fillId="0" borderId="0" xfId="11" applyFont="1" applyAlignment="1"/>
    <xf numFmtId="166" fontId="21" fillId="0" borderId="0" xfId="14" applyNumberFormat="1" applyFont="1" applyFill="1" applyBorder="1" applyAlignment="1">
      <alignment horizontal="center"/>
    </xf>
    <xf numFmtId="167" fontId="21" fillId="0" borderId="0" xfId="11" applyNumberFormat="1" applyFont="1" applyFill="1" applyBorder="1" applyAlignment="1"/>
    <xf numFmtId="167" fontId="10" fillId="0" borderId="0" xfId="11" applyNumberFormat="1" applyFont="1" applyAlignment="1"/>
    <xf numFmtId="167" fontId="5" fillId="0" borderId="0" xfId="11" applyNumberFormat="1" applyFont="1" applyFill="1" applyAlignment="1"/>
    <xf numFmtId="166" fontId="5" fillId="0" borderId="0" xfId="14" applyNumberFormat="1" applyAlignment="1"/>
    <xf numFmtId="164" fontId="22" fillId="0" borderId="0" xfId="11" applyNumberFormat="1" applyFont="1" applyAlignment="1"/>
    <xf numFmtId="166" fontId="22" fillId="0" borderId="0" xfId="14" applyNumberFormat="1" applyFont="1" applyAlignment="1"/>
    <xf numFmtId="0" fontId="23" fillId="0" borderId="0" xfId="11" applyFont="1" applyAlignment="1">
      <alignment horizontal="left"/>
    </xf>
    <xf numFmtId="9" fontId="24" fillId="0" borderId="0" xfId="14" applyFont="1" applyAlignment="1">
      <alignment horizontal="center"/>
    </xf>
    <xf numFmtId="167" fontId="24" fillId="0" borderId="0" xfId="11" applyNumberFormat="1" applyFont="1" applyFill="1" applyAlignment="1"/>
    <xf numFmtId="164" fontId="5" fillId="0" borderId="0" xfId="11" applyNumberFormat="1" applyFont="1" applyAlignment="1"/>
    <xf numFmtId="0" fontId="10" fillId="0" borderId="0" xfId="11" applyFont="1" applyAlignment="1"/>
    <xf numFmtId="168" fontId="10" fillId="0" borderId="0" xfId="11" applyNumberFormat="1" applyFont="1" applyAlignment="1"/>
    <xf numFmtId="164" fontId="5" fillId="0" borderId="0" xfId="8" applyNumberFormat="1" applyFont="1" applyAlignment="1"/>
    <xf numFmtId="0" fontId="19" fillId="0" borderId="0" xfId="11" applyFont="1" applyAlignment="1"/>
    <xf numFmtId="167" fontId="5" fillId="0" borderId="0" xfId="11" applyNumberFormat="1" applyFill="1" applyAlignment="1"/>
    <xf numFmtId="0" fontId="6" fillId="0" borderId="0" xfId="11" applyFont="1" applyAlignment="1"/>
    <xf numFmtId="0" fontId="25" fillId="0" borderId="0" xfId="11" applyFont="1" applyAlignment="1"/>
    <xf numFmtId="168" fontId="25" fillId="0" borderId="0" xfId="11" applyNumberFormat="1" applyFont="1" applyAlignment="1"/>
    <xf numFmtId="0" fontId="26" fillId="0" borderId="0" xfId="11" applyFont="1" applyAlignment="1"/>
    <xf numFmtId="0" fontId="6" fillId="0" borderId="0" xfId="11" applyFont="1" applyFill="1" applyAlignment="1"/>
    <xf numFmtId="164" fontId="6" fillId="0" borderId="0" xfId="11" applyNumberFormat="1" applyFont="1" applyAlignment="1"/>
    <xf numFmtId="0" fontId="25" fillId="6" borderId="1" xfId="11" applyFont="1" applyFill="1" applyBorder="1" applyAlignment="1">
      <alignment horizontal="center"/>
    </xf>
    <xf numFmtId="10" fontId="25" fillId="6" borderId="2" xfId="14" applyNumberFormat="1" applyFont="1" applyFill="1" applyBorder="1" applyAlignment="1">
      <alignment horizontal="center"/>
    </xf>
    <xf numFmtId="0" fontId="5" fillId="0" borderId="1" xfId="11" applyBorder="1" applyAlignment="1"/>
    <xf numFmtId="167" fontId="27" fillId="6" borderId="1" xfId="11" applyNumberFormat="1" applyFont="1" applyFill="1" applyBorder="1" applyAlignment="1">
      <alignment horizontal="center"/>
    </xf>
    <xf numFmtId="167" fontId="25" fillId="6" borderId="1" xfId="11" applyNumberFormat="1" applyFont="1" applyFill="1" applyBorder="1" applyAlignment="1">
      <alignment horizontal="center"/>
    </xf>
    <xf numFmtId="0" fontId="5" fillId="0" borderId="1" xfId="11" applyFill="1" applyBorder="1" applyAlignment="1"/>
    <xf numFmtId="166" fontId="25" fillId="6" borderId="1" xfId="14" applyNumberFormat="1" applyFont="1" applyFill="1" applyBorder="1" applyAlignment="1">
      <alignment horizontal="center"/>
    </xf>
    <xf numFmtId="0" fontId="5" fillId="0" borderId="0" xfId="11" applyFill="1" applyAlignment="1">
      <alignment horizontal="center"/>
    </xf>
    <xf numFmtId="164" fontId="5" fillId="0" borderId="0" xfId="11" applyNumberFormat="1" applyFill="1" applyAlignment="1"/>
    <xf numFmtId="166" fontId="5" fillId="0" borderId="0" xfId="14" applyNumberFormat="1" applyFill="1" applyAlignment="1"/>
    <xf numFmtId="164" fontId="25" fillId="6" borderId="1" xfId="1" applyNumberFormat="1" applyFont="1" applyFill="1" applyBorder="1" applyAlignment="1">
      <alignment horizontal="center"/>
    </xf>
    <xf numFmtId="9" fontId="25" fillId="6" borderId="1" xfId="14" applyFont="1" applyFill="1" applyBorder="1" applyAlignment="1">
      <alignment horizontal="center"/>
    </xf>
    <xf numFmtId="166" fontId="25" fillId="6" borderId="1" xfId="11" applyNumberFormat="1" applyFont="1" applyFill="1" applyBorder="1" applyAlignment="1">
      <alignment horizontal="center"/>
    </xf>
    <xf numFmtId="10" fontId="0" fillId="0" borderId="0" xfId="14" applyNumberFormat="1" applyFont="1" applyAlignment="1"/>
    <xf numFmtId="164" fontId="12" fillId="0" borderId="0" xfId="8" applyNumberFormat="1" applyFont="1" applyAlignment="1"/>
    <xf numFmtId="3" fontId="5" fillId="0" borderId="0" xfId="11" applyNumberFormat="1" applyAlignment="1"/>
    <xf numFmtId="164" fontId="0" fillId="0" borderId="0" xfId="8" applyNumberFormat="1" applyFont="1" applyAlignment="1"/>
    <xf numFmtId="167" fontId="0" fillId="0" borderId="0" xfId="11" applyNumberFormat="1" applyFont="1" applyAlignment="1"/>
    <xf numFmtId="165" fontId="4" fillId="12" borderId="1" xfId="0" applyFont="1" applyFill="1" applyBorder="1" applyAlignment="1">
      <alignment horizontal="center"/>
    </xf>
    <xf numFmtId="166" fontId="4" fillId="12" borderId="1" xfId="17" applyNumberFormat="1" applyFont="1" applyFill="1" applyBorder="1" applyAlignment="1">
      <alignment horizontal="center"/>
    </xf>
    <xf numFmtId="166" fontId="28" fillId="12" borderId="1" xfId="17" applyNumberFormat="1" applyFont="1" applyFill="1" applyBorder="1" applyAlignment="1">
      <alignment horizontal="center"/>
    </xf>
    <xf numFmtId="166" fontId="4" fillId="12" borderId="0" xfId="17" applyNumberFormat="1" applyFont="1" applyFill="1" applyBorder="1" applyAlignment="1">
      <alignment horizontal="center"/>
    </xf>
    <xf numFmtId="166" fontId="4" fillId="12" borderId="0" xfId="17" applyNumberFormat="1" applyFont="1" applyFill="1" applyAlignment="1">
      <alignment horizontal="center"/>
    </xf>
    <xf numFmtId="166" fontId="0" fillId="0" borderId="0" xfId="17" applyNumberFormat="1" applyFont="1"/>
    <xf numFmtId="165" fontId="3" fillId="0" borderId="0" xfId="0" applyFont="1" applyAlignment="1"/>
    <xf numFmtId="165" fontId="4" fillId="3" borderId="1" xfId="0" applyFont="1" applyFill="1" applyBorder="1" applyAlignment="1"/>
    <xf numFmtId="164" fontId="0" fillId="0" borderId="1" xfId="3" applyNumberFormat="1" applyFont="1" applyBorder="1"/>
    <xf numFmtId="164" fontId="3" fillId="0" borderId="1" xfId="3" applyNumberFormat="1" applyFont="1" applyBorder="1"/>
    <xf numFmtId="164" fontId="0" fillId="0" borderId="0" xfId="3" applyNumberFormat="1" applyFont="1" applyBorder="1"/>
    <xf numFmtId="166" fontId="0" fillId="0" borderId="1" xfId="17" applyNumberFormat="1" applyFont="1" applyBorder="1"/>
    <xf numFmtId="169" fontId="0" fillId="0" borderId="0" xfId="3" applyNumberFormat="1" applyFont="1"/>
    <xf numFmtId="164" fontId="0" fillId="0" borderId="1" xfId="0" applyNumberFormat="1" applyBorder="1" applyAlignment="1"/>
    <xf numFmtId="9" fontId="0" fillId="0" borderId="0" xfId="17" applyNumberFormat="1" applyFont="1"/>
    <xf numFmtId="9" fontId="0" fillId="0" borderId="0" xfId="17" applyFont="1"/>
    <xf numFmtId="9" fontId="3" fillId="0" borderId="0" xfId="17" applyFont="1"/>
    <xf numFmtId="0" fontId="6" fillId="0" borderId="0" xfId="2" applyFont="1" applyFill="1" applyBorder="1" applyAlignment="1">
      <alignment vertical="center"/>
    </xf>
    <xf numFmtId="0" fontId="5" fillId="0" borderId="0" xfId="2" applyFill="1" applyBorder="1" applyAlignment="1">
      <alignment wrapText="1"/>
    </xf>
    <xf numFmtId="0" fontId="6" fillId="2" borderId="0" xfId="2" applyFont="1" applyFill="1" applyBorder="1" applyAlignment="1">
      <alignment horizontal="center"/>
    </xf>
    <xf numFmtId="165" fontId="12" fillId="0" borderId="0" xfId="2" applyNumberFormat="1" applyFont="1" applyBorder="1"/>
    <xf numFmtId="165" fontId="5" fillId="0" borderId="0" xfId="2" applyNumberFormat="1" applyBorder="1"/>
    <xf numFmtId="0" fontId="7" fillId="0" borderId="0" xfId="2" applyFont="1" applyFill="1" applyBorder="1" applyAlignment="1">
      <alignment vertical="center" wrapText="1"/>
    </xf>
    <xf numFmtId="17" fontId="25" fillId="6" borderId="1" xfId="11" applyNumberFormat="1" applyFont="1" applyFill="1" applyBorder="1" applyAlignment="1">
      <alignment horizontal="center"/>
    </xf>
    <xf numFmtId="165" fontId="0" fillId="0" borderId="1" xfId="0" applyBorder="1" applyAlignment="1">
      <alignment horizontal="center"/>
    </xf>
    <xf numFmtId="166" fontId="5" fillId="0" borderId="0" xfId="19" applyNumberFormat="1" applyFont="1" applyAlignment="1"/>
    <xf numFmtId="166" fontId="6" fillId="0" borderId="1" xfId="14" applyNumberFormat="1" applyFont="1" applyFill="1" applyBorder="1" applyAlignment="1"/>
    <xf numFmtId="165" fontId="0" fillId="0" borderId="18" xfId="0" pivotButton="1" applyBorder="1">
      <alignment vertical="top"/>
    </xf>
    <xf numFmtId="165" fontId="0" fillId="0" borderId="18" xfId="0" applyBorder="1">
      <alignment vertical="top"/>
    </xf>
    <xf numFmtId="164" fontId="0" fillId="0" borderId="18" xfId="0" applyNumberFormat="1" applyBorder="1">
      <alignment vertical="top"/>
    </xf>
    <xf numFmtId="164" fontId="0" fillId="0" borderId="20" xfId="0" applyNumberFormat="1" applyBorder="1">
      <alignment vertical="top"/>
    </xf>
    <xf numFmtId="164" fontId="0" fillId="0" borderId="23" xfId="0" applyNumberFormat="1" applyBorder="1">
      <alignment vertical="top"/>
    </xf>
    <xf numFmtId="165" fontId="0" fillId="0" borderId="5" xfId="0" applyBorder="1">
      <alignment vertical="top"/>
    </xf>
    <xf numFmtId="164" fontId="0" fillId="0" borderId="5" xfId="0" applyNumberFormat="1" applyBorder="1">
      <alignment vertical="top"/>
    </xf>
    <xf numFmtId="164" fontId="0" fillId="0" borderId="0" xfId="0" applyNumberFormat="1">
      <alignment vertical="top"/>
    </xf>
    <xf numFmtId="164" fontId="0" fillId="0" borderId="6" xfId="0" applyNumberFormat="1" applyBorder="1">
      <alignment vertical="top"/>
    </xf>
    <xf numFmtId="165" fontId="0" fillId="0" borderId="24" xfId="0" applyBorder="1">
      <alignment vertical="top"/>
    </xf>
    <xf numFmtId="164" fontId="0" fillId="0" borderId="24" xfId="0" applyNumberFormat="1" applyBorder="1">
      <alignment vertical="top"/>
    </xf>
    <xf numFmtId="164" fontId="0" fillId="0" borderId="25" xfId="0" applyNumberFormat="1" applyBorder="1">
      <alignment vertical="top"/>
    </xf>
    <xf numFmtId="164" fontId="0" fillId="0" borderId="19" xfId="0" applyNumberFormat="1" applyBorder="1">
      <alignment vertical="top"/>
    </xf>
    <xf numFmtId="165" fontId="0" fillId="0" borderId="19" xfId="0" pivotButton="1" applyBorder="1">
      <alignment vertical="top"/>
    </xf>
    <xf numFmtId="164" fontId="0" fillId="0" borderId="18" xfId="0" pivotButton="1" applyNumberFormat="1" applyBorder="1">
      <alignment vertical="top"/>
    </xf>
    <xf numFmtId="164" fontId="0" fillId="0" borderId="21" xfId="0" applyNumberFormat="1" applyBorder="1">
      <alignment vertical="top"/>
    </xf>
    <xf numFmtId="164" fontId="0" fillId="0" borderId="22" xfId="0" applyNumberFormat="1" applyBorder="1">
      <alignment vertical="top"/>
    </xf>
    <xf numFmtId="0" fontId="4" fillId="8" borderId="1" xfId="20" applyFont="1" applyFill="1" applyBorder="1" applyAlignment="1">
      <alignment horizontal="center" vertical="center" wrapText="1"/>
    </xf>
    <xf numFmtId="0" fontId="1" fillId="0" borderId="0" xfId="20"/>
    <xf numFmtId="0" fontId="1" fillId="0" borderId="1" xfId="20" applyBorder="1" applyAlignment="1">
      <alignment horizontal="center"/>
    </xf>
    <xf numFmtId="164" fontId="0" fillId="0" borderId="1" xfId="21" applyNumberFormat="1" applyFont="1" applyFill="1" applyBorder="1" applyAlignment="1"/>
    <xf numFmtId="164" fontId="0" fillId="0" borderId="1" xfId="21" applyNumberFormat="1" applyFont="1" applyBorder="1" applyAlignment="1"/>
    <xf numFmtId="164" fontId="0" fillId="0" borderId="1" xfId="21" applyNumberFormat="1" applyFont="1" applyFill="1" applyBorder="1" applyAlignment="1">
      <alignment horizontal="center"/>
    </xf>
    <xf numFmtId="166" fontId="0" fillId="0" borderId="1" xfId="22" applyNumberFormat="1" applyFont="1" applyBorder="1" applyAlignment="1">
      <alignment horizontal="center"/>
    </xf>
    <xf numFmtId="166" fontId="0" fillId="0" borderId="1" xfId="22" applyNumberFormat="1" applyFont="1" applyFill="1" applyBorder="1" applyAlignment="1"/>
    <xf numFmtId="0" fontId="1" fillId="0" borderId="0" xfId="20" applyAlignment="1">
      <alignment horizontal="center"/>
    </xf>
    <xf numFmtId="164" fontId="0" fillId="0" borderId="0" xfId="21" applyNumberFormat="1" applyFont="1"/>
    <xf numFmtId="0" fontId="30" fillId="13" borderId="1" xfId="20" applyFont="1" applyFill="1" applyBorder="1" applyAlignment="1">
      <alignment horizontal="center" vertical="center" wrapText="1"/>
    </xf>
    <xf numFmtId="0" fontId="31" fillId="13" borderId="1" xfId="20" applyFont="1" applyFill="1" applyBorder="1" applyAlignment="1">
      <alignment horizontal="center" vertical="center" wrapText="1"/>
    </xf>
    <xf numFmtId="166" fontId="32" fillId="0" borderId="1" xfId="20" applyNumberFormat="1" applyFont="1" applyBorder="1" applyAlignment="1">
      <alignment horizontal="center" wrapText="1"/>
    </xf>
    <xf numFmtId="166" fontId="32" fillId="0" borderId="1" xfId="20" applyNumberFormat="1" applyFont="1" applyBorder="1" applyAlignment="1">
      <alignment horizontal="right" vertical="center"/>
    </xf>
    <xf numFmtId="164" fontId="32" fillId="0" borderId="1" xfId="21" applyNumberFormat="1" applyFont="1" applyBorder="1" applyAlignment="1">
      <alignment horizontal="center" vertical="center" wrapText="1"/>
    </xf>
    <xf numFmtId="0" fontId="1" fillId="14" borderId="1" xfId="20" applyFill="1" applyBorder="1"/>
    <xf numFmtId="164" fontId="4" fillId="15" borderId="1" xfId="20" applyNumberFormat="1" applyFont="1" applyFill="1" applyBorder="1"/>
    <xf numFmtId="164" fontId="4" fillId="15" borderId="1" xfId="20" applyNumberFormat="1" applyFont="1" applyFill="1" applyBorder="1" applyAlignment="1">
      <alignment horizontal="right"/>
    </xf>
    <xf numFmtId="165" fontId="35" fillId="0" borderId="0" xfId="23" applyFont="1" applyAlignment="1">
      <alignment vertical="center" readingOrder="1"/>
    </xf>
    <xf numFmtId="164" fontId="0" fillId="14" borderId="1" xfId="21" applyNumberFormat="1" applyFont="1" applyFill="1" applyBorder="1"/>
    <xf numFmtId="164" fontId="4" fillId="15" borderId="1" xfId="21" applyNumberFormat="1" applyFont="1" applyFill="1" applyBorder="1"/>
    <xf numFmtId="166" fontId="0" fillId="0" borderId="0" xfId="21" applyNumberFormat="1" applyFont="1"/>
    <xf numFmtId="9" fontId="0" fillId="14" borderId="1" xfId="22" applyFont="1" applyFill="1" applyBorder="1"/>
    <xf numFmtId="166" fontId="0" fillId="14" borderId="1" xfId="22" applyNumberFormat="1" applyFont="1" applyFill="1" applyBorder="1"/>
    <xf numFmtId="9" fontId="0" fillId="0" borderId="0" xfId="22" applyFont="1"/>
    <xf numFmtId="0" fontId="4" fillId="8" borderId="1" xfId="20" applyFont="1" applyFill="1" applyBorder="1" applyAlignment="1">
      <alignment horizontal="center" vertical="center"/>
    </xf>
    <xf numFmtId="0" fontId="1" fillId="0" borderId="0" xfId="20" applyAlignment="1">
      <alignment horizontal="center" vertical="center"/>
    </xf>
    <xf numFmtId="0" fontId="1" fillId="0" borderId="1" xfId="20" applyNumberFormat="1" applyBorder="1"/>
    <xf numFmtId="0" fontId="1" fillId="0" borderId="0" xfId="20" applyAlignment="1">
      <alignment vertical="center"/>
    </xf>
    <xf numFmtId="0" fontId="1" fillId="0" borderId="1" xfId="20" applyBorder="1" applyAlignment="1">
      <alignment horizontal="center" vertical="center" wrapText="1"/>
    </xf>
    <xf numFmtId="0" fontId="1" fillId="0" borderId="1" xfId="20" applyNumberFormat="1" applyBorder="1" applyAlignment="1">
      <alignment vertical="center"/>
    </xf>
    <xf numFmtId="165" fontId="12" fillId="0" borderId="18" xfId="0" applyFont="1" applyBorder="1" applyAlignment="1"/>
    <xf numFmtId="165" fontId="12" fillId="0" borderId="5" xfId="0" applyFont="1" applyBorder="1" applyAlignment="1"/>
    <xf numFmtId="17" fontId="5" fillId="0" borderId="0" xfId="2" applyNumberFormat="1" applyAlignment="1">
      <alignment horizontal="center"/>
    </xf>
    <xf numFmtId="17" fontId="5" fillId="0" borderId="0" xfId="2" applyNumberFormat="1" applyBorder="1" applyAlignment="1">
      <alignment horizontal="center"/>
    </xf>
    <xf numFmtId="165" fontId="5" fillId="0" borderId="0" xfId="0" applyFont="1" applyAlignment="1">
      <alignment horizontal="left" wrapText="1"/>
    </xf>
    <xf numFmtId="0" fontId="25" fillId="6" borderId="2" xfId="11" applyFont="1" applyFill="1" applyBorder="1" applyAlignment="1">
      <alignment horizontal="center" vertical="center"/>
    </xf>
    <xf numFmtId="0" fontId="25" fillId="6" borderId="4" xfId="11" applyFont="1" applyFill="1" applyBorder="1" applyAlignment="1">
      <alignment horizontal="center" vertical="center"/>
    </xf>
    <xf numFmtId="0" fontId="25" fillId="6" borderId="7" xfId="11" applyFont="1" applyFill="1" applyBorder="1" applyAlignment="1">
      <alignment horizontal="center" vertical="center"/>
    </xf>
    <xf numFmtId="166" fontId="4" fillId="12" borderId="0" xfId="17" applyNumberFormat="1" applyFont="1" applyFill="1" applyBorder="1" applyAlignment="1">
      <alignment horizontal="center" vertical="center" wrapText="1"/>
    </xf>
  </cellXfs>
  <cellStyles count="105">
    <cellStyle name="Comma" xfId="1" builtinId="3"/>
    <cellStyle name="Comma 10" xfId="3"/>
    <cellStyle name="Comma 10 2" xfId="24"/>
    <cellStyle name="Comma 10 3" xfId="25"/>
    <cellStyle name="Comma 10 4" xfId="26"/>
    <cellStyle name="Comma 10 5" xfId="27"/>
    <cellStyle name="Comma 11" xfId="28"/>
    <cellStyle name="Comma 11 2" xfId="29"/>
    <cellStyle name="Comma 12" xfId="30"/>
    <cellStyle name="Comma 13" xfId="31"/>
    <cellStyle name="Comma 13 2" xfId="4"/>
    <cellStyle name="Comma 13 2 2" xfId="32"/>
    <cellStyle name="Comma 14" xfId="33"/>
    <cellStyle name="Comma 15" xfId="21"/>
    <cellStyle name="Comma 2" xfId="5"/>
    <cellStyle name="Comma 2 2" xfId="34"/>
    <cellStyle name="Comma 2 2 2" xfId="6"/>
    <cellStyle name="Comma 2 3" xfId="35"/>
    <cellStyle name="Comma 3" xfId="7"/>
    <cellStyle name="Comma 3 2" xfId="8"/>
    <cellStyle name="Comma 4" xfId="36"/>
    <cellStyle name="Comma 4 2" xfId="37"/>
    <cellStyle name="Comma 5" xfId="38"/>
    <cellStyle name="Comma 5 2" xfId="39"/>
    <cellStyle name="Comma 5 3" xfId="40"/>
    <cellStyle name="Comma 6" xfId="41"/>
    <cellStyle name="Comma 7" xfId="42"/>
    <cellStyle name="Comma 8" xfId="43"/>
    <cellStyle name="Comma 9" xfId="44"/>
    <cellStyle name="Normal" xfId="0" builtinId="0"/>
    <cellStyle name="Normal 10" xfId="45"/>
    <cellStyle name="Normal 11" xfId="46"/>
    <cellStyle name="Normal 12" xfId="47"/>
    <cellStyle name="Normal 12 2" xfId="48"/>
    <cellStyle name="Normal 13" xfId="49"/>
    <cellStyle name="Normal 13 2" xfId="50"/>
    <cellStyle name="Normal 14" xfId="20"/>
    <cellStyle name="Normal 15" xfId="51"/>
    <cellStyle name="Normal 2" xfId="2"/>
    <cellStyle name="Normal 2 2" xfId="52"/>
    <cellStyle name="Normal 2 2 2" xfId="53"/>
    <cellStyle name="Normal 2 2 2 2" xfId="54"/>
    <cellStyle name="Normal 2 2 2 2 2" xfId="55"/>
    <cellStyle name="Normal 2 2 2 2 2 2" xfId="56"/>
    <cellStyle name="Normal 2 2 2 2 2 2 2" xfId="57"/>
    <cellStyle name="Normal 2 2 2 2 2 3" xfId="58"/>
    <cellStyle name="Normal 2 2 2 2 2 3 2" xfId="59"/>
    <cellStyle name="Normal 2 2 2 2 3" xfId="60"/>
    <cellStyle name="Normal 2 2 2 3" xfId="61"/>
    <cellStyle name="Normal 2 2 3" xfId="62"/>
    <cellStyle name="Normal 2 4" xfId="63"/>
    <cellStyle name="Normal 3" xfId="9"/>
    <cellStyle name="Normal 3 2" xfId="64"/>
    <cellStyle name="Normal 3 2 2" xfId="10"/>
    <cellStyle name="Normal 3 2 2 2" xfId="65"/>
    <cellStyle name="Normal 3 2 2 2 2" xfId="66"/>
    <cellStyle name="Normal 3 2 2 3" xfId="67"/>
    <cellStyle name="Normal 3 2 2 4" xfId="68"/>
    <cellStyle name="Normal 3 2 3" xfId="69"/>
    <cellStyle name="Normal 4" xfId="11"/>
    <cellStyle name="Normal 5" xfId="23"/>
    <cellStyle name="Normal 6" xfId="70"/>
    <cellStyle name="Normal 6 2" xfId="71"/>
    <cellStyle name="Normal 7" xfId="72"/>
    <cellStyle name="Normal 7 2" xfId="73"/>
    <cellStyle name="Normal 8" xfId="74"/>
    <cellStyle name="Normal 9" xfId="75"/>
    <cellStyle name="Normal 9 2" xfId="12"/>
    <cellStyle name="Normal 9 2 2" xfId="76"/>
    <cellStyle name="Percent" xfId="19" builtinId="5"/>
    <cellStyle name="Percent 10" xfId="77"/>
    <cellStyle name="Percent 10 2" xfId="78"/>
    <cellStyle name="Percent 10 2 2" xfId="79"/>
    <cellStyle name="Percent 10 3" xfId="80"/>
    <cellStyle name="Percent 11" xfId="81"/>
    <cellStyle name="Percent 12" xfId="82"/>
    <cellStyle name="Percent 13" xfId="83"/>
    <cellStyle name="Percent 13 2" xfId="84"/>
    <cellStyle name="Percent 14" xfId="85"/>
    <cellStyle name="Percent 15" xfId="22"/>
    <cellStyle name="Percent 2" xfId="13"/>
    <cellStyle name="Percent 2 2" xfId="86"/>
    <cellStyle name="Percent 2 2 2" xfId="14"/>
    <cellStyle name="Percent 2 3" xfId="87"/>
    <cellStyle name="Percent 3" xfId="15"/>
    <cellStyle name="Percent 3 2" xfId="88"/>
    <cellStyle name="Percent 3 2 2" xfId="89"/>
    <cellStyle name="Percent 3 2 2 2" xfId="16"/>
    <cellStyle name="Percent 4" xfId="90"/>
    <cellStyle name="Percent 4 2" xfId="91"/>
    <cellStyle name="Percent 4 2 2" xfId="92"/>
    <cellStyle name="Percent 4 2 2 2" xfId="17"/>
    <cellStyle name="Percent 4 2 2 2 2" xfId="93"/>
    <cellStyle name="Percent 4 2 2 2 3" xfId="94"/>
    <cellStyle name="Percent 4 2 2 2 4" xfId="95"/>
    <cellStyle name="Percent 4 2 2 3" xfId="96"/>
    <cellStyle name="Percent 4 2 3" xfId="97"/>
    <cellStyle name="Percent 5" xfId="98"/>
    <cellStyle name="Percent 5 2" xfId="99"/>
    <cellStyle name="Percent 6" xfId="100"/>
    <cellStyle name="Percent 7" xfId="101"/>
    <cellStyle name="Percent 7 2" xfId="102"/>
    <cellStyle name="Percent 8" xfId="103"/>
    <cellStyle name="Percent 9" xfId="104"/>
    <cellStyle name="Style 1" xfId="18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eZRx!$A$3</c:f>
              <c:strCache>
                <c:ptCount val="1"/>
                <c:pt idx="0">
                  <c:v>eZRx Sales</c:v>
                </c:pt>
              </c:strCache>
            </c:strRef>
          </c:tx>
          <c:spPr>
            <a:solidFill>
              <a:srgbClr val="719849"/>
            </a:solidFill>
          </c:spPr>
          <c:invertIfNegative val="0"/>
          <c:cat>
            <c:strRef>
              <c:f>eZRx!$B$1:$J$1</c:f>
              <c:strCache>
                <c:ptCount val="9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</c:strCache>
            </c:strRef>
          </c:cat>
          <c:val>
            <c:numRef>
              <c:f>eZRx!$B$3:$J$3</c:f>
              <c:numCache>
                <c:formatCode>_(* #,##0_);_(* \(#,##0\);_(* "-"??_);_(@_)</c:formatCode>
                <c:ptCount val="9"/>
                <c:pt idx="0">
                  <c:v>3100.7588740740744</c:v>
                </c:pt>
                <c:pt idx="1">
                  <c:v>8297.0878202469139</c:v>
                </c:pt>
                <c:pt idx="2">
                  <c:v>4722.4116128395062</c:v>
                </c:pt>
                <c:pt idx="3">
                  <c:v>12056.826453333333</c:v>
                </c:pt>
                <c:pt idx="4">
                  <c:v>13746.180195555557</c:v>
                </c:pt>
                <c:pt idx="5">
                  <c:v>8971.6380562962968</c:v>
                </c:pt>
                <c:pt idx="6">
                  <c:v>6593.7184237037036</c:v>
                </c:pt>
                <c:pt idx="7">
                  <c:v>16503.101441975308</c:v>
                </c:pt>
                <c:pt idx="8">
                  <c:v>13756.473185185187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axId val="90512768"/>
        <c:axId val="90527232"/>
      </c:barChart>
      <c:lineChart>
        <c:grouping val="standard"/>
        <c:varyColors val="0"/>
        <c:ser>
          <c:idx val="0"/>
          <c:order val="0"/>
          <c:tx>
            <c:strRef>
              <c:f>eZRx!$A$2</c:f>
              <c:strCache>
                <c:ptCount val="1"/>
                <c:pt idx="0">
                  <c:v>Total # of Orders</c:v>
                </c:pt>
              </c:strCache>
            </c:strRef>
          </c:tx>
          <c:spPr>
            <a:ln>
              <a:solidFill>
                <a:srgbClr val="094658"/>
              </a:solidFill>
            </a:ln>
          </c:spPr>
          <c:marker>
            <c:symbol val="none"/>
          </c:marker>
          <c:cat>
            <c:strRef>
              <c:f>eZRx!$B$1:$J$1</c:f>
              <c:strCache>
                <c:ptCount val="9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</c:strCache>
            </c:strRef>
          </c:cat>
          <c:val>
            <c:numRef>
              <c:f>eZRx!$B$2:$J$2</c:f>
              <c:numCache>
                <c:formatCode>_(* #,##0_);_(* \(#,##0\);_(* "-"??_);_(@_)</c:formatCode>
                <c:ptCount val="9"/>
                <c:pt idx="0">
                  <c:v>585</c:v>
                </c:pt>
                <c:pt idx="1">
                  <c:v>2043</c:v>
                </c:pt>
                <c:pt idx="2">
                  <c:v>909</c:v>
                </c:pt>
                <c:pt idx="3">
                  <c:v>2594</c:v>
                </c:pt>
                <c:pt idx="4">
                  <c:v>2828</c:v>
                </c:pt>
                <c:pt idx="5">
                  <c:v>500</c:v>
                </c:pt>
                <c:pt idx="6">
                  <c:v>423</c:v>
                </c:pt>
                <c:pt idx="7">
                  <c:v>2653</c:v>
                </c:pt>
                <c:pt idx="8">
                  <c:v>1903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36480"/>
        <c:axId val="90528768"/>
      </c:lineChart>
      <c:catAx>
        <c:axId val="905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0527232"/>
        <c:crosses val="autoZero"/>
        <c:auto val="1"/>
        <c:lblAlgn val="ctr"/>
        <c:lblOffset val="100"/>
        <c:noMultiLvlLbl val="0"/>
      </c:catAx>
      <c:valAx>
        <c:axId val="90527232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90512768"/>
        <c:crosses val="autoZero"/>
        <c:crossBetween val="between"/>
      </c:valAx>
      <c:valAx>
        <c:axId val="9052876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91636480"/>
        <c:crosses val="max"/>
        <c:crossBetween val="between"/>
      </c:valAx>
      <c:catAx>
        <c:axId val="9163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905287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eZRx</a:t>
            </a:r>
            <a:r>
              <a:rPr lang="en-US" baseline="0"/>
              <a:t> customers (as of 12May'16)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027179009511706E-2"/>
          <c:y val="0.16532834910787667"/>
          <c:w val="0.87402222759608372"/>
          <c:h val="0.750322649062806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77577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40.2%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20.6%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13.3%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8.2%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3.6%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2.5%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1.7%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1.3%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236302515030329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2.8%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 0.0%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 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 0.1%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 0.0%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 0.1%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 0.1%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 0.1%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 0.0%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 0.0%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Frequency!$B$1:$L$1</c:f>
              <c:strCache>
                <c:ptCount val="11"/>
                <c:pt idx="0">
                  <c:v> 1 </c:v>
                </c:pt>
                <c:pt idx="1">
                  <c:v> 2 </c:v>
                </c:pt>
                <c:pt idx="2">
                  <c:v> 3 </c:v>
                </c:pt>
                <c:pt idx="3">
                  <c:v> 4 </c:v>
                </c:pt>
                <c:pt idx="4">
                  <c:v> 5 </c:v>
                </c:pt>
                <c:pt idx="5">
                  <c:v> 6 </c:v>
                </c:pt>
                <c:pt idx="6">
                  <c:v> 7 </c:v>
                </c:pt>
                <c:pt idx="7">
                  <c:v> 8 </c:v>
                </c:pt>
                <c:pt idx="8">
                  <c:v> 9 </c:v>
                </c:pt>
                <c:pt idx="9">
                  <c:v> 10 </c:v>
                </c:pt>
                <c:pt idx="10">
                  <c:v>&gt;10</c:v>
                </c:pt>
              </c:strCache>
            </c:strRef>
          </c:cat>
          <c:val>
            <c:numRef>
              <c:f>Frequency!$B$2:$L$2</c:f>
              <c:numCache>
                <c:formatCode>_(* #,##0_);_(* \(#,##0\);_(* "-"??_);_(@_)</c:formatCode>
                <c:ptCount val="11"/>
                <c:pt idx="0">
                  <c:v>1662</c:v>
                </c:pt>
                <c:pt idx="1">
                  <c:v>853</c:v>
                </c:pt>
                <c:pt idx="2">
                  <c:v>551</c:v>
                </c:pt>
                <c:pt idx="3">
                  <c:v>339</c:v>
                </c:pt>
                <c:pt idx="4">
                  <c:v>215</c:v>
                </c:pt>
                <c:pt idx="5">
                  <c:v>147</c:v>
                </c:pt>
                <c:pt idx="6">
                  <c:v>102</c:v>
                </c:pt>
                <c:pt idx="7">
                  <c:v>72</c:v>
                </c:pt>
                <c:pt idx="8">
                  <c:v>52</c:v>
                </c:pt>
                <c:pt idx="9">
                  <c:v>30</c:v>
                </c:pt>
                <c:pt idx="10">
                  <c:v>116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655424"/>
        <c:axId val="95945856"/>
      </c:barChart>
      <c:catAx>
        <c:axId val="9565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93123681575354345"/>
              <c:y val="0.93870367619794604"/>
            </c:manualLayout>
          </c:layout>
          <c:overlay val="0"/>
        </c:title>
        <c:majorTickMark val="out"/>
        <c:minorTickMark val="none"/>
        <c:tickLblPos val="nextTo"/>
        <c:crossAx val="95945856"/>
        <c:crosses val="autoZero"/>
        <c:auto val="1"/>
        <c:lblAlgn val="ctr"/>
        <c:lblOffset val="100"/>
        <c:noMultiLvlLbl val="0"/>
      </c:catAx>
      <c:valAx>
        <c:axId val="959458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cust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134115802656014E-2"/>
              <c:y val="8.3915533285612021E-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9565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eZRx</a:t>
            </a:r>
            <a:r>
              <a:rPr lang="en-US" baseline="0"/>
              <a:t> orders by week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4148591855465921E-2"/>
          <c:y val="0.13949485973657108"/>
          <c:w val="0.9313115308439206"/>
          <c:h val="0.759105162778049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'Frequency per week'!$A$27</c:f>
              <c:strCache>
                <c:ptCount val="1"/>
                <c:pt idx="0">
                  <c:v>Twice</c:v>
                </c:pt>
              </c:strCache>
            </c:strRef>
          </c:tx>
          <c:spPr>
            <a:solidFill>
              <a:srgbClr val="094658"/>
            </a:solidFill>
          </c:spPr>
          <c:invertIfNegative val="0"/>
          <c:cat>
            <c:strRef>
              <c:f>'Frequency per week'!$B$26:$AN$26</c:f>
              <c:strCache>
                <c:ptCount val="3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  <c:pt idx="12">
                  <c:v>Week13</c:v>
                </c:pt>
                <c:pt idx="13">
                  <c:v>Week14</c:v>
                </c:pt>
                <c:pt idx="14">
                  <c:v>Week15</c:v>
                </c:pt>
                <c:pt idx="15">
                  <c:v>Week16</c:v>
                </c:pt>
                <c:pt idx="16">
                  <c:v>Week17</c:v>
                </c:pt>
                <c:pt idx="17">
                  <c:v>Week18</c:v>
                </c:pt>
                <c:pt idx="18">
                  <c:v>Week19</c:v>
                </c:pt>
                <c:pt idx="19">
                  <c:v>Week20</c:v>
                </c:pt>
                <c:pt idx="20">
                  <c:v>Week21</c:v>
                </c:pt>
                <c:pt idx="21">
                  <c:v>Week22</c:v>
                </c:pt>
                <c:pt idx="22">
                  <c:v>Week23</c:v>
                </c:pt>
                <c:pt idx="23">
                  <c:v>Week24</c:v>
                </c:pt>
                <c:pt idx="24">
                  <c:v>Week25</c:v>
                </c:pt>
                <c:pt idx="25">
                  <c:v>Week26</c:v>
                </c:pt>
                <c:pt idx="26">
                  <c:v>Week27</c:v>
                </c:pt>
                <c:pt idx="27">
                  <c:v>Week28</c:v>
                </c:pt>
                <c:pt idx="28">
                  <c:v>Week29</c:v>
                </c:pt>
                <c:pt idx="29">
                  <c:v>Week30</c:v>
                </c:pt>
                <c:pt idx="30">
                  <c:v>Week31</c:v>
                </c:pt>
                <c:pt idx="31">
                  <c:v>Week32</c:v>
                </c:pt>
                <c:pt idx="32">
                  <c:v>Week33</c:v>
                </c:pt>
                <c:pt idx="33">
                  <c:v>Week34</c:v>
                </c:pt>
                <c:pt idx="34">
                  <c:v>Week35</c:v>
                </c:pt>
                <c:pt idx="35">
                  <c:v>Week36</c:v>
                </c:pt>
                <c:pt idx="36">
                  <c:v>Week37</c:v>
                </c:pt>
                <c:pt idx="37">
                  <c:v>Week38</c:v>
                </c:pt>
                <c:pt idx="38">
                  <c:v>Week39</c:v>
                </c:pt>
              </c:strCache>
            </c:strRef>
          </c:cat>
          <c:val>
            <c:numRef>
              <c:f>'Frequency per week'!$B$27:$AN$27</c:f>
              <c:numCache>
                <c:formatCode>General</c:formatCode>
                <c:ptCount val="39"/>
                <c:pt idx="0">
                  <c:v>7</c:v>
                </c:pt>
                <c:pt idx="1">
                  <c:v>12</c:v>
                </c:pt>
                <c:pt idx="2">
                  <c:v>4</c:v>
                </c:pt>
                <c:pt idx="3">
                  <c:v>28</c:v>
                </c:pt>
                <c:pt idx="4">
                  <c:v>49</c:v>
                </c:pt>
                <c:pt idx="5">
                  <c:v>60</c:v>
                </c:pt>
                <c:pt idx="6">
                  <c:v>65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13</c:v>
                </c:pt>
                <c:pt idx="11">
                  <c:v>47</c:v>
                </c:pt>
                <c:pt idx="12">
                  <c:v>87</c:v>
                </c:pt>
                <c:pt idx="13">
                  <c:v>57</c:v>
                </c:pt>
                <c:pt idx="14">
                  <c:v>81</c:v>
                </c:pt>
                <c:pt idx="15">
                  <c:v>48</c:v>
                </c:pt>
                <c:pt idx="16">
                  <c:v>52</c:v>
                </c:pt>
                <c:pt idx="17">
                  <c:v>90</c:v>
                </c:pt>
                <c:pt idx="18">
                  <c:v>105</c:v>
                </c:pt>
                <c:pt idx="19">
                  <c:v>59</c:v>
                </c:pt>
                <c:pt idx="20">
                  <c:v>10</c:v>
                </c:pt>
                <c:pt idx="21">
                  <c:v>5</c:v>
                </c:pt>
                <c:pt idx="22">
                  <c:v>10</c:v>
                </c:pt>
                <c:pt idx="23">
                  <c:v>8</c:v>
                </c:pt>
                <c:pt idx="24">
                  <c:v>8</c:v>
                </c:pt>
                <c:pt idx="25">
                  <c:v>3</c:v>
                </c:pt>
                <c:pt idx="26">
                  <c:v>9</c:v>
                </c:pt>
                <c:pt idx="27">
                  <c:v>11</c:v>
                </c:pt>
                <c:pt idx="28">
                  <c:v>14</c:v>
                </c:pt>
                <c:pt idx="29">
                  <c:v>40</c:v>
                </c:pt>
                <c:pt idx="30">
                  <c:v>59</c:v>
                </c:pt>
                <c:pt idx="31">
                  <c:v>143</c:v>
                </c:pt>
                <c:pt idx="32">
                  <c:v>132</c:v>
                </c:pt>
                <c:pt idx="33">
                  <c:v>14</c:v>
                </c:pt>
                <c:pt idx="34">
                  <c:v>17</c:v>
                </c:pt>
                <c:pt idx="35">
                  <c:v>34</c:v>
                </c:pt>
                <c:pt idx="36">
                  <c:v>42</c:v>
                </c:pt>
                <c:pt idx="37">
                  <c:v>23</c:v>
                </c:pt>
                <c:pt idx="38">
                  <c:v>95</c:v>
                </c:pt>
              </c:numCache>
            </c:numRef>
          </c:val>
        </c:ser>
        <c:ser>
          <c:idx val="2"/>
          <c:order val="1"/>
          <c:tx>
            <c:strRef>
              <c:f>'Frequency per week'!$A$28</c:f>
              <c:strCache>
                <c:ptCount val="1"/>
                <c:pt idx="0">
                  <c:v>Three times</c:v>
                </c:pt>
              </c:strCache>
            </c:strRef>
          </c:tx>
          <c:spPr>
            <a:solidFill>
              <a:srgbClr val="719849"/>
            </a:solidFill>
          </c:spPr>
          <c:invertIfNegative val="0"/>
          <c:cat>
            <c:strRef>
              <c:f>'Frequency per week'!$B$26:$AN$26</c:f>
              <c:strCache>
                <c:ptCount val="3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  <c:pt idx="12">
                  <c:v>Week13</c:v>
                </c:pt>
                <c:pt idx="13">
                  <c:v>Week14</c:v>
                </c:pt>
                <c:pt idx="14">
                  <c:v>Week15</c:v>
                </c:pt>
                <c:pt idx="15">
                  <c:v>Week16</c:v>
                </c:pt>
                <c:pt idx="16">
                  <c:v>Week17</c:v>
                </c:pt>
                <c:pt idx="17">
                  <c:v>Week18</c:v>
                </c:pt>
                <c:pt idx="18">
                  <c:v>Week19</c:v>
                </c:pt>
                <c:pt idx="19">
                  <c:v>Week20</c:v>
                </c:pt>
                <c:pt idx="20">
                  <c:v>Week21</c:v>
                </c:pt>
                <c:pt idx="21">
                  <c:v>Week22</c:v>
                </c:pt>
                <c:pt idx="22">
                  <c:v>Week23</c:v>
                </c:pt>
                <c:pt idx="23">
                  <c:v>Week24</c:v>
                </c:pt>
                <c:pt idx="24">
                  <c:v>Week25</c:v>
                </c:pt>
                <c:pt idx="25">
                  <c:v>Week26</c:v>
                </c:pt>
                <c:pt idx="26">
                  <c:v>Week27</c:v>
                </c:pt>
                <c:pt idx="27">
                  <c:v>Week28</c:v>
                </c:pt>
                <c:pt idx="28">
                  <c:v>Week29</c:v>
                </c:pt>
                <c:pt idx="29">
                  <c:v>Week30</c:v>
                </c:pt>
                <c:pt idx="30">
                  <c:v>Week31</c:v>
                </c:pt>
                <c:pt idx="31">
                  <c:v>Week32</c:v>
                </c:pt>
                <c:pt idx="32">
                  <c:v>Week33</c:v>
                </c:pt>
                <c:pt idx="33">
                  <c:v>Week34</c:v>
                </c:pt>
                <c:pt idx="34">
                  <c:v>Week35</c:v>
                </c:pt>
                <c:pt idx="35">
                  <c:v>Week36</c:v>
                </c:pt>
                <c:pt idx="36">
                  <c:v>Week37</c:v>
                </c:pt>
                <c:pt idx="37">
                  <c:v>Week38</c:v>
                </c:pt>
                <c:pt idx="38">
                  <c:v>Week39</c:v>
                </c:pt>
              </c:strCache>
            </c:strRef>
          </c:cat>
          <c:val>
            <c:numRef>
              <c:f>'Frequency per week'!$B$28:$AN$28</c:f>
              <c:numCache>
                <c:formatCode>General</c:formatCode>
                <c:ptCount val="39"/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13</c:v>
                </c:pt>
                <c:pt idx="12">
                  <c:v>29</c:v>
                </c:pt>
                <c:pt idx="13">
                  <c:v>21</c:v>
                </c:pt>
                <c:pt idx="14">
                  <c:v>43</c:v>
                </c:pt>
                <c:pt idx="15">
                  <c:v>21</c:v>
                </c:pt>
                <c:pt idx="16">
                  <c:v>16</c:v>
                </c:pt>
                <c:pt idx="17">
                  <c:v>20</c:v>
                </c:pt>
                <c:pt idx="18">
                  <c:v>20</c:v>
                </c:pt>
                <c:pt idx="19">
                  <c:v>24</c:v>
                </c:pt>
                <c:pt idx="20">
                  <c:v>7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9</c:v>
                </c:pt>
                <c:pt idx="29">
                  <c:v>16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</c:v>
                </c:pt>
                <c:pt idx="34">
                  <c:v>10</c:v>
                </c:pt>
                <c:pt idx="35">
                  <c:v>8</c:v>
                </c:pt>
                <c:pt idx="36">
                  <c:v>9</c:v>
                </c:pt>
                <c:pt idx="37">
                  <c:v>6</c:v>
                </c:pt>
                <c:pt idx="38">
                  <c:v>14</c:v>
                </c:pt>
              </c:numCache>
            </c:numRef>
          </c:val>
        </c:ser>
        <c:ser>
          <c:idx val="3"/>
          <c:order val="2"/>
          <c:tx>
            <c:strRef>
              <c:f>'Frequency per week'!$A$29</c:f>
              <c:strCache>
                <c:ptCount val="1"/>
                <c:pt idx="0">
                  <c:v>Four times and above</c:v>
                </c:pt>
              </c:strCache>
            </c:strRef>
          </c:tx>
          <c:spPr>
            <a:solidFill>
              <a:srgbClr val="4D4D4D"/>
            </a:solidFill>
          </c:spPr>
          <c:invertIfNegative val="0"/>
          <c:cat>
            <c:strRef>
              <c:f>'Frequency per week'!$B$26:$AN$26</c:f>
              <c:strCache>
                <c:ptCount val="3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  <c:pt idx="12">
                  <c:v>Week13</c:v>
                </c:pt>
                <c:pt idx="13">
                  <c:v>Week14</c:v>
                </c:pt>
                <c:pt idx="14">
                  <c:v>Week15</c:v>
                </c:pt>
                <c:pt idx="15">
                  <c:v>Week16</c:v>
                </c:pt>
                <c:pt idx="16">
                  <c:v>Week17</c:v>
                </c:pt>
                <c:pt idx="17">
                  <c:v>Week18</c:v>
                </c:pt>
                <c:pt idx="18">
                  <c:v>Week19</c:v>
                </c:pt>
                <c:pt idx="19">
                  <c:v>Week20</c:v>
                </c:pt>
                <c:pt idx="20">
                  <c:v>Week21</c:v>
                </c:pt>
                <c:pt idx="21">
                  <c:v>Week22</c:v>
                </c:pt>
                <c:pt idx="22">
                  <c:v>Week23</c:v>
                </c:pt>
                <c:pt idx="23">
                  <c:v>Week24</c:v>
                </c:pt>
                <c:pt idx="24">
                  <c:v>Week25</c:v>
                </c:pt>
                <c:pt idx="25">
                  <c:v>Week26</c:v>
                </c:pt>
                <c:pt idx="26">
                  <c:v>Week27</c:v>
                </c:pt>
                <c:pt idx="27">
                  <c:v>Week28</c:v>
                </c:pt>
                <c:pt idx="28">
                  <c:v>Week29</c:v>
                </c:pt>
                <c:pt idx="29">
                  <c:v>Week30</c:v>
                </c:pt>
                <c:pt idx="30">
                  <c:v>Week31</c:v>
                </c:pt>
                <c:pt idx="31">
                  <c:v>Week32</c:v>
                </c:pt>
                <c:pt idx="32">
                  <c:v>Week33</c:v>
                </c:pt>
                <c:pt idx="33">
                  <c:v>Week34</c:v>
                </c:pt>
                <c:pt idx="34">
                  <c:v>Week35</c:v>
                </c:pt>
                <c:pt idx="35">
                  <c:v>Week36</c:v>
                </c:pt>
                <c:pt idx="36">
                  <c:v>Week37</c:v>
                </c:pt>
                <c:pt idx="37">
                  <c:v>Week38</c:v>
                </c:pt>
                <c:pt idx="38">
                  <c:v>Week39</c:v>
                </c:pt>
              </c:strCache>
            </c:strRef>
          </c:cat>
          <c:val>
            <c:numRef>
              <c:f>'Frequency per week'!$B$29:$AN$29</c:f>
              <c:numCache>
                <c:formatCode>General</c:formatCode>
                <c:ptCount val="39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27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15</c:v>
                </c:pt>
                <c:pt idx="19">
                  <c:v>18</c:v>
                </c:pt>
                <c:pt idx="20">
                  <c:v>5</c:v>
                </c:pt>
                <c:pt idx="21">
                  <c:v>13</c:v>
                </c:pt>
                <c:pt idx="22">
                  <c:v>10</c:v>
                </c:pt>
                <c:pt idx="23">
                  <c:v>10</c:v>
                </c:pt>
                <c:pt idx="24">
                  <c:v>14</c:v>
                </c:pt>
                <c:pt idx="25">
                  <c:v>1</c:v>
                </c:pt>
                <c:pt idx="26">
                  <c:v>9</c:v>
                </c:pt>
                <c:pt idx="27">
                  <c:v>15</c:v>
                </c:pt>
                <c:pt idx="28">
                  <c:v>11</c:v>
                </c:pt>
                <c:pt idx="29">
                  <c:v>15</c:v>
                </c:pt>
                <c:pt idx="30">
                  <c:v>17</c:v>
                </c:pt>
                <c:pt idx="31">
                  <c:v>13</c:v>
                </c:pt>
                <c:pt idx="32">
                  <c:v>13</c:v>
                </c:pt>
                <c:pt idx="33">
                  <c:v>11</c:v>
                </c:pt>
                <c:pt idx="34">
                  <c:v>8</c:v>
                </c:pt>
                <c:pt idx="35">
                  <c:v>11</c:v>
                </c:pt>
                <c:pt idx="36">
                  <c:v>16</c:v>
                </c:pt>
                <c:pt idx="37">
                  <c:v>5</c:v>
                </c:pt>
                <c:pt idx="38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78624"/>
        <c:axId val="90380160"/>
      </c:barChart>
      <c:catAx>
        <c:axId val="903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0380160"/>
        <c:crosses val="autoZero"/>
        <c:auto val="1"/>
        <c:lblAlgn val="ctr"/>
        <c:lblOffset val="100"/>
        <c:noMultiLvlLbl val="0"/>
      </c:catAx>
      <c:valAx>
        <c:axId val="90380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cust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719836400817996E-3"/>
              <c:y val="5.61651742353640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3786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432259311144391"/>
          <c:y val="8.5361439474499881E-2"/>
          <c:w val="0.33204536517946481"/>
          <c:h val="3.90454236946944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107156</xdr:colOff>
      <xdr:row>2</xdr:row>
      <xdr:rowOff>11906</xdr:rowOff>
    </xdr:from>
    <xdr:to>
      <xdr:col>21</xdr:col>
      <xdr:colOff>345281</xdr:colOff>
      <xdr:row>21</xdr:row>
      <xdr:rowOff>178594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29630</xdr:colOff>
      <xdr:row>4</xdr:row>
      <xdr:rowOff>39160</xdr:rowOff>
    </xdr:from>
    <xdr:to>
      <xdr:col>17</xdr:col>
      <xdr:colOff>126999</xdr:colOff>
      <xdr:row>28</xdr:row>
      <xdr:rowOff>74084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71434</xdr:colOff>
      <xdr:row>0</xdr:row>
      <xdr:rowOff>0</xdr:rowOff>
    </xdr:from>
    <xdr:to>
      <xdr:col>67</xdr:col>
      <xdr:colOff>416719</xdr:colOff>
      <xdr:row>28</xdr:row>
      <xdr:rowOff>309563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guyen, Thi Thanh Nhan" refreshedDate="42510.45366712963" createdVersion="4" refreshedVersion="4" minRefreshableVersion="3" recordCount="332">
  <cacheSource type="worksheet">
    <worksheetSource ref="A1:E333" sheet="top PRN"/>
  </cacheSource>
  <cacheFields count="5">
    <cacheField name="Year" numFmtId="165">
      <sharedItems count="2">
        <s v="2015"/>
        <s v="2016"/>
      </sharedItems>
    </cacheField>
    <cacheField name="Period" numFmtId="164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aster PRN" numFmtId="165">
      <sharedItems/>
    </cacheField>
    <cacheField name="Master PRN1" numFmtId="165">
      <sharedItems count="39">
        <s v="A02"/>
        <s v="A05"/>
        <s v="A06"/>
        <s v="M09"/>
        <s v="A12"/>
        <s v="A14"/>
        <s v="A15"/>
        <s v="A17"/>
        <s v="B01"/>
        <s v="B04"/>
        <s v="B06"/>
        <s v="B07"/>
        <s v="D01"/>
        <s v="E05"/>
        <s v="F02"/>
        <s v="G03"/>
        <s v="G07"/>
        <s v="H02"/>
        <s v="J04"/>
        <s v="J05"/>
        <s v="L01"/>
        <s v="M03"/>
        <s v="M04"/>
        <s v="M07"/>
        <s v="N12"/>
        <s v="N13"/>
        <s v="N15"/>
        <s v="N16"/>
        <s v="P04"/>
        <s v="P07"/>
        <s v="P09"/>
        <s v="S13"/>
        <s v="S27"/>
        <s v="T01"/>
        <s v="U05"/>
        <s v="N18"/>
        <s v="N21"/>
        <s v="E04"/>
        <s v="Menarini" u="1"/>
      </sharedItems>
    </cacheField>
    <cacheField name="Value" numFmtId="164">
      <sharedItems containsSemiMixedTypes="0" containsString="0" containsNumber="1" minValue="-43666.532177777779" maxValue="11444363.976622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">
  <r>
    <x v="0"/>
    <x v="0"/>
    <s v="A02"/>
    <x v="0"/>
    <n v="504715.87093333335"/>
  </r>
  <r>
    <x v="0"/>
    <x v="0"/>
    <s v="A05"/>
    <x v="1"/>
    <n v="805536.18804444443"/>
  </r>
  <r>
    <x v="0"/>
    <x v="0"/>
    <s v="A06"/>
    <x v="2"/>
    <n v="7455.36"/>
  </r>
  <r>
    <x v="0"/>
    <x v="0"/>
    <s v="A09"/>
    <x v="3"/>
    <n v="10888.888888888889"/>
  </r>
  <r>
    <x v="0"/>
    <x v="0"/>
    <s v="A12"/>
    <x v="4"/>
    <n v="5092503.0086666662"/>
  </r>
  <r>
    <x v="0"/>
    <x v="0"/>
    <s v="A14"/>
    <x v="5"/>
    <n v="514903.5962222222"/>
  </r>
  <r>
    <x v="0"/>
    <x v="0"/>
    <s v="A15"/>
    <x v="6"/>
    <n v="44265.799822222223"/>
  </r>
  <r>
    <x v="0"/>
    <x v="0"/>
    <s v="A17"/>
    <x v="7"/>
    <n v="9677.2833777777778"/>
  </r>
  <r>
    <x v="0"/>
    <x v="0"/>
    <s v="B01"/>
    <x v="8"/>
    <n v="3412644.7114222222"/>
  </r>
  <r>
    <x v="0"/>
    <x v="0"/>
    <s v="B04"/>
    <x v="9"/>
    <n v="1655749.5803111112"/>
  </r>
  <r>
    <x v="0"/>
    <x v="0"/>
    <s v="B05"/>
    <x v="3"/>
    <n v="9865.4082666666673"/>
  </r>
  <r>
    <x v="0"/>
    <x v="0"/>
    <s v="B06"/>
    <x v="10"/>
    <n v="1861374.9567555555"/>
  </r>
  <r>
    <x v="0"/>
    <x v="0"/>
    <s v="B07"/>
    <x v="11"/>
    <n v="656238.24933333334"/>
  </r>
  <r>
    <x v="0"/>
    <x v="0"/>
    <s v="D01"/>
    <x v="12"/>
    <n v="102952.74688888888"/>
  </r>
  <r>
    <x v="0"/>
    <x v="0"/>
    <s v="E04"/>
    <x v="3"/>
    <n v="1257.7016000000001"/>
  </r>
  <r>
    <x v="0"/>
    <x v="0"/>
    <s v="E05"/>
    <x v="13"/>
    <n v="46311.662755555553"/>
  </r>
  <r>
    <x v="0"/>
    <x v="0"/>
    <s v="F02"/>
    <x v="14"/>
    <n v="1141171.6504444445"/>
  </r>
  <r>
    <x v="0"/>
    <x v="0"/>
    <s v="G03"/>
    <x v="15"/>
    <n v="6308630.0021333331"/>
  </r>
  <r>
    <x v="0"/>
    <x v="0"/>
    <s v="G04"/>
    <x v="3"/>
    <n v="199891.48915555555"/>
  </r>
  <r>
    <x v="0"/>
    <x v="0"/>
    <s v="G06"/>
    <x v="3"/>
    <n v="132528.89168888889"/>
  </r>
  <r>
    <x v="0"/>
    <x v="0"/>
    <s v="G07"/>
    <x v="16"/>
    <n v="13527.762577777778"/>
  </r>
  <r>
    <x v="0"/>
    <x v="0"/>
    <s v="H02"/>
    <x v="17"/>
    <n v="26158.78391111111"/>
  </r>
  <r>
    <x v="0"/>
    <x v="0"/>
    <s v="I01"/>
    <x v="3"/>
    <n v="444386.92422222224"/>
  </r>
  <r>
    <x v="0"/>
    <x v="0"/>
    <s v="I02"/>
    <x v="3"/>
    <n v="2495.2388444444446"/>
  </r>
  <r>
    <x v="0"/>
    <x v="0"/>
    <s v="J04"/>
    <x v="18"/>
    <n v="17525.09"/>
  </r>
  <r>
    <x v="0"/>
    <x v="0"/>
    <s v="J05"/>
    <x v="19"/>
    <n v="111779.78635555555"/>
  </r>
  <r>
    <x v="0"/>
    <x v="0"/>
    <s v="K01"/>
    <x v="3"/>
    <n v="85692.084666666662"/>
  </r>
  <r>
    <x v="0"/>
    <x v="0"/>
    <s v="L01"/>
    <x v="20"/>
    <n v="219717.42422222221"/>
  </r>
  <r>
    <x v="0"/>
    <x v="0"/>
    <s v="M03"/>
    <x v="21"/>
    <n v="40.635022222222226"/>
  </r>
  <r>
    <x v="0"/>
    <x v="0"/>
    <s v="M04"/>
    <x v="22"/>
    <n v="1968918.8085777778"/>
  </r>
  <r>
    <x v="0"/>
    <x v="0"/>
    <s v="M07"/>
    <x v="23"/>
    <n v="5297564.5771555556"/>
  </r>
  <r>
    <x v="0"/>
    <x v="0"/>
    <s v="M09"/>
    <x v="3"/>
    <n v="213989.97884444444"/>
  </r>
  <r>
    <x v="0"/>
    <x v="0"/>
    <s v="N12"/>
    <x v="24"/>
    <n v="111820.06737777778"/>
  </r>
  <r>
    <x v="0"/>
    <x v="0"/>
    <s v="N13"/>
    <x v="25"/>
    <n v="264443.33093333332"/>
  </r>
  <r>
    <x v="0"/>
    <x v="0"/>
    <s v="N15"/>
    <x v="26"/>
    <n v="1943183.2084888888"/>
  </r>
  <r>
    <x v="0"/>
    <x v="0"/>
    <s v="N16"/>
    <x v="27"/>
    <n v="232687.83644444443"/>
  </r>
  <r>
    <x v="0"/>
    <x v="0"/>
    <s v="P04"/>
    <x v="28"/>
    <n v="4363197.7707111109"/>
  </r>
  <r>
    <x v="0"/>
    <x v="0"/>
    <s v="P07"/>
    <x v="29"/>
    <n v="695258.95306666661"/>
  </r>
  <r>
    <x v="0"/>
    <x v="0"/>
    <s v="P09"/>
    <x v="30"/>
    <n v="99300.965422222216"/>
  </r>
  <r>
    <x v="0"/>
    <x v="0"/>
    <s v="S13"/>
    <x v="31"/>
    <n v="3634894.3760888889"/>
  </r>
  <r>
    <x v="0"/>
    <x v="0"/>
    <s v="S27"/>
    <x v="32"/>
    <n v="234409.09173333333"/>
  </r>
  <r>
    <x v="0"/>
    <x v="0"/>
    <s v="T01"/>
    <x v="33"/>
    <n v="137375.01582222222"/>
  </r>
  <r>
    <x v="0"/>
    <x v="0"/>
    <s v="U05"/>
    <x v="34"/>
    <n v="431975.44635555556"/>
  </r>
  <r>
    <x v="0"/>
    <x v="1"/>
    <s v="A02"/>
    <x v="0"/>
    <n v="424427.78586666664"/>
  </r>
  <r>
    <x v="0"/>
    <x v="1"/>
    <s v="A05"/>
    <x v="1"/>
    <n v="1324136.2946666668"/>
  </r>
  <r>
    <x v="0"/>
    <x v="1"/>
    <s v="A06"/>
    <x v="2"/>
    <n v="3230.6559999999999"/>
  </r>
  <r>
    <x v="0"/>
    <x v="1"/>
    <s v="A09"/>
    <x v="3"/>
    <n v="6222.2222222222226"/>
  </r>
  <r>
    <x v="0"/>
    <x v="1"/>
    <s v="A12"/>
    <x v="4"/>
    <n v="4313054.1333777774"/>
  </r>
  <r>
    <x v="0"/>
    <x v="1"/>
    <s v="A14"/>
    <x v="5"/>
    <n v="482460.20066666667"/>
  </r>
  <r>
    <x v="0"/>
    <x v="1"/>
    <s v="A15"/>
    <x v="6"/>
    <n v="13695.517377777778"/>
  </r>
  <r>
    <x v="0"/>
    <x v="1"/>
    <s v="A17"/>
    <x v="7"/>
    <n v="-43666.532177777779"/>
  </r>
  <r>
    <x v="0"/>
    <x v="1"/>
    <s v="B01"/>
    <x v="8"/>
    <n v="2952933.8188444446"/>
  </r>
  <r>
    <x v="0"/>
    <x v="1"/>
    <s v="B04"/>
    <x v="9"/>
    <n v="788572.74511111109"/>
  </r>
  <r>
    <x v="0"/>
    <x v="1"/>
    <s v="B05"/>
    <x v="3"/>
    <n v="7487.1110666666664"/>
  </r>
  <r>
    <x v="0"/>
    <x v="1"/>
    <s v="B06"/>
    <x v="10"/>
    <n v="1497390.3840000001"/>
  </r>
  <r>
    <x v="0"/>
    <x v="1"/>
    <s v="B07"/>
    <x v="11"/>
    <n v="635941.64839999995"/>
  </r>
  <r>
    <x v="0"/>
    <x v="1"/>
    <s v="D01"/>
    <x v="12"/>
    <n v="78402.970311111116"/>
  </r>
  <r>
    <x v="0"/>
    <x v="1"/>
    <s v="E04"/>
    <x v="3"/>
    <n v="57.168266666666668"/>
  </r>
  <r>
    <x v="0"/>
    <x v="1"/>
    <s v="E05"/>
    <x v="13"/>
    <n v="99521.144488888895"/>
  </r>
  <r>
    <x v="0"/>
    <x v="1"/>
    <s v="F02"/>
    <x v="14"/>
    <n v="1016049.8052888889"/>
  </r>
  <r>
    <x v="0"/>
    <x v="1"/>
    <s v="G03"/>
    <x v="15"/>
    <n v="5916190.2767555555"/>
  </r>
  <r>
    <x v="0"/>
    <x v="1"/>
    <s v="G04"/>
    <x v="3"/>
    <n v="341285.46342222224"/>
  </r>
  <r>
    <x v="0"/>
    <x v="1"/>
    <s v="G06"/>
    <x v="3"/>
    <n v="68965.892666666667"/>
  </r>
  <r>
    <x v="0"/>
    <x v="1"/>
    <s v="G07"/>
    <x v="16"/>
    <n v="10504.430444444444"/>
  </r>
  <r>
    <x v="0"/>
    <x v="1"/>
    <s v="H02"/>
    <x v="17"/>
    <n v="7122.8566666666666"/>
  </r>
  <r>
    <x v="0"/>
    <x v="1"/>
    <s v="I01"/>
    <x v="3"/>
    <n v="456802.83742222225"/>
  </r>
  <r>
    <x v="0"/>
    <x v="1"/>
    <s v="I02"/>
    <x v="3"/>
    <n v="1940.7417777777778"/>
  </r>
  <r>
    <x v="0"/>
    <x v="1"/>
    <s v="J04"/>
    <x v="18"/>
    <n v="29351.170977777776"/>
  </r>
  <r>
    <x v="0"/>
    <x v="1"/>
    <s v="J05"/>
    <x v="19"/>
    <n v="127277.63155555555"/>
  </r>
  <r>
    <x v="0"/>
    <x v="1"/>
    <s v="K01"/>
    <x v="3"/>
    <n v="103288.61017777778"/>
  </r>
  <r>
    <x v="0"/>
    <x v="1"/>
    <s v="L01"/>
    <x v="20"/>
    <n v="207497.78835555556"/>
  </r>
  <r>
    <x v="0"/>
    <x v="1"/>
    <s v="M03"/>
    <x v="21"/>
    <n v="12.698444444444444"/>
  </r>
  <r>
    <x v="0"/>
    <x v="1"/>
    <s v="M04"/>
    <x v="22"/>
    <n v="1423969.4532000001"/>
  </r>
  <r>
    <x v="0"/>
    <x v="1"/>
    <s v="M07"/>
    <x v="23"/>
    <n v="4778391.7344000004"/>
  </r>
  <r>
    <x v="0"/>
    <x v="1"/>
    <s v="M09"/>
    <x v="3"/>
    <n v="218466.42275555557"/>
  </r>
  <r>
    <x v="0"/>
    <x v="1"/>
    <s v="N12"/>
    <x v="24"/>
    <n v="59012.271555555555"/>
  </r>
  <r>
    <x v="0"/>
    <x v="1"/>
    <s v="N13"/>
    <x v="25"/>
    <n v="457624.08679999999"/>
  </r>
  <r>
    <x v="0"/>
    <x v="1"/>
    <s v="N15"/>
    <x v="26"/>
    <n v="1669506.0942666666"/>
  </r>
  <r>
    <x v="0"/>
    <x v="1"/>
    <s v="N16"/>
    <x v="27"/>
    <n v="270111.78346666665"/>
  </r>
  <r>
    <x v="0"/>
    <x v="1"/>
    <s v="P04"/>
    <x v="28"/>
    <n v="3501366.3176000002"/>
  </r>
  <r>
    <x v="0"/>
    <x v="1"/>
    <s v="P07"/>
    <x v="29"/>
    <n v="558540.93680000002"/>
  </r>
  <r>
    <x v="0"/>
    <x v="1"/>
    <s v="P09"/>
    <x v="30"/>
    <n v="110067.04542222222"/>
  </r>
  <r>
    <x v="0"/>
    <x v="1"/>
    <s v="S13"/>
    <x v="31"/>
    <n v="3201017.620977778"/>
  </r>
  <r>
    <x v="0"/>
    <x v="1"/>
    <s v="S27"/>
    <x v="32"/>
    <n v="153838.01866666667"/>
  </r>
  <r>
    <x v="0"/>
    <x v="1"/>
    <s v="T01"/>
    <x v="33"/>
    <n v="58175.148622222223"/>
  </r>
  <r>
    <x v="0"/>
    <x v="1"/>
    <s v="U05"/>
    <x v="34"/>
    <n v="181010.53875555555"/>
  </r>
  <r>
    <x v="0"/>
    <x v="2"/>
    <s v="A02"/>
    <x v="0"/>
    <n v="1186263.0946666666"/>
  </r>
  <r>
    <x v="0"/>
    <x v="2"/>
    <s v="A05"/>
    <x v="1"/>
    <n v="1135839.6645777777"/>
  </r>
  <r>
    <x v="0"/>
    <x v="2"/>
    <s v="A09"/>
    <x v="3"/>
    <n v="3111.1111111111113"/>
  </r>
  <r>
    <x v="0"/>
    <x v="2"/>
    <s v="A12"/>
    <x v="4"/>
    <n v="5674540.0940444442"/>
  </r>
  <r>
    <x v="0"/>
    <x v="2"/>
    <s v="A14"/>
    <x v="5"/>
    <n v="757311.48524444446"/>
  </r>
  <r>
    <x v="0"/>
    <x v="2"/>
    <s v="A15"/>
    <x v="6"/>
    <n v="24117.485866666666"/>
  </r>
  <r>
    <x v="0"/>
    <x v="2"/>
    <s v="A17"/>
    <x v="7"/>
    <n v="6932.9208444444448"/>
  </r>
  <r>
    <x v="0"/>
    <x v="2"/>
    <s v="B01"/>
    <x v="8"/>
    <n v="4103887.3744000001"/>
  </r>
  <r>
    <x v="0"/>
    <x v="2"/>
    <s v="B04"/>
    <x v="9"/>
    <n v="1488810.2137333334"/>
  </r>
  <r>
    <x v="0"/>
    <x v="2"/>
    <s v="B05"/>
    <x v="3"/>
    <n v="284.02222222222224"/>
  </r>
  <r>
    <x v="0"/>
    <x v="2"/>
    <s v="B06"/>
    <x v="10"/>
    <n v="1052732.6896444445"/>
  </r>
  <r>
    <x v="0"/>
    <x v="2"/>
    <s v="B07"/>
    <x v="11"/>
    <n v="908471.08177777776"/>
  </r>
  <r>
    <x v="0"/>
    <x v="2"/>
    <s v="D01"/>
    <x v="12"/>
    <n v="81123.780311111113"/>
  </r>
  <r>
    <x v="0"/>
    <x v="2"/>
    <s v="E04"/>
    <x v="3"/>
    <n v="57.168266666666668"/>
  </r>
  <r>
    <x v="0"/>
    <x v="2"/>
    <s v="E05"/>
    <x v="13"/>
    <n v="134189.85773333334"/>
  </r>
  <r>
    <x v="0"/>
    <x v="2"/>
    <s v="F02"/>
    <x v="14"/>
    <n v="1287858.4541777777"/>
  </r>
  <r>
    <x v="0"/>
    <x v="2"/>
    <s v="G03"/>
    <x v="15"/>
    <n v="9342293.5899555553"/>
  </r>
  <r>
    <x v="0"/>
    <x v="2"/>
    <s v="G04"/>
    <x v="3"/>
    <n v="316646.15426666668"/>
  </r>
  <r>
    <x v="0"/>
    <x v="2"/>
    <s v="G06"/>
    <x v="3"/>
    <n v="147458.97871111112"/>
  </r>
  <r>
    <x v="0"/>
    <x v="2"/>
    <s v="G07"/>
    <x v="16"/>
    <n v="188911.67902222223"/>
  </r>
  <r>
    <x v="0"/>
    <x v="2"/>
    <s v="H02"/>
    <x v="17"/>
    <n v="14976.981022222222"/>
  </r>
  <r>
    <x v="0"/>
    <x v="2"/>
    <s v="I01"/>
    <x v="3"/>
    <n v="774322.53057777777"/>
  </r>
  <r>
    <x v="0"/>
    <x v="2"/>
    <s v="I02"/>
    <x v="3"/>
    <n v="6809.2309333333333"/>
  </r>
  <r>
    <x v="0"/>
    <x v="2"/>
    <s v="J04"/>
    <x v="18"/>
    <n v="21238.900799999999"/>
  </r>
  <r>
    <x v="0"/>
    <x v="2"/>
    <s v="J05"/>
    <x v="19"/>
    <n v="236283.54399999999"/>
  </r>
  <r>
    <x v="0"/>
    <x v="2"/>
    <s v="K01"/>
    <x v="3"/>
    <n v="115115.42844444445"/>
  </r>
  <r>
    <x v="0"/>
    <x v="2"/>
    <s v="L01"/>
    <x v="20"/>
    <n v="366074.28271111113"/>
  </r>
  <r>
    <x v="0"/>
    <x v="2"/>
    <s v="M03"/>
    <x v="21"/>
    <n v="152.38133333333334"/>
  </r>
  <r>
    <x v="0"/>
    <x v="2"/>
    <s v="M04"/>
    <x v="22"/>
    <n v="3284553.8947555558"/>
  </r>
  <r>
    <x v="0"/>
    <x v="2"/>
    <s v="M07"/>
    <x v="23"/>
    <n v="6104466.2231111107"/>
  </r>
  <r>
    <x v="0"/>
    <x v="2"/>
    <s v="M09"/>
    <x v="3"/>
    <n v="275845.38017777778"/>
  </r>
  <r>
    <x v="0"/>
    <x v="2"/>
    <s v="N12"/>
    <x v="24"/>
    <n v="99634.154355555555"/>
  </r>
  <r>
    <x v="0"/>
    <x v="2"/>
    <s v="N13"/>
    <x v="25"/>
    <n v="1068988.0445333333"/>
  </r>
  <r>
    <x v="0"/>
    <x v="2"/>
    <s v="N15"/>
    <x v="26"/>
    <n v="2753340.23"/>
  </r>
  <r>
    <x v="0"/>
    <x v="2"/>
    <s v="N16"/>
    <x v="27"/>
    <n v="611965.61337777774"/>
  </r>
  <r>
    <x v="0"/>
    <x v="2"/>
    <s v="P04"/>
    <x v="28"/>
    <n v="4834665.4839555556"/>
  </r>
  <r>
    <x v="0"/>
    <x v="2"/>
    <s v="P07"/>
    <x v="29"/>
    <n v="838054.14751111111"/>
  </r>
  <r>
    <x v="0"/>
    <x v="2"/>
    <s v="P09"/>
    <x v="30"/>
    <n v="285644.14671111113"/>
  </r>
  <r>
    <x v="0"/>
    <x v="2"/>
    <s v="S13"/>
    <x v="31"/>
    <n v="5068104.2319555553"/>
  </r>
  <r>
    <x v="0"/>
    <x v="2"/>
    <s v="S27"/>
    <x v="32"/>
    <n v="366611.90466666664"/>
  </r>
  <r>
    <x v="0"/>
    <x v="2"/>
    <s v="T01"/>
    <x v="33"/>
    <n v="134791.22035555556"/>
  </r>
  <r>
    <x v="0"/>
    <x v="2"/>
    <s v="U05"/>
    <x v="34"/>
    <n v="660349.30111111107"/>
  </r>
  <r>
    <x v="0"/>
    <x v="3"/>
    <s v="A02"/>
    <x v="0"/>
    <n v="1100540.6076444443"/>
  </r>
  <r>
    <x v="0"/>
    <x v="3"/>
    <s v="A05"/>
    <x v="1"/>
    <n v="1322560.8624"/>
  </r>
  <r>
    <x v="0"/>
    <x v="3"/>
    <s v="A09"/>
    <x v="3"/>
    <n v="12444.444444444445"/>
  </r>
  <r>
    <x v="0"/>
    <x v="3"/>
    <s v="A12"/>
    <x v="4"/>
    <n v="6139579.1753333332"/>
  </r>
  <r>
    <x v="0"/>
    <x v="3"/>
    <s v="A14"/>
    <x v="5"/>
    <n v="1136095.3537777779"/>
  </r>
  <r>
    <x v="0"/>
    <x v="3"/>
    <s v="A15"/>
    <x v="6"/>
    <n v="16278.708266666667"/>
  </r>
  <r>
    <x v="0"/>
    <x v="3"/>
    <s v="A17"/>
    <x v="7"/>
    <n v="312332.38155555556"/>
  </r>
  <r>
    <x v="0"/>
    <x v="3"/>
    <s v="B01"/>
    <x v="8"/>
    <n v="4488129.7241333332"/>
  </r>
  <r>
    <x v="0"/>
    <x v="3"/>
    <s v="B04"/>
    <x v="9"/>
    <n v="1608233.2600888889"/>
  </r>
  <r>
    <x v="0"/>
    <x v="3"/>
    <s v="B05"/>
    <x v="3"/>
    <n v="156.69933333333333"/>
  </r>
  <r>
    <x v="0"/>
    <x v="3"/>
    <s v="B06"/>
    <x v="10"/>
    <n v="1587390.4239555555"/>
  </r>
  <r>
    <x v="0"/>
    <x v="3"/>
    <s v="B07"/>
    <x v="11"/>
    <n v="1161288.3791111112"/>
  </r>
  <r>
    <x v="0"/>
    <x v="3"/>
    <s v="D01"/>
    <x v="12"/>
    <n v="124064.17311111111"/>
  </r>
  <r>
    <x v="0"/>
    <x v="3"/>
    <s v="E05"/>
    <x v="13"/>
    <n v="143010.13217777779"/>
  </r>
  <r>
    <x v="0"/>
    <x v="3"/>
    <s v="F02"/>
    <x v="14"/>
    <n v="1231981.6280888889"/>
  </r>
  <r>
    <x v="0"/>
    <x v="3"/>
    <s v="G03"/>
    <x v="15"/>
    <n v="8369716.7583555551"/>
  </r>
  <r>
    <x v="0"/>
    <x v="3"/>
    <s v="G04"/>
    <x v="3"/>
    <n v="253980.13506666667"/>
  </r>
  <r>
    <x v="0"/>
    <x v="3"/>
    <s v="G06"/>
    <x v="3"/>
    <n v="209578.73057777778"/>
  </r>
  <r>
    <x v="0"/>
    <x v="3"/>
    <s v="G07"/>
    <x v="16"/>
    <n v="11453.796977777778"/>
  </r>
  <r>
    <x v="0"/>
    <x v="3"/>
    <s v="H02"/>
    <x v="17"/>
    <n v="6522.5571111111112"/>
  </r>
  <r>
    <x v="0"/>
    <x v="3"/>
    <s v="I01"/>
    <x v="3"/>
    <n v="557819.91928888892"/>
  </r>
  <r>
    <x v="0"/>
    <x v="3"/>
    <s v="I02"/>
    <x v="3"/>
    <n v="9215.7528888888883"/>
  </r>
  <r>
    <x v="0"/>
    <x v="3"/>
    <s v="J04"/>
    <x v="18"/>
    <n v="32647.250888888888"/>
  </r>
  <r>
    <x v="0"/>
    <x v="3"/>
    <s v="J05"/>
    <x v="19"/>
    <n v="166978.47706666667"/>
  </r>
  <r>
    <x v="0"/>
    <x v="3"/>
    <s v="K01"/>
    <x v="3"/>
    <n v="222537.67942222222"/>
  </r>
  <r>
    <x v="0"/>
    <x v="3"/>
    <s v="L01"/>
    <x v="20"/>
    <n v="310852.27759999997"/>
  </r>
  <r>
    <x v="0"/>
    <x v="3"/>
    <s v="M03"/>
    <x v="21"/>
    <n v="152.38133333333334"/>
  </r>
  <r>
    <x v="0"/>
    <x v="3"/>
    <s v="M04"/>
    <x v="22"/>
    <n v="3200397.2015555557"/>
  </r>
  <r>
    <x v="0"/>
    <x v="3"/>
    <s v="M07"/>
    <x v="23"/>
    <n v="5606295.9056444447"/>
  </r>
  <r>
    <x v="0"/>
    <x v="3"/>
    <s v="M09"/>
    <x v="3"/>
    <n v="206322.04657777777"/>
  </r>
  <r>
    <x v="0"/>
    <x v="3"/>
    <s v="N12"/>
    <x v="24"/>
    <n v="108240.88208888889"/>
  </r>
  <r>
    <x v="0"/>
    <x v="3"/>
    <s v="N13"/>
    <x v="25"/>
    <n v="530321.8284"/>
  </r>
  <r>
    <x v="0"/>
    <x v="3"/>
    <s v="N15"/>
    <x v="26"/>
    <n v="2524873.5443555554"/>
  </r>
  <r>
    <x v="0"/>
    <x v="3"/>
    <s v="N16"/>
    <x v="27"/>
    <n v="374161.6891111111"/>
  </r>
  <r>
    <x v="0"/>
    <x v="3"/>
    <s v="N18"/>
    <x v="35"/>
    <n v="45744"/>
  </r>
  <r>
    <x v="0"/>
    <x v="3"/>
    <s v="P04"/>
    <x v="28"/>
    <n v="5928861.4835999999"/>
  </r>
  <r>
    <x v="0"/>
    <x v="3"/>
    <s v="P07"/>
    <x v="29"/>
    <n v="698951.89902222226"/>
  </r>
  <r>
    <x v="0"/>
    <x v="3"/>
    <s v="P09"/>
    <x v="30"/>
    <n v="160683.68506666666"/>
  </r>
  <r>
    <x v="0"/>
    <x v="3"/>
    <s v="S13"/>
    <x v="31"/>
    <n v="4802999.3744888892"/>
  </r>
  <r>
    <x v="0"/>
    <x v="3"/>
    <s v="S27"/>
    <x v="32"/>
    <n v="310455.14875555557"/>
  </r>
  <r>
    <x v="0"/>
    <x v="3"/>
    <s v="T01"/>
    <x v="33"/>
    <n v="88334.409288888884"/>
  </r>
  <r>
    <x v="0"/>
    <x v="3"/>
    <s v="U05"/>
    <x v="34"/>
    <n v="411528.9809777778"/>
  </r>
  <r>
    <x v="1"/>
    <x v="0"/>
    <s v="A02"/>
    <x v="0"/>
    <n v="16891.843111111109"/>
  </r>
  <r>
    <x v="1"/>
    <x v="0"/>
    <s v="A05"/>
    <x v="1"/>
    <n v="1378629.3595111112"/>
  </r>
  <r>
    <x v="1"/>
    <x v="0"/>
    <s v="A12"/>
    <x v="4"/>
    <n v="6246613.3244000003"/>
  </r>
  <r>
    <x v="1"/>
    <x v="0"/>
    <s v="A14"/>
    <x v="5"/>
    <n v="760683.0804888889"/>
  </r>
  <r>
    <x v="1"/>
    <x v="0"/>
    <s v="A15"/>
    <x v="6"/>
    <n v="5640.7038666666667"/>
  </r>
  <r>
    <x v="1"/>
    <x v="0"/>
    <s v="A17"/>
    <x v="7"/>
    <n v="26021.049155555556"/>
  </r>
  <r>
    <x v="1"/>
    <x v="0"/>
    <s v="B01"/>
    <x v="8"/>
    <n v="4493451.6284444444"/>
  </r>
  <r>
    <x v="1"/>
    <x v="0"/>
    <s v="B04"/>
    <x v="9"/>
    <n v="1321184.9386666666"/>
  </r>
  <r>
    <x v="1"/>
    <x v="0"/>
    <s v="B06"/>
    <x v="10"/>
    <n v="1926696.456888889"/>
  </r>
  <r>
    <x v="1"/>
    <x v="0"/>
    <s v="B07"/>
    <x v="11"/>
    <n v="1025888.0879111111"/>
  </r>
  <r>
    <x v="1"/>
    <x v="0"/>
    <s v="D01"/>
    <x v="12"/>
    <n v="199948.50173333334"/>
  </r>
  <r>
    <x v="1"/>
    <x v="0"/>
    <s v="E05"/>
    <x v="13"/>
    <n v="120586.94822222223"/>
  </r>
  <r>
    <x v="1"/>
    <x v="0"/>
    <s v="F02"/>
    <x v="14"/>
    <n v="1658381.0902222223"/>
  </r>
  <r>
    <x v="1"/>
    <x v="0"/>
    <s v="G03"/>
    <x v="15"/>
    <n v="9928390.9287555553"/>
  </r>
  <r>
    <x v="1"/>
    <x v="0"/>
    <s v="G04"/>
    <x v="3"/>
    <n v="357604.20360000001"/>
  </r>
  <r>
    <x v="1"/>
    <x v="0"/>
    <s v="G06"/>
    <x v="3"/>
    <n v="319564.13640000002"/>
  </r>
  <r>
    <x v="1"/>
    <x v="0"/>
    <s v="G07"/>
    <x v="15"/>
    <n v="76856.116844444448"/>
  </r>
  <r>
    <x v="1"/>
    <x v="0"/>
    <s v="H02"/>
    <x v="17"/>
    <n v="16535.802755555556"/>
  </r>
  <r>
    <x v="1"/>
    <x v="0"/>
    <s v="I01"/>
    <x v="3"/>
    <n v="449929.36466666666"/>
  </r>
  <r>
    <x v="1"/>
    <x v="0"/>
    <s v="J04"/>
    <x v="18"/>
    <n v="32693.295688888888"/>
  </r>
  <r>
    <x v="1"/>
    <x v="0"/>
    <s v="J05"/>
    <x v="19"/>
    <n v="142604.50599999999"/>
  </r>
  <r>
    <x v="1"/>
    <x v="0"/>
    <s v="K01"/>
    <x v="3"/>
    <n v="146920.92408888889"/>
  </r>
  <r>
    <x v="1"/>
    <x v="0"/>
    <s v="L01"/>
    <x v="20"/>
    <n v="248764.37626666666"/>
  </r>
  <r>
    <x v="1"/>
    <x v="0"/>
    <s v="M04"/>
    <x v="22"/>
    <n v="2167018.8979555555"/>
  </r>
  <r>
    <x v="1"/>
    <x v="0"/>
    <s v="M07"/>
    <x v="23"/>
    <n v="6764794.0843555555"/>
  </r>
  <r>
    <x v="1"/>
    <x v="0"/>
    <s v="M09"/>
    <x v="3"/>
    <n v="158839.18982222222"/>
  </r>
  <r>
    <x v="1"/>
    <x v="0"/>
    <s v="M18"/>
    <x v="22"/>
    <n v="11267.377777777778"/>
  </r>
  <r>
    <x v="1"/>
    <x v="0"/>
    <s v="N12"/>
    <x v="24"/>
    <n v="61551.532444444441"/>
  </r>
  <r>
    <x v="1"/>
    <x v="0"/>
    <s v="N13"/>
    <x v="25"/>
    <n v="676353.63017777773"/>
  </r>
  <r>
    <x v="1"/>
    <x v="0"/>
    <s v="N15"/>
    <x v="26"/>
    <n v="4059868.6968"/>
  </r>
  <r>
    <x v="1"/>
    <x v="0"/>
    <s v="N16"/>
    <x v="27"/>
    <n v="363685.67484444444"/>
  </r>
  <r>
    <x v="1"/>
    <x v="0"/>
    <s v="N18"/>
    <x v="35"/>
    <n v="17465.735422222224"/>
  </r>
  <r>
    <x v="1"/>
    <x v="0"/>
    <s v="P04"/>
    <x v="28"/>
    <n v="5228001.7514666663"/>
  </r>
  <r>
    <x v="1"/>
    <x v="0"/>
    <s v="P07"/>
    <x v="29"/>
    <n v="1104374.0392888889"/>
  </r>
  <r>
    <x v="1"/>
    <x v="0"/>
    <s v="P09"/>
    <x v="30"/>
    <n v="178412.78782222222"/>
  </r>
  <r>
    <x v="1"/>
    <x v="0"/>
    <s v="S13"/>
    <x v="31"/>
    <n v="4431069.3425777778"/>
  </r>
  <r>
    <x v="1"/>
    <x v="0"/>
    <s v="S27"/>
    <x v="32"/>
    <n v="10594553.588222222"/>
  </r>
  <r>
    <x v="1"/>
    <x v="0"/>
    <s v="T01"/>
    <x v="33"/>
    <n v="111302.26844444445"/>
  </r>
  <r>
    <x v="1"/>
    <x v="0"/>
    <s v="U05"/>
    <x v="34"/>
    <n v="372596.52995555557"/>
  </r>
  <r>
    <x v="1"/>
    <x v="0"/>
    <s v="N21"/>
    <x v="36"/>
    <n v="52762.341955555552"/>
  </r>
  <r>
    <x v="1"/>
    <x v="1"/>
    <s v="A02"/>
    <x v="0"/>
    <n v="15410.644444444444"/>
  </r>
  <r>
    <x v="1"/>
    <x v="1"/>
    <s v="A05"/>
    <x v="1"/>
    <n v="805400.63568888884"/>
  </r>
  <r>
    <x v="1"/>
    <x v="1"/>
    <s v="A09"/>
    <x v="3"/>
    <n v="9333.3333333333339"/>
  </r>
  <r>
    <x v="1"/>
    <x v="1"/>
    <s v="A12"/>
    <x v="4"/>
    <n v="4148956.8409777777"/>
  </r>
  <r>
    <x v="1"/>
    <x v="1"/>
    <s v="A14"/>
    <x v="5"/>
    <n v="279037.79706666665"/>
  </r>
  <r>
    <x v="1"/>
    <x v="1"/>
    <s v="A15"/>
    <x v="6"/>
    <n v="1762.6621333333333"/>
  </r>
  <r>
    <x v="1"/>
    <x v="1"/>
    <s v="A17"/>
    <x v="7"/>
    <n v="17779.927955555555"/>
  </r>
  <r>
    <x v="1"/>
    <x v="1"/>
    <s v="B01"/>
    <x v="8"/>
    <n v="3495156.9263111111"/>
  </r>
  <r>
    <x v="1"/>
    <x v="1"/>
    <s v="B04"/>
    <x v="9"/>
    <n v="865754.59728888888"/>
  </r>
  <r>
    <x v="1"/>
    <x v="1"/>
    <s v="B06"/>
    <x v="10"/>
    <n v="1372767.8846666666"/>
  </r>
  <r>
    <x v="1"/>
    <x v="1"/>
    <s v="B07"/>
    <x v="11"/>
    <n v="480178.86857777776"/>
  </r>
  <r>
    <x v="1"/>
    <x v="1"/>
    <s v="D01"/>
    <x v="12"/>
    <n v="103542.47248888889"/>
  </r>
  <r>
    <x v="1"/>
    <x v="1"/>
    <s v="E05"/>
    <x v="13"/>
    <n v="102310.70048888889"/>
  </r>
  <r>
    <x v="1"/>
    <x v="1"/>
    <s v="F02"/>
    <x v="14"/>
    <n v="801424.66159999999"/>
  </r>
  <r>
    <x v="1"/>
    <x v="1"/>
    <s v="G03"/>
    <x v="15"/>
    <n v="6711273.216222222"/>
  </r>
  <r>
    <x v="1"/>
    <x v="1"/>
    <s v="G06"/>
    <x v="3"/>
    <n v="143793.62160000001"/>
  </r>
  <r>
    <x v="1"/>
    <x v="1"/>
    <s v="G07"/>
    <x v="15"/>
    <n v="61112.229466666664"/>
  </r>
  <r>
    <x v="1"/>
    <x v="1"/>
    <s v="H02"/>
    <x v="17"/>
    <n v="8346.4740000000002"/>
  </r>
  <r>
    <x v="1"/>
    <x v="1"/>
    <s v="I01"/>
    <x v="3"/>
    <n v="376195.90519999998"/>
  </r>
  <r>
    <x v="1"/>
    <x v="1"/>
    <s v="J04"/>
    <x v="18"/>
    <n v="11467.546755555555"/>
  </r>
  <r>
    <x v="1"/>
    <x v="1"/>
    <s v="J05"/>
    <x v="19"/>
    <n v="139647.69355555557"/>
  </r>
  <r>
    <x v="1"/>
    <x v="1"/>
    <s v="K01"/>
    <x v="3"/>
    <n v="54620.262444444445"/>
  </r>
  <r>
    <x v="1"/>
    <x v="1"/>
    <s v="L01"/>
    <x v="20"/>
    <n v="237671.00986666666"/>
  </r>
  <r>
    <x v="1"/>
    <x v="1"/>
    <s v="M04"/>
    <x v="22"/>
    <n v="1484136.4735555556"/>
  </r>
  <r>
    <x v="1"/>
    <x v="1"/>
    <s v="M07"/>
    <x v="23"/>
    <n v="4481049.5390666667"/>
  </r>
  <r>
    <x v="1"/>
    <x v="1"/>
    <s v="M09"/>
    <x v="3"/>
    <n v="102217.26084444445"/>
  </r>
  <r>
    <x v="1"/>
    <x v="1"/>
    <s v="M18"/>
    <x v="22"/>
    <n v="93134.818444444449"/>
  </r>
  <r>
    <x v="1"/>
    <x v="1"/>
    <s v="N12"/>
    <x v="24"/>
    <n v="96655.647822222221"/>
  </r>
  <r>
    <x v="1"/>
    <x v="1"/>
    <s v="N13"/>
    <x v="25"/>
    <n v="472795.25719999999"/>
  </r>
  <r>
    <x v="1"/>
    <x v="1"/>
    <s v="N15"/>
    <x v="26"/>
    <n v="3399307.4561777776"/>
  </r>
  <r>
    <x v="1"/>
    <x v="1"/>
    <s v="N16"/>
    <x v="27"/>
    <n v="284768.50751111109"/>
  </r>
  <r>
    <x v="1"/>
    <x v="1"/>
    <s v="N18"/>
    <x v="35"/>
    <n v="97340.105777777775"/>
  </r>
  <r>
    <x v="1"/>
    <x v="1"/>
    <s v="P04"/>
    <x v="28"/>
    <n v="4207326.499466667"/>
  </r>
  <r>
    <x v="1"/>
    <x v="1"/>
    <s v="P07"/>
    <x v="29"/>
    <n v="1233378.5492888889"/>
  </r>
  <r>
    <x v="1"/>
    <x v="1"/>
    <s v="P09"/>
    <x v="30"/>
    <n v="149537.58617777779"/>
  </r>
  <r>
    <x v="1"/>
    <x v="1"/>
    <s v="S13"/>
    <x v="31"/>
    <n v="3243288.9278666666"/>
  </r>
  <r>
    <x v="1"/>
    <x v="1"/>
    <s v="S27"/>
    <x v="32"/>
    <n v="9156856.9817777779"/>
  </r>
  <r>
    <x v="1"/>
    <x v="1"/>
    <s v="T01"/>
    <x v="33"/>
    <n v="33039.557111111113"/>
  </r>
  <r>
    <x v="1"/>
    <x v="1"/>
    <s v="U05"/>
    <x v="34"/>
    <n v="231581.7055111111"/>
  </r>
  <r>
    <x v="1"/>
    <x v="1"/>
    <s v="N21"/>
    <x v="36"/>
    <n v="66289.716888888885"/>
  </r>
  <r>
    <x v="1"/>
    <x v="2"/>
    <s v="A02"/>
    <x v="0"/>
    <n v="33912.369822222223"/>
  </r>
  <r>
    <x v="1"/>
    <x v="2"/>
    <s v="A05"/>
    <x v="1"/>
    <n v="1437577.2836888889"/>
  </r>
  <r>
    <x v="1"/>
    <x v="2"/>
    <s v="A09"/>
    <x v="3"/>
    <n v="26755.555555555555"/>
  </r>
  <r>
    <x v="1"/>
    <x v="2"/>
    <s v="A12"/>
    <x v="4"/>
    <n v="7262895.4546222221"/>
  </r>
  <r>
    <x v="1"/>
    <x v="2"/>
    <s v="A14"/>
    <x v="5"/>
    <n v="1040339.7532"/>
  </r>
  <r>
    <x v="1"/>
    <x v="2"/>
    <s v="A15"/>
    <x v="6"/>
    <n v="29156.209511111112"/>
  </r>
  <r>
    <x v="1"/>
    <x v="2"/>
    <s v="A17"/>
    <x v="7"/>
    <n v="215952.4531111111"/>
  </r>
  <r>
    <x v="1"/>
    <x v="2"/>
    <s v="B01"/>
    <x v="8"/>
    <n v="4603359.9008888891"/>
  </r>
  <r>
    <x v="1"/>
    <x v="2"/>
    <s v="B04"/>
    <x v="9"/>
    <n v="2103030.3691111109"/>
  </r>
  <r>
    <x v="1"/>
    <x v="2"/>
    <s v="B06"/>
    <x v="10"/>
    <n v="2000157.0486666667"/>
  </r>
  <r>
    <x v="1"/>
    <x v="2"/>
    <s v="B07"/>
    <x v="11"/>
    <n v="1063963.3062222223"/>
  </r>
  <r>
    <x v="1"/>
    <x v="2"/>
    <s v="D01"/>
    <x v="12"/>
    <n v="122459.66808888889"/>
  </r>
  <r>
    <x v="1"/>
    <x v="2"/>
    <s v="E04"/>
    <x v="37"/>
    <n v="171.50479999999999"/>
  </r>
  <r>
    <x v="1"/>
    <x v="2"/>
    <s v="E05"/>
    <x v="13"/>
    <n v="162670.51848888889"/>
  </r>
  <r>
    <x v="1"/>
    <x v="2"/>
    <s v="F02"/>
    <x v="14"/>
    <n v="1446316.6825333333"/>
  </r>
  <r>
    <x v="1"/>
    <x v="2"/>
    <s v="G03"/>
    <x v="15"/>
    <n v="11269507.188044444"/>
  </r>
  <r>
    <x v="1"/>
    <x v="2"/>
    <s v="G06"/>
    <x v="3"/>
    <n v="497797.36875555554"/>
  </r>
  <r>
    <x v="1"/>
    <x v="2"/>
    <s v="G07"/>
    <x v="15"/>
    <n v="111247.19004444445"/>
  </r>
  <r>
    <x v="1"/>
    <x v="2"/>
    <s v="H02"/>
    <x v="17"/>
    <n v="21358.326755555554"/>
  </r>
  <r>
    <x v="1"/>
    <x v="2"/>
    <s v="I01"/>
    <x v="3"/>
    <n v="689132.87573333329"/>
  </r>
  <r>
    <x v="1"/>
    <x v="2"/>
    <s v="J04"/>
    <x v="18"/>
    <n v="30465.245200000001"/>
  </r>
  <r>
    <x v="1"/>
    <x v="2"/>
    <s v="J05"/>
    <x v="19"/>
    <n v="243267.50431111112"/>
  </r>
  <r>
    <x v="1"/>
    <x v="2"/>
    <s v="K01"/>
    <x v="3"/>
    <n v="132133.81839999999"/>
  </r>
  <r>
    <x v="1"/>
    <x v="2"/>
    <s v="L01"/>
    <x v="20"/>
    <n v="424711.86902222224"/>
  </r>
  <r>
    <x v="1"/>
    <x v="2"/>
    <s v="M03"/>
    <x v="21"/>
    <n v="30.476266666666668"/>
  </r>
  <r>
    <x v="1"/>
    <x v="2"/>
    <s v="M04"/>
    <x v="22"/>
    <n v="4335008.8085777778"/>
  </r>
  <r>
    <x v="1"/>
    <x v="2"/>
    <s v="M07"/>
    <x v="23"/>
    <n v="8271860.2717777779"/>
  </r>
  <r>
    <x v="1"/>
    <x v="2"/>
    <s v="M09"/>
    <x v="3"/>
    <n v="346030.10075555556"/>
  </r>
  <r>
    <x v="1"/>
    <x v="2"/>
    <s v="M18"/>
    <x v="22"/>
    <n v="34260.358977777774"/>
  </r>
  <r>
    <x v="1"/>
    <x v="2"/>
    <s v="N12"/>
    <x v="24"/>
    <n v="146832.13426666666"/>
  </r>
  <r>
    <x v="1"/>
    <x v="2"/>
    <s v="N13"/>
    <x v="25"/>
    <n v="917125.11053333338"/>
  </r>
  <r>
    <x v="1"/>
    <x v="2"/>
    <s v="N15"/>
    <x v="26"/>
    <n v="4880525.3816"/>
  </r>
  <r>
    <x v="1"/>
    <x v="2"/>
    <s v="N16"/>
    <x v="27"/>
    <n v="639019.18466666667"/>
  </r>
  <r>
    <x v="1"/>
    <x v="2"/>
    <s v="N18"/>
    <x v="35"/>
    <n v="95909.756577777778"/>
  </r>
  <r>
    <x v="1"/>
    <x v="2"/>
    <s v="P04"/>
    <x v="28"/>
    <n v="6681695.3952000001"/>
  </r>
  <r>
    <x v="1"/>
    <x v="2"/>
    <s v="P07"/>
    <x v="29"/>
    <n v="1069719.6599555556"/>
  </r>
  <r>
    <x v="1"/>
    <x v="2"/>
    <s v="P09"/>
    <x v="30"/>
    <n v="268815.76324444445"/>
  </r>
  <r>
    <x v="1"/>
    <x v="2"/>
    <s v="S13"/>
    <x v="31"/>
    <n v="5019945.7888444448"/>
  </r>
  <r>
    <x v="1"/>
    <x v="2"/>
    <s v="S27"/>
    <x v="32"/>
    <n v="11444363.976622222"/>
  </r>
  <r>
    <x v="1"/>
    <x v="2"/>
    <s v="T01"/>
    <x v="33"/>
    <n v="111068.1388"/>
  </r>
  <r>
    <x v="1"/>
    <x v="2"/>
    <s v="U05"/>
    <x v="34"/>
    <n v="493853.32546666666"/>
  </r>
  <r>
    <x v="1"/>
    <x v="2"/>
    <s v="N21"/>
    <x v="36"/>
    <n v="86348.532844444446"/>
  </r>
  <r>
    <x v="1"/>
    <x v="3"/>
    <s v="A02"/>
    <x v="0"/>
    <n v="-396.96253333333334"/>
  </r>
  <r>
    <x v="1"/>
    <x v="3"/>
    <s v="A05"/>
    <x v="1"/>
    <n v="2077450.1401777777"/>
  </r>
  <r>
    <x v="1"/>
    <x v="3"/>
    <s v="A09"/>
    <x v="3"/>
    <n v="4822.2222222222226"/>
  </r>
  <r>
    <x v="1"/>
    <x v="3"/>
    <s v="A12"/>
    <x v="4"/>
    <n v="7142177.4373777779"/>
  </r>
  <r>
    <x v="1"/>
    <x v="3"/>
    <s v="A14"/>
    <x v="5"/>
    <n v="800466.28506666666"/>
  </r>
  <r>
    <x v="1"/>
    <x v="3"/>
    <s v="A15"/>
    <x v="6"/>
    <n v="42719.649066666665"/>
  </r>
  <r>
    <x v="1"/>
    <x v="3"/>
    <s v="A17"/>
    <x v="7"/>
    <n v="139746.51697777779"/>
  </r>
  <r>
    <x v="1"/>
    <x v="3"/>
    <s v="B01"/>
    <x v="8"/>
    <n v="3999985.0564000001"/>
  </r>
  <r>
    <x v="1"/>
    <x v="3"/>
    <s v="B04"/>
    <x v="9"/>
    <n v="1651383.6476444444"/>
  </r>
  <r>
    <x v="1"/>
    <x v="3"/>
    <s v="B06"/>
    <x v="10"/>
    <n v="1590971.6457777778"/>
  </r>
  <r>
    <x v="1"/>
    <x v="3"/>
    <s v="B07"/>
    <x v="11"/>
    <n v="1047532.2872"/>
  </r>
  <r>
    <x v="1"/>
    <x v="3"/>
    <s v="D01"/>
    <x v="12"/>
    <n v="147809.18151111112"/>
  </r>
  <r>
    <x v="1"/>
    <x v="3"/>
    <s v="E05"/>
    <x v="13"/>
    <n v="177024.49893333332"/>
  </r>
  <r>
    <x v="1"/>
    <x v="3"/>
    <s v="F02"/>
    <x v="14"/>
    <n v="1693639.5612444445"/>
  </r>
  <r>
    <x v="1"/>
    <x v="3"/>
    <s v="G03"/>
    <x v="15"/>
    <n v="9011741.5362222213"/>
  </r>
  <r>
    <x v="1"/>
    <x v="3"/>
    <s v="G06"/>
    <x v="3"/>
    <n v="427265.54942222225"/>
  </r>
  <r>
    <x v="1"/>
    <x v="3"/>
    <s v="G07"/>
    <x v="15"/>
    <n v="40825.105333333333"/>
  </r>
  <r>
    <x v="1"/>
    <x v="3"/>
    <s v="H02"/>
    <x v="17"/>
    <n v="36471.606222222224"/>
  </r>
  <r>
    <x v="1"/>
    <x v="3"/>
    <s v="I01"/>
    <x v="3"/>
    <n v="663220.39911111107"/>
  </r>
  <r>
    <x v="1"/>
    <x v="3"/>
    <s v="I02"/>
    <x v="3"/>
    <n v="75.556311111111114"/>
  </r>
  <r>
    <x v="1"/>
    <x v="3"/>
    <s v="J04"/>
    <x v="18"/>
    <n v="32446.686222222223"/>
  </r>
  <r>
    <x v="1"/>
    <x v="3"/>
    <s v="J05"/>
    <x v="19"/>
    <n v="207172.73511111111"/>
  </r>
  <r>
    <x v="1"/>
    <x v="3"/>
    <s v="K01"/>
    <x v="3"/>
    <n v="133129.19577777779"/>
  </r>
  <r>
    <x v="1"/>
    <x v="3"/>
    <s v="L01"/>
    <x v="20"/>
    <n v="309378.91191111109"/>
  </r>
  <r>
    <x v="1"/>
    <x v="3"/>
    <s v="M04"/>
    <x v="22"/>
    <n v="2599472.0209777779"/>
  </r>
  <r>
    <x v="1"/>
    <x v="3"/>
    <s v="M07"/>
    <x v="23"/>
    <n v="6511980.4776444444"/>
  </r>
  <r>
    <x v="1"/>
    <x v="3"/>
    <s v="M09"/>
    <x v="3"/>
    <n v="142687.73244444444"/>
  </r>
  <r>
    <x v="1"/>
    <x v="3"/>
    <s v="M18"/>
    <x v="22"/>
    <n v="10473.340444444444"/>
  </r>
  <r>
    <x v="1"/>
    <x v="3"/>
    <s v="N12"/>
    <x v="24"/>
    <n v="104359.3152"/>
  </r>
  <r>
    <x v="1"/>
    <x v="3"/>
    <s v="N13"/>
    <x v="25"/>
    <n v="542462.23791111109"/>
  </r>
  <r>
    <x v="1"/>
    <x v="3"/>
    <s v="N15"/>
    <x v="26"/>
    <n v="4229809.2776888888"/>
  </r>
  <r>
    <x v="1"/>
    <x v="3"/>
    <s v="N16"/>
    <x v="27"/>
    <n v="638825.79493333329"/>
  </r>
  <r>
    <x v="1"/>
    <x v="3"/>
    <s v="P04"/>
    <x v="28"/>
    <n v="6587506.2242222223"/>
  </r>
  <r>
    <x v="1"/>
    <x v="3"/>
    <s v="P07"/>
    <x v="29"/>
    <n v="1347923.2176444444"/>
  </r>
  <r>
    <x v="1"/>
    <x v="3"/>
    <s v="P09"/>
    <x v="30"/>
    <n v="199935.56324444443"/>
  </r>
  <r>
    <x v="1"/>
    <x v="3"/>
    <s v="S13"/>
    <x v="31"/>
    <n v="4659586.8193777781"/>
  </r>
  <r>
    <x v="1"/>
    <x v="3"/>
    <s v="S27"/>
    <x v="32"/>
    <n v="10729756.167644445"/>
  </r>
  <r>
    <x v="1"/>
    <x v="3"/>
    <s v="T01"/>
    <x v="33"/>
    <n v="87351.867911111112"/>
  </r>
  <r>
    <x v="1"/>
    <x v="3"/>
    <s v="U05"/>
    <x v="34"/>
    <n v="302480.14266666665"/>
  </r>
  <r>
    <x v="1"/>
    <x v="3"/>
    <s v="N21"/>
    <x v="36"/>
    <n v="105910.8671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O3:R43" firstHeaderRow="1" firstDataRow="2" firstDataCol="1" rowPageCount="1" colPageCount="1"/>
  <pivotFields count="5">
    <pivotField axis="axisCol" compact="0" outline="0" subtotalTop="0" showAll="0" includeNewItemsInFilter="1">
      <items count="3">
        <item x="0"/>
        <item x="1"/>
        <item t="default"/>
      </items>
    </pivotField>
    <pivotField axis="axisPage" compact="0" numFmtId="164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0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37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38"/>
        <item x="24"/>
        <item x="25"/>
        <item x="26"/>
        <item x="27"/>
        <item x="35"/>
        <item x="36"/>
        <item x="28"/>
        <item x="29"/>
        <item x="30"/>
        <item x="31"/>
        <item x="32"/>
        <item x="33"/>
        <item x="34"/>
        <item x="3"/>
        <item t="default"/>
      </items>
    </pivotField>
    <pivotField dataField="1" compact="0" numFmtId="164" outline="0" subtotalTop="0" showAll="0" includeNewItemsInFilter="1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0"/>
  </pageFields>
  <dataFields count="1">
    <dataField name="Sum of Value" fld="4" baseField="0" baseItem="0" numFmtId="164"/>
  </dataFields>
  <formats count="6">
    <format dxfId="5">
      <pivotArea outline="0" fieldPosition="0"/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field="0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1"/>
  <sheetViews>
    <sheetView zoomScale="80" zoomScaleNormal="80" workbookViewId="0">
      <pane ySplit="1" topLeftCell="A75" activePane="bottomLeft" state="frozen"/>
      <selection pane="bottomLeft" activeCell="C108" sqref="C108"/>
    </sheetView>
  </sheetViews>
  <sheetFormatPr defaultColWidth="9.109375" defaultRowHeight="13.2" x14ac:dyDescent="0.25"/>
  <cols>
    <col min="1" max="1" width="17.6640625" style="7" bestFit="1" customWidth="1"/>
    <col min="2" max="2" width="19.109375" style="7" bestFit="1" customWidth="1"/>
    <col min="3" max="3" width="20.109375" style="7" bestFit="1" customWidth="1"/>
    <col min="4" max="4" width="20.33203125" style="7" bestFit="1" customWidth="1"/>
    <col min="5" max="5" width="20.109375" style="7" bestFit="1" customWidth="1"/>
    <col min="6" max="6" width="17.44140625" style="7" customWidth="1"/>
    <col min="7" max="7" width="18.6640625" style="7" bestFit="1" customWidth="1"/>
    <col min="8" max="8" width="18.6640625" style="7" customWidth="1"/>
    <col min="9" max="9" width="17.6640625" style="7" bestFit="1" customWidth="1"/>
    <col min="10" max="12" width="18.6640625" style="7" customWidth="1"/>
    <col min="13" max="13" width="20.109375" style="7" bestFit="1" customWidth="1"/>
    <col min="14" max="16" width="18.6640625" style="7" customWidth="1"/>
    <col min="17" max="17" width="9.109375" style="7"/>
    <col min="18" max="18" width="20.109375" style="7" bestFit="1" customWidth="1"/>
    <col min="19" max="19" width="8.5546875" style="7" customWidth="1"/>
    <col min="20" max="20" width="19.6640625" style="7" customWidth="1"/>
    <col min="21" max="21" width="18.109375" style="7" customWidth="1"/>
    <col min="22" max="22" width="142.44140625" style="7" bestFit="1" customWidth="1"/>
    <col min="23" max="32" width="10.6640625" style="7" bestFit="1" customWidth="1"/>
    <col min="33" max="16384" width="9.109375" style="7"/>
  </cols>
  <sheetData>
    <row r="1" spans="1:32" s="2" customFormat="1" x14ac:dyDescent="0.25">
      <c r="A1" s="276" t="s">
        <v>0</v>
      </c>
      <c r="I1" s="276" t="s">
        <v>1</v>
      </c>
      <c r="T1" s="274"/>
      <c r="U1" s="15"/>
      <c r="V1" s="15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7" t="s">
        <v>188</v>
      </c>
      <c r="B2" s="14">
        <v>2856885.6977777779</v>
      </c>
      <c r="C2" s="14"/>
      <c r="D2" s="14"/>
      <c r="I2" s="7" t="s">
        <v>188</v>
      </c>
      <c r="P2" s="56"/>
      <c r="Q2" s="23"/>
      <c r="R2" s="14"/>
      <c r="T2" s="274"/>
      <c r="U2" s="10"/>
      <c r="V2" s="10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7" t="s">
        <v>5</v>
      </c>
      <c r="B3" s="14">
        <v>2246739.4435999999</v>
      </c>
      <c r="C3" s="14"/>
      <c r="D3" s="14"/>
      <c r="I3" s="7" t="s">
        <v>5</v>
      </c>
      <c r="P3" s="56"/>
      <c r="Q3" s="23"/>
      <c r="R3" s="14"/>
      <c r="T3" s="274"/>
      <c r="U3" s="10"/>
      <c r="V3" s="10"/>
    </row>
    <row r="4" spans="1:32" x14ac:dyDescent="0.25">
      <c r="A4" s="7" t="s">
        <v>6</v>
      </c>
      <c r="B4" s="14">
        <v>3372335.7447555554</v>
      </c>
      <c r="C4" s="14"/>
      <c r="D4" s="14"/>
      <c r="I4" s="7" t="s">
        <v>6</v>
      </c>
      <c r="P4" s="14"/>
      <c r="Q4" s="23"/>
      <c r="R4" s="14"/>
      <c r="T4" s="274"/>
      <c r="U4" s="11"/>
      <c r="V4" s="11"/>
    </row>
    <row r="5" spans="1:32" x14ac:dyDescent="0.25">
      <c r="A5" s="7" t="s">
        <v>7</v>
      </c>
      <c r="B5" s="14">
        <v>3279962.8087111111</v>
      </c>
      <c r="C5" s="14"/>
      <c r="D5" s="14"/>
      <c r="I5" s="7" t="s">
        <v>7</v>
      </c>
      <c r="P5" s="14"/>
      <c r="Q5" s="23"/>
      <c r="R5" s="14"/>
      <c r="U5" s="15"/>
      <c r="V5" s="15"/>
    </row>
    <row r="6" spans="1:32" x14ac:dyDescent="0.25">
      <c r="A6" s="7" t="s">
        <v>8</v>
      </c>
      <c r="B6" s="14">
        <v>3480315.4269333333</v>
      </c>
      <c r="C6" s="14"/>
      <c r="D6" s="14"/>
      <c r="I6" s="7" t="s">
        <v>8</v>
      </c>
      <c r="P6" s="14"/>
      <c r="Q6" s="23"/>
      <c r="R6" s="14"/>
      <c r="T6" s="9"/>
      <c r="U6" s="10"/>
      <c r="V6" s="10"/>
    </row>
    <row r="7" spans="1:32" x14ac:dyDescent="0.25">
      <c r="A7" s="7" t="s">
        <v>9</v>
      </c>
      <c r="B7" s="14">
        <v>3441783.4607111113</v>
      </c>
      <c r="C7" s="14"/>
      <c r="D7" s="14"/>
      <c r="I7" s="7" t="s">
        <v>9</v>
      </c>
      <c r="P7" s="8"/>
      <c r="Q7" s="23"/>
      <c r="R7" s="14"/>
      <c r="T7" s="9"/>
      <c r="U7" s="10"/>
      <c r="V7" s="10"/>
    </row>
    <row r="8" spans="1:32" x14ac:dyDescent="0.25">
      <c r="A8" s="7" t="s">
        <v>10</v>
      </c>
      <c r="B8" s="14">
        <v>3819571.3973777778</v>
      </c>
      <c r="C8" s="14"/>
      <c r="D8" s="14"/>
      <c r="I8" s="7" t="s">
        <v>10</v>
      </c>
      <c r="P8" s="14"/>
      <c r="Q8" s="23"/>
      <c r="R8" s="14"/>
      <c r="T8" s="9"/>
      <c r="U8" s="10"/>
      <c r="V8" s="10"/>
    </row>
    <row r="9" spans="1:32" x14ac:dyDescent="0.25">
      <c r="A9" s="7" t="s">
        <v>11</v>
      </c>
      <c r="B9" s="14">
        <v>4036914.7101333332</v>
      </c>
      <c r="C9" s="14"/>
      <c r="D9" s="14"/>
      <c r="I9" s="7" t="s">
        <v>11</v>
      </c>
      <c r="P9" s="56"/>
      <c r="Q9" s="23"/>
      <c r="R9" s="14"/>
      <c r="T9" s="9"/>
      <c r="U9" s="11"/>
      <c r="V9" s="11"/>
    </row>
    <row r="10" spans="1:32" x14ac:dyDescent="0.25">
      <c r="A10" s="7" t="s">
        <v>12</v>
      </c>
      <c r="B10" s="14">
        <v>3635300.8604888888</v>
      </c>
      <c r="C10" s="14"/>
      <c r="D10" s="14"/>
      <c r="I10" s="7" t="s">
        <v>12</v>
      </c>
      <c r="P10" s="56"/>
      <c r="Q10" s="23"/>
      <c r="R10" s="14"/>
      <c r="T10" s="12"/>
      <c r="U10" s="13"/>
      <c r="V10" s="11"/>
    </row>
    <row r="11" spans="1:32" x14ac:dyDescent="0.25">
      <c r="A11" s="7" t="s">
        <v>13</v>
      </c>
      <c r="B11" s="14">
        <v>3798929.7271555555</v>
      </c>
      <c r="C11" s="14"/>
      <c r="D11" s="14"/>
      <c r="I11" s="7" t="s">
        <v>13</v>
      </c>
      <c r="P11" s="14"/>
      <c r="Q11" s="23"/>
      <c r="R11" s="14"/>
      <c r="T11" s="12"/>
      <c r="U11" s="15"/>
      <c r="V11" s="15"/>
    </row>
    <row r="12" spans="1:32" x14ac:dyDescent="0.25">
      <c r="A12" s="7" t="s">
        <v>14</v>
      </c>
      <c r="B12" s="14">
        <v>3906919.3438222222</v>
      </c>
      <c r="C12" s="14"/>
      <c r="D12" s="14"/>
      <c r="I12" s="7" t="s">
        <v>14</v>
      </c>
      <c r="P12" s="56"/>
      <c r="Q12" s="23"/>
      <c r="R12" s="14"/>
      <c r="S12" s="11"/>
      <c r="T12" s="9"/>
      <c r="U12" s="10"/>
      <c r="V12" s="10"/>
    </row>
    <row r="13" spans="1:32" x14ac:dyDescent="0.25">
      <c r="A13" s="7" t="s">
        <v>15</v>
      </c>
      <c r="B13" s="14">
        <v>4719909.0003111111</v>
      </c>
      <c r="C13" s="14"/>
      <c r="D13" s="14"/>
      <c r="I13" s="7" t="s">
        <v>15</v>
      </c>
      <c r="P13" s="14"/>
      <c r="Q13" s="23"/>
      <c r="R13" s="14"/>
      <c r="S13" s="11"/>
      <c r="T13" s="9"/>
      <c r="U13" s="10"/>
      <c r="V13" s="10"/>
    </row>
    <row r="14" spans="1:32" ht="15" customHeight="1" x14ac:dyDescent="0.25">
      <c r="A14" s="7" t="s">
        <v>189</v>
      </c>
      <c r="B14" s="14">
        <v>3359640.8796888888</v>
      </c>
      <c r="C14" s="14"/>
      <c r="D14" s="14"/>
      <c r="E14" s="14"/>
      <c r="I14" s="7" t="s">
        <v>189</v>
      </c>
      <c r="U14" s="10"/>
      <c r="V14" s="10"/>
    </row>
    <row r="15" spans="1:32" x14ac:dyDescent="0.25">
      <c r="A15" s="7" t="s">
        <v>5</v>
      </c>
      <c r="B15" s="14">
        <v>3131302.7503999998</v>
      </c>
      <c r="C15" s="14"/>
      <c r="I15" s="7" t="s">
        <v>5</v>
      </c>
      <c r="U15" s="13"/>
      <c r="V15" s="11"/>
      <c r="W15" s="10"/>
      <c r="X15" s="10"/>
      <c r="Y15" s="10"/>
      <c r="Z15" s="10"/>
      <c r="AA15" s="10"/>
      <c r="AB15" s="11"/>
      <c r="AC15" s="11"/>
    </row>
    <row r="16" spans="1:32" x14ac:dyDescent="0.25">
      <c r="A16" s="7" t="s">
        <v>6</v>
      </c>
      <c r="B16" s="14">
        <v>3827116.8682666668</v>
      </c>
      <c r="C16" s="14"/>
      <c r="I16" s="7" t="s">
        <v>6</v>
      </c>
      <c r="U16" s="19"/>
    </row>
    <row r="17" spans="1:22" x14ac:dyDescent="0.25">
      <c r="A17" s="7" t="s">
        <v>7</v>
      </c>
      <c r="B17" s="14">
        <v>3777370.5723999999</v>
      </c>
      <c r="C17" s="14"/>
      <c r="I17" s="7" t="s">
        <v>7</v>
      </c>
      <c r="U17" s="19"/>
    </row>
    <row r="18" spans="1:22" x14ac:dyDescent="0.25">
      <c r="A18" s="7" t="s">
        <v>8</v>
      </c>
      <c r="B18" s="14">
        <v>3704669.2734666667</v>
      </c>
      <c r="C18" s="14"/>
      <c r="I18" s="7" t="s">
        <v>8</v>
      </c>
      <c r="U18" s="19"/>
    </row>
    <row r="19" spans="1:22" x14ac:dyDescent="0.25">
      <c r="A19" s="7" t="s">
        <v>9</v>
      </c>
      <c r="B19" s="14">
        <v>4350154.4104888886</v>
      </c>
      <c r="C19" s="14"/>
      <c r="I19" s="7" t="s">
        <v>9</v>
      </c>
      <c r="U19" s="19"/>
    </row>
    <row r="20" spans="1:22" x14ac:dyDescent="0.25">
      <c r="A20" s="7" t="s">
        <v>10</v>
      </c>
      <c r="B20" s="14">
        <v>4623525.0896444442</v>
      </c>
      <c r="C20" s="14"/>
      <c r="I20" s="7" t="s">
        <v>10</v>
      </c>
      <c r="U20" s="19"/>
    </row>
    <row r="21" spans="1:22" ht="14.4" x14ac:dyDescent="0.3">
      <c r="A21" s="7" t="s">
        <v>11</v>
      </c>
      <c r="B21" s="14">
        <v>4590566.5484888889</v>
      </c>
      <c r="C21" s="14"/>
      <c r="I21" s="7" t="s">
        <v>11</v>
      </c>
      <c r="U21" s="19"/>
      <c r="V21" s="18"/>
    </row>
    <row r="22" spans="1:22" x14ac:dyDescent="0.25">
      <c r="A22" s="7" t="s">
        <v>12</v>
      </c>
      <c r="B22" s="14">
        <v>5461435.1556888893</v>
      </c>
      <c r="C22" s="14"/>
      <c r="I22" s="7" t="s">
        <v>12</v>
      </c>
      <c r="U22" s="19"/>
      <c r="V22" s="20"/>
    </row>
    <row r="23" spans="1:22" x14ac:dyDescent="0.25">
      <c r="A23" s="7" t="s">
        <v>13</v>
      </c>
      <c r="B23" s="14">
        <v>4463422.0269333329</v>
      </c>
      <c r="C23" s="14"/>
      <c r="I23" s="7" t="s">
        <v>13</v>
      </c>
      <c r="U23" s="19"/>
      <c r="V23" s="20"/>
    </row>
    <row r="24" spans="1:22" x14ac:dyDescent="0.25">
      <c r="A24" s="7" t="s">
        <v>14</v>
      </c>
      <c r="B24" s="14">
        <v>4574996.1701333337</v>
      </c>
      <c r="C24" s="14"/>
      <c r="I24" s="7" t="s">
        <v>14</v>
      </c>
      <c r="U24" s="19"/>
      <c r="V24" s="20"/>
    </row>
    <row r="25" spans="1:22" x14ac:dyDescent="0.25">
      <c r="A25" s="7" t="s">
        <v>15</v>
      </c>
      <c r="B25" s="14">
        <v>4944097.6418666663</v>
      </c>
      <c r="C25" s="14"/>
      <c r="I25" s="7" t="s">
        <v>15</v>
      </c>
      <c r="U25" s="19"/>
      <c r="V25" s="21"/>
    </row>
    <row r="26" spans="1:22" ht="13.5" customHeight="1" x14ac:dyDescent="0.25">
      <c r="A26" s="7" t="s">
        <v>190</v>
      </c>
      <c r="B26" s="14">
        <v>3766900.6911999998</v>
      </c>
      <c r="C26" s="14"/>
      <c r="I26" s="7" t="s">
        <v>190</v>
      </c>
      <c r="U26" s="19"/>
      <c r="V26" s="21"/>
    </row>
    <row r="27" spans="1:22" ht="13.5" customHeight="1" x14ac:dyDescent="0.25">
      <c r="A27" s="7" t="s">
        <v>5</v>
      </c>
      <c r="B27" s="14">
        <v>4888563.1520888889</v>
      </c>
      <c r="C27" s="14"/>
      <c r="I27" s="7" t="s">
        <v>5</v>
      </c>
      <c r="U27" s="19"/>
      <c r="V27" s="21"/>
    </row>
    <row r="28" spans="1:22" ht="13.5" customHeight="1" x14ac:dyDescent="0.25">
      <c r="A28" s="7" t="s">
        <v>6</v>
      </c>
      <c r="B28" s="14">
        <v>5668753.8668</v>
      </c>
      <c r="C28" s="14"/>
      <c r="I28" s="7" t="s">
        <v>6</v>
      </c>
      <c r="U28" s="19"/>
      <c r="V28" s="20"/>
    </row>
    <row r="29" spans="1:22" ht="13.5" customHeight="1" x14ac:dyDescent="0.25">
      <c r="A29" s="7" t="s">
        <v>7</v>
      </c>
      <c r="B29" s="14">
        <v>5554056.1914666668</v>
      </c>
      <c r="C29" s="14"/>
      <c r="I29" s="7" t="s">
        <v>7</v>
      </c>
      <c r="U29" s="19"/>
      <c r="V29" s="20"/>
    </row>
    <row r="30" spans="1:22" ht="13.5" customHeight="1" x14ac:dyDescent="0.25">
      <c r="A30" s="7" t="s">
        <v>8</v>
      </c>
      <c r="B30" s="14">
        <v>5139229.8620888889</v>
      </c>
      <c r="C30" s="14"/>
      <c r="I30" s="7" t="s">
        <v>8</v>
      </c>
      <c r="U30" s="19"/>
      <c r="V30" s="21"/>
    </row>
    <row r="31" spans="1:22" ht="13.5" customHeight="1" x14ac:dyDescent="0.25">
      <c r="A31" s="7" t="s">
        <v>9</v>
      </c>
      <c r="B31" s="14">
        <v>5811156.9010666665</v>
      </c>
      <c r="C31" s="14"/>
      <c r="I31" s="7" t="s">
        <v>9</v>
      </c>
    </row>
    <row r="32" spans="1:22" ht="13.5" customHeight="1" x14ac:dyDescent="0.25">
      <c r="A32" s="7" t="s">
        <v>10</v>
      </c>
      <c r="B32" s="14">
        <v>5492041.9220888885</v>
      </c>
      <c r="C32" s="14"/>
      <c r="I32" s="7" t="s">
        <v>10</v>
      </c>
    </row>
    <row r="33" spans="1:9" ht="13.5" customHeight="1" x14ac:dyDescent="0.25">
      <c r="A33" s="7" t="s">
        <v>11</v>
      </c>
      <c r="B33" s="14">
        <v>6434857.2213333333</v>
      </c>
      <c r="C33" s="14"/>
      <c r="I33" s="7" t="s">
        <v>11</v>
      </c>
    </row>
    <row r="34" spans="1:9" ht="13.5" customHeight="1" x14ac:dyDescent="0.25">
      <c r="A34" s="7" t="s">
        <v>12</v>
      </c>
      <c r="B34" s="14">
        <v>6297572.3119111108</v>
      </c>
      <c r="C34" s="14"/>
      <c r="I34" s="7" t="s">
        <v>12</v>
      </c>
    </row>
    <row r="35" spans="1:9" ht="13.5" customHeight="1" x14ac:dyDescent="0.25">
      <c r="A35" s="7" t="s">
        <v>13</v>
      </c>
      <c r="B35" s="14">
        <v>5497496.1545333331</v>
      </c>
      <c r="C35" s="14"/>
      <c r="I35" s="7" t="s">
        <v>13</v>
      </c>
    </row>
    <row r="36" spans="1:9" ht="13.5" customHeight="1" x14ac:dyDescent="0.25">
      <c r="A36" s="7" t="s">
        <v>14</v>
      </c>
      <c r="B36" s="14">
        <v>6071709.4189333329</v>
      </c>
      <c r="C36" s="14"/>
      <c r="I36" s="7" t="s">
        <v>14</v>
      </c>
    </row>
    <row r="37" spans="1:9" ht="13.5" customHeight="1" x14ac:dyDescent="0.25">
      <c r="A37" s="7" t="s">
        <v>15</v>
      </c>
      <c r="B37" s="14">
        <v>6552026.1716888892</v>
      </c>
      <c r="C37" s="14"/>
      <c r="I37" s="7" t="s">
        <v>15</v>
      </c>
    </row>
    <row r="38" spans="1:9" ht="13.5" customHeight="1" x14ac:dyDescent="0.25">
      <c r="A38" s="7" t="s">
        <v>191</v>
      </c>
      <c r="B38" s="14">
        <v>6535513.881377778</v>
      </c>
      <c r="C38" s="14"/>
      <c r="I38" s="7" t="s">
        <v>191</v>
      </c>
    </row>
    <row r="39" spans="1:9" ht="13.5" customHeight="1" x14ac:dyDescent="0.25">
      <c r="A39" s="7" t="s">
        <v>5</v>
      </c>
      <c r="B39" s="14">
        <v>4195905.922888889</v>
      </c>
      <c r="C39" s="14"/>
      <c r="I39" s="7" t="s">
        <v>5</v>
      </c>
    </row>
    <row r="40" spans="1:9" ht="13.5" customHeight="1" x14ac:dyDescent="0.25">
      <c r="A40" s="7" t="s">
        <v>6</v>
      </c>
      <c r="B40" s="14">
        <v>6949017.531422222</v>
      </c>
      <c r="C40" s="14"/>
      <c r="I40" s="7" t="s">
        <v>6</v>
      </c>
    </row>
    <row r="41" spans="1:9" ht="13.5" customHeight="1" x14ac:dyDescent="0.25">
      <c r="A41" s="7" t="s">
        <v>7</v>
      </c>
      <c r="B41" s="14">
        <v>6686200.7323555555</v>
      </c>
      <c r="C41" s="14"/>
      <c r="I41" s="7" t="s">
        <v>7</v>
      </c>
    </row>
    <row r="42" spans="1:9" ht="13.5" customHeight="1" x14ac:dyDescent="0.25">
      <c r="A42" s="7" t="s">
        <v>8</v>
      </c>
      <c r="B42" s="14">
        <v>6060276.309422222</v>
      </c>
      <c r="C42" s="14"/>
      <c r="I42" s="7" t="s">
        <v>8</v>
      </c>
    </row>
    <row r="43" spans="1:9" ht="13.5" customHeight="1" x14ac:dyDescent="0.25">
      <c r="A43" s="7" t="s">
        <v>9</v>
      </c>
      <c r="B43" s="14">
        <v>6547654.2450222224</v>
      </c>
      <c r="C43" s="14"/>
      <c r="I43" s="7" t="s">
        <v>9</v>
      </c>
    </row>
    <row r="44" spans="1:9" ht="13.5" customHeight="1" x14ac:dyDescent="0.25">
      <c r="A44" s="7" t="s">
        <v>10</v>
      </c>
      <c r="B44" s="14">
        <v>6594918.9680888886</v>
      </c>
      <c r="C44" s="14"/>
      <c r="I44" s="7" t="s">
        <v>10</v>
      </c>
    </row>
    <row r="45" spans="1:9" ht="13.5" customHeight="1" x14ac:dyDescent="0.25">
      <c r="A45" s="7" t="s">
        <v>11</v>
      </c>
      <c r="B45" s="14">
        <v>7540649.745822222</v>
      </c>
      <c r="C45" s="14"/>
      <c r="I45" s="7" t="s">
        <v>11</v>
      </c>
    </row>
    <row r="46" spans="1:9" ht="13.5" customHeight="1" x14ac:dyDescent="0.25">
      <c r="A46" s="7" t="s">
        <v>12</v>
      </c>
      <c r="B46" s="14">
        <v>6689724.822711111</v>
      </c>
      <c r="C46" s="14"/>
      <c r="I46" s="7" t="s">
        <v>12</v>
      </c>
    </row>
    <row r="47" spans="1:9" ht="13.5" customHeight="1" x14ac:dyDescent="0.25">
      <c r="A47" s="7" t="s">
        <v>13</v>
      </c>
      <c r="B47" s="14">
        <v>6453832.8450666666</v>
      </c>
      <c r="C47" s="14"/>
      <c r="I47" s="7" t="s">
        <v>13</v>
      </c>
    </row>
    <row r="48" spans="1:9" ht="13.5" customHeight="1" x14ac:dyDescent="0.25">
      <c r="A48" s="7" t="s">
        <v>14</v>
      </c>
      <c r="B48" s="14">
        <v>8216329.8347111112</v>
      </c>
      <c r="C48" s="14"/>
      <c r="I48" s="7" t="s">
        <v>14</v>
      </c>
    </row>
    <row r="49" spans="1:10" ht="13.5" customHeight="1" x14ac:dyDescent="0.25">
      <c r="A49" s="7" t="s">
        <v>15</v>
      </c>
      <c r="B49" s="14">
        <v>7887542.0615111114</v>
      </c>
      <c r="C49" s="14"/>
      <c r="I49" s="7" t="s">
        <v>15</v>
      </c>
    </row>
    <row r="50" spans="1:10" ht="13.5" customHeight="1" x14ac:dyDescent="0.25">
      <c r="A50" s="7" t="s">
        <v>192</v>
      </c>
      <c r="B50" s="14">
        <v>7695234.4204000002</v>
      </c>
      <c r="C50" s="14"/>
      <c r="I50" s="7" t="s">
        <v>192</v>
      </c>
    </row>
    <row r="51" spans="1:10" ht="13.5" customHeight="1" x14ac:dyDescent="0.25">
      <c r="A51" s="7" t="s">
        <v>5</v>
      </c>
      <c r="B51" s="14">
        <v>5682299.6655999999</v>
      </c>
      <c r="C51" s="14"/>
      <c r="I51" s="7" t="s">
        <v>5</v>
      </c>
    </row>
    <row r="52" spans="1:10" x14ac:dyDescent="0.25">
      <c r="A52" s="7" t="s">
        <v>6</v>
      </c>
      <c r="B52" s="14">
        <v>9240620.0821777787</v>
      </c>
      <c r="C52" s="14"/>
      <c r="I52" s="7" t="s">
        <v>6</v>
      </c>
    </row>
    <row r="53" spans="1:10" x14ac:dyDescent="0.25">
      <c r="A53" s="7" t="s">
        <v>7</v>
      </c>
      <c r="B53" s="14">
        <v>8742789.7190666664</v>
      </c>
      <c r="C53" s="14"/>
      <c r="I53" s="7" t="s">
        <v>7</v>
      </c>
    </row>
    <row r="54" spans="1:10" x14ac:dyDescent="0.25">
      <c r="A54" s="7" t="s">
        <v>8</v>
      </c>
      <c r="B54" s="14">
        <v>8131193.3739555553</v>
      </c>
      <c r="C54" s="14"/>
      <c r="I54" s="7" t="s">
        <v>8</v>
      </c>
    </row>
    <row r="55" spans="1:10" x14ac:dyDescent="0.25">
      <c r="A55" s="7" t="s">
        <v>9</v>
      </c>
      <c r="B55" s="14">
        <v>9236462.6319999993</v>
      </c>
      <c r="C55" s="14"/>
      <c r="I55" s="7" t="s">
        <v>9</v>
      </c>
    </row>
    <row r="56" spans="1:10" x14ac:dyDescent="0.25">
      <c r="A56" s="7" t="s">
        <v>10</v>
      </c>
      <c r="B56" s="14">
        <v>8036942.3977333335</v>
      </c>
      <c r="C56" s="14"/>
      <c r="I56" s="7" t="s">
        <v>10</v>
      </c>
    </row>
    <row r="57" spans="1:10" x14ac:dyDescent="0.25">
      <c r="A57" s="7" t="s">
        <v>11</v>
      </c>
      <c r="B57" s="14">
        <v>9173302.1254222225</v>
      </c>
      <c r="C57" s="14"/>
      <c r="I57" s="7" t="s">
        <v>11</v>
      </c>
    </row>
    <row r="58" spans="1:10" x14ac:dyDescent="0.25">
      <c r="A58" s="7" t="s">
        <v>12</v>
      </c>
      <c r="B58" s="14">
        <v>8309960.5955111114</v>
      </c>
      <c r="C58" s="14"/>
      <c r="I58" s="7" t="s">
        <v>12</v>
      </c>
    </row>
    <row r="59" spans="1:10" x14ac:dyDescent="0.25">
      <c r="A59" s="7" t="s">
        <v>13</v>
      </c>
      <c r="B59" s="14">
        <v>8918917.0407111105</v>
      </c>
      <c r="C59" s="14"/>
      <c r="I59" s="7" t="s">
        <v>13</v>
      </c>
    </row>
    <row r="60" spans="1:10" x14ac:dyDescent="0.25">
      <c r="A60" s="7" t="s">
        <v>14</v>
      </c>
      <c r="B60" s="14">
        <v>9589757.749466667</v>
      </c>
      <c r="C60" s="14"/>
      <c r="I60" s="7" t="s">
        <v>14</v>
      </c>
    </row>
    <row r="61" spans="1:10" x14ac:dyDescent="0.25">
      <c r="A61" s="7" t="s">
        <v>15</v>
      </c>
      <c r="B61" s="14">
        <v>9934888.0300088897</v>
      </c>
      <c r="C61" s="14"/>
      <c r="I61" s="7" t="s">
        <v>15</v>
      </c>
    </row>
    <row r="62" spans="1:10" x14ac:dyDescent="0.25">
      <c r="A62" s="7" t="s">
        <v>193</v>
      </c>
      <c r="B62" s="14">
        <v>10172413.927866668</v>
      </c>
      <c r="C62" s="14"/>
      <c r="I62" s="7" t="s">
        <v>193</v>
      </c>
      <c r="J62" s="14">
        <v>52040.319199999998</v>
      </c>
    </row>
    <row r="63" spans="1:10" x14ac:dyDescent="0.25">
      <c r="A63" s="7" t="s">
        <v>5</v>
      </c>
      <c r="B63" s="14">
        <v>8391226.8344000001</v>
      </c>
      <c r="C63" s="14"/>
      <c r="I63" s="7" t="s">
        <v>5</v>
      </c>
      <c r="J63" s="14">
        <v>37214.494044444444</v>
      </c>
    </row>
    <row r="64" spans="1:10" x14ac:dyDescent="0.25">
      <c r="A64" s="7" t="s">
        <v>6</v>
      </c>
      <c r="B64" s="14">
        <v>11733472.098088888</v>
      </c>
      <c r="C64" s="14"/>
      <c r="I64" s="7" t="s">
        <v>6</v>
      </c>
      <c r="J64" s="14">
        <v>70054.878177777777</v>
      </c>
    </row>
    <row r="65" spans="1:20" x14ac:dyDescent="0.25">
      <c r="A65" s="7" t="s">
        <v>7</v>
      </c>
      <c r="B65" s="14">
        <v>10792108.601911111</v>
      </c>
      <c r="C65" s="14"/>
      <c r="I65" s="7" t="s">
        <v>7</v>
      </c>
      <c r="J65" s="14">
        <v>49557.809111111113</v>
      </c>
    </row>
    <row r="66" spans="1:20" x14ac:dyDescent="0.25">
      <c r="A66" s="7" t="s">
        <v>8</v>
      </c>
      <c r="B66" s="14">
        <v>11302665.453866666</v>
      </c>
      <c r="C66" s="14"/>
      <c r="I66" s="7" t="s">
        <v>8</v>
      </c>
      <c r="J66" s="14">
        <v>47275.640622222221</v>
      </c>
    </row>
    <row r="67" spans="1:20" x14ac:dyDescent="0.25">
      <c r="A67" s="7" t="s">
        <v>9</v>
      </c>
      <c r="B67" s="14">
        <v>13032005.332800001</v>
      </c>
      <c r="C67" s="14"/>
      <c r="I67" s="7" t="s">
        <v>9</v>
      </c>
      <c r="J67" s="14">
        <v>62993.113644444442</v>
      </c>
      <c r="Q67" s="278"/>
      <c r="R67" s="14"/>
      <c r="T67" s="56"/>
    </row>
    <row r="68" spans="1:20" x14ac:dyDescent="0.25">
      <c r="A68" s="7" t="s">
        <v>10</v>
      </c>
      <c r="B68" s="14">
        <v>11201061.390533334</v>
      </c>
      <c r="C68" s="14"/>
      <c r="I68" s="7" t="s">
        <v>10</v>
      </c>
      <c r="J68" s="14">
        <v>46435.234177777776</v>
      </c>
    </row>
    <row r="69" spans="1:20" x14ac:dyDescent="0.25">
      <c r="A69" s="7" t="s">
        <v>11</v>
      </c>
      <c r="B69" s="14">
        <v>12146912.884666666</v>
      </c>
      <c r="C69" s="14"/>
      <c r="I69" s="7" t="s">
        <v>11</v>
      </c>
      <c r="J69" s="14">
        <v>68447.985822222225</v>
      </c>
    </row>
    <row r="70" spans="1:20" x14ac:dyDescent="0.25">
      <c r="A70" s="7" t="s">
        <v>12</v>
      </c>
      <c r="B70" s="14">
        <v>11127207.155999999</v>
      </c>
      <c r="C70" s="14"/>
      <c r="I70" s="7" t="s">
        <v>12</v>
      </c>
      <c r="J70" s="14">
        <v>53247.34862222222</v>
      </c>
    </row>
    <row r="71" spans="1:20" x14ac:dyDescent="0.25">
      <c r="A71" s="7" t="s">
        <v>13</v>
      </c>
      <c r="B71" s="14">
        <v>12908150.244355556</v>
      </c>
      <c r="C71" s="14"/>
      <c r="I71" s="7" t="s">
        <v>13</v>
      </c>
      <c r="J71" s="14">
        <v>81317.602355555558</v>
      </c>
    </row>
    <row r="72" spans="1:20" x14ac:dyDescent="0.25">
      <c r="A72" s="7" t="s">
        <v>14</v>
      </c>
      <c r="B72" s="14">
        <v>14491700.670666667</v>
      </c>
      <c r="C72" s="14"/>
      <c r="I72" s="7" t="s">
        <v>14</v>
      </c>
      <c r="J72" s="14">
        <v>75378.660933333333</v>
      </c>
    </row>
    <row r="73" spans="1:20" x14ac:dyDescent="0.25">
      <c r="A73" s="7" t="s">
        <v>15</v>
      </c>
      <c r="B73" s="14">
        <v>12637530.530711111</v>
      </c>
      <c r="C73" s="14"/>
      <c r="I73" s="7" t="s">
        <v>15</v>
      </c>
      <c r="J73" s="14">
        <v>69277.223066666673</v>
      </c>
    </row>
    <row r="74" spans="1:20" x14ac:dyDescent="0.25">
      <c r="A74" s="7" t="s">
        <v>194</v>
      </c>
      <c r="B74" s="14">
        <v>15353535.272977779</v>
      </c>
      <c r="C74" s="14"/>
      <c r="I74" s="7" t="s">
        <v>194</v>
      </c>
      <c r="J74" s="14">
        <v>74441.906266666672</v>
      </c>
    </row>
    <row r="75" spans="1:20" x14ac:dyDescent="0.25">
      <c r="A75" s="7" t="s">
        <v>5</v>
      </c>
      <c r="B75" s="14">
        <v>10439241.747244444</v>
      </c>
      <c r="C75" s="14"/>
      <c r="I75" s="7" t="s">
        <v>5</v>
      </c>
      <c r="J75" s="14">
        <v>44276.674844444446</v>
      </c>
    </row>
    <row r="76" spans="1:20" x14ac:dyDescent="0.25">
      <c r="A76" s="7" t="s">
        <v>6</v>
      </c>
      <c r="B76" s="14">
        <v>14488600.750533333</v>
      </c>
      <c r="C76" s="14"/>
      <c r="I76" s="7" t="s">
        <v>6</v>
      </c>
      <c r="J76" s="14">
        <v>29279.556533333332</v>
      </c>
    </row>
    <row r="77" spans="1:20" x14ac:dyDescent="0.25">
      <c r="A77" s="7" t="s">
        <v>7</v>
      </c>
      <c r="B77" s="14">
        <v>13076797.106133332</v>
      </c>
      <c r="C77" s="14"/>
      <c r="I77" s="7" t="s">
        <v>7</v>
      </c>
      <c r="J77" s="14">
        <v>60954.433866666666</v>
      </c>
    </row>
    <row r="78" spans="1:20" x14ac:dyDescent="0.25">
      <c r="A78" s="7" t="s">
        <v>8</v>
      </c>
      <c r="B78" s="14">
        <v>14796092.244622223</v>
      </c>
      <c r="C78" s="14"/>
      <c r="I78" s="7" t="s">
        <v>8</v>
      </c>
      <c r="J78" s="14">
        <v>46808.077555555552</v>
      </c>
    </row>
    <row r="79" spans="1:20" x14ac:dyDescent="0.25">
      <c r="A79" s="7" t="s">
        <v>9</v>
      </c>
      <c r="B79" s="14">
        <v>17690124.454755556</v>
      </c>
      <c r="C79" s="14"/>
      <c r="I79" s="7" t="s">
        <v>9</v>
      </c>
      <c r="J79" s="14">
        <v>67825.945777777772</v>
      </c>
    </row>
    <row r="80" spans="1:20" x14ac:dyDescent="0.25">
      <c r="A80" s="7" t="s">
        <v>10</v>
      </c>
      <c r="B80" s="14">
        <v>16025870.295022223</v>
      </c>
      <c r="C80" s="14"/>
      <c r="I80" s="7" t="s">
        <v>10</v>
      </c>
      <c r="J80" s="14">
        <v>94439.773377777776</v>
      </c>
    </row>
    <row r="81" spans="1:10" x14ac:dyDescent="0.25">
      <c r="A81" s="7" t="s">
        <v>11</v>
      </c>
      <c r="B81" s="14">
        <v>15081767.335155556</v>
      </c>
      <c r="C81" s="14"/>
      <c r="I81" s="7" t="s">
        <v>11</v>
      </c>
      <c r="J81" s="14">
        <v>63857.078177777781</v>
      </c>
    </row>
    <row r="82" spans="1:10" x14ac:dyDescent="0.25">
      <c r="A82" s="7" t="s">
        <v>12</v>
      </c>
      <c r="B82" s="14">
        <v>15765515.214533333</v>
      </c>
      <c r="C82" s="14"/>
      <c r="I82" s="7" t="s">
        <v>12</v>
      </c>
      <c r="J82" s="14">
        <v>59645.992355555558</v>
      </c>
    </row>
    <row r="83" spans="1:10" x14ac:dyDescent="0.25">
      <c r="A83" s="7" t="s">
        <v>13</v>
      </c>
      <c r="B83" s="14">
        <v>16569193.273244444</v>
      </c>
      <c r="C83" s="14"/>
      <c r="I83" s="7" t="s">
        <v>13</v>
      </c>
      <c r="J83" s="14">
        <v>71689.525599999994</v>
      </c>
    </row>
    <row r="84" spans="1:10" x14ac:dyDescent="0.25">
      <c r="A84" s="7" t="s">
        <v>14</v>
      </c>
      <c r="B84" s="14">
        <v>17342821.454755556</v>
      </c>
      <c r="C84" s="14"/>
      <c r="I84" s="7" t="s">
        <v>14</v>
      </c>
      <c r="J84" s="14">
        <v>83927.74</v>
      </c>
    </row>
    <row r="85" spans="1:10" x14ac:dyDescent="0.25">
      <c r="A85" s="7" t="s">
        <v>15</v>
      </c>
      <c r="B85" s="14">
        <v>18839184.974533334</v>
      </c>
      <c r="C85" s="14"/>
      <c r="I85" s="7" t="s">
        <v>15</v>
      </c>
      <c r="J85" s="14">
        <v>75503.810088888888</v>
      </c>
    </row>
    <row r="86" spans="1:10" x14ac:dyDescent="0.25">
      <c r="A86" s="7" t="s">
        <v>195</v>
      </c>
      <c r="B86" s="56">
        <v>14627205.324177777</v>
      </c>
      <c r="C86" s="14"/>
      <c r="I86" s="7" t="s">
        <v>195</v>
      </c>
      <c r="J86" s="56">
        <v>12345190.023111111</v>
      </c>
    </row>
    <row r="87" spans="1:10" x14ac:dyDescent="0.25">
      <c r="A87" s="7" t="s">
        <v>5</v>
      </c>
      <c r="B87" s="56">
        <v>16315046.052577779</v>
      </c>
      <c r="C87" s="14"/>
      <c r="I87" s="7" t="s">
        <v>5</v>
      </c>
      <c r="J87" s="56">
        <v>13223236.407155555</v>
      </c>
    </row>
    <row r="88" spans="1:10" x14ac:dyDescent="0.25">
      <c r="A88" s="7" t="s">
        <v>6</v>
      </c>
      <c r="B88" s="14">
        <v>18924441.173777778</v>
      </c>
      <c r="C88" s="14"/>
      <c r="I88" s="7" t="s">
        <v>6</v>
      </c>
      <c r="J88" s="14">
        <v>15539402.493688889</v>
      </c>
    </row>
    <row r="89" spans="1:10" x14ac:dyDescent="0.25">
      <c r="A89" s="7" t="s">
        <v>7</v>
      </c>
      <c r="B89" s="14">
        <v>18825793.415911112</v>
      </c>
      <c r="C89" s="14"/>
      <c r="I89" s="7" t="s">
        <v>7</v>
      </c>
      <c r="J89" s="14">
        <v>15555641.124577777</v>
      </c>
    </row>
    <row r="90" spans="1:10" x14ac:dyDescent="0.25">
      <c r="A90" s="7" t="s">
        <v>8</v>
      </c>
      <c r="B90" s="8">
        <v>19208538.806044444</v>
      </c>
      <c r="C90" s="14"/>
      <c r="I90" s="7" t="s">
        <v>8</v>
      </c>
      <c r="J90" s="8">
        <v>15996291.863288889</v>
      </c>
    </row>
    <row r="91" spans="1:10" x14ac:dyDescent="0.25">
      <c r="A91" s="7" t="s">
        <v>9</v>
      </c>
      <c r="B91" s="8">
        <v>20294909.281866666</v>
      </c>
      <c r="C91" s="14"/>
      <c r="I91" s="7" t="s">
        <v>9</v>
      </c>
      <c r="J91" s="8">
        <v>16583743.498933334</v>
      </c>
    </row>
    <row r="92" spans="1:10" x14ac:dyDescent="0.25">
      <c r="A92" s="7" t="s">
        <v>10</v>
      </c>
      <c r="B92" s="14">
        <v>19953536.287866667</v>
      </c>
      <c r="C92" s="14"/>
      <c r="I92" s="7" t="s">
        <v>10</v>
      </c>
      <c r="J92" s="14">
        <v>16350819.185422223</v>
      </c>
    </row>
    <row r="93" spans="1:10" x14ac:dyDescent="0.25">
      <c r="A93" s="7" t="s">
        <v>11</v>
      </c>
      <c r="B93" s="56">
        <v>19722959.797333334</v>
      </c>
      <c r="C93" s="14"/>
      <c r="I93" s="7" t="s">
        <v>11</v>
      </c>
      <c r="J93" s="56">
        <v>16455459.000399999</v>
      </c>
    </row>
    <row r="94" spans="1:10" x14ac:dyDescent="0.25">
      <c r="A94" s="7" t="s">
        <v>12</v>
      </c>
      <c r="B94" s="56">
        <v>20674994.801377777</v>
      </c>
      <c r="C94" s="14"/>
      <c r="I94" s="7" t="s">
        <v>12</v>
      </c>
      <c r="J94" s="56">
        <v>17230978.327066667</v>
      </c>
    </row>
    <row r="95" spans="1:10" x14ac:dyDescent="0.25">
      <c r="A95" s="7" t="s">
        <v>13</v>
      </c>
      <c r="B95" s="14">
        <v>20942004.748622224</v>
      </c>
      <c r="C95" s="14"/>
      <c r="I95" s="7" t="s">
        <v>13</v>
      </c>
      <c r="J95" s="14">
        <v>17060977.402488887</v>
      </c>
    </row>
    <row r="96" spans="1:10" x14ac:dyDescent="0.25">
      <c r="A96" s="7" t="s">
        <v>14</v>
      </c>
      <c r="B96" s="56">
        <v>22925675.201422222</v>
      </c>
      <c r="C96" s="14"/>
      <c r="I96" s="7" t="s">
        <v>14</v>
      </c>
      <c r="J96" s="56">
        <v>18790087.740533333</v>
      </c>
    </row>
    <row r="97" spans="1:10" x14ac:dyDescent="0.25">
      <c r="A97" s="7" t="s">
        <v>15</v>
      </c>
      <c r="B97" s="14">
        <v>24733538.380311113</v>
      </c>
      <c r="C97" s="14"/>
      <c r="I97" s="7" t="s">
        <v>15</v>
      </c>
      <c r="J97" s="14">
        <v>20327784.4452</v>
      </c>
    </row>
    <row r="98" spans="1:10" x14ac:dyDescent="0.25">
      <c r="A98" s="7" t="s">
        <v>196</v>
      </c>
      <c r="B98" s="56">
        <v>19320758.195377778</v>
      </c>
      <c r="C98" s="14"/>
      <c r="I98" s="7" t="s">
        <v>196</v>
      </c>
      <c r="J98" s="56">
        <v>15932464.440444445</v>
      </c>
    </row>
    <row r="99" spans="1:10" x14ac:dyDescent="0.25">
      <c r="A99" s="7" t="s">
        <v>5</v>
      </c>
      <c r="B99" s="56">
        <v>15192216.416044444</v>
      </c>
      <c r="C99" s="14"/>
      <c r="I99" s="7" t="s">
        <v>5</v>
      </c>
      <c r="J99" s="56">
        <v>12458754.832355555</v>
      </c>
    </row>
    <row r="100" spans="1:10" x14ac:dyDescent="0.25">
      <c r="A100" s="7" t="s">
        <v>6</v>
      </c>
      <c r="B100" s="14">
        <v>23350628.619733334</v>
      </c>
      <c r="C100" s="14"/>
      <c r="I100" s="7" t="s">
        <v>6</v>
      </c>
      <c r="J100" s="14">
        <v>19066853.537599999</v>
      </c>
    </row>
    <row r="101" spans="1:10" x14ac:dyDescent="0.25">
      <c r="A101" s="7" t="s">
        <v>7</v>
      </c>
      <c r="B101" s="14">
        <v>21399883.408355556</v>
      </c>
      <c r="C101" s="14"/>
      <c r="I101" s="7" t="s">
        <v>7</v>
      </c>
      <c r="J101" s="14">
        <v>18034213.763822224</v>
      </c>
    </row>
    <row r="102" spans="1:10" x14ac:dyDescent="0.25">
      <c r="A102" s="7" t="s">
        <v>8</v>
      </c>
      <c r="B102" s="14">
        <v>22685470.326444443</v>
      </c>
      <c r="C102" s="14"/>
      <c r="I102" s="7" t="s">
        <v>8</v>
      </c>
      <c r="J102" s="14">
        <v>18529526.312577777</v>
      </c>
    </row>
    <row r="103" spans="1:10" x14ac:dyDescent="0.25">
      <c r="A103" s="7" t="s">
        <v>9</v>
      </c>
      <c r="B103" s="8">
        <v>22227986.958133332</v>
      </c>
      <c r="C103" s="14"/>
      <c r="I103" s="7" t="s">
        <v>9</v>
      </c>
      <c r="J103" s="8">
        <v>18455357.864088889</v>
      </c>
    </row>
    <row r="104" spans="1:10" x14ac:dyDescent="0.25">
      <c r="A104" s="7" t="s">
        <v>10</v>
      </c>
      <c r="B104" s="14">
        <v>21890806.987644445</v>
      </c>
      <c r="C104" s="14"/>
      <c r="I104" s="7" t="s">
        <v>10</v>
      </c>
      <c r="J104" s="14">
        <v>18302554.236533333</v>
      </c>
    </row>
    <row r="105" spans="1:10" x14ac:dyDescent="0.25">
      <c r="A105" s="7" t="s">
        <v>11</v>
      </c>
      <c r="B105" s="56">
        <v>26398940.740488891</v>
      </c>
      <c r="C105" s="14"/>
      <c r="I105" s="7" t="s">
        <v>11</v>
      </c>
      <c r="J105" s="56">
        <v>21652642.307288889</v>
      </c>
    </row>
    <row r="106" spans="1:10" x14ac:dyDescent="0.25">
      <c r="A106" s="7" t="s">
        <v>12</v>
      </c>
      <c r="B106" s="56">
        <v>25874533.447244443</v>
      </c>
      <c r="C106" s="14"/>
      <c r="I106" s="7" t="s">
        <v>12</v>
      </c>
      <c r="J106" s="56">
        <v>21209138.231955554</v>
      </c>
    </row>
    <row r="107" spans="1:10" x14ac:dyDescent="0.25">
      <c r="A107" s="7" t="s">
        <v>13</v>
      </c>
      <c r="B107" s="14">
        <v>23750811.54222222</v>
      </c>
      <c r="C107" s="14"/>
      <c r="I107" s="7" t="s">
        <v>13</v>
      </c>
      <c r="J107" s="14">
        <v>19623770.34702222</v>
      </c>
    </row>
    <row r="108" spans="1:10" x14ac:dyDescent="0.25">
      <c r="A108" s="7" t="s">
        <v>14</v>
      </c>
      <c r="B108" s="56">
        <v>28287765.090666667</v>
      </c>
      <c r="C108" s="14"/>
      <c r="I108" s="7" t="s">
        <v>14</v>
      </c>
      <c r="J108" s="56">
        <v>23608477.233288888</v>
      </c>
    </row>
    <row r="109" spans="1:10" x14ac:dyDescent="0.25">
      <c r="A109" s="7" t="s">
        <v>15</v>
      </c>
      <c r="B109" s="14">
        <v>29335308.756755557</v>
      </c>
      <c r="C109" s="14"/>
      <c r="I109" s="7" t="s">
        <v>15</v>
      </c>
      <c r="J109" s="14">
        <v>23930509.813644443</v>
      </c>
    </row>
    <row r="110" spans="1:10" x14ac:dyDescent="0.25">
      <c r="A110" s="7" t="s">
        <v>197</v>
      </c>
      <c r="B110" s="56">
        <v>26407365.348533332</v>
      </c>
      <c r="C110" s="14"/>
      <c r="I110" s="7" t="s">
        <v>197</v>
      </c>
      <c r="J110" s="56">
        <v>22601951.168311112</v>
      </c>
    </row>
    <row r="111" spans="1:10" x14ac:dyDescent="0.25">
      <c r="A111" s="7" t="s">
        <v>5</v>
      </c>
      <c r="B111" s="56">
        <v>19778413.88968889</v>
      </c>
      <c r="C111" s="14"/>
      <c r="I111" s="7" t="s">
        <v>5</v>
      </c>
      <c r="J111" s="56">
        <v>16631483.000399999</v>
      </c>
    </row>
    <row r="112" spans="1:10" x14ac:dyDescent="0.25">
      <c r="A112" s="7" t="s">
        <v>6</v>
      </c>
      <c r="B112" s="14">
        <v>34772874.678666666</v>
      </c>
      <c r="C112" s="14"/>
      <c r="I112" s="7" t="s">
        <v>6</v>
      </c>
      <c r="J112" s="14">
        <v>28963969.493333332</v>
      </c>
    </row>
    <row r="113" spans="1:13" x14ac:dyDescent="0.25">
      <c r="A113" s="7" t="s">
        <v>7</v>
      </c>
      <c r="B113" s="14">
        <v>27860984.071333334</v>
      </c>
      <c r="C113" s="14"/>
      <c r="I113" s="7" t="s">
        <v>7</v>
      </c>
      <c r="J113" s="14">
        <v>22977148.167288888</v>
      </c>
    </row>
    <row r="114" spans="1:13" x14ac:dyDescent="0.25">
      <c r="A114" s="7" t="s">
        <v>8</v>
      </c>
      <c r="B114" s="14">
        <v>27449738.414622221</v>
      </c>
      <c r="C114" s="14"/>
      <c r="I114" s="7" t="s">
        <v>8</v>
      </c>
      <c r="J114" s="14">
        <v>22598799.591955554</v>
      </c>
    </row>
    <row r="115" spans="1:13" x14ac:dyDescent="0.25">
      <c r="A115" s="7" t="s">
        <v>9</v>
      </c>
      <c r="B115" s="8">
        <v>32799729.109777778</v>
      </c>
      <c r="C115" s="14"/>
      <c r="I115" s="7" t="s">
        <v>9</v>
      </c>
      <c r="J115" s="8">
        <v>26504829.327377778</v>
      </c>
    </row>
    <row r="116" spans="1:13" x14ac:dyDescent="0.25">
      <c r="A116" s="7" t="s">
        <v>10</v>
      </c>
      <c r="B116" s="14">
        <v>26555917.378266666</v>
      </c>
      <c r="C116" s="14"/>
      <c r="I116" s="7" t="s">
        <v>10</v>
      </c>
      <c r="J116" s="14">
        <v>21389231.777866665</v>
      </c>
    </row>
    <row r="117" spans="1:13" x14ac:dyDescent="0.25">
      <c r="A117" s="7" t="s">
        <v>11</v>
      </c>
      <c r="B117" s="56">
        <v>32242740.976222221</v>
      </c>
      <c r="C117" s="14"/>
      <c r="I117" s="7" t="s">
        <v>11</v>
      </c>
      <c r="J117" s="56">
        <v>25611814.242755555</v>
      </c>
    </row>
    <row r="118" spans="1:13" x14ac:dyDescent="0.25">
      <c r="A118" s="7" t="s">
        <v>12</v>
      </c>
      <c r="B118" s="56">
        <v>33511101.580800001</v>
      </c>
      <c r="C118" s="14"/>
      <c r="I118" s="7" t="s">
        <v>12</v>
      </c>
      <c r="J118" s="56">
        <v>27785469.821822222</v>
      </c>
    </row>
    <row r="119" spans="1:13" x14ac:dyDescent="0.25">
      <c r="A119" s="7" t="s">
        <v>13</v>
      </c>
      <c r="B119" s="14">
        <v>30176357.785333332</v>
      </c>
      <c r="C119" s="14"/>
      <c r="I119" s="7" t="s">
        <v>13</v>
      </c>
      <c r="J119" s="14">
        <v>23140966.55248889</v>
      </c>
    </row>
    <row r="120" spans="1:13" x14ac:dyDescent="0.25">
      <c r="A120" s="7" t="s">
        <v>14</v>
      </c>
      <c r="B120" s="56">
        <v>34456087.856666669</v>
      </c>
      <c r="C120" s="14"/>
      <c r="I120" s="7" t="s">
        <v>14</v>
      </c>
      <c r="J120" s="56">
        <v>29319852.715733334</v>
      </c>
    </row>
    <row r="121" spans="1:13" ht="26.4" x14ac:dyDescent="0.25">
      <c r="A121" s="7" t="s">
        <v>15</v>
      </c>
      <c r="B121" s="14">
        <v>36661467.891955554</v>
      </c>
      <c r="C121" s="14"/>
      <c r="D121" s="335" t="s">
        <v>186</v>
      </c>
      <c r="E121" s="335"/>
      <c r="F121" s="275" t="s">
        <v>198</v>
      </c>
      <c r="G121" s="9"/>
      <c r="I121" s="7" t="s">
        <v>15</v>
      </c>
      <c r="J121" s="14">
        <v>31865739.958311111</v>
      </c>
      <c r="L121" s="334" t="s">
        <v>187</v>
      </c>
      <c r="M121" s="334"/>
    </row>
    <row r="122" spans="1:13" ht="66" x14ac:dyDescent="0.25">
      <c r="A122" s="7" t="s">
        <v>4</v>
      </c>
      <c r="B122" s="56">
        <v>22246820.623664454</v>
      </c>
      <c r="C122" s="14"/>
      <c r="D122" s="277">
        <v>40909</v>
      </c>
      <c r="E122" s="14">
        <f t="shared" ref="E122:E172" si="0">SUM(B111:B122)</f>
        <v>358512234.25699776</v>
      </c>
      <c r="F122" s="16"/>
      <c r="G122" s="279" t="s">
        <v>185</v>
      </c>
      <c r="I122" s="7" t="s">
        <v>4</v>
      </c>
      <c r="J122" s="56">
        <v>19266495.340710685</v>
      </c>
      <c r="L122" s="4">
        <v>40910</v>
      </c>
      <c r="M122" s="5">
        <f t="shared" ref="M122:M172" si="1">SUM(J111:J122)</f>
        <v>296055799.99004406</v>
      </c>
    </row>
    <row r="123" spans="1:13" ht="118.8" x14ac:dyDescent="0.25">
      <c r="A123" s="7" t="s">
        <v>5</v>
      </c>
      <c r="B123" s="56">
        <v>31669191.306278218</v>
      </c>
      <c r="C123" s="14"/>
      <c r="D123" s="277">
        <v>40941</v>
      </c>
      <c r="E123" s="14">
        <f t="shared" si="0"/>
        <v>370403011.67358708</v>
      </c>
      <c r="F123" s="11"/>
      <c r="G123" s="275" t="s">
        <v>199</v>
      </c>
      <c r="I123" s="7" t="s">
        <v>5</v>
      </c>
      <c r="J123" s="56">
        <v>26001248.825656001</v>
      </c>
      <c r="L123" s="4">
        <v>40941</v>
      </c>
      <c r="M123" s="5">
        <f t="shared" si="1"/>
        <v>305425565.81529999</v>
      </c>
    </row>
    <row r="124" spans="1:13" ht="105.6" x14ac:dyDescent="0.25">
      <c r="A124" s="7" t="s">
        <v>6</v>
      </c>
      <c r="B124" s="14">
        <v>38189551.108933337</v>
      </c>
      <c r="C124" s="14"/>
      <c r="D124" s="277">
        <v>40971</v>
      </c>
      <c r="E124" s="14">
        <f t="shared" si="0"/>
        <v>373819688.10385376</v>
      </c>
      <c r="F124" s="11"/>
      <c r="G124" s="275" t="s">
        <v>200</v>
      </c>
      <c r="I124" s="7" t="s">
        <v>6</v>
      </c>
      <c r="J124" s="5">
        <v>32802556.696222223</v>
      </c>
      <c r="L124" s="4">
        <v>40970</v>
      </c>
      <c r="M124" s="5">
        <f t="shared" si="1"/>
        <v>309264153.01818889</v>
      </c>
    </row>
    <row r="125" spans="1:13" x14ac:dyDescent="0.25">
      <c r="A125" s="7" t="s">
        <v>7</v>
      </c>
      <c r="B125" s="14">
        <v>30608099.358533334</v>
      </c>
      <c r="C125" s="14"/>
      <c r="D125" s="277">
        <v>41003</v>
      </c>
      <c r="E125" s="14">
        <f t="shared" si="0"/>
        <v>376566803.39105374</v>
      </c>
      <c r="F125" s="11"/>
      <c r="I125" s="7" t="s">
        <v>7</v>
      </c>
      <c r="J125" s="5">
        <v>26640521.422355555</v>
      </c>
      <c r="L125" s="4">
        <v>41001</v>
      </c>
      <c r="M125" s="5">
        <f t="shared" si="1"/>
        <v>312927526.27325559</v>
      </c>
    </row>
    <row r="126" spans="1:13" x14ac:dyDescent="0.25">
      <c r="A126" s="7" t="s">
        <v>8</v>
      </c>
      <c r="B126" s="14">
        <v>37056321.558133334</v>
      </c>
      <c r="C126" s="14"/>
      <c r="D126" s="277">
        <v>41034</v>
      </c>
      <c r="E126" s="14">
        <f t="shared" si="0"/>
        <v>386173386.53456485</v>
      </c>
      <c r="I126" s="7" t="s">
        <v>8</v>
      </c>
      <c r="J126" s="5">
        <v>31582971.068266667</v>
      </c>
      <c r="L126" s="4">
        <v>41031</v>
      </c>
      <c r="M126" s="5">
        <f t="shared" si="1"/>
        <v>321911697.74956667</v>
      </c>
    </row>
    <row r="127" spans="1:13" x14ac:dyDescent="0.25">
      <c r="A127" s="7" t="s">
        <v>9</v>
      </c>
      <c r="B127" s="8">
        <v>37987106.860844441</v>
      </c>
      <c r="C127" s="14"/>
      <c r="D127" s="277">
        <v>41066</v>
      </c>
      <c r="E127" s="14">
        <f t="shared" si="0"/>
        <v>391360764.2856316</v>
      </c>
      <c r="I127" s="7" t="s">
        <v>9</v>
      </c>
      <c r="J127" s="8">
        <v>32992086.980755556</v>
      </c>
      <c r="L127" s="4">
        <v>41062</v>
      </c>
      <c r="M127" s="5">
        <f t="shared" si="1"/>
        <v>328398955.40294451</v>
      </c>
    </row>
    <row r="128" spans="1:13" x14ac:dyDescent="0.25">
      <c r="A128" s="7" t="s">
        <v>10</v>
      </c>
      <c r="B128" s="14">
        <v>33286110.049555555</v>
      </c>
      <c r="C128" s="14"/>
      <c r="D128" s="277">
        <v>41097</v>
      </c>
      <c r="E128" s="14">
        <f t="shared" si="0"/>
        <v>398090956.95692044</v>
      </c>
      <c r="I128" s="7" t="s">
        <v>10</v>
      </c>
      <c r="J128" s="5">
        <v>28577256.242044445</v>
      </c>
      <c r="L128" s="4">
        <v>41092</v>
      </c>
      <c r="M128" s="5">
        <f t="shared" si="1"/>
        <v>335586979.86712229</v>
      </c>
    </row>
    <row r="129" spans="1:13" x14ac:dyDescent="0.25">
      <c r="A129" s="7" t="s">
        <v>11</v>
      </c>
      <c r="B129" s="56">
        <v>36521464.750488892</v>
      </c>
      <c r="C129" s="14"/>
      <c r="D129" s="277">
        <v>41129</v>
      </c>
      <c r="E129" s="14">
        <f t="shared" si="0"/>
        <v>402369680.73118705</v>
      </c>
      <c r="I129" s="7" t="s">
        <v>11</v>
      </c>
      <c r="J129" s="3">
        <v>31425006.688355554</v>
      </c>
      <c r="L129" s="4">
        <v>41123</v>
      </c>
      <c r="M129" s="5">
        <f t="shared" si="1"/>
        <v>341400172.31272227</v>
      </c>
    </row>
    <row r="130" spans="1:13" x14ac:dyDescent="0.25">
      <c r="A130" s="7" t="s">
        <v>12</v>
      </c>
      <c r="B130" s="56">
        <v>38267877.522</v>
      </c>
      <c r="C130" s="14"/>
      <c r="D130" s="277">
        <v>41161</v>
      </c>
      <c r="E130" s="14">
        <f t="shared" si="0"/>
        <v>407126456.67238712</v>
      </c>
      <c r="I130" s="7" t="s">
        <v>12</v>
      </c>
      <c r="J130" s="3">
        <v>32283188.693822224</v>
      </c>
      <c r="L130" s="4">
        <v>41154</v>
      </c>
      <c r="M130" s="5">
        <f t="shared" si="1"/>
        <v>345897891.18472224</v>
      </c>
    </row>
    <row r="131" spans="1:13" x14ac:dyDescent="0.25">
      <c r="A131" s="7" t="s">
        <v>13</v>
      </c>
      <c r="B131" s="14">
        <v>34402213.692977779</v>
      </c>
      <c r="C131" s="14"/>
      <c r="D131" s="277">
        <v>41192</v>
      </c>
      <c r="E131" s="14">
        <f t="shared" si="0"/>
        <v>411352312.58003157</v>
      </c>
      <c r="I131" s="7" t="s">
        <v>13</v>
      </c>
      <c r="J131" s="14">
        <v>29328227.788488887</v>
      </c>
      <c r="L131" s="4">
        <v>41184</v>
      </c>
      <c r="M131" s="5">
        <f t="shared" si="1"/>
        <v>352085152.42072219</v>
      </c>
    </row>
    <row r="132" spans="1:13" x14ac:dyDescent="0.25">
      <c r="A132" s="7" t="s">
        <v>14</v>
      </c>
      <c r="B132" s="56">
        <v>38891603.458933331</v>
      </c>
      <c r="C132" s="14"/>
      <c r="D132" s="277">
        <v>41224</v>
      </c>
      <c r="E132" s="14">
        <f t="shared" si="0"/>
        <v>415787828.18229824</v>
      </c>
      <c r="I132" s="7" t="s">
        <v>14</v>
      </c>
      <c r="J132" s="3">
        <v>32801801.49591111</v>
      </c>
      <c r="L132" s="4">
        <v>41215</v>
      </c>
      <c r="M132" s="5">
        <f t="shared" si="1"/>
        <v>355567101.20090002</v>
      </c>
    </row>
    <row r="133" spans="1:13" x14ac:dyDescent="0.25">
      <c r="A133" s="7" t="s">
        <v>15</v>
      </c>
      <c r="B133" s="14">
        <v>44943624.977866665</v>
      </c>
      <c r="C133" s="14"/>
      <c r="D133" s="277">
        <v>41255</v>
      </c>
      <c r="E133" s="14">
        <f t="shared" si="0"/>
        <v>424069985.26820934</v>
      </c>
      <c r="I133" s="7" t="s">
        <v>15</v>
      </c>
      <c r="J133" s="14">
        <v>37520155.345155552</v>
      </c>
      <c r="L133" s="4">
        <v>41245</v>
      </c>
      <c r="M133" s="5">
        <f t="shared" si="1"/>
        <v>361221516.58774447</v>
      </c>
    </row>
    <row r="134" spans="1:13" x14ac:dyDescent="0.25">
      <c r="A134" s="7" t="s">
        <v>16</v>
      </c>
      <c r="B134" s="56">
        <v>35148908.499066666</v>
      </c>
      <c r="C134" s="14"/>
      <c r="D134" s="277">
        <v>41287</v>
      </c>
      <c r="E134" s="14">
        <f t="shared" si="0"/>
        <v>436972073.14361155</v>
      </c>
      <c r="I134" s="7" t="s">
        <v>16</v>
      </c>
      <c r="J134" s="3">
        <v>29474645.518222224</v>
      </c>
      <c r="L134" s="4">
        <v>41276</v>
      </c>
      <c r="M134" s="5">
        <f t="shared" si="1"/>
        <v>371429666.76525599</v>
      </c>
    </row>
    <row r="135" spans="1:13" x14ac:dyDescent="0.25">
      <c r="A135" s="7" t="s">
        <v>5</v>
      </c>
      <c r="B135" s="56">
        <v>24046061.111866668</v>
      </c>
      <c r="C135" s="14"/>
      <c r="D135" s="277">
        <v>41319</v>
      </c>
      <c r="E135" s="14">
        <f t="shared" si="0"/>
        <v>429348942.94919997</v>
      </c>
      <c r="I135" s="7" t="s">
        <v>5</v>
      </c>
      <c r="J135" s="3">
        <v>19749258.962622222</v>
      </c>
      <c r="L135" s="4">
        <v>41307</v>
      </c>
      <c r="M135" s="5">
        <f t="shared" si="1"/>
        <v>365177676.90222222</v>
      </c>
    </row>
    <row r="136" spans="1:13" x14ac:dyDescent="0.25">
      <c r="A136" s="7" t="s">
        <v>6</v>
      </c>
      <c r="B136" s="14">
        <v>44504239.522044443</v>
      </c>
      <c r="C136" s="14"/>
      <c r="D136" s="277">
        <v>41348</v>
      </c>
      <c r="E136" s="14">
        <f t="shared" si="0"/>
        <v>435663631.36231107</v>
      </c>
      <c r="I136" s="7" t="s">
        <v>6</v>
      </c>
      <c r="J136" s="5">
        <v>36897559.880000003</v>
      </c>
      <c r="L136" s="4">
        <v>41335</v>
      </c>
      <c r="M136" s="5">
        <f t="shared" si="1"/>
        <v>369272680.08600003</v>
      </c>
    </row>
    <row r="137" spans="1:13" x14ac:dyDescent="0.25">
      <c r="A137" s="7" t="s">
        <v>7</v>
      </c>
      <c r="B137" s="14">
        <v>34422544.082342222</v>
      </c>
      <c r="C137" s="14"/>
      <c r="D137" s="277">
        <v>41380</v>
      </c>
      <c r="E137" s="14">
        <f t="shared" si="0"/>
        <v>439478076.08611995</v>
      </c>
      <c r="I137" s="7" t="s">
        <v>7</v>
      </c>
      <c r="J137" s="5">
        <v>29239186.953022223</v>
      </c>
      <c r="L137" s="4">
        <v>41366</v>
      </c>
      <c r="M137" s="5">
        <f t="shared" si="1"/>
        <v>371871345.61666667</v>
      </c>
    </row>
    <row r="138" spans="1:13" x14ac:dyDescent="0.25">
      <c r="A138" s="7" t="s">
        <v>8</v>
      </c>
      <c r="B138" s="14">
        <v>48889852.522399999</v>
      </c>
      <c r="C138" s="14"/>
      <c r="D138" s="277">
        <v>41411</v>
      </c>
      <c r="E138" s="14">
        <f t="shared" si="0"/>
        <v>451311607.05038661</v>
      </c>
      <c r="I138" s="7" t="s">
        <v>8</v>
      </c>
      <c r="J138" s="5">
        <v>40931825.746755555</v>
      </c>
      <c r="L138" s="4">
        <v>41396</v>
      </c>
      <c r="M138" s="5">
        <f t="shared" si="1"/>
        <v>381220200.29515553</v>
      </c>
    </row>
    <row r="139" spans="1:13" x14ac:dyDescent="0.25">
      <c r="A139" s="7" t="s">
        <v>9</v>
      </c>
      <c r="B139" s="8">
        <v>43530695.4296</v>
      </c>
      <c r="C139" s="14"/>
      <c r="D139" s="277">
        <v>41443</v>
      </c>
      <c r="E139" s="14">
        <f t="shared" si="0"/>
        <v>456855195.61914217</v>
      </c>
      <c r="I139" s="7" t="s">
        <v>9</v>
      </c>
      <c r="J139" s="8">
        <v>37429569.568222225</v>
      </c>
      <c r="L139" s="4">
        <v>41427</v>
      </c>
      <c r="M139" s="5">
        <f t="shared" si="1"/>
        <v>385657682.88262224</v>
      </c>
    </row>
    <row r="140" spans="1:13" x14ac:dyDescent="0.25">
      <c r="A140" s="7" t="s">
        <v>10</v>
      </c>
      <c r="B140" s="14">
        <v>35025353.054977775</v>
      </c>
      <c r="C140" s="14"/>
      <c r="D140" s="277">
        <v>41474</v>
      </c>
      <c r="E140" s="14">
        <f t="shared" si="0"/>
        <v>458594438.62456441</v>
      </c>
      <c r="I140" s="7" t="s">
        <v>10</v>
      </c>
      <c r="J140" s="5">
        <v>28010769.282444444</v>
      </c>
      <c r="L140" s="4">
        <v>41457</v>
      </c>
      <c r="M140" s="5">
        <f t="shared" si="1"/>
        <v>385091195.92302215</v>
      </c>
    </row>
    <row r="141" spans="1:13" x14ac:dyDescent="0.25">
      <c r="A141" s="7" t="s">
        <v>11</v>
      </c>
      <c r="B141" s="56">
        <v>39499399.11462222</v>
      </c>
      <c r="C141" s="14"/>
      <c r="D141" s="277">
        <v>41506</v>
      </c>
      <c r="E141" s="14">
        <f t="shared" si="0"/>
        <v>461572372.98869777</v>
      </c>
      <c r="I141" s="7" t="s">
        <v>11</v>
      </c>
      <c r="J141" s="3">
        <v>33902089.998666666</v>
      </c>
      <c r="L141" s="4">
        <v>41488</v>
      </c>
      <c r="M141" s="5">
        <f t="shared" si="1"/>
        <v>387568279.23333329</v>
      </c>
    </row>
    <row r="142" spans="1:13" x14ac:dyDescent="0.25">
      <c r="A142" s="7" t="s">
        <v>12</v>
      </c>
      <c r="B142" s="56">
        <v>41182148.844577774</v>
      </c>
      <c r="C142" s="14"/>
      <c r="D142" s="277">
        <v>41538</v>
      </c>
      <c r="E142" s="14">
        <f t="shared" si="0"/>
        <v>464486644.3112756</v>
      </c>
      <c r="I142" s="7" t="s">
        <v>12</v>
      </c>
      <c r="J142" s="3">
        <v>34963078.970933333</v>
      </c>
      <c r="L142" s="4">
        <v>41519</v>
      </c>
      <c r="M142" s="5">
        <f t="shared" si="1"/>
        <v>390248169.51044434</v>
      </c>
    </row>
    <row r="143" spans="1:13" x14ac:dyDescent="0.25">
      <c r="A143" s="7" t="s">
        <v>13</v>
      </c>
      <c r="B143" s="14">
        <v>37621403.928088889</v>
      </c>
      <c r="C143" s="14"/>
      <c r="D143" s="277">
        <v>41569</v>
      </c>
      <c r="E143" s="14">
        <f t="shared" si="0"/>
        <v>467705834.54638672</v>
      </c>
      <c r="I143" s="7" t="s">
        <v>13</v>
      </c>
      <c r="J143" s="14">
        <v>31795459.814133335</v>
      </c>
      <c r="L143" s="4">
        <v>41549</v>
      </c>
      <c r="M143" s="5">
        <f t="shared" si="1"/>
        <v>392715401.53608882</v>
      </c>
    </row>
    <row r="144" spans="1:13" x14ac:dyDescent="0.25">
      <c r="A144" s="7" t="s">
        <v>14</v>
      </c>
      <c r="B144" s="56">
        <v>38778009.752577774</v>
      </c>
      <c r="C144" s="14"/>
      <c r="D144" s="277">
        <v>41601</v>
      </c>
      <c r="E144" s="14">
        <f t="shared" si="0"/>
        <v>467592240.84003115</v>
      </c>
      <c r="I144" s="7" t="s">
        <v>14</v>
      </c>
      <c r="J144" s="3">
        <v>32100213.094933335</v>
      </c>
      <c r="L144" s="4">
        <v>41580</v>
      </c>
      <c r="M144" s="5">
        <f t="shared" si="1"/>
        <v>392013813.13511109</v>
      </c>
    </row>
    <row r="145" spans="1:13" x14ac:dyDescent="0.25">
      <c r="A145" s="7" t="s">
        <v>15</v>
      </c>
      <c r="B145" s="14">
        <v>58120137.9608</v>
      </c>
      <c r="C145" s="14"/>
      <c r="D145" s="277">
        <v>41632</v>
      </c>
      <c r="E145" s="14">
        <f t="shared" si="0"/>
        <v>480768753.82296443</v>
      </c>
      <c r="I145" s="7" t="s">
        <v>15</v>
      </c>
      <c r="J145" s="14">
        <v>48626128.766311109</v>
      </c>
      <c r="L145" s="4">
        <v>41610</v>
      </c>
      <c r="M145" s="5">
        <f t="shared" si="1"/>
        <v>403119786.55626667</v>
      </c>
    </row>
    <row r="146" spans="1:13" x14ac:dyDescent="0.25">
      <c r="A146" s="7" t="s">
        <v>17</v>
      </c>
      <c r="B146" s="56">
        <v>35970522.54902222</v>
      </c>
      <c r="C146" s="14"/>
      <c r="D146" s="277">
        <v>41664</v>
      </c>
      <c r="E146" s="14">
        <f t="shared" si="0"/>
        <v>481590367.87291998</v>
      </c>
      <c r="I146" s="7" t="s">
        <v>17</v>
      </c>
      <c r="J146" s="3">
        <v>31584568.008533332</v>
      </c>
      <c r="L146" s="4">
        <v>41641</v>
      </c>
      <c r="M146" s="5">
        <f t="shared" si="1"/>
        <v>405229709.04657781</v>
      </c>
    </row>
    <row r="147" spans="1:13" x14ac:dyDescent="0.25">
      <c r="A147" s="7" t="s">
        <v>5</v>
      </c>
      <c r="B147" s="56">
        <v>32713358.966977779</v>
      </c>
      <c r="C147" s="14"/>
      <c r="D147" s="277">
        <v>41696</v>
      </c>
      <c r="E147" s="14">
        <f t="shared" si="0"/>
        <v>490257665.7280311</v>
      </c>
      <c r="I147" s="7" t="s">
        <v>5</v>
      </c>
      <c r="J147" s="3">
        <v>28551264.86031111</v>
      </c>
      <c r="L147" s="4">
        <v>41672</v>
      </c>
      <c r="M147" s="5">
        <f t="shared" si="1"/>
        <v>414031714.94426668</v>
      </c>
    </row>
    <row r="148" spans="1:13" x14ac:dyDescent="0.25">
      <c r="A148" s="7" t="s">
        <v>6</v>
      </c>
      <c r="B148" s="14">
        <v>47234398.350444444</v>
      </c>
      <c r="C148" s="14"/>
      <c r="D148" s="277">
        <v>41725</v>
      </c>
      <c r="E148" s="14">
        <f t="shared" si="0"/>
        <v>492987824.55643111</v>
      </c>
      <c r="I148" s="7" t="s">
        <v>6</v>
      </c>
      <c r="J148" s="5">
        <v>41034088.374311112</v>
      </c>
      <c r="L148" s="4">
        <v>41700</v>
      </c>
      <c r="M148" s="5">
        <f t="shared" si="1"/>
        <v>418168243.43857777</v>
      </c>
    </row>
    <row r="149" spans="1:13" x14ac:dyDescent="0.25">
      <c r="A149" s="7" t="s">
        <v>7</v>
      </c>
      <c r="B149" s="14">
        <v>39828462.729511112</v>
      </c>
      <c r="C149" s="14"/>
      <c r="D149" s="277">
        <v>41757</v>
      </c>
      <c r="E149" s="14">
        <f t="shared" si="0"/>
        <v>498393743.20359993</v>
      </c>
      <c r="I149" s="7" t="s">
        <v>7</v>
      </c>
      <c r="J149" s="5">
        <v>34539890.447911114</v>
      </c>
      <c r="L149" s="4">
        <v>41731</v>
      </c>
      <c r="M149" s="5">
        <f t="shared" si="1"/>
        <v>423468946.93346667</v>
      </c>
    </row>
    <row r="150" spans="1:13" x14ac:dyDescent="0.25">
      <c r="A150" s="7" t="s">
        <v>8</v>
      </c>
      <c r="B150" s="14">
        <v>42668407.582400002</v>
      </c>
      <c r="C150" s="14"/>
      <c r="D150" s="277">
        <v>41788</v>
      </c>
      <c r="E150" s="14">
        <f t="shared" si="0"/>
        <v>492172298.26359993</v>
      </c>
      <c r="I150" s="7" t="s">
        <v>8</v>
      </c>
      <c r="J150" s="5">
        <v>35526415.945822224</v>
      </c>
      <c r="L150" s="4">
        <v>41761</v>
      </c>
      <c r="M150" s="5">
        <f t="shared" si="1"/>
        <v>418063537.13253331</v>
      </c>
    </row>
    <row r="151" spans="1:13" x14ac:dyDescent="0.25">
      <c r="A151" s="7" t="s">
        <v>9</v>
      </c>
      <c r="B151" s="8">
        <v>46252908.334488891</v>
      </c>
      <c r="C151" s="14"/>
      <c r="D151" s="277">
        <v>41820</v>
      </c>
      <c r="E151" s="14">
        <f t="shared" si="0"/>
        <v>494894511.1684888</v>
      </c>
      <c r="I151" s="7" t="s">
        <v>9</v>
      </c>
      <c r="J151" s="8">
        <v>38940362.932755552</v>
      </c>
      <c r="L151" s="4">
        <v>41792</v>
      </c>
      <c r="M151" s="5">
        <f t="shared" si="1"/>
        <v>419574330.49706668</v>
      </c>
    </row>
    <row r="152" spans="1:13" x14ac:dyDescent="0.25">
      <c r="A152" s="7" t="s">
        <v>10</v>
      </c>
      <c r="B152" s="14">
        <v>43486354.6664</v>
      </c>
      <c r="C152" s="14"/>
      <c r="D152" s="277">
        <v>41821</v>
      </c>
      <c r="E152" s="14">
        <f t="shared" si="0"/>
        <v>503355512.77991116</v>
      </c>
      <c r="I152" s="7" t="s">
        <v>10</v>
      </c>
      <c r="J152" s="5">
        <v>36543453.952088892</v>
      </c>
      <c r="L152" s="4">
        <v>41822</v>
      </c>
      <c r="M152" s="5">
        <f t="shared" si="1"/>
        <v>428107015.16671109</v>
      </c>
    </row>
    <row r="153" spans="1:13" x14ac:dyDescent="0.25">
      <c r="A153" s="7" t="s">
        <v>11</v>
      </c>
      <c r="B153" s="56">
        <v>45429583.202799998</v>
      </c>
      <c r="C153" s="14"/>
      <c r="D153" s="277">
        <v>41853</v>
      </c>
      <c r="E153" s="14">
        <f t="shared" si="0"/>
        <v>509285696.8680889</v>
      </c>
      <c r="I153" s="7" t="s">
        <v>11</v>
      </c>
      <c r="J153" s="3">
        <v>37121259.19613333</v>
      </c>
      <c r="L153" s="4">
        <v>41853</v>
      </c>
      <c r="M153" s="5">
        <f t="shared" si="1"/>
        <v>431326184.36417776</v>
      </c>
    </row>
    <row r="154" spans="1:13" x14ac:dyDescent="0.25">
      <c r="A154" s="7" t="s">
        <v>12</v>
      </c>
      <c r="B154" s="56">
        <v>55159935.012444444</v>
      </c>
      <c r="C154" s="14"/>
      <c r="D154" s="277">
        <v>41885</v>
      </c>
      <c r="E154" s="14">
        <f t="shared" si="0"/>
        <v>523263483.03595555</v>
      </c>
      <c r="I154" s="7" t="s">
        <v>12</v>
      </c>
      <c r="J154" s="3">
        <v>44075622.238088891</v>
      </c>
      <c r="L154" s="4">
        <v>41884</v>
      </c>
      <c r="M154" s="5">
        <f t="shared" si="1"/>
        <v>440438727.63133335</v>
      </c>
    </row>
    <row r="155" spans="1:13" x14ac:dyDescent="0.25">
      <c r="A155" s="7" t="s">
        <v>13</v>
      </c>
      <c r="B155" s="14">
        <v>46025288.970133334</v>
      </c>
      <c r="C155" s="14"/>
      <c r="D155" s="277">
        <v>41916</v>
      </c>
      <c r="E155" s="14">
        <f t="shared" si="0"/>
        <v>531667368.07799995</v>
      </c>
      <c r="I155" s="7" t="s">
        <v>13</v>
      </c>
      <c r="J155" s="14">
        <v>37061961.303111114</v>
      </c>
      <c r="L155" s="4">
        <v>41914</v>
      </c>
      <c r="M155" s="5">
        <f t="shared" si="1"/>
        <v>445705229.12031114</v>
      </c>
    </row>
    <row r="156" spans="1:13" x14ac:dyDescent="0.25">
      <c r="A156" s="7" t="s">
        <v>14</v>
      </c>
      <c r="B156" s="56">
        <v>48772669.567466669</v>
      </c>
      <c r="C156" s="14"/>
      <c r="D156" s="277">
        <v>41948</v>
      </c>
      <c r="E156" s="14">
        <f t="shared" si="0"/>
        <v>541662027.89288878</v>
      </c>
      <c r="I156" s="7" t="s">
        <v>14</v>
      </c>
      <c r="J156" s="3">
        <v>39618451.141333334</v>
      </c>
      <c r="L156" s="4">
        <v>41945</v>
      </c>
      <c r="M156" s="5">
        <f t="shared" si="1"/>
        <v>453223467.16671115</v>
      </c>
    </row>
    <row r="157" spans="1:13" x14ac:dyDescent="0.25">
      <c r="A157" s="7" t="s">
        <v>15</v>
      </c>
      <c r="B157" s="14">
        <v>57655513.549333334</v>
      </c>
      <c r="C157" s="14"/>
      <c r="D157" s="277">
        <v>41979</v>
      </c>
      <c r="E157" s="14">
        <f t="shared" si="0"/>
        <v>541197403.48142219</v>
      </c>
      <c r="I157" s="7" t="s">
        <v>15</v>
      </c>
      <c r="J157" s="14">
        <v>46097450.292622223</v>
      </c>
      <c r="L157" s="4">
        <v>41975</v>
      </c>
      <c r="M157" s="5">
        <f t="shared" si="1"/>
        <v>450694788.69302231</v>
      </c>
    </row>
    <row r="158" spans="1:13" x14ac:dyDescent="0.25">
      <c r="A158" s="7" t="s">
        <v>54</v>
      </c>
      <c r="B158" s="56">
        <v>43068906.203555554</v>
      </c>
      <c r="C158" s="14"/>
      <c r="D158" s="277">
        <v>42005</v>
      </c>
      <c r="E158" s="14">
        <f t="shared" si="0"/>
        <v>548295787.13595557</v>
      </c>
      <c r="I158" s="7" t="s">
        <v>54</v>
      </c>
      <c r="J158" s="3">
        <v>34825541.808088891</v>
      </c>
      <c r="L158" s="4">
        <v>42005</v>
      </c>
      <c r="M158" s="5">
        <f t="shared" si="1"/>
        <v>453935762.49257785</v>
      </c>
    </row>
    <row r="159" spans="1:13" x14ac:dyDescent="0.25">
      <c r="A159" s="7" t="s">
        <v>5</v>
      </c>
      <c r="B159" s="56">
        <v>37511254.945733331</v>
      </c>
      <c r="C159" s="14"/>
      <c r="D159" s="278">
        <v>42036</v>
      </c>
      <c r="E159" s="14">
        <f t="shared" si="0"/>
        <v>553093683.11471105</v>
      </c>
      <c r="I159" s="7" t="s">
        <v>5</v>
      </c>
      <c r="J159" s="3">
        <v>29947936.458222222</v>
      </c>
      <c r="L159" s="4">
        <v>42036</v>
      </c>
      <c r="M159" s="5">
        <f t="shared" si="1"/>
        <v>455332434.09048891</v>
      </c>
    </row>
    <row r="160" spans="1:13" x14ac:dyDescent="0.25">
      <c r="A160" s="7" t="s">
        <v>6</v>
      </c>
      <c r="B160" s="14">
        <v>55762828.15697778</v>
      </c>
      <c r="C160" s="14"/>
      <c r="D160" s="278">
        <v>42064</v>
      </c>
      <c r="E160" s="14">
        <f t="shared" si="0"/>
        <v>561622112.92124438</v>
      </c>
      <c r="I160" s="7" t="s">
        <v>6</v>
      </c>
      <c r="J160" s="5">
        <v>44029970.995333336</v>
      </c>
      <c r="L160" s="4">
        <v>42064</v>
      </c>
      <c r="M160" s="5">
        <f t="shared" si="1"/>
        <v>458328316.71151108</v>
      </c>
    </row>
    <row r="161" spans="1:13" x14ac:dyDescent="0.25">
      <c r="A161" s="7" t="s">
        <v>7</v>
      </c>
      <c r="B161" s="14">
        <v>55533713.74893333</v>
      </c>
      <c r="C161" s="14"/>
      <c r="D161" s="278">
        <v>42109</v>
      </c>
      <c r="E161" s="14">
        <f t="shared" si="0"/>
        <v>577327363.94066656</v>
      </c>
      <c r="I161" s="7" t="s">
        <v>7</v>
      </c>
      <c r="J161" s="3">
        <v>46143148.183911107</v>
      </c>
      <c r="L161" s="22">
        <v>42109</v>
      </c>
      <c r="M161" s="5">
        <f t="shared" si="1"/>
        <v>469931574.44751102</v>
      </c>
    </row>
    <row r="162" spans="1:13" x14ac:dyDescent="0.25">
      <c r="A162" s="7" t="s">
        <v>8</v>
      </c>
      <c r="B162" s="14">
        <v>51579312.454577781</v>
      </c>
      <c r="C162" s="14"/>
      <c r="D162" s="278">
        <v>42139</v>
      </c>
      <c r="E162" s="14">
        <f t="shared" si="0"/>
        <v>586238268.8128444</v>
      </c>
      <c r="I162" s="7" t="s">
        <v>8</v>
      </c>
      <c r="J162" s="5">
        <v>40145664.548133336</v>
      </c>
      <c r="L162" s="22">
        <v>42139</v>
      </c>
      <c r="M162" s="5">
        <f t="shared" si="1"/>
        <v>474550823.04982215</v>
      </c>
    </row>
    <row r="163" spans="1:13" x14ac:dyDescent="0.25">
      <c r="A163" s="7" t="s">
        <v>9</v>
      </c>
      <c r="B163" s="8">
        <v>53148396.185288891</v>
      </c>
      <c r="C163" s="14"/>
      <c r="D163" s="278">
        <v>42170</v>
      </c>
      <c r="E163" s="14">
        <f t="shared" si="0"/>
        <v>593133756.66364443</v>
      </c>
      <c r="I163" s="7" t="s">
        <v>9</v>
      </c>
      <c r="J163" s="8">
        <v>40593993.580711111</v>
      </c>
      <c r="L163" s="22">
        <v>42170</v>
      </c>
      <c r="M163" s="5">
        <f t="shared" si="1"/>
        <v>476204453.69777775</v>
      </c>
    </row>
    <row r="164" spans="1:13" x14ac:dyDescent="0.25">
      <c r="A164" s="7" t="s">
        <v>10</v>
      </c>
      <c r="B164" s="14">
        <v>59764864.66137778</v>
      </c>
      <c r="C164" s="14"/>
      <c r="D164" s="278">
        <v>42200</v>
      </c>
      <c r="E164" s="14">
        <f t="shared" si="0"/>
        <v>609412266.65862226</v>
      </c>
      <c r="I164" s="7" t="s">
        <v>10</v>
      </c>
      <c r="J164" s="5">
        <v>40372087.901955552</v>
      </c>
      <c r="L164" s="22">
        <v>42200</v>
      </c>
      <c r="M164" s="5">
        <f t="shared" si="1"/>
        <v>480033087.6476444</v>
      </c>
    </row>
    <row r="165" spans="1:13" x14ac:dyDescent="0.25">
      <c r="A165" s="7" t="s">
        <v>11</v>
      </c>
      <c r="B165" s="56">
        <v>62767188.053155556</v>
      </c>
      <c r="C165" s="14"/>
      <c r="D165" s="278">
        <v>42217</v>
      </c>
      <c r="E165" s="14">
        <f t="shared" si="0"/>
        <v>626749871.50897777</v>
      </c>
      <c r="I165" s="7" t="s">
        <v>11</v>
      </c>
      <c r="J165" s="3">
        <v>41571878.424622223</v>
      </c>
      <c r="L165" s="4">
        <v>42217</v>
      </c>
      <c r="M165" s="5">
        <f t="shared" si="1"/>
        <v>484483706.87613332</v>
      </c>
    </row>
    <row r="166" spans="1:13" x14ac:dyDescent="0.25">
      <c r="A166" s="7" t="s">
        <v>12</v>
      </c>
      <c r="B166" s="56">
        <v>70482495.2324</v>
      </c>
      <c r="C166" s="14"/>
      <c r="D166" s="278">
        <v>42248</v>
      </c>
      <c r="E166" s="14">
        <f t="shared" si="0"/>
        <v>642072431.72893333</v>
      </c>
      <c r="I166" s="7" t="s">
        <v>12</v>
      </c>
      <c r="J166" s="3">
        <v>47596960.391377777</v>
      </c>
      <c r="L166" s="4">
        <v>42248</v>
      </c>
      <c r="M166" s="5">
        <f t="shared" si="1"/>
        <v>488005045.02942216</v>
      </c>
    </row>
    <row r="167" spans="1:13" x14ac:dyDescent="0.25">
      <c r="A167" s="7" t="s">
        <v>13</v>
      </c>
      <c r="B167" s="14">
        <v>60056167.66911111</v>
      </c>
      <c r="C167" s="14"/>
      <c r="D167" s="278">
        <v>42278</v>
      </c>
      <c r="E167" s="14">
        <f t="shared" si="0"/>
        <v>656103310.42791116</v>
      </c>
      <c r="I167" s="7" t="s">
        <v>13</v>
      </c>
      <c r="J167" s="14">
        <v>40902957.192622222</v>
      </c>
      <c r="L167" s="22">
        <v>42278</v>
      </c>
      <c r="M167" s="5">
        <f t="shared" si="1"/>
        <v>491846040.91893333</v>
      </c>
    </row>
    <row r="168" spans="1:13" x14ac:dyDescent="0.25">
      <c r="A168" s="7" t="s">
        <v>14</v>
      </c>
      <c r="B168" s="56">
        <v>67105333.473733336</v>
      </c>
      <c r="C168" s="14"/>
      <c r="D168" s="278">
        <v>42309</v>
      </c>
      <c r="E168" s="14">
        <f t="shared" si="0"/>
        <v>674435974.33417773</v>
      </c>
      <c r="I168" s="7" t="s">
        <v>14</v>
      </c>
      <c r="J168" s="3">
        <v>44969925.332400002</v>
      </c>
      <c r="L168" s="4">
        <v>42309</v>
      </c>
      <c r="M168" s="5">
        <f t="shared" si="1"/>
        <v>497197515.11000001</v>
      </c>
    </row>
    <row r="169" spans="1:13" x14ac:dyDescent="0.25">
      <c r="A169" s="7" t="s">
        <v>15</v>
      </c>
      <c r="B169" s="14">
        <v>74033055.85684444</v>
      </c>
      <c r="C169" s="14"/>
      <c r="D169" s="278">
        <v>42339</v>
      </c>
      <c r="E169" s="14">
        <f t="shared" si="0"/>
        <v>690813516.64168882</v>
      </c>
      <c r="I169" s="7" t="s">
        <v>15</v>
      </c>
      <c r="J169" s="14">
        <v>48664407.981688887</v>
      </c>
      <c r="L169" s="4">
        <v>42339</v>
      </c>
      <c r="M169" s="5">
        <f t="shared" si="1"/>
        <v>499764472.79906666</v>
      </c>
    </row>
    <row r="170" spans="1:13" x14ac:dyDescent="0.25">
      <c r="A170" s="7" t="s">
        <v>55</v>
      </c>
      <c r="B170" s="56">
        <v>67254398.137022227</v>
      </c>
      <c r="C170" s="14"/>
      <c r="D170" s="278">
        <v>42370</v>
      </c>
      <c r="E170" s="14">
        <f t="shared" si="0"/>
        <v>714999008.57515562</v>
      </c>
      <c r="G170" s="56"/>
      <c r="I170" s="7" t="s">
        <v>55</v>
      </c>
      <c r="J170" s="3">
        <v>45203660.11737778</v>
      </c>
      <c r="L170" s="22">
        <v>42370</v>
      </c>
      <c r="M170" s="5">
        <f t="shared" si="1"/>
        <v>510142591.10835552</v>
      </c>
    </row>
    <row r="171" spans="1:13" x14ac:dyDescent="0.25">
      <c r="A171" s="7" t="s">
        <v>5</v>
      </c>
      <c r="B171" s="56">
        <v>49075650.502622224</v>
      </c>
      <c r="C171" s="14"/>
      <c r="D171" s="278">
        <v>42401</v>
      </c>
      <c r="E171" s="14">
        <f t="shared" si="0"/>
        <v>726563404.13204455</v>
      </c>
      <c r="G171" s="56"/>
      <c r="I171" s="7" t="s">
        <v>5</v>
      </c>
      <c r="J171" s="3">
        <v>34237428.830133334</v>
      </c>
      <c r="L171" s="4">
        <v>42401</v>
      </c>
      <c r="M171" s="5">
        <f t="shared" si="1"/>
        <v>514432083.48026669</v>
      </c>
    </row>
    <row r="172" spans="1:13" x14ac:dyDescent="0.25">
      <c r="A172" s="7" t="s">
        <v>6</v>
      </c>
      <c r="B172" s="14">
        <v>79810751.629555553</v>
      </c>
      <c r="C172" s="14"/>
      <c r="D172" s="278">
        <v>42430</v>
      </c>
      <c r="E172" s="14">
        <f t="shared" si="0"/>
        <v>750611327.60462236</v>
      </c>
      <c r="G172" s="56"/>
      <c r="I172" s="7" t="s">
        <v>6</v>
      </c>
      <c r="J172" s="5">
        <v>59071368.783866666</v>
      </c>
      <c r="L172" s="4">
        <v>42430</v>
      </c>
      <c r="M172" s="5">
        <f t="shared" si="1"/>
        <v>529473481.2687999</v>
      </c>
    </row>
    <row r="173" spans="1:13" x14ac:dyDescent="0.25">
      <c r="A173" s="7" t="s">
        <v>7</v>
      </c>
      <c r="B173" s="14">
        <v>70177579.515866667</v>
      </c>
      <c r="C173" s="14"/>
      <c r="D173" s="278">
        <v>42461</v>
      </c>
      <c r="E173" s="14">
        <f>SUM(B162:B173)</f>
        <v>765255193.37155569</v>
      </c>
      <c r="G173" s="56"/>
      <c r="I173" s="7" t="s">
        <v>7</v>
      </c>
      <c r="J173" s="3">
        <v>51353947.006488889</v>
      </c>
      <c r="L173" s="4">
        <v>42461</v>
      </c>
      <c r="M173" s="5">
        <f>SUM(J162:J173)</f>
        <v>534684280.09137774</v>
      </c>
    </row>
    <row r="174" spans="1:13" x14ac:dyDescent="0.25">
      <c r="A174" s="7" t="s">
        <v>8</v>
      </c>
      <c r="C174" s="14"/>
      <c r="D174" s="278"/>
      <c r="E174" s="14"/>
      <c r="I174" s="7" t="s">
        <v>8</v>
      </c>
    </row>
    <row r="175" spans="1:13" x14ac:dyDescent="0.25">
      <c r="A175" s="7" t="s">
        <v>9</v>
      </c>
      <c r="C175" s="14"/>
      <c r="D175" s="278"/>
      <c r="E175" s="14"/>
      <c r="I175" s="7" t="s">
        <v>9</v>
      </c>
    </row>
    <row r="176" spans="1:13" x14ac:dyDescent="0.25">
      <c r="A176" s="7" t="s">
        <v>10</v>
      </c>
      <c r="C176" s="14"/>
      <c r="D176" s="278"/>
      <c r="E176" s="14"/>
      <c r="I176" s="7" t="s">
        <v>10</v>
      </c>
    </row>
    <row r="177" spans="1:9" x14ac:dyDescent="0.25">
      <c r="A177" s="7" t="s">
        <v>11</v>
      </c>
      <c r="C177" s="14"/>
      <c r="D177" s="278"/>
      <c r="E177" s="14"/>
      <c r="I177" s="7" t="s">
        <v>11</v>
      </c>
    </row>
    <row r="178" spans="1:9" x14ac:dyDescent="0.25">
      <c r="A178" s="7" t="s">
        <v>12</v>
      </c>
      <c r="C178" s="14"/>
      <c r="D178" s="278"/>
      <c r="E178" s="14"/>
      <c r="I178" s="7" t="s">
        <v>12</v>
      </c>
    </row>
    <row r="179" spans="1:9" x14ac:dyDescent="0.25">
      <c r="A179" s="7" t="s">
        <v>13</v>
      </c>
      <c r="C179" s="14"/>
      <c r="D179" s="278"/>
      <c r="E179" s="14"/>
      <c r="I179" s="7" t="s">
        <v>13</v>
      </c>
    </row>
    <row r="180" spans="1:9" x14ac:dyDescent="0.25">
      <c r="A180" s="7" t="s">
        <v>14</v>
      </c>
      <c r="C180" s="14"/>
      <c r="D180" s="278"/>
      <c r="E180" s="14"/>
      <c r="I180" s="7" t="s">
        <v>14</v>
      </c>
    </row>
    <row r="181" spans="1:9" x14ac:dyDescent="0.25">
      <c r="A181" s="7" t="s">
        <v>15</v>
      </c>
      <c r="C181" s="14"/>
      <c r="D181" s="278"/>
      <c r="E181" s="14"/>
      <c r="I181" s="7" t="s">
        <v>15</v>
      </c>
    </row>
  </sheetData>
  <mergeCells count="2">
    <mergeCell ref="L121:M121"/>
    <mergeCell ref="D121:E121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4"/>
  <sheetViews>
    <sheetView tabSelected="1" zoomScale="90" zoomScaleNormal="90" workbookViewId="0"/>
  </sheetViews>
  <sheetFormatPr defaultColWidth="9.109375" defaultRowHeight="13.2" x14ac:dyDescent="0.25"/>
  <cols>
    <col min="1" max="1" width="18.6640625" style="17" customWidth="1"/>
    <col min="2" max="9" width="16.109375" style="17" customWidth="1"/>
    <col min="10" max="16384" width="9.109375" style="17"/>
  </cols>
  <sheetData>
    <row r="1" spans="1:9" s="28" customFormat="1" x14ac:dyDescent="0.25">
      <c r="A1" s="25" t="s">
        <v>320</v>
      </c>
      <c r="B1" s="26" t="s">
        <v>183</v>
      </c>
      <c r="C1" s="26" t="s">
        <v>184</v>
      </c>
      <c r="D1" s="281" t="s">
        <v>217</v>
      </c>
      <c r="E1" s="281" t="s">
        <v>218</v>
      </c>
      <c r="F1" s="281" t="s">
        <v>21</v>
      </c>
    </row>
    <row r="2" spans="1:9" s="28" customFormat="1" x14ac:dyDescent="0.25">
      <c r="A2" s="29" t="s">
        <v>22</v>
      </c>
      <c r="B2" s="30">
        <v>54938349.046266668</v>
      </c>
      <c r="C2" s="30">
        <v>75303681.726888895</v>
      </c>
      <c r="D2" s="31">
        <f>C2/$C$8</f>
        <v>0.28275811000225759</v>
      </c>
      <c r="E2" s="31">
        <f t="shared" ref="E2:E8" si="0">B2/$B$8</f>
        <v>0.28632110189211141</v>
      </c>
      <c r="F2" s="31">
        <f t="shared" ref="F2:F8" si="1">C2/B2-1</f>
        <v>0.37069429704688495</v>
      </c>
      <c r="G2" s="41"/>
      <c r="H2" s="41"/>
    </row>
    <row r="3" spans="1:9" s="28" customFormat="1" x14ac:dyDescent="0.25">
      <c r="A3" s="29" t="s">
        <v>23</v>
      </c>
      <c r="B3" s="30">
        <v>76494084.768933326</v>
      </c>
      <c r="C3" s="30">
        <v>96819972.23133333</v>
      </c>
      <c r="D3" s="31">
        <f t="shared" ref="D3:D8" si="2">C3/$C$8</f>
        <v>0.3635497193602345</v>
      </c>
      <c r="E3" s="31">
        <f t="shared" si="0"/>
        <v>0.39866270136411947</v>
      </c>
      <c r="F3" s="31">
        <f t="shared" si="1"/>
        <v>0.26571842154591008</v>
      </c>
      <c r="G3" s="41"/>
      <c r="H3" s="41"/>
    </row>
    <row r="4" spans="1:9" s="28" customFormat="1" x14ac:dyDescent="0.25">
      <c r="A4" s="32" t="s">
        <v>24</v>
      </c>
      <c r="B4" s="33">
        <v>20590566.492666665</v>
      </c>
      <c r="C4" s="33">
        <v>32545357.136622224</v>
      </c>
      <c r="D4" s="31">
        <f>C4/$C$8</f>
        <v>0.1222046978615899</v>
      </c>
      <c r="E4" s="31">
        <f>B4/$B$8</f>
        <v>0.10731144617757195</v>
      </c>
      <c r="F4" s="31">
        <f t="shared" si="1"/>
        <v>0.58059551922543062</v>
      </c>
      <c r="G4" s="41"/>
      <c r="H4" s="41"/>
      <c r="I4" s="34"/>
    </row>
    <row r="5" spans="1:9" s="28" customFormat="1" x14ac:dyDescent="0.25">
      <c r="A5" s="32" t="s">
        <v>25</v>
      </c>
      <c r="B5" s="33">
        <v>11393899.369466666</v>
      </c>
      <c r="C5" s="33">
        <v>19608759.323822223</v>
      </c>
      <c r="D5" s="31">
        <f t="shared" si="2"/>
        <v>7.3629012536226571E-2</v>
      </c>
      <c r="E5" s="31">
        <f t="shared" si="0"/>
        <v>5.938135890407175E-2</v>
      </c>
      <c r="F5" s="31">
        <f t="shared" si="1"/>
        <v>0.72098758186066747</v>
      </c>
      <c r="G5" s="41"/>
      <c r="H5" s="41"/>
      <c r="I5" s="35"/>
    </row>
    <row r="6" spans="1:9" s="28" customFormat="1" x14ac:dyDescent="0.25">
      <c r="A6" s="32" t="s">
        <v>26</v>
      </c>
      <c r="B6" s="33">
        <v>16100764.379422221</v>
      </c>
      <c r="C6" s="33">
        <v>22799444.631511111</v>
      </c>
      <c r="D6" s="31">
        <f t="shared" si="2"/>
        <v>8.5609730165494002E-2</v>
      </c>
      <c r="E6" s="31">
        <f t="shared" si="0"/>
        <v>8.3912033733287053E-2</v>
      </c>
      <c r="F6" s="31">
        <f t="shared" si="1"/>
        <v>0.41604734373047658</v>
      </c>
      <c r="G6" s="41"/>
      <c r="H6" s="41"/>
      <c r="I6" s="34"/>
    </row>
    <row r="7" spans="1:9" s="28" customFormat="1" x14ac:dyDescent="0.25">
      <c r="A7" s="32" t="s">
        <v>27</v>
      </c>
      <c r="B7" s="33">
        <v>12359038.998711111</v>
      </c>
      <c r="C7" s="33">
        <v>19241164.734888889</v>
      </c>
      <c r="D7" s="31">
        <f t="shared" si="2"/>
        <v>7.2248730074197465E-2</v>
      </c>
      <c r="E7" s="31">
        <f t="shared" si="0"/>
        <v>6.4411357928838439E-2</v>
      </c>
      <c r="F7" s="31">
        <f t="shared" si="1"/>
        <v>0.55684958489859082</v>
      </c>
      <c r="G7" s="41"/>
      <c r="H7" s="41"/>
    </row>
    <row r="8" spans="1:9" s="28" customFormat="1" x14ac:dyDescent="0.25">
      <c r="A8" s="36" t="s">
        <v>28</v>
      </c>
      <c r="B8" s="33">
        <v>191876703.05546665</v>
      </c>
      <c r="C8" s="33">
        <v>266318379.78506666</v>
      </c>
      <c r="D8" s="31">
        <f t="shared" si="2"/>
        <v>1</v>
      </c>
      <c r="E8" s="31">
        <f t="shared" si="0"/>
        <v>1</v>
      </c>
      <c r="F8" s="31">
        <f t="shared" si="1"/>
        <v>0.38796620717461883</v>
      </c>
      <c r="G8" s="41"/>
      <c r="H8" s="41"/>
    </row>
    <row r="9" spans="1:9" s="28" customFormat="1" ht="12" customHeight="1" x14ac:dyDescent="0.25">
      <c r="A9" s="13"/>
      <c r="B9" s="37"/>
      <c r="C9" s="37"/>
      <c r="D9" s="38"/>
      <c r="E9" s="39"/>
      <c r="F9" s="40"/>
      <c r="G9" s="41"/>
    </row>
    <row r="10" spans="1:9" s="28" customFormat="1" ht="12" customHeight="1" x14ac:dyDescent="0.25">
      <c r="A10" s="13"/>
      <c r="B10" s="37"/>
      <c r="C10" s="42"/>
      <c r="D10" s="38"/>
      <c r="E10" s="39"/>
      <c r="F10" s="40"/>
      <c r="G10" s="41"/>
    </row>
    <row r="11" spans="1:9" x14ac:dyDescent="0.25">
      <c r="A11" s="19"/>
      <c r="B11" s="43"/>
      <c r="C11" s="43"/>
      <c r="D11" s="44"/>
      <c r="E11" s="45"/>
      <c r="F11" s="46"/>
    </row>
    <row r="12" spans="1:9" x14ac:dyDescent="0.25">
      <c r="A12" s="47" t="s">
        <v>321</v>
      </c>
      <c r="B12" s="26" t="s">
        <v>183</v>
      </c>
      <c r="C12" s="26" t="s">
        <v>184</v>
      </c>
      <c r="D12" s="281" t="str">
        <f>D1</f>
        <v>Share 16</v>
      </c>
      <c r="E12" s="281" t="str">
        <f>E1</f>
        <v>Share 15</v>
      </c>
      <c r="F12" s="281" t="s">
        <v>21</v>
      </c>
    </row>
    <row r="13" spans="1:9" x14ac:dyDescent="0.25">
      <c r="A13" s="48" t="s">
        <v>22</v>
      </c>
      <c r="B13" s="49">
        <v>47949218.462622225</v>
      </c>
      <c r="C13" s="49">
        <v>57317317.004577778</v>
      </c>
      <c r="D13" s="50">
        <f>C13/$C$19</f>
        <v>0.29536837153290213</v>
      </c>
      <c r="E13" s="50">
        <f t="shared" ref="E13:E19" si="3">B13/$B$19</f>
        <v>0.28934890474487057</v>
      </c>
      <c r="F13" s="50">
        <f t="shared" ref="F13:F19" si="4">C13/B13-1</f>
        <v>0.19537541679137593</v>
      </c>
      <c r="G13" s="41"/>
      <c r="H13" s="41"/>
    </row>
    <row r="14" spans="1:9" x14ac:dyDescent="0.25">
      <c r="A14" s="48" t="s">
        <v>23</v>
      </c>
      <c r="B14" s="49">
        <v>62570095.835422225</v>
      </c>
      <c r="C14" s="49">
        <v>68344877.844888896</v>
      </c>
      <c r="D14" s="50">
        <f t="shared" ref="D14:D19" si="5">C14/$C$19</f>
        <v>0.35219574688130778</v>
      </c>
      <c r="E14" s="50">
        <f t="shared" si="3"/>
        <v>0.37757838980992042</v>
      </c>
      <c r="F14" s="50">
        <f t="shared" si="4"/>
        <v>9.2293002469678864E-2</v>
      </c>
      <c r="G14" s="41"/>
      <c r="H14" s="41"/>
    </row>
    <row r="15" spans="1:9" x14ac:dyDescent="0.25">
      <c r="A15" s="51" t="s">
        <v>24</v>
      </c>
      <c r="B15" s="52">
        <v>19440247.858800001</v>
      </c>
      <c r="C15" s="52">
        <v>24521492.240488891</v>
      </c>
      <c r="D15" s="50">
        <f t="shared" si="5"/>
        <v>0.12636448475164025</v>
      </c>
      <c r="E15" s="50">
        <f t="shared" si="3"/>
        <v>0.11731191052253445</v>
      </c>
      <c r="F15" s="50">
        <f t="shared" si="4"/>
        <v>0.26137755128408857</v>
      </c>
      <c r="G15" s="41"/>
      <c r="H15" s="41"/>
    </row>
    <row r="16" spans="1:9" x14ac:dyDescent="0.25">
      <c r="A16" s="51" t="s">
        <v>25</v>
      </c>
      <c r="B16" s="52">
        <v>10792593.811066667</v>
      </c>
      <c r="C16" s="53">
        <v>14733158.703288889</v>
      </c>
      <c r="D16" s="50">
        <f t="shared" si="5"/>
        <v>7.5923112266030934E-2</v>
      </c>
      <c r="E16" s="50">
        <f t="shared" si="3"/>
        <v>6.512776013279005E-2</v>
      </c>
      <c r="F16" s="50">
        <f t="shared" si="4"/>
        <v>0.36511750198377602</v>
      </c>
      <c r="G16" s="41"/>
      <c r="H16" s="41"/>
    </row>
    <row r="17" spans="1:17" x14ac:dyDescent="0.25">
      <c r="A17" s="51" t="s">
        <v>26</v>
      </c>
      <c r="B17" s="52">
        <v>13183401.899466667</v>
      </c>
      <c r="C17" s="53">
        <v>14480377.824044444</v>
      </c>
      <c r="D17" s="50">
        <f t="shared" si="5"/>
        <v>7.4620478427620041E-2</v>
      </c>
      <c r="E17" s="50">
        <f t="shared" si="3"/>
        <v>7.9555058929598979E-2</v>
      </c>
      <c r="F17" s="50">
        <f t="shared" si="4"/>
        <v>9.8379457325824538E-2</v>
      </c>
      <c r="G17" s="41"/>
      <c r="H17" s="41"/>
    </row>
    <row r="18" spans="1:17" x14ac:dyDescent="0.25">
      <c r="A18" s="51" t="s">
        <v>30</v>
      </c>
      <c r="B18" s="52">
        <v>11778628.971866667</v>
      </c>
      <c r="C18" s="53">
        <v>14656448.098177778</v>
      </c>
      <c r="D18" s="50">
        <f t="shared" si="5"/>
        <v>7.5527806140498879E-2</v>
      </c>
      <c r="E18" s="50">
        <f t="shared" si="3"/>
        <v>7.1077975860285553E-2</v>
      </c>
      <c r="F18" s="50">
        <f t="shared" si="4"/>
        <v>0.2443254756716422</v>
      </c>
      <c r="G18" s="41"/>
      <c r="H18" s="41"/>
    </row>
    <row r="19" spans="1:17" x14ac:dyDescent="0.25">
      <c r="A19" s="51" t="s">
        <v>28</v>
      </c>
      <c r="B19" s="54">
        <v>165714186.83924446</v>
      </c>
      <c r="C19" s="55">
        <v>194053671.71546668</v>
      </c>
      <c r="D19" s="50">
        <f t="shared" si="5"/>
        <v>1</v>
      </c>
      <c r="E19" s="50">
        <f t="shared" si="3"/>
        <v>1</v>
      </c>
      <c r="F19" s="50">
        <f t="shared" si="4"/>
        <v>0.17101423491106238</v>
      </c>
      <c r="G19" s="41"/>
      <c r="H19" s="41"/>
    </row>
    <row r="20" spans="1:17" x14ac:dyDescent="0.25">
      <c r="A20" s="3"/>
      <c r="B20" s="56"/>
      <c r="C20" s="57"/>
      <c r="D20" s="43"/>
      <c r="E20" s="43"/>
      <c r="F20" s="44"/>
      <c r="G20" s="45"/>
      <c r="H20" s="58"/>
    </row>
    <row r="21" spans="1:17" x14ac:dyDescent="0.25">
      <c r="A21" s="3"/>
      <c r="B21" s="3"/>
      <c r="C21" s="3"/>
      <c r="D21" s="43"/>
      <c r="E21" s="43"/>
      <c r="F21" s="44"/>
      <c r="G21" s="45"/>
      <c r="H21" s="58"/>
    </row>
    <row r="22" spans="1:17" x14ac:dyDescent="0.25">
      <c r="A22" s="3"/>
      <c r="B22" s="3"/>
      <c r="C22" s="3"/>
      <c r="D22" s="44"/>
      <c r="E22" s="44"/>
      <c r="F22" s="44"/>
      <c r="G22" s="44"/>
      <c r="H22" s="58"/>
    </row>
    <row r="23" spans="1:17" x14ac:dyDescent="0.25">
      <c r="A23" s="3"/>
      <c r="B23" s="61"/>
      <c r="C23" s="61"/>
      <c r="D23" s="44"/>
      <c r="E23" s="44"/>
      <c r="F23" s="44"/>
      <c r="G23" s="44"/>
      <c r="H23" s="58"/>
    </row>
    <row r="24" spans="1:17" s="28" customFormat="1" x14ac:dyDescent="0.25">
      <c r="A24" s="25" t="s">
        <v>20</v>
      </c>
      <c r="B24" s="26" t="s">
        <v>70</v>
      </c>
      <c r="C24" s="26" t="s">
        <v>71</v>
      </c>
      <c r="D24" s="281" t="str">
        <f>D1</f>
        <v>Share 16</v>
      </c>
      <c r="E24" s="281" t="str">
        <f>E1</f>
        <v>Share 15</v>
      </c>
      <c r="F24" s="281" t="s">
        <v>21</v>
      </c>
    </row>
    <row r="25" spans="1:17" s="28" customFormat="1" x14ac:dyDescent="0.25">
      <c r="A25" s="29" t="s">
        <v>22</v>
      </c>
      <c r="B25" s="30">
        <v>14859450.840355556</v>
      </c>
      <c r="C25" s="30">
        <v>20203121.976133332</v>
      </c>
      <c r="D25" s="31">
        <f>C25/$C$31</f>
        <v>0.287885705313697</v>
      </c>
      <c r="E25" s="31">
        <f>B25/$B$31</f>
        <v>0.26757531303479537</v>
      </c>
      <c r="F25" s="31">
        <f t="shared" ref="F25:F31" si="6">C25/B25-1</f>
        <v>0.35961430830709706</v>
      </c>
      <c r="G25" s="41"/>
      <c r="H25" s="41"/>
    </row>
    <row r="26" spans="1:17" s="28" customFormat="1" x14ac:dyDescent="0.25">
      <c r="A26" s="29" t="s">
        <v>23</v>
      </c>
      <c r="B26" s="30">
        <v>23643857.99831111</v>
      </c>
      <c r="C26" s="30">
        <v>26377009.076977778</v>
      </c>
      <c r="D26" s="31">
        <f t="shared" ref="D26:D31" si="7">C26/$C$31</f>
        <v>0.37586091254421389</v>
      </c>
      <c r="E26" s="31">
        <f t="shared" ref="E26:E31" si="8">B26/$B$31</f>
        <v>0.42575683134040809</v>
      </c>
      <c r="F26" s="31">
        <f t="shared" si="6"/>
        <v>0.11559666272999514</v>
      </c>
      <c r="G26" s="41"/>
      <c r="H26" s="41"/>
      <c r="I26" s="62"/>
      <c r="J26" s="62"/>
      <c r="K26" s="62"/>
      <c r="L26" s="62"/>
    </row>
    <row r="27" spans="1:17" s="28" customFormat="1" x14ac:dyDescent="0.25">
      <c r="A27" s="32" t="s">
        <v>24</v>
      </c>
      <c r="B27" s="33">
        <v>6324064.9642666662</v>
      </c>
      <c r="C27" s="33">
        <v>8475607.1673333328</v>
      </c>
      <c r="D27" s="31">
        <f t="shared" si="7"/>
        <v>0.12077371755771452</v>
      </c>
      <c r="E27" s="31">
        <f t="shared" si="8"/>
        <v>0.11387794075608956</v>
      </c>
      <c r="F27" s="31">
        <f t="shared" si="6"/>
        <v>0.34021506977295224</v>
      </c>
      <c r="G27" s="41"/>
      <c r="H27" s="41"/>
      <c r="I27" s="34"/>
      <c r="K27" s="62"/>
      <c r="L27" s="62"/>
      <c r="M27" s="62"/>
      <c r="N27" s="62"/>
      <c r="O27" s="62"/>
      <c r="P27" s="62"/>
      <c r="Q27" s="62"/>
    </row>
    <row r="28" spans="1:17" s="28" customFormat="1" x14ac:dyDescent="0.25">
      <c r="A28" s="32" t="s">
        <v>25</v>
      </c>
      <c r="B28" s="33">
        <v>3098139.3517333334</v>
      </c>
      <c r="C28" s="33">
        <v>4606649.8656000001</v>
      </c>
      <c r="D28" s="31">
        <f t="shared" si="7"/>
        <v>6.5642757948904007E-2</v>
      </c>
      <c r="E28" s="31">
        <f t="shared" si="8"/>
        <v>5.5788441697595656E-2</v>
      </c>
      <c r="F28" s="31">
        <f t="shared" si="6"/>
        <v>0.48690854174222076</v>
      </c>
      <c r="G28" s="41"/>
      <c r="H28" s="41"/>
      <c r="I28" s="35"/>
    </row>
    <row r="29" spans="1:17" s="28" customFormat="1" x14ac:dyDescent="0.25">
      <c r="A29" s="32" t="s">
        <v>26</v>
      </c>
      <c r="B29" s="33">
        <v>4315408.1038666666</v>
      </c>
      <c r="C29" s="33">
        <v>5755768.8424000004</v>
      </c>
      <c r="D29" s="31">
        <f t="shared" si="7"/>
        <v>8.2017203815054077E-2</v>
      </c>
      <c r="E29" s="31">
        <f t="shared" si="8"/>
        <v>7.7707896925037809E-2</v>
      </c>
      <c r="F29" s="31">
        <f t="shared" si="6"/>
        <v>0.33377161646490627</v>
      </c>
      <c r="G29" s="41"/>
      <c r="H29" s="41"/>
      <c r="I29" s="34"/>
    </row>
    <row r="30" spans="1:17" s="28" customFormat="1" x14ac:dyDescent="0.25">
      <c r="A30" s="32" t="s">
        <v>27</v>
      </c>
      <c r="B30" s="33">
        <v>3292792.4904</v>
      </c>
      <c r="C30" s="33">
        <v>4759422.5874222219</v>
      </c>
      <c r="D30" s="31">
        <f t="shared" si="7"/>
        <v>6.7819702820416439E-2</v>
      </c>
      <c r="E30" s="31">
        <f t="shared" si="8"/>
        <v>5.9293576246073523E-2</v>
      </c>
      <c r="F30" s="31">
        <f t="shared" si="6"/>
        <v>0.4454061715999782</v>
      </c>
      <c r="G30" s="41"/>
      <c r="H30" s="41"/>
    </row>
    <row r="31" spans="1:17" s="28" customFormat="1" x14ac:dyDescent="0.25">
      <c r="A31" s="36" t="s">
        <v>28</v>
      </c>
      <c r="B31" s="33">
        <v>55533713.74893333</v>
      </c>
      <c r="C31" s="33">
        <v>70177579.515866667</v>
      </c>
      <c r="D31" s="31">
        <f t="shared" si="7"/>
        <v>1</v>
      </c>
      <c r="E31" s="31">
        <f t="shared" si="8"/>
        <v>1</v>
      </c>
      <c r="F31" s="31">
        <f t="shared" si="6"/>
        <v>0.26369325547248512</v>
      </c>
      <c r="G31" s="41"/>
      <c r="H31" s="41"/>
    </row>
    <row r="32" spans="1:17" s="28" customFormat="1" ht="12" customHeight="1" x14ac:dyDescent="0.25">
      <c r="A32" s="13"/>
      <c r="B32" s="37"/>
      <c r="C32" s="37"/>
      <c r="D32" s="38"/>
      <c r="E32" s="39"/>
      <c r="F32" s="40"/>
    </row>
    <row r="33" spans="1:17" x14ac:dyDescent="0.25">
      <c r="A33" s="19"/>
      <c r="B33" s="43"/>
      <c r="C33" s="43"/>
      <c r="D33" s="44"/>
      <c r="E33" s="45"/>
      <c r="F33" s="46"/>
      <c r="J33" s="63"/>
      <c r="K33" s="63"/>
      <c r="L33" s="63"/>
      <c r="M33" s="63"/>
      <c r="N33" s="63"/>
      <c r="O33" s="63"/>
    </row>
    <row r="34" spans="1:17" x14ac:dyDescent="0.25">
      <c r="A34" s="47" t="s">
        <v>29</v>
      </c>
      <c r="B34" s="26" t="s">
        <v>70</v>
      </c>
      <c r="C34" s="26" t="s">
        <v>71</v>
      </c>
      <c r="D34" s="281" t="str">
        <f>D1</f>
        <v>Share 16</v>
      </c>
      <c r="E34" s="281" t="str">
        <f>E1</f>
        <v>Share 15</v>
      </c>
      <c r="F34" s="281" t="s">
        <v>21</v>
      </c>
    </row>
    <row r="35" spans="1:17" x14ac:dyDescent="0.25">
      <c r="A35" s="48" t="s">
        <v>22</v>
      </c>
      <c r="B35" s="49">
        <v>13141252.573866667</v>
      </c>
      <c r="C35" s="49">
        <v>15664663.949999999</v>
      </c>
      <c r="D35" s="50">
        <f>C35/$C$41</f>
        <v>0.30503330051769284</v>
      </c>
      <c r="E35" s="50">
        <f>B35/$B$41</f>
        <v>0.26809739861688781</v>
      </c>
      <c r="F35" s="50">
        <f t="shared" ref="F35:F41" si="9">C35/B35-1</f>
        <v>0.1920221350247473</v>
      </c>
      <c r="G35" s="41"/>
      <c r="H35" s="41"/>
    </row>
    <row r="36" spans="1:17" x14ac:dyDescent="0.25">
      <c r="A36" s="48" t="s">
        <v>23</v>
      </c>
      <c r="B36" s="49">
        <v>20096600.017955557</v>
      </c>
      <c r="C36" s="49">
        <v>18740717.432888888</v>
      </c>
      <c r="D36" s="50">
        <f t="shared" ref="D36:D41" si="10">C36/$C$41</f>
        <v>0.36493236694193887</v>
      </c>
      <c r="E36" s="50">
        <f t="shared" ref="E36:E41" si="11">B36/$B$41</f>
        <v>0.40999487343942526</v>
      </c>
      <c r="F36" s="50">
        <f t="shared" si="9"/>
        <v>-6.7468257508993545E-2</v>
      </c>
      <c r="G36" s="41"/>
      <c r="H36" s="41"/>
      <c r="K36" s="63"/>
      <c r="L36" s="63"/>
      <c r="M36" s="63"/>
      <c r="N36" s="63"/>
      <c r="O36" s="63"/>
      <c r="P36" s="63"/>
      <c r="Q36" s="63"/>
    </row>
    <row r="37" spans="1:17" x14ac:dyDescent="0.25">
      <c r="A37" s="51" t="s">
        <v>24</v>
      </c>
      <c r="B37" s="52">
        <v>6040549.111333333</v>
      </c>
      <c r="C37" s="52">
        <v>6371538.316488889</v>
      </c>
      <c r="D37" s="50">
        <f t="shared" si="10"/>
        <v>0.12407105369493421</v>
      </c>
      <c r="E37" s="50">
        <f t="shared" si="11"/>
        <v>0.12323448574350879</v>
      </c>
      <c r="F37" s="50">
        <f t="shared" si="9"/>
        <v>5.4794555768870712E-2</v>
      </c>
      <c r="G37" s="41"/>
      <c r="H37" s="41"/>
    </row>
    <row r="38" spans="1:17" x14ac:dyDescent="0.25">
      <c r="A38" s="51" t="s">
        <v>25</v>
      </c>
      <c r="B38" s="52">
        <v>2928608.9727555555</v>
      </c>
      <c r="C38" s="53">
        <v>3289792.7639111113</v>
      </c>
      <c r="D38" s="50">
        <f t="shared" si="10"/>
        <v>6.4061147305686655E-2</v>
      </c>
      <c r="E38" s="50">
        <f t="shared" si="11"/>
        <v>5.9747154447303809E-2</v>
      </c>
      <c r="F38" s="50">
        <f t="shared" si="9"/>
        <v>0.12332946955896085</v>
      </c>
      <c r="G38" s="41"/>
      <c r="H38" s="41"/>
    </row>
    <row r="39" spans="1:17" x14ac:dyDescent="0.25">
      <c r="A39" s="51" t="s">
        <v>26</v>
      </c>
      <c r="B39" s="52">
        <v>3649628.0881777778</v>
      </c>
      <c r="C39" s="53">
        <v>3641176.9859555555</v>
      </c>
      <c r="D39" s="50">
        <f t="shared" si="10"/>
        <v>7.0903546819789137E-2</v>
      </c>
      <c r="E39" s="50">
        <f t="shared" si="11"/>
        <v>7.4456813828035887E-2</v>
      </c>
      <c r="F39" s="50">
        <f t="shared" si="9"/>
        <v>-2.3156064174314483E-3</v>
      </c>
      <c r="G39" s="41"/>
      <c r="H39" s="41"/>
    </row>
    <row r="40" spans="1:17" x14ac:dyDescent="0.25">
      <c r="A40" s="51" t="s">
        <v>30</v>
      </c>
      <c r="B40" s="52">
        <v>3160071.7361333333</v>
      </c>
      <c r="C40" s="53">
        <v>3646057.5572444443</v>
      </c>
      <c r="D40" s="50">
        <f t="shared" si="10"/>
        <v>7.099858471995818E-2</v>
      </c>
      <c r="E40" s="50">
        <f t="shared" si="11"/>
        <v>6.4469273924838491E-2</v>
      </c>
      <c r="F40" s="50">
        <f t="shared" si="9"/>
        <v>0.15378949014169008</v>
      </c>
      <c r="G40" s="41"/>
      <c r="H40" s="41"/>
    </row>
    <row r="41" spans="1:17" x14ac:dyDescent="0.25">
      <c r="A41" s="51" t="s">
        <v>28</v>
      </c>
      <c r="B41" s="54">
        <v>49016710.500222221</v>
      </c>
      <c r="C41" s="55">
        <v>51353947.006488889</v>
      </c>
      <c r="D41" s="50">
        <f t="shared" si="10"/>
        <v>1</v>
      </c>
      <c r="E41" s="50">
        <f t="shared" si="11"/>
        <v>1</v>
      </c>
      <c r="F41" s="50">
        <f t="shared" si="9"/>
        <v>4.7682443036565436E-2</v>
      </c>
      <c r="G41" s="41"/>
      <c r="H41" s="41"/>
    </row>
    <row r="42" spans="1:17" x14ac:dyDescent="0.25">
      <c r="C42" s="64"/>
      <c r="D42" s="64"/>
      <c r="E42" s="64"/>
      <c r="F42" s="64"/>
      <c r="G42" s="64"/>
      <c r="H42" s="64"/>
    </row>
    <row r="43" spans="1:17" x14ac:dyDescent="0.25">
      <c r="A43" s="19"/>
      <c r="B43" s="43"/>
      <c r="C43" s="44"/>
      <c r="D43" s="65"/>
    </row>
    <row r="44" spans="1:17" s="28" customFormat="1" x14ac:dyDescent="0.25">
      <c r="A44" s="66" t="s">
        <v>2</v>
      </c>
      <c r="B44" s="67"/>
    </row>
    <row r="45" spans="1:17" s="28" customFormat="1" x14ac:dyDescent="0.25">
      <c r="A45" s="68" t="s">
        <v>31</v>
      </c>
      <c r="B45" s="26" t="s">
        <v>183</v>
      </c>
      <c r="C45" s="26" t="s">
        <v>184</v>
      </c>
      <c r="D45" s="108" t="str">
        <f>D1</f>
        <v>Share 16</v>
      </c>
      <c r="E45" s="108" t="str">
        <f>E1</f>
        <v>Share 15</v>
      </c>
      <c r="F45" s="108" t="s">
        <v>21</v>
      </c>
    </row>
    <row r="46" spans="1:17" s="28" customFormat="1" x14ac:dyDescent="0.25">
      <c r="A46" s="69" t="s">
        <v>32</v>
      </c>
      <c r="B46" s="70">
        <v>93281070.398177773</v>
      </c>
      <c r="C46" s="70">
        <v>121573755.00044444</v>
      </c>
      <c r="D46" s="71">
        <f>C46/$C$49</f>
        <v>0.45649780198633316</v>
      </c>
      <c r="E46" s="71">
        <f>B46/$B$49</f>
        <v>0.48615110074729917</v>
      </c>
      <c r="F46" s="72">
        <f>C46/B46-1</f>
        <v>0.30330574554405376</v>
      </c>
      <c r="G46" s="41"/>
      <c r="H46" s="41"/>
      <c r="I46" s="62"/>
      <c r="J46" s="62"/>
    </row>
    <row r="47" spans="1:17" s="28" customFormat="1" x14ac:dyDescent="0.25">
      <c r="A47" s="69" t="s">
        <v>33</v>
      </c>
      <c r="B47" s="70">
        <v>54329589.432266667</v>
      </c>
      <c r="C47" s="70">
        <v>84088954.460755557</v>
      </c>
      <c r="D47" s="71">
        <f>C47/$C$49</f>
        <v>0.31574596739669225</v>
      </c>
      <c r="E47" s="71">
        <f>B47/$B$49</f>
        <v>0.28314844151017837</v>
      </c>
      <c r="F47" s="72">
        <f>C47/B47-1</f>
        <v>0.54775611852525108</v>
      </c>
      <c r="G47" s="41"/>
      <c r="H47" s="41"/>
      <c r="I47" s="62"/>
      <c r="J47" s="62"/>
    </row>
    <row r="48" spans="1:17" s="28" customFormat="1" x14ac:dyDescent="0.25">
      <c r="A48" s="69" t="s">
        <v>34</v>
      </c>
      <c r="B48" s="70">
        <v>44262773.086488888</v>
      </c>
      <c r="C48" s="70">
        <v>60655670.323866665</v>
      </c>
      <c r="D48" s="71">
        <f>C48/$C$49</f>
        <v>0.22775623061697459</v>
      </c>
      <c r="E48" s="71">
        <f>B48/$B$49</f>
        <v>0.2306834148265183</v>
      </c>
      <c r="F48" s="72">
        <f>C48/B48-1</f>
        <v>0.37035404910908465</v>
      </c>
      <c r="G48" s="41"/>
      <c r="H48" s="41"/>
    </row>
    <row r="49" spans="1:16" s="77" customFormat="1" x14ac:dyDescent="0.25">
      <c r="A49" s="73" t="s">
        <v>35</v>
      </c>
      <c r="B49" s="74">
        <v>191876703.05546665</v>
      </c>
      <c r="C49" s="74">
        <v>266318379.78506666</v>
      </c>
      <c r="D49" s="75">
        <f>C49/$C$49</f>
        <v>1</v>
      </c>
      <c r="E49" s="75">
        <f>B49/$B$49</f>
        <v>1</v>
      </c>
      <c r="F49" s="76">
        <f>C49/B49-1</f>
        <v>0.38796620717461883</v>
      </c>
      <c r="G49" s="41"/>
      <c r="H49" s="41"/>
    </row>
    <row r="50" spans="1:16" s="28" customFormat="1" ht="14.4" x14ac:dyDescent="0.3">
      <c r="A50" s="78" t="s">
        <v>3</v>
      </c>
      <c r="B50" s="79"/>
      <c r="C50" s="79"/>
      <c r="D50" s="80"/>
      <c r="E50" s="80"/>
      <c r="F50" s="81"/>
    </row>
    <row r="51" spans="1:16" s="28" customFormat="1" x14ac:dyDescent="0.25">
      <c r="A51" s="68" t="s">
        <v>31</v>
      </c>
      <c r="B51" s="26" t="s">
        <v>183</v>
      </c>
      <c r="C51" s="26" t="s">
        <v>184</v>
      </c>
      <c r="D51" s="108" t="str">
        <f>D1</f>
        <v>Share 16</v>
      </c>
      <c r="E51" s="108" t="str">
        <f>E1</f>
        <v>Share 15</v>
      </c>
      <c r="F51" s="108" t="s">
        <v>21</v>
      </c>
    </row>
    <row r="52" spans="1:16" s="28" customFormat="1" x14ac:dyDescent="0.25">
      <c r="A52" s="69" t="s">
        <v>32</v>
      </c>
      <c r="B52" s="70">
        <v>84049500.077022225</v>
      </c>
      <c r="C52" s="70">
        <v>100085191.24168889</v>
      </c>
      <c r="D52" s="71">
        <f>C52/$C$55</f>
        <v>0.51576035823965183</v>
      </c>
      <c r="E52" s="71">
        <f>B52/$B$55</f>
        <v>0.50719556170864677</v>
      </c>
      <c r="F52" s="72">
        <f>C52/B52-1</f>
        <v>0.19078865608922957</v>
      </c>
      <c r="G52" s="41"/>
      <c r="H52" s="41"/>
    </row>
    <row r="53" spans="1:16" s="28" customFormat="1" x14ac:dyDescent="0.25">
      <c r="A53" s="69" t="s">
        <v>33</v>
      </c>
      <c r="B53" s="70">
        <v>49866043.40151111</v>
      </c>
      <c r="C53" s="70">
        <v>57889767.135866664</v>
      </c>
      <c r="D53" s="71">
        <f>C53/$C$55</f>
        <v>0.29831832927515112</v>
      </c>
      <c r="E53" s="71">
        <f>B53/$B$55</f>
        <v>0.30091595869148502</v>
      </c>
      <c r="F53" s="72">
        <f>C53/B53-1</f>
        <v>0.16090556192217176</v>
      </c>
      <c r="G53" s="41"/>
      <c r="H53" s="41"/>
    </row>
    <row r="54" spans="1:16" s="28" customFormat="1" x14ac:dyDescent="0.25">
      <c r="A54" s="69" t="s">
        <v>34</v>
      </c>
      <c r="B54" s="70">
        <v>31798643.360711113</v>
      </c>
      <c r="C54" s="70">
        <v>36078713.337911114</v>
      </c>
      <c r="D54" s="71">
        <f>C54/$C$55</f>
        <v>0.185921312485197</v>
      </c>
      <c r="E54" s="71">
        <f>B54/$B$55</f>
        <v>0.19188847959986824</v>
      </c>
      <c r="F54" s="72">
        <f>C54/B54-1</f>
        <v>0.13459913772573873</v>
      </c>
      <c r="G54" s="41"/>
      <c r="H54" s="41"/>
    </row>
    <row r="55" spans="1:16" s="77" customFormat="1" ht="14.4" x14ac:dyDescent="0.3">
      <c r="A55" s="73" t="s">
        <v>35</v>
      </c>
      <c r="B55" s="82">
        <v>165714186.83924446</v>
      </c>
      <c r="C55" s="82">
        <v>194053671.71546668</v>
      </c>
      <c r="D55" s="75">
        <f>C55/$C$55</f>
        <v>1</v>
      </c>
      <c r="E55" s="75">
        <f>B55/$B$55</f>
        <v>1</v>
      </c>
      <c r="F55" s="76">
        <f>C55/B55-1</f>
        <v>0.17101423491106238</v>
      </c>
      <c r="G55" s="41"/>
      <c r="H55" s="41"/>
    </row>
    <row r="56" spans="1:16" s="28" customFormat="1" ht="14.4" x14ac:dyDescent="0.3">
      <c r="A56" s="66" t="s">
        <v>2</v>
      </c>
      <c r="B56" s="79"/>
      <c r="C56" s="79"/>
      <c r="D56" s="83"/>
      <c r="E56" s="84"/>
      <c r="F56" s="85"/>
    </row>
    <row r="57" spans="1:16" s="28" customFormat="1" x14ac:dyDescent="0.25">
      <c r="A57" s="68" t="s">
        <v>31</v>
      </c>
      <c r="B57" s="86" t="s">
        <v>70</v>
      </c>
      <c r="C57" s="86" t="s">
        <v>71</v>
      </c>
      <c r="D57" s="108" t="str">
        <f>D1</f>
        <v>Share 16</v>
      </c>
      <c r="E57" s="108" t="str">
        <f>E1</f>
        <v>Share 15</v>
      </c>
      <c r="F57" s="108" t="s">
        <v>21</v>
      </c>
      <c r="G57" s="13"/>
      <c r="H57" s="37"/>
      <c r="I57" s="80"/>
      <c r="J57" s="62"/>
      <c r="K57" s="62"/>
      <c r="L57" s="62"/>
      <c r="M57" s="62"/>
      <c r="N57" s="62"/>
      <c r="O57" s="62"/>
    </row>
    <row r="58" spans="1:16" s="28" customFormat="1" x14ac:dyDescent="0.25">
      <c r="A58" s="69" t="s">
        <v>32</v>
      </c>
      <c r="B58" s="70">
        <v>29706092.757199999</v>
      </c>
      <c r="C58" s="70">
        <v>34278373.114444442</v>
      </c>
      <c r="D58" s="71">
        <f>C58/$C$61</f>
        <v>0.48845191514042369</v>
      </c>
      <c r="E58" s="71">
        <f>B58/$B$61</f>
        <v>0.53491997476524933</v>
      </c>
      <c r="F58" s="71">
        <f>C58/B58-1</f>
        <v>0.15391725847675608</v>
      </c>
      <c r="G58" s="41"/>
      <c r="H58" s="41"/>
      <c r="I58" s="80"/>
    </row>
    <row r="59" spans="1:16" s="28" customFormat="1" x14ac:dyDescent="0.25">
      <c r="A59" s="69" t="s">
        <v>33</v>
      </c>
      <c r="B59" s="70">
        <v>14445812.441511111</v>
      </c>
      <c r="C59" s="70">
        <v>20754155.611022223</v>
      </c>
      <c r="D59" s="71">
        <f>C59/$C$61</f>
        <v>0.29573769506156666</v>
      </c>
      <c r="E59" s="71">
        <f>B59/$B$61</f>
        <v>0.26012689349068757</v>
      </c>
      <c r="F59" s="71">
        <f>C59/B59-1</f>
        <v>0.43669009237470235</v>
      </c>
      <c r="G59" s="41"/>
      <c r="H59" s="41"/>
      <c r="I59" s="80"/>
      <c r="J59" s="62"/>
      <c r="K59" s="62"/>
      <c r="L59" s="62"/>
    </row>
    <row r="60" spans="1:16" s="28" customFormat="1" x14ac:dyDescent="0.25">
      <c r="A60" s="69" t="s">
        <v>34</v>
      </c>
      <c r="B60" s="70">
        <v>11381038.614666667</v>
      </c>
      <c r="C60" s="70">
        <v>15145050.7904</v>
      </c>
      <c r="D60" s="71">
        <f>C60/$C$61</f>
        <v>0.21581038979800962</v>
      </c>
      <c r="E60" s="71">
        <f>B60/$B$61</f>
        <v>0.20493926745328228</v>
      </c>
      <c r="F60" s="71">
        <f>C60/B60-1</f>
        <v>0.33072659738476573</v>
      </c>
      <c r="G60" s="41"/>
      <c r="H60" s="41"/>
      <c r="I60" s="80"/>
    </row>
    <row r="61" spans="1:16" s="77" customFormat="1" x14ac:dyDescent="0.25">
      <c r="A61" s="73" t="s">
        <v>35</v>
      </c>
      <c r="B61" s="74">
        <v>55533713.74893333</v>
      </c>
      <c r="C61" s="74">
        <v>70177579.515866667</v>
      </c>
      <c r="D61" s="75">
        <f>C61/$C$61</f>
        <v>1</v>
      </c>
      <c r="E61" s="75">
        <f>B61/$B$61</f>
        <v>1</v>
      </c>
      <c r="F61" s="75">
        <f>C61/B61-1</f>
        <v>0.26369325547248512</v>
      </c>
      <c r="G61" s="41"/>
      <c r="H61" s="41"/>
      <c r="M61" s="87"/>
      <c r="N61" s="87"/>
      <c r="O61" s="87"/>
      <c r="P61" s="87"/>
    </row>
    <row r="62" spans="1:16" x14ac:dyDescent="0.25">
      <c r="A62" s="78" t="s">
        <v>3</v>
      </c>
    </row>
    <row r="63" spans="1:16" s="28" customFormat="1" x14ac:dyDescent="0.25">
      <c r="A63" s="68" t="s">
        <v>31</v>
      </c>
      <c r="B63" s="86" t="s">
        <v>70</v>
      </c>
      <c r="C63" s="86" t="s">
        <v>71</v>
      </c>
      <c r="D63" s="108" t="str">
        <f>D1</f>
        <v>Share 16</v>
      </c>
      <c r="E63" s="108" t="str">
        <f>E1</f>
        <v>Share 15</v>
      </c>
      <c r="F63" s="108" t="s">
        <v>21</v>
      </c>
      <c r="G63" s="13"/>
      <c r="H63" s="37"/>
      <c r="I63" s="80"/>
    </row>
    <row r="64" spans="1:16" s="28" customFormat="1" x14ac:dyDescent="0.25">
      <c r="A64" s="69" t="s">
        <v>32</v>
      </c>
      <c r="B64" s="70">
        <v>27118318.570799999</v>
      </c>
      <c r="C64" s="70">
        <v>28428747.7784</v>
      </c>
      <c r="D64" s="71">
        <f>C64/$C$67</f>
        <v>0.55358447472027517</v>
      </c>
      <c r="E64" s="71">
        <f>B64/$B$67</f>
        <v>0.55324639891281679</v>
      </c>
      <c r="F64" s="71">
        <f>C64/B64-1</f>
        <v>4.832265703269023E-2</v>
      </c>
      <c r="G64" s="41"/>
      <c r="H64" s="41"/>
      <c r="I64" s="80"/>
      <c r="L64" s="62"/>
      <c r="M64" s="62"/>
      <c r="N64" s="62"/>
      <c r="O64" s="62"/>
    </row>
    <row r="65" spans="1:11" s="28" customFormat="1" x14ac:dyDescent="0.25">
      <c r="A65" s="69" t="s">
        <v>33</v>
      </c>
      <c r="B65" s="70">
        <v>13346173.699999999</v>
      </c>
      <c r="C65" s="70">
        <v>14120749.640888888</v>
      </c>
      <c r="D65" s="71">
        <f>C65/$C$67</f>
        <v>0.27496912046711119</v>
      </c>
      <c r="E65" s="71">
        <f>B65/$B$67</f>
        <v>0.27227803668994666</v>
      </c>
      <c r="F65" s="71">
        <f>C65/B65-1</f>
        <v>5.8037304046843818E-2</v>
      </c>
      <c r="G65" s="41"/>
      <c r="H65" s="41"/>
      <c r="I65" s="80"/>
    </row>
    <row r="66" spans="1:11" s="28" customFormat="1" x14ac:dyDescent="0.25">
      <c r="A66" s="69" t="s">
        <v>34</v>
      </c>
      <c r="B66" s="70">
        <v>8552218.2294222228</v>
      </c>
      <c r="C66" s="70">
        <v>8804449.5872000009</v>
      </c>
      <c r="D66" s="71">
        <f>C66/$C$67</f>
        <v>0.17144640481261361</v>
      </c>
      <c r="E66" s="71">
        <f>B66/$B$67</f>
        <v>0.17447556439723655</v>
      </c>
      <c r="F66" s="71">
        <f>C66/B66-1</f>
        <v>2.9493091851892306E-2</v>
      </c>
      <c r="G66" s="41"/>
      <c r="H66" s="41"/>
      <c r="I66" s="80"/>
    </row>
    <row r="67" spans="1:11" s="77" customFormat="1" x14ac:dyDescent="0.25">
      <c r="A67" s="73" t="s">
        <v>35</v>
      </c>
      <c r="B67" s="74">
        <v>49016710.500222221</v>
      </c>
      <c r="C67" s="74">
        <v>51353947.006488889</v>
      </c>
      <c r="D67" s="71">
        <f>C67/$C$67</f>
        <v>1</v>
      </c>
      <c r="E67" s="71">
        <f>B67/$B$67</f>
        <v>1</v>
      </c>
      <c r="F67" s="75">
        <f>C67/B67-1</f>
        <v>4.7682443036565436E-2</v>
      </c>
      <c r="G67" s="41"/>
      <c r="H67" s="41"/>
    </row>
    <row r="70" spans="1:11" x14ac:dyDescent="0.25">
      <c r="A70" s="88" t="s">
        <v>36</v>
      </c>
      <c r="B70" s="281" t="s">
        <v>70</v>
      </c>
      <c r="C70" s="281" t="s">
        <v>71</v>
      </c>
      <c r="D70" s="281" t="str">
        <f>D57</f>
        <v>Share 16</v>
      </c>
      <c r="E70" s="281" t="str">
        <f>F57</f>
        <v>growth</v>
      </c>
      <c r="F70" s="281" t="str">
        <f>B45</f>
        <v>YTD Apr'15</v>
      </c>
      <c r="G70" s="281" t="str">
        <f>C45</f>
        <v>YTD Apr'16</v>
      </c>
      <c r="H70" s="281" t="str">
        <f>D45</f>
        <v>Share 16</v>
      </c>
      <c r="I70" s="281" t="str">
        <f>F45</f>
        <v>growth</v>
      </c>
    </row>
    <row r="71" spans="1:11" x14ac:dyDescent="0.25">
      <c r="A71" s="27" t="s">
        <v>22</v>
      </c>
      <c r="B71" s="270">
        <v>8234355.7287555551</v>
      </c>
      <c r="C71" s="270">
        <v>10656486.963466667</v>
      </c>
      <c r="D71" s="89">
        <f>C71/$C$74</f>
        <v>0.31088076811253823</v>
      </c>
      <c r="E71" s="89">
        <f>C71/B71-1</f>
        <v>0.29414945315669083</v>
      </c>
      <c r="F71" s="270">
        <v>29462298.634088889</v>
      </c>
      <c r="G71" s="270">
        <v>37268283.051511109</v>
      </c>
      <c r="H71" s="89">
        <f>G71/$G$74</f>
        <v>0.30654875348199012</v>
      </c>
      <c r="I71" s="89">
        <f>G71/F71-1</f>
        <v>0.26494824841638209</v>
      </c>
    </row>
    <row r="72" spans="1:11" x14ac:dyDescent="0.25">
      <c r="A72" s="27" t="s">
        <v>23</v>
      </c>
      <c r="B72" s="270">
        <v>15165758.561688889</v>
      </c>
      <c r="C72" s="270">
        <v>14957798.21631111</v>
      </c>
      <c r="D72" s="89">
        <f>C72/$C$74</f>
        <v>0.43636254749815112</v>
      </c>
      <c r="E72" s="89">
        <f>C72/B72-1</f>
        <v>-1.3712492160011025E-2</v>
      </c>
      <c r="F72" s="270">
        <v>42767799.952711113</v>
      </c>
      <c r="G72" s="270">
        <v>52315132.286711112</v>
      </c>
      <c r="H72" s="89">
        <f>G72/$G$74</f>
        <v>0.43031600271390696</v>
      </c>
      <c r="I72" s="89">
        <f>G72/F72-1</f>
        <v>0.22323646165004041</v>
      </c>
    </row>
    <row r="73" spans="1:11" x14ac:dyDescent="0.25">
      <c r="A73" s="27" t="s">
        <v>37</v>
      </c>
      <c r="B73" s="270">
        <v>6305978.4667555559</v>
      </c>
      <c r="C73" s="270">
        <v>8664087.9346666671</v>
      </c>
      <c r="D73" s="89">
        <f>C73/$C$74</f>
        <v>0.2527566843893107</v>
      </c>
      <c r="E73" s="89">
        <f>C73/B73-1</f>
        <v>0.37394822712174047</v>
      </c>
      <c r="F73" s="270">
        <v>21050971.811377779</v>
      </c>
      <c r="G73" s="270">
        <v>31990339.662222221</v>
      </c>
      <c r="H73" s="89">
        <f>G73/$G$74</f>
        <v>0.26313524380410291</v>
      </c>
      <c r="I73" s="89">
        <f>G73/F73-1</f>
        <v>0.51966094244313488</v>
      </c>
    </row>
    <row r="74" spans="1:11" s="91" customFormat="1" ht="14.4" x14ac:dyDescent="0.3">
      <c r="A74" s="90" t="s">
        <v>38</v>
      </c>
      <c r="B74" s="82">
        <v>29706092.757199999</v>
      </c>
      <c r="C74" s="82">
        <v>34278373.114444442</v>
      </c>
      <c r="D74" s="283">
        <f>C74/$C$74</f>
        <v>1</v>
      </c>
      <c r="E74" s="283">
        <f>C74/B74-1</f>
        <v>0.15391725847675608</v>
      </c>
      <c r="F74" s="82">
        <v>93281070.398177773</v>
      </c>
      <c r="G74" s="82">
        <v>121573755.00044444</v>
      </c>
      <c r="H74" s="283">
        <f>G74/$G$74</f>
        <v>1</v>
      </c>
      <c r="I74" s="283">
        <f>G74/F74-1</f>
        <v>0.30330574554405376</v>
      </c>
      <c r="J74" s="17"/>
      <c r="K74" s="17"/>
    </row>
    <row r="75" spans="1:11" x14ac:dyDescent="0.25">
      <c r="B75" s="64">
        <v>0</v>
      </c>
      <c r="C75" s="64">
        <v>0</v>
      </c>
      <c r="E75" s="92"/>
      <c r="F75" s="93">
        <f>F74-B46</f>
        <v>0</v>
      </c>
      <c r="G75" s="93">
        <f>G74-C46</f>
        <v>0</v>
      </c>
    </row>
    <row r="76" spans="1:11" x14ac:dyDescent="0.25">
      <c r="E76" s="92"/>
      <c r="F76" s="94"/>
      <c r="I76" s="58"/>
    </row>
    <row r="77" spans="1:11" hidden="1" x14ac:dyDescent="0.25">
      <c r="A77" s="95" t="s">
        <v>32</v>
      </c>
      <c r="B77" s="96">
        <v>2098824083959</v>
      </c>
      <c r="C77" s="96">
        <v>2735409487510</v>
      </c>
      <c r="D77" s="97">
        <f>C77/B77-1</f>
        <v>0.30330574554405376</v>
      </c>
      <c r="E77" s="98"/>
      <c r="F77" s="99" t="s">
        <v>32</v>
      </c>
      <c r="G77" s="39"/>
    </row>
    <row r="78" spans="1:11" hidden="1" x14ac:dyDescent="0.25">
      <c r="A78" s="95" t="s">
        <v>33</v>
      </c>
      <c r="B78" s="96">
        <v>1222415762226</v>
      </c>
      <c r="C78" s="96">
        <v>1892001475367</v>
      </c>
      <c r="D78" s="97">
        <f>C78/B78-1</f>
        <v>0.54775611852525108</v>
      </c>
      <c r="E78" s="96"/>
      <c r="F78" s="99" t="s">
        <v>33</v>
      </c>
      <c r="G78" s="59" t="str">
        <f t="shared" ref="G78:H81" si="12">B57</f>
        <v>Apr'15</v>
      </c>
      <c r="H78" s="59" t="str">
        <f t="shared" si="12"/>
        <v>Apr'16</v>
      </c>
    </row>
    <row r="79" spans="1:11" hidden="1" x14ac:dyDescent="0.25">
      <c r="A79" s="95" t="s">
        <v>39</v>
      </c>
      <c r="B79" s="96">
        <v>995912394446</v>
      </c>
      <c r="C79" s="96">
        <v>1364752582287</v>
      </c>
      <c r="D79" s="97">
        <f>C79/B79-1</f>
        <v>0.37035404910908465</v>
      </c>
      <c r="E79" s="98"/>
      <c r="F79" s="19" t="s">
        <v>39</v>
      </c>
      <c r="G79" s="100">
        <f t="shared" si="12"/>
        <v>29706092.757199999</v>
      </c>
      <c r="H79" s="58">
        <f t="shared" si="12"/>
        <v>34278373.114444442</v>
      </c>
    </row>
    <row r="80" spans="1:11" hidden="1" x14ac:dyDescent="0.25">
      <c r="A80" s="101" t="s">
        <v>40</v>
      </c>
      <c r="B80" s="96" t="e">
        <v>#REF!</v>
      </c>
      <c r="C80" s="96" t="e">
        <v>#REF!</v>
      </c>
      <c r="D80" s="97" t="e">
        <f>C80/B80-1</f>
        <v>#REF!</v>
      </c>
      <c r="E80" s="98"/>
      <c r="F80" s="102" t="s">
        <v>40</v>
      </c>
      <c r="G80" s="100">
        <f t="shared" si="12"/>
        <v>14445812.441511111</v>
      </c>
      <c r="H80" s="58">
        <f t="shared" si="12"/>
        <v>20754155.611022223</v>
      </c>
    </row>
    <row r="81" spans="1:9" hidden="1" x14ac:dyDescent="0.25">
      <c r="A81" s="103" t="s">
        <v>35</v>
      </c>
      <c r="B81" s="104" t="e">
        <v>#REF!</v>
      </c>
      <c r="C81" s="105" t="e">
        <v>#REF!</v>
      </c>
      <c r="D81" s="97" t="e">
        <f>C81/B81-1</f>
        <v>#REF!</v>
      </c>
      <c r="E81" s="98"/>
      <c r="F81" s="106" t="s">
        <v>35</v>
      </c>
      <c r="G81" s="100">
        <f t="shared" si="12"/>
        <v>11381038.614666667</v>
      </c>
      <c r="H81" s="58">
        <f t="shared" si="12"/>
        <v>15145050.7904</v>
      </c>
    </row>
    <row r="82" spans="1:9" hidden="1" x14ac:dyDescent="0.25">
      <c r="A82" s="107"/>
      <c r="B82" s="107"/>
      <c r="C82" s="107"/>
      <c r="D82" s="107"/>
      <c r="E82" s="98"/>
      <c r="F82" s="107"/>
      <c r="G82" s="100" t="e">
        <f>#REF!</f>
        <v>#REF!</v>
      </c>
      <c r="H82" s="58" t="e">
        <f>#REF!</f>
        <v>#REF!</v>
      </c>
    </row>
    <row r="83" spans="1:9" hidden="1" x14ac:dyDescent="0.25">
      <c r="A83" s="27" t="s">
        <v>41</v>
      </c>
      <c r="B83" s="108" t="e">
        <v>#REF!</v>
      </c>
      <c r="C83" s="109" t="s">
        <v>42</v>
      </c>
      <c r="D83" s="110" t="s">
        <v>43</v>
      </c>
      <c r="E83" s="98"/>
      <c r="F83" s="107"/>
      <c r="G83" s="111" t="e">
        <f>SUM(G79:G82)</f>
        <v>#REF!</v>
      </c>
      <c r="H83" s="112" t="e">
        <f>SUM(H79:H82)</f>
        <v>#REF!</v>
      </c>
      <c r="I83" s="113" t="s">
        <v>43</v>
      </c>
    </row>
    <row r="84" spans="1:9" hidden="1" x14ac:dyDescent="0.25">
      <c r="A84" s="95" t="s">
        <v>32</v>
      </c>
      <c r="B84" s="114">
        <v>2735409487510</v>
      </c>
      <c r="C84" s="115" t="e">
        <v>#REF!</v>
      </c>
      <c r="D84" s="115" t="e">
        <f>B77/$B$81</f>
        <v>#REF!</v>
      </c>
      <c r="E84" s="98"/>
      <c r="F84" s="60" t="s">
        <v>32</v>
      </c>
      <c r="I84" s="116" t="e">
        <f>G79/$G$83</f>
        <v>#REF!</v>
      </c>
    </row>
    <row r="85" spans="1:9" hidden="1" x14ac:dyDescent="0.25">
      <c r="A85" s="95" t="s">
        <v>33</v>
      </c>
      <c r="B85" s="114">
        <v>1892001475367</v>
      </c>
      <c r="C85" s="115" t="e">
        <v>#REF!</v>
      </c>
      <c r="D85" s="115" t="e">
        <f>B78/$B$81</f>
        <v>#REF!</v>
      </c>
      <c r="E85" s="98"/>
      <c r="F85" s="99" t="s">
        <v>33</v>
      </c>
      <c r="G85" s="59" t="str">
        <f t="shared" ref="G85:G90" si="13">H78</f>
        <v>Apr'16</v>
      </c>
      <c r="H85" s="109" t="s">
        <v>42</v>
      </c>
      <c r="I85" s="116" t="e">
        <f>G80/$G$83</f>
        <v>#REF!</v>
      </c>
    </row>
    <row r="86" spans="1:9" hidden="1" x14ac:dyDescent="0.25">
      <c r="A86" s="95" t="s">
        <v>39</v>
      </c>
      <c r="B86" s="114">
        <v>1364752582287</v>
      </c>
      <c r="C86" s="115" t="e">
        <v>#REF!</v>
      </c>
      <c r="D86" s="115" t="e">
        <f>B79/$B$81</f>
        <v>#REF!</v>
      </c>
      <c r="E86" s="98"/>
      <c r="F86" s="99" t="s">
        <v>39</v>
      </c>
      <c r="G86" s="58">
        <f t="shared" si="13"/>
        <v>34278373.114444442</v>
      </c>
      <c r="H86" s="117" t="e">
        <f>G86/$G$90</f>
        <v>#REF!</v>
      </c>
      <c r="I86" s="116" t="e">
        <f>G81/$G$83</f>
        <v>#REF!</v>
      </c>
    </row>
    <row r="87" spans="1:9" hidden="1" x14ac:dyDescent="0.25">
      <c r="A87" s="101" t="s">
        <v>40</v>
      </c>
      <c r="B87" s="114" t="e">
        <v>#REF!</v>
      </c>
      <c r="C87" s="115" t="e">
        <v>#REF!</v>
      </c>
      <c r="D87" s="115" t="e">
        <f>B80/$B$81</f>
        <v>#REF!</v>
      </c>
      <c r="E87" s="98"/>
      <c r="F87" s="118" t="s">
        <v>40</v>
      </c>
      <c r="G87" s="58">
        <f t="shared" si="13"/>
        <v>20754155.611022223</v>
      </c>
      <c r="H87" s="119" t="e">
        <f>G87/$G$90</f>
        <v>#REF!</v>
      </c>
      <c r="I87" s="116" t="e">
        <f>G82/$G$83</f>
        <v>#REF!</v>
      </c>
    </row>
    <row r="88" spans="1:9" hidden="1" x14ac:dyDescent="0.25">
      <c r="A88" s="103" t="s">
        <v>35</v>
      </c>
      <c r="B88" s="104" t="e">
        <v>#REF!</v>
      </c>
      <c r="C88" s="120" t="e">
        <v>#REF!</v>
      </c>
      <c r="D88" s="120" t="e">
        <f>B81/$B$81</f>
        <v>#REF!</v>
      </c>
      <c r="E88" s="98"/>
      <c r="F88" s="121" t="s">
        <v>35</v>
      </c>
      <c r="G88" s="58">
        <f t="shared" si="13"/>
        <v>15145050.7904</v>
      </c>
      <c r="H88" s="119" t="e">
        <f>G88/$G$90</f>
        <v>#REF!</v>
      </c>
      <c r="I88" s="122" t="e">
        <f>G83/$G$83</f>
        <v>#REF!</v>
      </c>
    </row>
    <row r="89" spans="1:9" hidden="1" x14ac:dyDescent="0.25">
      <c r="A89" s="107"/>
      <c r="B89" s="107"/>
      <c r="C89" s="107"/>
      <c r="D89" s="107"/>
      <c r="E89" s="98"/>
      <c r="F89" s="107"/>
      <c r="G89" s="58" t="e">
        <f t="shared" si="13"/>
        <v>#REF!</v>
      </c>
      <c r="H89" s="123" t="e">
        <f>G89/$G$90</f>
        <v>#REF!</v>
      </c>
    </row>
    <row r="90" spans="1:9" hidden="1" x14ac:dyDescent="0.25">
      <c r="A90" s="107"/>
      <c r="B90" s="107"/>
      <c r="C90" s="107"/>
      <c r="D90" s="107"/>
      <c r="E90" s="98"/>
      <c r="F90" s="107"/>
      <c r="G90" s="111" t="e">
        <f t="shared" si="13"/>
        <v>#REF!</v>
      </c>
      <c r="H90" s="124" t="e">
        <f>G90/$G$90</f>
        <v>#REF!</v>
      </c>
    </row>
    <row r="91" spans="1:9" hidden="1" x14ac:dyDescent="0.25">
      <c r="A91" s="107"/>
      <c r="B91" s="107"/>
      <c r="C91" s="107"/>
      <c r="D91" s="107"/>
      <c r="E91" s="98"/>
      <c r="F91" s="107"/>
    </row>
    <row r="92" spans="1:9" hidden="1" x14ac:dyDescent="0.25">
      <c r="A92" s="107"/>
      <c r="B92" s="107"/>
      <c r="C92" s="107"/>
      <c r="D92" s="107"/>
      <c r="E92" s="98"/>
      <c r="F92" s="107"/>
    </row>
    <row r="93" spans="1:9" hidden="1" x14ac:dyDescent="0.25">
      <c r="A93" s="107"/>
      <c r="B93" s="107"/>
      <c r="C93" s="107"/>
      <c r="D93" s="107"/>
      <c r="E93" s="98"/>
      <c r="F93" s="107"/>
    </row>
    <row r="94" spans="1:9" hidden="1" x14ac:dyDescent="0.25">
      <c r="A94" s="107"/>
      <c r="B94" s="107"/>
      <c r="C94" s="107"/>
      <c r="D94" s="107"/>
      <c r="E94" s="98"/>
      <c r="F94" s="107"/>
    </row>
    <row r="95" spans="1:9" hidden="1" x14ac:dyDescent="0.25">
      <c r="A95" s="107"/>
      <c r="B95" s="107"/>
      <c r="C95" s="107"/>
      <c r="D95" s="107"/>
      <c r="E95" s="98"/>
      <c r="F95" s="107"/>
    </row>
    <row r="96" spans="1:9" hidden="1" x14ac:dyDescent="0.25">
      <c r="A96" s="107"/>
      <c r="B96" s="107"/>
      <c r="C96" s="107"/>
      <c r="D96" s="107"/>
      <c r="E96" s="98"/>
      <c r="F96" s="107"/>
    </row>
    <row r="97" spans="1:22" hidden="1" x14ac:dyDescent="0.25">
      <c r="A97" s="107"/>
      <c r="B97" s="107"/>
      <c r="C97" s="107"/>
      <c r="D97" s="107"/>
      <c r="E97" s="98"/>
      <c r="F97" s="107"/>
    </row>
    <row r="98" spans="1:22" hidden="1" x14ac:dyDescent="0.25">
      <c r="A98" s="107"/>
      <c r="B98" s="107"/>
      <c r="C98" s="107"/>
      <c r="D98" s="107"/>
      <c r="E98" s="98"/>
      <c r="F98" s="107"/>
    </row>
    <row r="99" spans="1:22" hidden="1" x14ac:dyDescent="0.25">
      <c r="A99" s="107"/>
      <c r="B99" s="107"/>
      <c r="C99" s="107"/>
      <c r="D99" s="107"/>
      <c r="E99" s="98"/>
      <c r="F99" s="107"/>
    </row>
    <row r="100" spans="1:22" hidden="1" x14ac:dyDescent="0.25">
      <c r="A100" s="107"/>
      <c r="B100" s="107"/>
      <c r="C100" s="107"/>
      <c r="D100" s="107"/>
      <c r="E100" s="98"/>
      <c r="F100" s="107"/>
    </row>
    <row r="101" spans="1:22" hidden="1" x14ac:dyDescent="0.25">
      <c r="A101" s="107"/>
      <c r="B101" s="107"/>
      <c r="C101" s="107"/>
      <c r="D101" s="107"/>
      <c r="E101" s="98"/>
      <c r="F101" s="107"/>
    </row>
    <row r="102" spans="1:22" hidden="1" x14ac:dyDescent="0.25">
      <c r="A102" s="107"/>
      <c r="B102" s="107"/>
      <c r="C102" s="107"/>
      <c r="D102" s="107"/>
      <c r="E102" s="98"/>
      <c r="F102" s="107"/>
    </row>
    <row r="103" spans="1:22" hidden="1" x14ac:dyDescent="0.25">
      <c r="A103" s="107"/>
      <c r="B103" s="107"/>
      <c r="C103" s="107"/>
      <c r="D103" s="107"/>
      <c r="E103" s="98"/>
      <c r="F103" s="107"/>
    </row>
    <row r="104" spans="1:22" hidden="1" x14ac:dyDescent="0.25">
      <c r="A104" s="107"/>
      <c r="B104" s="107"/>
      <c r="C104" s="107"/>
      <c r="D104" s="107"/>
      <c r="E104" s="98"/>
      <c r="F104" s="107"/>
    </row>
    <row r="105" spans="1:22" hidden="1" x14ac:dyDescent="0.25">
      <c r="A105" s="107"/>
      <c r="B105" s="107"/>
      <c r="C105" s="107"/>
      <c r="D105" s="107"/>
      <c r="E105" s="98"/>
      <c r="F105" s="107"/>
    </row>
    <row r="106" spans="1:22" hidden="1" x14ac:dyDescent="0.25">
      <c r="A106" s="107"/>
      <c r="B106" s="107"/>
      <c r="C106" s="107"/>
      <c r="D106" s="107"/>
      <c r="E106" s="98"/>
      <c r="F106" s="107"/>
    </row>
    <row r="107" spans="1:22" hidden="1" x14ac:dyDescent="0.25">
      <c r="A107" s="107"/>
      <c r="B107" s="107"/>
      <c r="C107" s="107"/>
      <c r="D107" s="107"/>
      <c r="E107" s="98"/>
      <c r="F107" s="107"/>
    </row>
    <row r="108" spans="1:22" hidden="1" x14ac:dyDescent="0.25">
      <c r="A108" s="107"/>
      <c r="B108" s="107"/>
      <c r="C108" s="107"/>
      <c r="D108" s="107"/>
      <c r="E108" s="98"/>
      <c r="F108" s="107"/>
    </row>
    <row r="109" spans="1:22" hidden="1" x14ac:dyDescent="0.25">
      <c r="A109" s="107"/>
      <c r="B109" s="107"/>
      <c r="C109" s="107"/>
      <c r="D109" s="107"/>
      <c r="E109" s="98"/>
      <c r="F109" s="107"/>
    </row>
    <row r="110" spans="1:22" hidden="1" x14ac:dyDescent="0.25">
      <c r="A110" s="107"/>
      <c r="B110" s="107"/>
      <c r="C110" s="107"/>
      <c r="D110" s="107"/>
      <c r="E110" s="98"/>
      <c r="F110" s="107"/>
    </row>
    <row r="111" spans="1:22" hidden="1" x14ac:dyDescent="0.25">
      <c r="A111" s="125"/>
      <c r="B111" s="96"/>
      <c r="C111" s="96"/>
      <c r="D111" s="96"/>
      <c r="E111" s="96"/>
      <c r="F111" s="96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idden="1" x14ac:dyDescent="0.25">
      <c r="A112" s="125"/>
      <c r="B112" s="96"/>
      <c r="C112" s="96"/>
      <c r="D112" s="96"/>
      <c r="E112" s="96"/>
      <c r="F112" s="96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idden="1" x14ac:dyDescent="0.25">
      <c r="A113" s="125"/>
      <c r="B113" s="126"/>
      <c r="C113" s="126"/>
      <c r="D113" s="126"/>
      <c r="E113" s="96"/>
      <c r="F113" s="126"/>
      <c r="G113" s="56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idden="1" x14ac:dyDescent="0.25">
      <c r="A114" s="125"/>
      <c r="B114" s="126"/>
      <c r="C114" s="126"/>
      <c r="D114" s="126"/>
      <c r="E114" s="96"/>
      <c r="F114" s="126"/>
      <c r="G114" s="61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idden="1" x14ac:dyDescent="0.25">
      <c r="A115" s="125"/>
      <c r="B115" s="97"/>
      <c r="C115" s="97"/>
      <c r="D115" s="97"/>
      <c r="E115" s="98"/>
      <c r="F115" s="97"/>
      <c r="G115" s="38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idden="1" x14ac:dyDescent="0.25">
      <c r="A116" s="125"/>
      <c r="B116" s="125"/>
      <c r="C116" s="125"/>
      <c r="D116" s="125"/>
      <c r="E116" s="98"/>
      <c r="F116" s="125"/>
      <c r="G116" s="38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idden="1" x14ac:dyDescent="0.25">
      <c r="A117" s="125"/>
      <c r="B117" s="125"/>
      <c r="C117" s="125"/>
      <c r="D117" s="125"/>
      <c r="E117" s="98"/>
      <c r="F117" s="125"/>
      <c r="G117" s="127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idden="1" x14ac:dyDescent="0.25">
      <c r="A118" s="125"/>
      <c r="B118" s="125"/>
      <c r="C118" s="125"/>
      <c r="D118" s="125"/>
      <c r="E118" s="98"/>
      <c r="F118" s="12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idden="1" x14ac:dyDescent="0.25">
      <c r="A119" s="125"/>
      <c r="B119" s="125"/>
      <c r="C119" s="125"/>
      <c r="D119" s="125"/>
      <c r="E119" s="98"/>
      <c r="F119" s="12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s="128" customFormat="1" hidden="1" x14ac:dyDescent="0.25">
      <c r="A120" s="125"/>
      <c r="B120" s="125"/>
      <c r="C120" s="125"/>
      <c r="D120" s="125"/>
      <c r="E120" s="98"/>
      <c r="F120" s="12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s="128" customFormat="1" hidden="1" x14ac:dyDescent="0.25">
      <c r="A121" s="129"/>
      <c r="B121" s="129"/>
      <c r="C121" s="130"/>
      <c r="D121" s="125"/>
      <c r="E121" s="98"/>
      <c r="F121" s="96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s="128" customFormat="1" hidden="1" x14ac:dyDescent="0.25">
      <c r="A122" s="125"/>
      <c r="B122" s="131"/>
      <c r="C122" s="96"/>
      <c r="D122" s="126"/>
      <c r="E122" s="96"/>
      <c r="F122" s="132"/>
      <c r="G122" s="13"/>
      <c r="H122" s="13"/>
      <c r="I122" s="38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s="128" customFormat="1" hidden="1" x14ac:dyDescent="0.25">
      <c r="A123" s="125"/>
      <c r="B123" s="131"/>
      <c r="C123" s="131"/>
      <c r="D123" s="126"/>
      <c r="E123" s="96"/>
      <c r="F123" s="96"/>
      <c r="G123" s="133"/>
      <c r="H123" s="13"/>
      <c r="I123" s="38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s="128" customFormat="1" hidden="1" x14ac:dyDescent="0.25">
      <c r="A124" s="125"/>
      <c r="B124" s="131"/>
      <c r="C124" s="96"/>
      <c r="D124" s="126"/>
      <c r="E124" s="96"/>
      <c r="F124" s="96"/>
      <c r="G124" s="134"/>
      <c r="H124" s="134"/>
      <c r="I124" s="38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s="128" customFormat="1" hidden="1" x14ac:dyDescent="0.25">
      <c r="A125" s="125"/>
      <c r="B125" s="131"/>
      <c r="C125" s="131"/>
      <c r="D125" s="126"/>
      <c r="E125" s="96"/>
      <c r="F125" s="96"/>
      <c r="G125" s="135"/>
      <c r="H125" s="135"/>
      <c r="I125" s="38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s="128" customFormat="1" hidden="1" x14ac:dyDescent="0.25">
      <c r="A126" s="125"/>
      <c r="B126" s="131"/>
      <c r="C126" s="131"/>
      <c r="D126" s="126"/>
      <c r="E126" s="96"/>
      <c r="F126" s="96"/>
      <c r="G126" s="135"/>
      <c r="H126" s="135"/>
      <c r="I126" s="38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s="128" customFormat="1" hidden="1" x14ac:dyDescent="0.25">
      <c r="A127" s="125"/>
      <c r="B127" s="131"/>
      <c r="C127" s="131"/>
      <c r="D127" s="126"/>
      <c r="E127" s="96"/>
      <c r="F127" s="96"/>
      <c r="G127" s="135"/>
      <c r="H127" s="135"/>
      <c r="I127" s="38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s="128" customFormat="1" hidden="1" x14ac:dyDescent="0.25">
      <c r="A128" s="125"/>
      <c r="B128" s="96"/>
      <c r="C128" s="131"/>
      <c r="D128" s="126"/>
      <c r="E128" s="96"/>
      <c r="F128" s="96"/>
      <c r="G128" s="135"/>
      <c r="H128" s="13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s="128" customFormat="1" hidden="1" x14ac:dyDescent="0.25">
      <c r="A129" s="125"/>
      <c r="B129" s="131"/>
      <c r="C129" s="131"/>
      <c r="D129" s="126"/>
      <c r="E129" s="96"/>
      <c r="F129" s="96"/>
      <c r="G129" s="135"/>
      <c r="H129" s="13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idden="1" x14ac:dyDescent="0.25">
      <c r="A130" s="125"/>
      <c r="B130" s="131"/>
      <c r="C130" s="136"/>
      <c r="D130" s="125"/>
      <c r="E130" s="98"/>
      <c r="F130" s="137"/>
      <c r="G130" s="135"/>
      <c r="H130" s="13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idden="1" x14ac:dyDescent="0.25">
      <c r="A131" s="125"/>
      <c r="B131" s="125"/>
      <c r="C131" s="136"/>
      <c r="D131" s="125"/>
      <c r="E131" s="98"/>
      <c r="F131" s="125"/>
      <c r="G131" s="135"/>
      <c r="H131" s="13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idden="1" x14ac:dyDescent="0.25">
      <c r="A132" s="125"/>
      <c r="B132" s="125"/>
      <c r="C132" s="136"/>
      <c r="D132" s="125"/>
      <c r="E132" s="98"/>
      <c r="F132" s="125"/>
      <c r="G132" s="138"/>
      <c r="H132" s="138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idden="1" x14ac:dyDescent="0.25">
      <c r="A133" s="125"/>
      <c r="B133" s="125"/>
      <c r="C133" s="136"/>
      <c r="D133" s="125"/>
      <c r="E133" s="98"/>
      <c r="F133" s="12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idden="1" x14ac:dyDescent="0.25">
      <c r="A134" s="125"/>
      <c r="B134" s="125"/>
      <c r="C134" s="125"/>
      <c r="D134" s="125"/>
      <c r="E134" s="98"/>
      <c r="F134" s="96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idden="1" x14ac:dyDescent="0.25">
      <c r="A135" s="125"/>
      <c r="B135" s="125"/>
      <c r="C135" s="125"/>
      <c r="D135" s="125"/>
      <c r="E135" s="98"/>
      <c r="F135" s="96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idden="1" x14ac:dyDescent="0.25">
      <c r="A136" s="125"/>
      <c r="B136" s="125"/>
      <c r="C136" s="125"/>
      <c r="D136" s="125"/>
      <c r="E136" s="98"/>
      <c r="F136" s="96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idden="1" x14ac:dyDescent="0.25">
      <c r="A137" s="125"/>
      <c r="B137" s="125"/>
      <c r="C137" s="125"/>
      <c r="D137" s="125"/>
      <c r="E137" s="98"/>
      <c r="F137" s="96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idden="1" x14ac:dyDescent="0.25">
      <c r="A138" s="125"/>
      <c r="B138" s="125"/>
      <c r="C138" s="125"/>
      <c r="D138" s="125"/>
      <c r="E138" s="98"/>
      <c r="F138" s="96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idden="1" x14ac:dyDescent="0.25">
      <c r="A139" s="125"/>
      <c r="B139" s="125"/>
      <c r="C139" s="125"/>
      <c r="D139" s="125"/>
      <c r="E139" s="98"/>
      <c r="F139" s="96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idden="1" x14ac:dyDescent="0.25">
      <c r="A140" s="125"/>
      <c r="B140" s="125"/>
      <c r="C140" s="125"/>
      <c r="D140" s="125"/>
      <c r="E140" s="98"/>
      <c r="F140" s="96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idden="1" x14ac:dyDescent="0.25">
      <c r="A141" s="125"/>
      <c r="B141" s="125"/>
      <c r="C141" s="125"/>
      <c r="D141" s="125"/>
      <c r="E141" s="98"/>
      <c r="F141" s="96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idden="1" x14ac:dyDescent="0.25">
      <c r="A142" s="125"/>
      <c r="B142" s="125"/>
      <c r="C142" s="125"/>
      <c r="D142" s="125"/>
      <c r="E142" s="98"/>
      <c r="F142" s="12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idden="1" x14ac:dyDescent="0.25">
      <c r="A143" s="125"/>
      <c r="B143" s="125"/>
      <c r="C143" s="125"/>
      <c r="D143" s="125"/>
      <c r="E143" s="98"/>
      <c r="F143" s="96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idden="1" x14ac:dyDescent="0.25">
      <c r="A144" s="125"/>
      <c r="B144" s="125"/>
      <c r="C144" s="125"/>
      <c r="D144" s="125"/>
      <c r="E144" s="98"/>
      <c r="F144" s="96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idden="1" x14ac:dyDescent="0.25">
      <c r="A145" s="125"/>
      <c r="B145" s="125"/>
      <c r="C145" s="125"/>
      <c r="D145" s="125"/>
      <c r="E145" s="98"/>
      <c r="F145" s="96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idden="1" x14ac:dyDescent="0.25">
      <c r="A146" s="125"/>
      <c r="B146" s="125"/>
      <c r="C146" s="125"/>
      <c r="D146" s="125"/>
      <c r="E146" s="98"/>
      <c r="F146" s="96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idden="1" x14ac:dyDescent="0.25">
      <c r="A147" s="125"/>
      <c r="B147" s="125"/>
      <c r="C147" s="125"/>
      <c r="D147" s="125"/>
      <c r="E147" s="98"/>
      <c r="F147" s="131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idden="1" x14ac:dyDescent="0.25">
      <c r="A148" s="125"/>
      <c r="B148" s="125"/>
      <c r="C148" s="125"/>
      <c r="D148" s="125"/>
      <c r="E148" s="98"/>
      <c r="F148" s="12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idden="1" x14ac:dyDescent="0.25">
      <c r="A149" s="125"/>
      <c r="B149" s="125"/>
      <c r="C149" s="125"/>
      <c r="D149" s="125"/>
      <c r="E149" s="98"/>
      <c r="F149" s="12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idden="1" x14ac:dyDescent="0.25">
      <c r="A150" s="125"/>
      <c r="B150" s="125"/>
      <c r="C150" s="125"/>
      <c r="D150" s="125"/>
      <c r="E150" s="98"/>
      <c r="F150" s="12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idden="1" x14ac:dyDescent="0.25">
      <c r="A151" s="125"/>
      <c r="B151" s="139"/>
      <c r="C151" s="139"/>
      <c r="D151" s="139"/>
      <c r="E151" s="98"/>
      <c r="F151" s="13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idden="1" x14ac:dyDescent="0.25">
      <c r="A152" s="125"/>
      <c r="B152" s="125"/>
      <c r="C152" s="125"/>
      <c r="D152" s="125"/>
      <c r="E152" s="98"/>
      <c r="F152" s="125"/>
      <c r="G152" s="13" t="s">
        <v>44</v>
      </c>
      <c r="H152" s="13" t="s">
        <v>45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idden="1" x14ac:dyDescent="0.25">
      <c r="A153" s="125"/>
      <c r="B153" s="125"/>
      <c r="C153" s="125"/>
      <c r="D153" s="125"/>
      <c r="E153" s="98"/>
      <c r="F153" s="125"/>
      <c r="G153" s="140">
        <v>203837080798</v>
      </c>
      <c r="H153" s="13">
        <v>15198880054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idden="1" x14ac:dyDescent="0.25">
      <c r="A154" s="125"/>
      <c r="B154" s="125"/>
      <c r="C154" s="125"/>
      <c r="D154" s="125"/>
      <c r="E154" s="98"/>
      <c r="F154" s="12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idden="1" x14ac:dyDescent="0.25">
      <c r="A155" s="125"/>
      <c r="B155" s="125"/>
      <c r="C155" s="125"/>
      <c r="D155" s="125"/>
      <c r="E155" s="98"/>
      <c r="F155" s="12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idden="1" x14ac:dyDescent="0.25">
      <c r="A156" s="125"/>
      <c r="B156" s="125"/>
      <c r="C156" s="125"/>
      <c r="D156" s="125"/>
      <c r="E156" s="98"/>
      <c r="F156" s="12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x14ac:dyDescent="0.25">
      <c r="A157" s="125"/>
      <c r="B157" s="125"/>
      <c r="C157" s="125"/>
      <c r="D157" s="125"/>
      <c r="E157" s="98"/>
      <c r="F157" s="12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x14ac:dyDescent="0.25">
      <c r="A158" s="125"/>
      <c r="B158" s="125"/>
      <c r="C158" s="125"/>
      <c r="D158" s="125"/>
      <c r="E158" s="125"/>
      <c r="F158" s="12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x14ac:dyDescent="0.25">
      <c r="A159" s="125"/>
      <c r="B159" s="125"/>
      <c r="C159" s="125"/>
      <c r="D159" s="125"/>
      <c r="E159" s="125"/>
      <c r="F159" s="12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x14ac:dyDescent="0.25">
      <c r="A160" s="125"/>
      <c r="B160" s="125"/>
      <c r="C160" s="125"/>
      <c r="D160" s="125"/>
      <c r="E160" s="125"/>
      <c r="F160" s="12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x14ac:dyDescent="0.25">
      <c r="A161" s="125"/>
      <c r="B161" s="125"/>
      <c r="C161" s="125"/>
      <c r="D161" s="125"/>
      <c r="E161" s="125"/>
      <c r="F161" s="12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x14ac:dyDescent="0.25">
      <c r="A162" s="125"/>
      <c r="B162" s="125"/>
      <c r="C162" s="125"/>
      <c r="D162" s="125"/>
      <c r="E162" s="125"/>
      <c r="F162" s="12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x14ac:dyDescent="0.25">
      <c r="A163" s="125"/>
      <c r="B163" s="125"/>
      <c r="C163" s="125"/>
      <c r="D163" s="125"/>
      <c r="E163" s="125"/>
      <c r="F163" s="12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x14ac:dyDescent="0.25">
      <c r="A164" s="125"/>
      <c r="B164" s="125"/>
      <c r="C164" s="125"/>
      <c r="D164" s="125"/>
      <c r="E164" s="125"/>
      <c r="F164" s="12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x14ac:dyDescent="0.25">
      <c r="A165" s="125"/>
      <c r="B165" s="125"/>
      <c r="C165" s="125"/>
      <c r="D165" s="125"/>
      <c r="E165" s="125"/>
      <c r="F165" s="12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x14ac:dyDescent="0.25">
      <c r="A166" s="125"/>
      <c r="B166" s="125"/>
      <c r="C166" s="125"/>
      <c r="D166" s="125"/>
      <c r="E166" s="125"/>
      <c r="F166" s="12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x14ac:dyDescent="0.25">
      <c r="A167" s="125"/>
      <c r="B167" s="125"/>
      <c r="C167" s="125"/>
      <c r="D167" s="125"/>
      <c r="E167" s="125"/>
      <c r="F167" s="12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x14ac:dyDescent="0.25">
      <c r="A168" s="125"/>
      <c r="B168" s="125"/>
      <c r="C168" s="125"/>
      <c r="D168" s="125"/>
      <c r="E168" s="125"/>
      <c r="F168" s="12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x14ac:dyDescent="0.25">
      <c r="A169" s="125"/>
      <c r="B169" s="125"/>
      <c r="C169" s="125"/>
      <c r="D169" s="125"/>
      <c r="E169" s="125"/>
      <c r="F169" s="12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x14ac:dyDescent="0.25">
      <c r="A170" s="125"/>
      <c r="B170" s="125"/>
      <c r="C170" s="125"/>
      <c r="D170" s="125"/>
      <c r="E170" s="125"/>
      <c r="F170" s="12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x14ac:dyDescent="0.25">
      <c r="A171" s="125"/>
      <c r="B171" s="125"/>
      <c r="C171" s="125"/>
      <c r="D171" s="125"/>
      <c r="E171" s="125"/>
      <c r="F171" s="12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x14ac:dyDescent="0.25">
      <c r="A172" s="125"/>
      <c r="B172" s="125"/>
      <c r="C172" s="125"/>
      <c r="D172" s="125"/>
      <c r="E172" s="125"/>
      <c r="F172" s="12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x14ac:dyDescent="0.25">
      <c r="A173" s="125"/>
      <c r="B173" s="125"/>
      <c r="C173" s="125"/>
      <c r="D173" s="125"/>
      <c r="E173" s="125"/>
      <c r="F173" s="12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x14ac:dyDescent="0.25">
      <c r="A174" s="125"/>
      <c r="B174" s="125"/>
      <c r="C174" s="125"/>
      <c r="D174" s="125"/>
      <c r="E174" s="125"/>
      <c r="F174" s="12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x14ac:dyDescent="0.25">
      <c r="A175" s="125"/>
      <c r="B175" s="125"/>
      <c r="C175" s="125"/>
      <c r="D175" s="125"/>
      <c r="E175" s="125"/>
      <c r="F175" s="12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x14ac:dyDescent="0.25">
      <c r="A176" s="125"/>
      <c r="B176" s="125"/>
      <c r="C176" s="125"/>
      <c r="D176" s="125"/>
      <c r="E176" s="125"/>
      <c r="F176" s="12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x14ac:dyDescent="0.25">
      <c r="A177" s="125"/>
      <c r="B177" s="125"/>
      <c r="C177" s="125"/>
      <c r="D177" s="125"/>
      <c r="E177" s="125"/>
      <c r="F177" s="12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x14ac:dyDescent="0.25">
      <c r="A178" s="125"/>
      <c r="B178" s="125"/>
      <c r="C178" s="125"/>
      <c r="D178" s="125"/>
      <c r="E178" s="125"/>
      <c r="F178" s="12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x14ac:dyDescent="0.25">
      <c r="A179" s="125"/>
      <c r="B179" s="125"/>
      <c r="C179" s="125"/>
      <c r="D179" s="125"/>
      <c r="E179" s="125"/>
      <c r="F179" s="12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x14ac:dyDescent="0.25">
      <c r="A180" s="125"/>
      <c r="B180" s="125"/>
      <c r="C180" s="125"/>
      <c r="D180" s="125"/>
      <c r="E180" s="125"/>
      <c r="F180" s="12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x14ac:dyDescent="0.25">
      <c r="A181" s="125"/>
      <c r="B181" s="125"/>
      <c r="C181" s="125"/>
      <c r="D181" s="125"/>
      <c r="E181" s="125"/>
      <c r="F181" s="12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x14ac:dyDescent="0.25">
      <c r="A182" s="125"/>
      <c r="B182" s="125"/>
      <c r="C182" s="125"/>
      <c r="D182" s="125"/>
      <c r="E182" s="125"/>
      <c r="F182" s="12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x14ac:dyDescent="0.25">
      <c r="A183" s="125"/>
      <c r="B183" s="125"/>
      <c r="C183" s="125"/>
      <c r="D183" s="125"/>
      <c r="E183" s="125"/>
      <c r="F183" s="12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x14ac:dyDescent="0.25">
      <c r="A184" s="125"/>
      <c r="B184" s="125"/>
      <c r="C184" s="125"/>
      <c r="D184" s="125"/>
      <c r="E184" s="125"/>
      <c r="F184" s="12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x14ac:dyDescent="0.25">
      <c r="A185" s="125"/>
      <c r="B185" s="125"/>
      <c r="C185" s="125"/>
      <c r="D185" s="125"/>
      <c r="E185" s="125"/>
      <c r="F185" s="12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x14ac:dyDescent="0.25">
      <c r="A186" s="125"/>
      <c r="B186" s="125"/>
      <c r="C186" s="125"/>
      <c r="D186" s="125"/>
      <c r="E186" s="125"/>
      <c r="F186" s="12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x14ac:dyDescent="0.25">
      <c r="A187" s="125"/>
      <c r="B187" s="125"/>
      <c r="C187" s="125"/>
      <c r="D187" s="125"/>
      <c r="E187" s="125"/>
      <c r="F187" s="12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x14ac:dyDescent="0.25">
      <c r="A188" s="125"/>
      <c r="B188" s="125"/>
      <c r="C188" s="125"/>
      <c r="D188" s="125"/>
      <c r="E188" s="125"/>
      <c r="F188" s="12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x14ac:dyDescent="0.25">
      <c r="A189" s="125"/>
      <c r="B189" s="125"/>
      <c r="C189" s="125"/>
      <c r="D189" s="125"/>
      <c r="E189" s="125"/>
      <c r="F189" s="12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x14ac:dyDescent="0.25">
      <c r="A190" s="125"/>
      <c r="B190" s="125"/>
      <c r="C190" s="125"/>
      <c r="D190" s="125"/>
      <c r="E190" s="125"/>
      <c r="F190" s="12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x14ac:dyDescent="0.25">
      <c r="A191" s="125"/>
      <c r="B191" s="125"/>
      <c r="C191" s="125"/>
      <c r="D191" s="125"/>
      <c r="E191" s="125"/>
      <c r="F191" s="12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x14ac:dyDescent="0.25">
      <c r="A192" s="125"/>
      <c r="B192" s="125"/>
      <c r="C192" s="125"/>
      <c r="D192" s="125"/>
      <c r="E192" s="125"/>
      <c r="F192" s="12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x14ac:dyDescent="0.25">
      <c r="A193" s="125"/>
      <c r="B193" s="125"/>
      <c r="C193" s="125"/>
      <c r="D193" s="125"/>
      <c r="E193" s="125"/>
      <c r="F193" s="12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x14ac:dyDescent="0.25">
      <c r="A194" s="125"/>
      <c r="B194" s="125"/>
      <c r="C194" s="125"/>
      <c r="D194" s="125"/>
      <c r="E194" s="125"/>
      <c r="F194" s="12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x14ac:dyDescent="0.25">
      <c r="A195" s="125"/>
      <c r="B195" s="125"/>
      <c r="C195" s="125"/>
      <c r="D195" s="125"/>
      <c r="E195" s="125"/>
      <c r="F195" s="12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x14ac:dyDescent="0.25">
      <c r="A196" s="125"/>
      <c r="B196" s="125"/>
      <c r="C196" s="125"/>
      <c r="D196" s="125"/>
      <c r="E196" s="125"/>
      <c r="F196" s="12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x14ac:dyDescent="0.25">
      <c r="A197" s="125"/>
      <c r="B197" s="125"/>
      <c r="C197" s="125"/>
      <c r="D197" s="125"/>
      <c r="E197" s="125"/>
      <c r="F197" s="12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x14ac:dyDescent="0.25">
      <c r="A198" s="125"/>
      <c r="B198" s="125"/>
      <c r="C198" s="125"/>
      <c r="D198" s="125"/>
      <c r="E198" s="125"/>
      <c r="F198" s="12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x14ac:dyDescent="0.25">
      <c r="A199" s="125"/>
      <c r="B199" s="125"/>
      <c r="C199" s="125"/>
      <c r="D199" s="125"/>
      <c r="E199" s="125"/>
      <c r="F199" s="12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x14ac:dyDescent="0.25">
      <c r="A200" s="125"/>
      <c r="B200" s="125"/>
      <c r="C200" s="125"/>
      <c r="D200" s="125"/>
      <c r="E200" s="125"/>
      <c r="F200" s="12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x14ac:dyDescent="0.25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22" x14ac:dyDescent="0.25">
      <c r="G293" s="13"/>
      <c r="H293" s="13"/>
    </row>
    <row r="294" spans="1:22" x14ac:dyDescent="0.25">
      <c r="G294" s="13"/>
      <c r="H294" s="13"/>
    </row>
  </sheetData>
  <pageMargins left="0.26" right="0.13" top="0.25" bottom="0.25" header="0.5" footer="0.5"/>
  <pageSetup paperSize="9" scale="7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workbookViewId="0">
      <selection activeCell="C123" sqref="C123"/>
    </sheetView>
  </sheetViews>
  <sheetFormatPr defaultColWidth="9.109375" defaultRowHeight="13.2" x14ac:dyDescent="0.25"/>
  <cols>
    <col min="1" max="1" width="9.109375" style="28"/>
    <col min="2" max="5" width="11.33203125" style="28" bestFit="1" customWidth="1"/>
    <col min="6" max="6" width="9.109375" style="28"/>
    <col min="7" max="7" width="11.33203125" style="144" bestFit="1" customWidth="1"/>
    <col min="8" max="9" width="11.5546875" style="144" bestFit="1" customWidth="1"/>
    <col min="10" max="10" width="13.33203125" style="172" bestFit="1" customWidth="1"/>
    <col min="11" max="12" width="11.5546875" style="144" bestFit="1" customWidth="1"/>
    <col min="13" max="13" width="16.5546875" style="144" bestFit="1" customWidth="1"/>
    <col min="14" max="15" width="11.33203125" style="144" bestFit="1" customWidth="1"/>
    <col min="16" max="16" width="10.88671875" style="172" bestFit="1" customWidth="1"/>
    <col min="17" max="18" width="11.5546875" style="144" bestFit="1" customWidth="1"/>
    <col min="19" max="19" width="6.88671875" style="144" bestFit="1" customWidth="1"/>
    <col min="20" max="20" width="9.109375" style="144"/>
    <col min="21" max="21" width="9.109375" style="17"/>
    <col min="22" max="26" width="11.6640625" style="17" customWidth="1"/>
    <col min="27" max="16384" width="9.109375" style="28"/>
  </cols>
  <sheetData>
    <row r="1" spans="1:26" ht="14.4" x14ac:dyDescent="0.3">
      <c r="G1" s="141"/>
      <c r="H1" s="141" t="s">
        <v>32</v>
      </c>
      <c r="I1" s="141"/>
      <c r="J1" s="142" t="s">
        <v>46</v>
      </c>
      <c r="K1" s="141" t="s">
        <v>47</v>
      </c>
      <c r="L1" s="141"/>
      <c r="M1" s="143" t="s">
        <v>48</v>
      </c>
      <c r="N1" s="141" t="s">
        <v>49</v>
      </c>
      <c r="O1" s="141"/>
      <c r="P1" s="142" t="s">
        <v>50</v>
      </c>
      <c r="T1" s="149"/>
      <c r="U1" s="28"/>
    </row>
    <row r="2" spans="1:26" ht="14.4" x14ac:dyDescent="0.3">
      <c r="G2" s="145" t="s">
        <v>51</v>
      </c>
      <c r="H2" s="146" t="s">
        <v>52</v>
      </c>
      <c r="I2" s="146" t="s">
        <v>53</v>
      </c>
      <c r="J2" s="147"/>
      <c r="K2" s="146" t="str">
        <f>H2</f>
        <v>Last year</v>
      </c>
      <c r="L2" s="146" t="str">
        <f>I2</f>
        <v>This year</v>
      </c>
      <c r="M2" s="148"/>
      <c r="N2" s="146" t="str">
        <f>H2</f>
        <v>Last year</v>
      </c>
      <c r="O2" s="146" t="str">
        <f>I2</f>
        <v>This year</v>
      </c>
      <c r="P2" s="147"/>
      <c r="Q2" s="146" t="str">
        <f>H2</f>
        <v>Last year</v>
      </c>
      <c r="R2" s="146" t="str">
        <f>I2</f>
        <v>This year</v>
      </c>
      <c r="T2" s="149"/>
      <c r="U2" s="28"/>
    </row>
    <row r="3" spans="1:26" x14ac:dyDescent="0.25">
      <c r="G3" s="149" t="s">
        <v>16</v>
      </c>
      <c r="H3" s="150">
        <v>9922065.5421671215</v>
      </c>
      <c r="I3" s="150">
        <v>15475264.482666668</v>
      </c>
      <c r="J3" s="151">
        <v>0.5596817433728265</v>
      </c>
      <c r="K3" s="150">
        <v>6401048.4999919981</v>
      </c>
      <c r="L3" s="150">
        <v>10249601.899111111</v>
      </c>
      <c r="M3" s="151">
        <v>0.60123796892398573</v>
      </c>
      <c r="N3" s="150">
        <v>5922381.3580417763</v>
      </c>
      <c r="O3" s="150">
        <v>9423571.1483999994</v>
      </c>
      <c r="P3" s="151">
        <v>0.59117938860929486</v>
      </c>
      <c r="Q3" s="150">
        <v>22246820.623664469</v>
      </c>
      <c r="R3" s="150">
        <v>35148908.499066666</v>
      </c>
      <c r="S3" s="87">
        <v>0.57995198925989211</v>
      </c>
      <c r="T3" s="149"/>
      <c r="U3" s="28"/>
    </row>
    <row r="4" spans="1:26" x14ac:dyDescent="0.25">
      <c r="G4" s="149" t="s">
        <v>5</v>
      </c>
      <c r="H4" s="150">
        <v>13301445.464856001</v>
      </c>
      <c r="I4" s="150">
        <v>9814962.1468444448</v>
      </c>
      <c r="J4" s="151">
        <v>-0.26211311599354059</v>
      </c>
      <c r="K4" s="150">
        <v>9453427.2806666661</v>
      </c>
      <c r="L4" s="150">
        <v>7922309.0850222223</v>
      </c>
      <c r="M4" s="151">
        <v>-0.16196434903304913</v>
      </c>
      <c r="N4" s="150">
        <v>8914876.9591555558</v>
      </c>
      <c r="O4" s="150">
        <v>6308440.6736888885</v>
      </c>
      <c r="P4" s="151">
        <v>-0.29236929431649228</v>
      </c>
      <c r="Q4" s="150">
        <v>31669191.306278218</v>
      </c>
      <c r="R4" s="150">
        <v>24046061.111866668</v>
      </c>
      <c r="S4" s="87">
        <v>-0.2407112363775552</v>
      </c>
      <c r="T4" s="149"/>
      <c r="U4" s="28"/>
    </row>
    <row r="5" spans="1:26" x14ac:dyDescent="0.25">
      <c r="G5" s="149" t="s">
        <v>6</v>
      </c>
      <c r="H5" s="150">
        <v>16931466.742844444</v>
      </c>
      <c r="I5" s="150">
        <v>18601328.960933335</v>
      </c>
      <c r="J5" s="151">
        <v>9.8624782096601527E-2</v>
      </c>
      <c r="K5" s="150">
        <v>11361323.026755556</v>
      </c>
      <c r="L5" s="150">
        <v>13691657.757733334</v>
      </c>
      <c r="M5" s="151">
        <v>0.20511121156311751</v>
      </c>
      <c r="N5" s="150">
        <v>9897528.1644444447</v>
      </c>
      <c r="O5" s="150">
        <v>12211134.28488889</v>
      </c>
      <c r="P5" s="151">
        <v>0.23375595219377776</v>
      </c>
      <c r="Q5" s="150">
        <v>38189551.108933337</v>
      </c>
      <c r="R5" s="150">
        <v>44504239.522044443</v>
      </c>
      <c r="S5" s="87">
        <v>0.16535120811184334</v>
      </c>
      <c r="T5" s="149"/>
      <c r="U5" s="28"/>
    </row>
    <row r="6" spans="1:26" x14ac:dyDescent="0.25">
      <c r="G6" s="149" t="s">
        <v>7</v>
      </c>
      <c r="H6" s="150">
        <v>14595282.015555555</v>
      </c>
      <c r="I6" s="150">
        <v>15618478.224622222</v>
      </c>
      <c r="J6" s="151">
        <v>7.010458639827255E-2</v>
      </c>
      <c r="K6" s="150">
        <v>8605154.6537777781</v>
      </c>
      <c r="L6" s="150">
        <v>10077299.259275556</v>
      </c>
      <c r="M6" s="151">
        <v>0.17107706540189693</v>
      </c>
      <c r="N6" s="150">
        <v>7407662.6891999999</v>
      </c>
      <c r="O6" s="150">
        <v>8726334.6407999992</v>
      </c>
      <c r="P6" s="151">
        <v>0.17801457854210301</v>
      </c>
      <c r="Q6" s="150">
        <v>30608099.358533334</v>
      </c>
      <c r="R6" s="150">
        <v>34422544.082342222</v>
      </c>
      <c r="S6" s="87">
        <v>0.12462207075087295</v>
      </c>
      <c r="T6" s="149"/>
      <c r="U6" s="28"/>
    </row>
    <row r="7" spans="1:26" x14ac:dyDescent="0.25">
      <c r="G7" s="149" t="s">
        <v>8</v>
      </c>
      <c r="H7" s="150">
        <v>16400300.9188</v>
      </c>
      <c r="I7" s="150">
        <v>25510001.473155554</v>
      </c>
      <c r="J7" s="151">
        <v>0.5554593540361763</v>
      </c>
      <c r="K7" s="150">
        <v>10796927.155777778</v>
      </c>
      <c r="L7" s="150">
        <v>12070026.394266667</v>
      </c>
      <c r="M7" s="151">
        <v>0.11791310806497513</v>
      </c>
      <c r="N7" s="150">
        <v>9859093.4835555553</v>
      </c>
      <c r="O7" s="150">
        <v>11309772.803111112</v>
      </c>
      <c r="P7" s="151">
        <v>0.14714124802399042</v>
      </c>
      <c r="Q7" s="150">
        <v>37056321.558133334</v>
      </c>
      <c r="R7" s="150">
        <v>48889852.522399999</v>
      </c>
      <c r="S7" s="87">
        <v>0.31933906191153971</v>
      </c>
      <c r="T7" s="149"/>
      <c r="U7" s="28"/>
    </row>
    <row r="8" spans="1:26" x14ac:dyDescent="0.25">
      <c r="G8" s="149" t="s">
        <v>18</v>
      </c>
      <c r="H8" s="150">
        <v>18634855.768399999</v>
      </c>
      <c r="I8" s="150">
        <v>22396851.355244443</v>
      </c>
      <c r="J8" s="151">
        <v>0.20187951189962194</v>
      </c>
      <c r="K8" s="150">
        <v>10422319.798133334</v>
      </c>
      <c r="L8" s="150">
        <v>11032827.491333334</v>
      </c>
      <c r="M8" s="151">
        <v>5.8576948800721285E-2</v>
      </c>
      <c r="N8" s="150">
        <v>8929931.2943111118</v>
      </c>
      <c r="O8" s="150">
        <v>10099346.530088888</v>
      </c>
      <c r="P8" s="151">
        <v>0.13095456137750627</v>
      </c>
      <c r="Q8" s="150">
        <v>37987106.860844441</v>
      </c>
      <c r="R8" s="150">
        <v>43530695.4296</v>
      </c>
      <c r="S8" s="87">
        <v>0.1459334239130925</v>
      </c>
      <c r="T8" s="149"/>
      <c r="U8" s="28"/>
    </row>
    <row r="9" spans="1:26" x14ac:dyDescent="0.25">
      <c r="G9" s="149" t="s">
        <v>19</v>
      </c>
      <c r="H9" s="150">
        <v>15726114.694933333</v>
      </c>
      <c r="I9" s="150">
        <v>13701389.313999999</v>
      </c>
      <c r="J9" s="151">
        <v>-0.1287492441846213</v>
      </c>
      <c r="K9" s="150">
        <v>9839429.5823111106</v>
      </c>
      <c r="L9" s="150">
        <v>10576875.800488889</v>
      </c>
      <c r="M9" s="151">
        <v>7.4948066044755901E-2</v>
      </c>
      <c r="N9" s="150">
        <v>7720565.772311111</v>
      </c>
      <c r="O9" s="150">
        <v>10746171.432533333</v>
      </c>
      <c r="P9" s="151">
        <v>0.39188911142667759</v>
      </c>
      <c r="Q9" s="150">
        <v>33286110.049555555</v>
      </c>
      <c r="R9" s="150">
        <v>35024436.547022223</v>
      </c>
      <c r="S9" s="87">
        <v>5.2223780275877374E-2</v>
      </c>
      <c r="T9" s="149"/>
      <c r="U9" s="28"/>
    </row>
    <row r="10" spans="1:26" x14ac:dyDescent="0.25">
      <c r="A10" s="336" t="s">
        <v>201</v>
      </c>
      <c r="B10" s="336"/>
      <c r="C10" s="336"/>
      <c r="D10" s="336"/>
      <c r="E10" s="336"/>
      <c r="G10" s="149" t="s">
        <v>11</v>
      </c>
      <c r="H10" s="150">
        <v>16110448.110311111</v>
      </c>
      <c r="I10" s="150">
        <v>15693171.300355555</v>
      </c>
      <c r="J10" s="151">
        <v>-2.5901005800607613E-2</v>
      </c>
      <c r="K10" s="150">
        <v>11025915.286222221</v>
      </c>
      <c r="L10" s="150">
        <v>12951388.903555555</v>
      </c>
      <c r="M10" s="151">
        <v>0.17463163532005077</v>
      </c>
      <c r="N10" s="150">
        <v>9385101.3539555557</v>
      </c>
      <c r="O10" s="150">
        <v>10854176.476844445</v>
      </c>
      <c r="P10" s="151">
        <v>0.15653268595439473</v>
      </c>
      <c r="Q10" s="150">
        <v>36521464.750488892</v>
      </c>
      <c r="R10" s="150">
        <v>39499399.11462222</v>
      </c>
      <c r="S10" s="87">
        <v>8.1539291605040809E-2</v>
      </c>
      <c r="T10" s="149"/>
      <c r="U10" s="28"/>
    </row>
    <row r="11" spans="1:26" ht="12.75" customHeight="1" x14ac:dyDescent="0.25">
      <c r="A11" s="336"/>
      <c r="B11" s="336"/>
      <c r="C11" s="336"/>
      <c r="D11" s="336"/>
      <c r="E11" s="336"/>
      <c r="G11" s="149" t="s">
        <v>12</v>
      </c>
      <c r="H11" s="150">
        <v>16711184.470977778</v>
      </c>
      <c r="I11" s="150">
        <v>14888002.407466667</v>
      </c>
      <c r="J11" s="151">
        <v>-0.10909951156828057</v>
      </c>
      <c r="K11" s="150">
        <v>11666770.214400001</v>
      </c>
      <c r="L11" s="150">
        <v>14180527.374977779</v>
      </c>
      <c r="M11" s="151">
        <v>0.2154629871320437</v>
      </c>
      <c r="N11" s="150">
        <v>9888936.9450666662</v>
      </c>
      <c r="O11" s="150">
        <v>12113026.469333334</v>
      </c>
      <c r="P11" s="151">
        <v>0.22490683645992982</v>
      </c>
      <c r="Q11" s="150">
        <v>38267877.522</v>
      </c>
      <c r="R11" s="150">
        <v>41182148.844577774</v>
      </c>
      <c r="S11" s="87">
        <v>7.6154506371626685E-2</v>
      </c>
      <c r="T11" s="149"/>
      <c r="U11" s="28"/>
    </row>
    <row r="12" spans="1:26" x14ac:dyDescent="0.25">
      <c r="A12" s="336"/>
      <c r="B12" s="336"/>
      <c r="C12" s="336"/>
      <c r="D12" s="336"/>
      <c r="E12" s="336"/>
      <c r="G12" s="149" t="s">
        <v>13</v>
      </c>
      <c r="H12" s="150">
        <v>15551634.334488889</v>
      </c>
      <c r="I12" s="150">
        <v>14987670.603555556</v>
      </c>
      <c r="J12" s="151">
        <v>-3.6263952636966912E-2</v>
      </c>
      <c r="K12" s="150">
        <v>10381925.567199999</v>
      </c>
      <c r="L12" s="150">
        <v>12314068.620311111</v>
      </c>
      <c r="M12" s="151">
        <v>0.18610642511398856</v>
      </c>
      <c r="N12" s="150">
        <v>8468669.9807555564</v>
      </c>
      <c r="O12" s="150">
        <v>10318181.318</v>
      </c>
      <c r="P12" s="151">
        <v>0.21839454618580323</v>
      </c>
      <c r="Q12" s="150">
        <v>34402213.692977779</v>
      </c>
      <c r="R12" s="150">
        <v>37621403.928088889</v>
      </c>
      <c r="S12" s="87">
        <v>9.3575089784649901E-2</v>
      </c>
      <c r="T12" s="149"/>
      <c r="U12" s="28"/>
    </row>
    <row r="13" spans="1:26" x14ac:dyDescent="0.25">
      <c r="G13" s="149" t="s">
        <v>14</v>
      </c>
      <c r="H13" s="150">
        <v>17420784.700800002</v>
      </c>
      <c r="I13" s="150">
        <v>16910631.70328889</v>
      </c>
      <c r="J13" s="151">
        <v>-2.9284157187688731E-2</v>
      </c>
      <c r="K13" s="150">
        <v>12176507.122044444</v>
      </c>
      <c r="L13" s="150">
        <v>11927781.484222222</v>
      </c>
      <c r="M13" s="151">
        <v>-2.0426681915368561E-2</v>
      </c>
      <c r="N13" s="150">
        <v>9292758.2663111109</v>
      </c>
      <c r="O13" s="150">
        <v>9939485.7417777777</v>
      </c>
      <c r="P13" s="151">
        <v>6.9594780896349961E-2</v>
      </c>
      <c r="Q13" s="150">
        <v>38891603.458933331</v>
      </c>
      <c r="R13" s="150">
        <v>38778009.752577774</v>
      </c>
      <c r="S13" s="87">
        <v>-2.9207771408936711E-3</v>
      </c>
      <c r="T13" s="149"/>
      <c r="U13" s="28"/>
    </row>
    <row r="14" spans="1:26" ht="14.4" x14ac:dyDescent="0.3">
      <c r="A14" s="145" t="s">
        <v>51</v>
      </c>
      <c r="B14" s="144" t="s">
        <v>32</v>
      </c>
      <c r="C14" s="144" t="s">
        <v>33</v>
      </c>
      <c r="D14" s="172" t="s">
        <v>34</v>
      </c>
      <c r="E14" s="144" t="s">
        <v>38</v>
      </c>
      <c r="G14" s="149" t="s">
        <v>15</v>
      </c>
      <c r="H14" s="150">
        <v>19752488.222399998</v>
      </c>
      <c r="I14" s="150">
        <v>29027912.241555557</v>
      </c>
      <c r="J14" s="151">
        <v>0.4695825616864262</v>
      </c>
      <c r="K14" s="150">
        <v>13590518.592622222</v>
      </c>
      <c r="L14" s="150">
        <v>13922481.525111111</v>
      </c>
      <c r="M14" s="151">
        <v>2.4426068087578301E-2</v>
      </c>
      <c r="N14" s="150">
        <v>11599495.5112</v>
      </c>
      <c r="O14" s="150">
        <v>15168541.789955556</v>
      </c>
      <c r="P14" s="151">
        <v>0.30768978489706122</v>
      </c>
      <c r="Q14" s="150">
        <v>44943624.977866665</v>
      </c>
      <c r="R14" s="150">
        <v>58120137.9608</v>
      </c>
      <c r="S14" s="87">
        <v>0.29317868750957121</v>
      </c>
      <c r="T14" s="149"/>
      <c r="U14" s="28"/>
      <c r="V14" s="145" t="s">
        <v>51</v>
      </c>
      <c r="W14" s="144" t="s">
        <v>32</v>
      </c>
      <c r="X14" s="144" t="s">
        <v>33</v>
      </c>
      <c r="Y14" s="172" t="s">
        <v>34</v>
      </c>
      <c r="Z14" s="144" t="s">
        <v>38</v>
      </c>
    </row>
    <row r="15" spans="1:26" ht="14.4" x14ac:dyDescent="0.3">
      <c r="A15" s="173" t="s">
        <v>17</v>
      </c>
      <c r="B15" s="176">
        <v>14203515.375333333</v>
      </c>
      <c r="C15" s="176">
        <v>12054065.439200001</v>
      </c>
      <c r="D15" s="24">
        <v>9712141.7344888896</v>
      </c>
      <c r="E15" s="176">
        <v>35970522.54902222</v>
      </c>
      <c r="G15" s="152" t="s">
        <v>17</v>
      </c>
      <c r="H15" s="153">
        <v>15480579.089911111</v>
      </c>
      <c r="I15" s="153">
        <v>14203515.375333333</v>
      </c>
      <c r="J15" s="154">
        <f>I15/H15-1</f>
        <v>-8.249456994861748E-2</v>
      </c>
      <c r="K15" s="155">
        <v>10255751.535688888</v>
      </c>
      <c r="L15" s="155">
        <v>12054065.439200001</v>
      </c>
      <c r="M15" s="154">
        <f>L15/K15-1</f>
        <v>0.17534686729228754</v>
      </c>
      <c r="N15" s="156">
        <v>9412106.9045333341</v>
      </c>
      <c r="O15" s="156">
        <v>9712141.7344888896</v>
      </c>
      <c r="P15" s="154">
        <f>O15/N15-1</f>
        <v>3.1877541659778963E-2</v>
      </c>
      <c r="Q15" s="155">
        <v>35148908.499022223</v>
      </c>
      <c r="R15" s="155">
        <v>35970522.54902222</v>
      </c>
      <c r="S15" s="157">
        <f>R15/Q15-1</f>
        <v>2.3375236531821608E-2</v>
      </c>
      <c r="T15" s="149"/>
      <c r="U15" s="28"/>
      <c r="V15" s="173" t="s">
        <v>17</v>
      </c>
      <c r="W15" s="174">
        <f>J15</f>
        <v>-8.249456994861748E-2</v>
      </c>
      <c r="X15" s="174">
        <f t="shared" ref="X15:X42" si="0">M15</f>
        <v>0.17534686729228754</v>
      </c>
      <c r="Y15" s="172">
        <f t="shared" ref="Y15:Y42" si="1">P15</f>
        <v>3.1877541659778963E-2</v>
      </c>
      <c r="Z15" s="174">
        <f t="shared" ref="Z15:Z42" si="2">S15</f>
        <v>2.3375236531821608E-2</v>
      </c>
    </row>
    <row r="16" spans="1:26" ht="14.4" x14ac:dyDescent="0.3">
      <c r="A16" s="144" t="s">
        <v>5</v>
      </c>
      <c r="B16" s="176">
        <v>10975296.764311111</v>
      </c>
      <c r="C16" s="176">
        <v>11590951.358355556</v>
      </c>
      <c r="D16" s="24">
        <v>10146474.865466667</v>
      </c>
      <c r="E16" s="176">
        <v>32713358.966977779</v>
      </c>
      <c r="G16" s="158" t="s">
        <v>5</v>
      </c>
      <c r="H16" s="159">
        <v>9816272.5006666668</v>
      </c>
      <c r="I16" s="159">
        <v>10975296.764311111</v>
      </c>
      <c r="J16" s="151">
        <f>I16/H16-1</f>
        <v>0.11807172871023397</v>
      </c>
      <c r="K16" s="160">
        <v>7945678.3430222226</v>
      </c>
      <c r="L16" s="160">
        <v>11590951.358355556</v>
      </c>
      <c r="M16" s="151">
        <f>L16/K16-1</f>
        <v>0.4587742994321633</v>
      </c>
      <c r="N16" s="150">
        <v>6283761.0618666671</v>
      </c>
      <c r="O16" s="150">
        <v>10146474.865466667</v>
      </c>
      <c r="P16" s="151">
        <f>O16/N16-1</f>
        <v>0.61471366679441086</v>
      </c>
      <c r="Q16" s="160">
        <v>24046061.111866668</v>
      </c>
      <c r="R16" s="160">
        <v>32713358.966977779</v>
      </c>
      <c r="S16" s="87">
        <f>R16/Q16-1</f>
        <v>0.3604456386760917</v>
      </c>
      <c r="T16" s="149"/>
      <c r="U16" s="28"/>
      <c r="V16" s="173" t="s">
        <v>5</v>
      </c>
      <c r="W16" s="174">
        <f t="shared" ref="W16:W42" si="3">J16</f>
        <v>0.11807172871023397</v>
      </c>
      <c r="X16" s="174">
        <f t="shared" si="0"/>
        <v>0.4587742994321633</v>
      </c>
      <c r="Y16" s="172">
        <f t="shared" si="1"/>
        <v>0.61471366679441086</v>
      </c>
      <c r="Z16" s="174">
        <f t="shared" si="2"/>
        <v>0.3604456386760917</v>
      </c>
    </row>
    <row r="17" spans="1:26" ht="14.4" x14ac:dyDescent="0.3">
      <c r="A17" s="144" t="s">
        <v>6</v>
      </c>
      <c r="B17" s="176">
        <v>22102451.900844444</v>
      </c>
      <c r="C17" s="176">
        <v>13801801.9724</v>
      </c>
      <c r="D17" s="24">
        <v>11329240.350177778</v>
      </c>
      <c r="E17" s="176">
        <v>47234398.350444444</v>
      </c>
      <c r="G17" s="158" t="s">
        <v>6</v>
      </c>
      <c r="H17" s="159">
        <v>18609287.733600002</v>
      </c>
      <c r="I17" s="159">
        <v>22102451.900844444</v>
      </c>
      <c r="J17" s="151">
        <f>I17/H17-1</f>
        <v>0.1877107935161515</v>
      </c>
      <c r="K17" s="160">
        <v>13691942.953288889</v>
      </c>
      <c r="L17" s="160">
        <v>13801801.9724</v>
      </c>
      <c r="M17" s="151">
        <f>L17/K17-1</f>
        <v>8.0236252433933952E-3</v>
      </c>
      <c r="N17" s="150">
        <v>12203556.983377777</v>
      </c>
      <c r="O17" s="150">
        <v>11329240.350177778</v>
      </c>
      <c r="P17" s="151">
        <f>O17/N17-1</f>
        <v>-7.1644409444794555E-2</v>
      </c>
      <c r="Q17" s="160">
        <v>44504906.188755557</v>
      </c>
      <c r="R17" s="160">
        <v>47234398.350444444</v>
      </c>
      <c r="S17" s="87">
        <f>R17/Q17-1</f>
        <v>6.133014077397414E-2</v>
      </c>
      <c r="T17" s="149"/>
      <c r="U17" s="28"/>
      <c r="V17" s="173" t="s">
        <v>6</v>
      </c>
      <c r="W17" s="174">
        <f t="shared" si="3"/>
        <v>0.1877107935161515</v>
      </c>
      <c r="X17" s="174">
        <f t="shared" si="0"/>
        <v>8.0236252433933952E-3</v>
      </c>
      <c r="Y17" s="172">
        <f t="shared" si="1"/>
        <v>-7.1644409444794555E-2</v>
      </c>
      <c r="Z17" s="174">
        <f t="shared" si="2"/>
        <v>6.133014077397414E-2</v>
      </c>
    </row>
    <row r="18" spans="1:26" ht="14.4" x14ac:dyDescent="0.3">
      <c r="A18" s="144" t="s">
        <v>7</v>
      </c>
      <c r="B18" s="176">
        <v>16947160.014400002</v>
      </c>
      <c r="C18" s="176">
        <v>12683545.431644445</v>
      </c>
      <c r="D18" s="24">
        <v>10197554.108844444</v>
      </c>
      <c r="E18" s="176">
        <v>39828462.729511112</v>
      </c>
      <c r="G18" s="158" t="s">
        <v>7</v>
      </c>
      <c r="H18" s="159">
        <v>15621982.189822223</v>
      </c>
      <c r="I18" s="159">
        <v>16947160.014400002</v>
      </c>
      <c r="J18" s="151">
        <f t="shared" ref="J18:J42" si="4">I18/H18-1</f>
        <v>8.4827764394785676E-2</v>
      </c>
      <c r="K18" s="160">
        <v>10079926.243586667</v>
      </c>
      <c r="L18" s="160">
        <v>12683545.431644445</v>
      </c>
      <c r="M18" s="151">
        <f t="shared" ref="M18:M42" si="5">L18/K18-1</f>
        <v>0.25829744436020308</v>
      </c>
      <c r="N18" s="150">
        <v>8720203.6912888885</v>
      </c>
      <c r="O18" s="150">
        <v>10197554.108844444</v>
      </c>
      <c r="P18" s="151">
        <f t="shared" ref="P18:P42" si="6">O18/N18-1</f>
        <v>0.16941696201791312</v>
      </c>
      <c r="Q18" s="160">
        <v>34422544.082342222</v>
      </c>
      <c r="R18" s="160">
        <v>39828462.729511112</v>
      </c>
      <c r="S18" s="87">
        <f t="shared" ref="S18:S42" si="7">R18/Q18-1</f>
        <v>0.1570458776735788</v>
      </c>
      <c r="T18" s="149"/>
      <c r="U18" s="28"/>
      <c r="V18" s="173" t="s">
        <v>7</v>
      </c>
      <c r="W18" s="174">
        <f t="shared" si="3"/>
        <v>8.4827764394785676E-2</v>
      </c>
      <c r="X18" s="174">
        <f t="shared" si="0"/>
        <v>0.25829744436020308</v>
      </c>
      <c r="Y18" s="172">
        <f t="shared" si="1"/>
        <v>0.16941696201791312</v>
      </c>
      <c r="Z18" s="174">
        <f t="shared" si="2"/>
        <v>0.1570458776735788</v>
      </c>
    </row>
    <row r="19" spans="1:26" ht="14.4" x14ac:dyDescent="0.3">
      <c r="A19" s="144" t="s">
        <v>8</v>
      </c>
      <c r="B19" s="176">
        <v>17483138.941644445</v>
      </c>
      <c r="C19" s="176">
        <v>13391783.594488889</v>
      </c>
      <c r="D19" s="24">
        <v>11792401.448355556</v>
      </c>
      <c r="E19" s="176">
        <v>42668407.582400002</v>
      </c>
      <c r="G19" s="158" t="s">
        <v>8</v>
      </c>
      <c r="H19" s="159">
        <v>25508457.571333334</v>
      </c>
      <c r="I19" s="159">
        <v>17483138.941644445</v>
      </c>
      <c r="J19" s="151">
        <f t="shared" si="4"/>
        <v>-0.31461402976822184</v>
      </c>
      <c r="K19" s="160">
        <v>12093360.456666667</v>
      </c>
      <c r="L19" s="160">
        <v>13391783.594488889</v>
      </c>
      <c r="M19" s="151">
        <f t="shared" si="5"/>
        <v>0.10736661182594998</v>
      </c>
      <c r="N19" s="150">
        <v>11287982.642577779</v>
      </c>
      <c r="O19" s="150">
        <v>11792401.448355556</v>
      </c>
      <c r="P19" s="151">
        <f t="shared" si="6"/>
        <v>4.4686355547281842E-2</v>
      </c>
      <c r="Q19" s="160">
        <v>48889852.522444442</v>
      </c>
      <c r="R19" s="160">
        <v>42668407.582400002</v>
      </c>
      <c r="S19" s="87">
        <f t="shared" si="7"/>
        <v>-0.12725432004909998</v>
      </c>
      <c r="T19" s="149"/>
      <c r="U19" s="28"/>
      <c r="V19" s="173" t="s">
        <v>8</v>
      </c>
      <c r="W19" s="174">
        <f t="shared" si="3"/>
        <v>-0.31461402976822184</v>
      </c>
      <c r="X19" s="174">
        <f t="shared" si="0"/>
        <v>0.10736661182594998</v>
      </c>
      <c r="Y19" s="172">
        <f t="shared" si="1"/>
        <v>4.4686355547281842E-2</v>
      </c>
      <c r="Z19" s="174">
        <f t="shared" si="2"/>
        <v>-0.12725432004909998</v>
      </c>
    </row>
    <row r="20" spans="1:26" ht="14.4" x14ac:dyDescent="0.3">
      <c r="A20" s="144" t="s">
        <v>18</v>
      </c>
      <c r="B20" s="176">
        <v>21645248.570844445</v>
      </c>
      <c r="C20" s="176">
        <v>13428029.457422223</v>
      </c>
      <c r="D20" s="24">
        <v>11178631.364444444</v>
      </c>
      <c r="E20" s="176">
        <v>46252908.334488891</v>
      </c>
      <c r="G20" s="158" t="s">
        <v>18</v>
      </c>
      <c r="H20" s="159">
        <v>22386376.977022223</v>
      </c>
      <c r="I20" s="159">
        <v>21645248.570844445</v>
      </c>
      <c r="J20" s="151">
        <f t="shared" si="4"/>
        <v>-3.3106223795770329E-2</v>
      </c>
      <c r="K20" s="160">
        <v>11048341.632844444</v>
      </c>
      <c r="L20" s="160">
        <v>13428029.457422223</v>
      </c>
      <c r="M20" s="151">
        <f t="shared" si="5"/>
        <v>0.2153886894213568</v>
      </c>
      <c r="N20" s="150">
        <v>10094306.766799999</v>
      </c>
      <c r="O20" s="150">
        <v>11178631.364444444</v>
      </c>
      <c r="P20" s="151">
        <f t="shared" si="6"/>
        <v>0.10741942192709741</v>
      </c>
      <c r="Q20" s="160">
        <v>43530695.4296</v>
      </c>
      <c r="R20" s="160">
        <v>46252908.334488891</v>
      </c>
      <c r="S20" s="87">
        <f t="shared" si="7"/>
        <v>6.2535479344486555E-2</v>
      </c>
      <c r="T20" s="149"/>
      <c r="U20" s="28"/>
      <c r="V20" s="173" t="s">
        <v>9</v>
      </c>
      <c r="W20" s="174">
        <f t="shared" si="3"/>
        <v>-3.3106223795770329E-2</v>
      </c>
      <c r="X20" s="174">
        <f t="shared" si="0"/>
        <v>0.2153886894213568</v>
      </c>
      <c r="Y20" s="172">
        <f t="shared" si="1"/>
        <v>0.10741942192709741</v>
      </c>
      <c r="Z20" s="174">
        <f t="shared" si="2"/>
        <v>6.2535479344486555E-2</v>
      </c>
    </row>
    <row r="21" spans="1:26" ht="13.5" customHeight="1" x14ac:dyDescent="0.3">
      <c r="A21" s="144" t="s">
        <v>19</v>
      </c>
      <c r="B21" s="176">
        <v>20131527.443155557</v>
      </c>
      <c r="C21" s="176">
        <v>12661439.87951111</v>
      </c>
      <c r="D21" s="24">
        <v>10693109.671733333</v>
      </c>
      <c r="E21" s="176">
        <v>43486354.6664</v>
      </c>
      <c r="G21" s="158" t="s">
        <v>19</v>
      </c>
      <c r="H21" s="58">
        <v>13695406.115733333</v>
      </c>
      <c r="I21" s="58">
        <v>20131527.443155557</v>
      </c>
      <c r="J21" s="151">
        <f t="shared" si="4"/>
        <v>0.46994746070570215</v>
      </c>
      <c r="K21" s="58">
        <v>10574638.012577778</v>
      </c>
      <c r="L21" s="58">
        <v>12661439.87951111</v>
      </c>
      <c r="M21" s="151">
        <f t="shared" si="5"/>
        <v>0.19734026492927992</v>
      </c>
      <c r="N21" s="58">
        <v>10754392.418711111</v>
      </c>
      <c r="O21" s="58">
        <v>10693109.671733333</v>
      </c>
      <c r="P21" s="151">
        <f t="shared" si="6"/>
        <v>-5.698392302586508E-3</v>
      </c>
      <c r="Q21" s="160">
        <v>35025353.054977775</v>
      </c>
      <c r="R21" s="160">
        <v>43486354.6664</v>
      </c>
      <c r="S21" s="87">
        <f t="shared" si="7"/>
        <v>0.24156791790624799</v>
      </c>
      <c r="T21" s="149"/>
      <c r="U21" s="28"/>
      <c r="V21" s="173" t="s">
        <v>10</v>
      </c>
      <c r="W21" s="174">
        <f t="shared" si="3"/>
        <v>0.46994746070570215</v>
      </c>
      <c r="X21" s="174">
        <f t="shared" si="0"/>
        <v>0.19734026492927992</v>
      </c>
      <c r="Y21" s="172">
        <f t="shared" si="1"/>
        <v>-5.698392302586508E-3</v>
      </c>
      <c r="Z21" s="174">
        <f t="shared" si="2"/>
        <v>0.24156791790624799</v>
      </c>
    </row>
    <row r="22" spans="1:26" ht="13.5" customHeight="1" x14ac:dyDescent="0.3">
      <c r="A22" s="144" t="s">
        <v>11</v>
      </c>
      <c r="B22" s="176">
        <v>20876449.521733332</v>
      </c>
      <c r="C22" s="176">
        <v>12898267.532088889</v>
      </c>
      <c r="D22" s="24">
        <v>11654866.148977777</v>
      </c>
      <c r="E22" s="176">
        <v>45429583.202799998</v>
      </c>
      <c r="G22" s="161" t="s">
        <v>11</v>
      </c>
      <c r="H22" s="58">
        <v>15694165.61311111</v>
      </c>
      <c r="I22" s="58">
        <v>20876449.521733332</v>
      </c>
      <c r="J22" s="151">
        <f t="shared" si="4"/>
        <v>0.33020448721994344</v>
      </c>
      <c r="K22" s="58">
        <v>12945829.394755555</v>
      </c>
      <c r="L22" s="58">
        <v>12898267.532088889</v>
      </c>
      <c r="M22" s="151">
        <f t="shared" si="5"/>
        <v>-3.6739139082069272E-3</v>
      </c>
      <c r="N22" s="58">
        <v>10858741.672977777</v>
      </c>
      <c r="O22" s="58">
        <v>11654866.148977777</v>
      </c>
      <c r="P22" s="151">
        <f t="shared" si="6"/>
        <v>7.3316457834260218E-2</v>
      </c>
      <c r="Q22" s="58">
        <v>39498736.680844441</v>
      </c>
      <c r="R22" s="58">
        <v>45429583.202799998</v>
      </c>
      <c r="S22" s="87">
        <f t="shared" si="7"/>
        <v>0.15015281551604209</v>
      </c>
      <c r="T22" s="149"/>
      <c r="U22" s="28"/>
      <c r="V22" s="173" t="s">
        <v>11</v>
      </c>
      <c r="W22" s="174">
        <f t="shared" si="3"/>
        <v>0.33020448721994344</v>
      </c>
      <c r="X22" s="174">
        <f t="shared" si="0"/>
        <v>-3.6739139082069272E-3</v>
      </c>
      <c r="Y22" s="172">
        <f t="shared" si="1"/>
        <v>7.3316457834260218E-2</v>
      </c>
      <c r="Z22" s="174">
        <f t="shared" si="2"/>
        <v>0.15015281551604209</v>
      </c>
    </row>
    <row r="23" spans="1:26" ht="13.5" customHeight="1" x14ac:dyDescent="0.3">
      <c r="A23" s="144" t="s">
        <v>12</v>
      </c>
      <c r="B23" s="176">
        <v>24867420.173288889</v>
      </c>
      <c r="C23" s="176">
        <v>15344246.328488888</v>
      </c>
      <c r="D23" s="24">
        <v>14948268.510666667</v>
      </c>
      <c r="E23" s="176">
        <v>55161022.843111113</v>
      </c>
      <c r="G23" s="161" t="s">
        <v>12</v>
      </c>
      <c r="H23" s="58">
        <v>14890053.966177778</v>
      </c>
      <c r="I23" s="58">
        <v>24867420.173288889</v>
      </c>
      <c r="J23" s="151">
        <f t="shared" si="4"/>
        <v>0.67006917703416913</v>
      </c>
      <c r="K23" s="58">
        <v>14175401.995155556</v>
      </c>
      <c r="L23" s="58">
        <v>15344246.328488888</v>
      </c>
      <c r="M23" s="151">
        <f t="shared" si="5"/>
        <v>8.2455815625742668E-2</v>
      </c>
      <c r="N23" s="58">
        <v>12116100.290488889</v>
      </c>
      <c r="O23" s="58">
        <v>14948268.510666667</v>
      </c>
      <c r="P23" s="151">
        <f t="shared" si="6"/>
        <v>0.23375245766172981</v>
      </c>
      <c r="Q23" s="58">
        <v>41182148.844622225</v>
      </c>
      <c r="R23" s="58">
        <v>55161022.843111113</v>
      </c>
      <c r="S23" s="87">
        <f t="shared" si="7"/>
        <v>0.33944013099535764</v>
      </c>
      <c r="T23" s="149"/>
      <c r="U23" s="28"/>
      <c r="V23" s="173" t="s">
        <v>12</v>
      </c>
      <c r="W23" s="174">
        <f t="shared" si="3"/>
        <v>0.67006917703416913</v>
      </c>
      <c r="X23" s="174">
        <f t="shared" si="0"/>
        <v>8.2455815625742668E-2</v>
      </c>
      <c r="Y23" s="172">
        <f t="shared" si="1"/>
        <v>0.23375245766172981</v>
      </c>
      <c r="Z23" s="174">
        <f t="shared" si="2"/>
        <v>0.33944013099535764</v>
      </c>
    </row>
    <row r="24" spans="1:26" ht="14.4" x14ac:dyDescent="0.3">
      <c r="A24" s="144" t="s">
        <v>13</v>
      </c>
      <c r="B24" s="176">
        <v>21348223.56968889</v>
      </c>
      <c r="C24" s="176">
        <v>12704049.394533332</v>
      </c>
      <c r="D24" s="24">
        <v>11972543.471066667</v>
      </c>
      <c r="E24" s="176">
        <v>46025288.970133334</v>
      </c>
      <c r="G24" s="161" t="s">
        <v>13</v>
      </c>
      <c r="H24" s="159">
        <v>14988869.106311111</v>
      </c>
      <c r="I24" s="159">
        <v>21348223.56968889</v>
      </c>
      <c r="J24" s="151">
        <f t="shared" si="4"/>
        <v>0.42427179917797497</v>
      </c>
      <c r="K24" s="160">
        <v>12312870.117555555</v>
      </c>
      <c r="L24" s="160">
        <v>12704049.394533332</v>
      </c>
      <c r="M24" s="151">
        <f t="shared" si="5"/>
        <v>3.1769950729849672E-2</v>
      </c>
      <c r="N24" s="150">
        <v>10318181.31768889</v>
      </c>
      <c r="O24" s="150">
        <v>11972543.471066667</v>
      </c>
      <c r="P24" s="151">
        <f t="shared" si="6"/>
        <v>0.16033466581379363</v>
      </c>
      <c r="Q24" s="160">
        <v>37621403.927777775</v>
      </c>
      <c r="R24" s="160">
        <v>46025288.970133334</v>
      </c>
      <c r="S24" s="87">
        <f t="shared" si="7"/>
        <v>0.22338042085001897</v>
      </c>
      <c r="T24" s="149"/>
      <c r="U24" s="28"/>
      <c r="V24" s="173" t="s">
        <v>13</v>
      </c>
      <c r="W24" s="174">
        <f t="shared" si="3"/>
        <v>0.42427179917797497</v>
      </c>
      <c r="X24" s="174">
        <f t="shared" si="0"/>
        <v>3.1769950729849672E-2</v>
      </c>
      <c r="Y24" s="172">
        <f t="shared" si="1"/>
        <v>0.16033466581379363</v>
      </c>
      <c r="Z24" s="174">
        <f t="shared" si="2"/>
        <v>0.22338042085001897</v>
      </c>
    </row>
    <row r="25" spans="1:26" ht="14.4" x14ac:dyDescent="0.3">
      <c r="A25" s="144" t="s">
        <v>14</v>
      </c>
      <c r="B25" s="176">
        <v>21858816.593244445</v>
      </c>
      <c r="C25" s="176">
        <v>14292435.759777777</v>
      </c>
      <c r="D25" s="24">
        <v>12620760.514177777</v>
      </c>
      <c r="E25" s="176">
        <v>48772669.567466669</v>
      </c>
      <c r="G25" s="161" t="s">
        <v>14</v>
      </c>
      <c r="H25" s="159">
        <v>16910631.70328889</v>
      </c>
      <c r="I25" s="159">
        <v>21858816.593244445</v>
      </c>
      <c r="J25" s="151">
        <f t="shared" si="4"/>
        <v>0.29260792717714956</v>
      </c>
      <c r="K25" s="160">
        <v>11927781.484222222</v>
      </c>
      <c r="L25" s="160">
        <v>14292435.759777777</v>
      </c>
      <c r="M25" s="151">
        <f t="shared" si="5"/>
        <v>0.19824761869451257</v>
      </c>
      <c r="N25" s="150">
        <v>9939485.7417777777</v>
      </c>
      <c r="O25" s="150">
        <v>12620760.514177777</v>
      </c>
      <c r="P25" s="151">
        <f t="shared" si="6"/>
        <v>0.26975990932106564</v>
      </c>
      <c r="Q25" s="160">
        <v>38778009.752577774</v>
      </c>
      <c r="R25" s="160">
        <v>48772669.567466669</v>
      </c>
      <c r="S25" s="87">
        <f t="shared" si="7"/>
        <v>0.25774040180658053</v>
      </c>
      <c r="T25" s="149"/>
      <c r="U25" s="28"/>
      <c r="V25" s="173" t="s">
        <v>14</v>
      </c>
      <c r="W25" s="174">
        <f t="shared" si="3"/>
        <v>0.29260792717714956</v>
      </c>
      <c r="X25" s="174">
        <f t="shared" si="0"/>
        <v>0.19824761869451257</v>
      </c>
      <c r="Y25" s="172">
        <f t="shared" si="1"/>
        <v>0.26975990932106564</v>
      </c>
      <c r="Z25" s="174">
        <f t="shared" si="2"/>
        <v>0.25774040180658053</v>
      </c>
    </row>
    <row r="26" spans="1:26" ht="14.4" x14ac:dyDescent="0.3">
      <c r="A26" s="144" t="s">
        <v>15</v>
      </c>
      <c r="B26" s="176">
        <v>28307698.203244444</v>
      </c>
      <c r="C26" s="176">
        <v>14954183.677288888</v>
      </c>
      <c r="D26" s="24">
        <v>14393146.820177779</v>
      </c>
      <c r="E26" s="176">
        <v>57655513.549333334</v>
      </c>
      <c r="G26" s="161" t="s">
        <v>15</v>
      </c>
      <c r="H26" s="159">
        <v>29027912.241555557</v>
      </c>
      <c r="I26" s="159">
        <v>28307698.203244444</v>
      </c>
      <c r="J26" s="151">
        <f t="shared" si="4"/>
        <v>-2.4811086388778381E-2</v>
      </c>
      <c r="K26" s="160">
        <v>13922481.525111111</v>
      </c>
      <c r="L26" s="160">
        <v>14954183.677288888</v>
      </c>
      <c r="M26" s="151">
        <f t="shared" si="5"/>
        <v>7.4103323485612771E-2</v>
      </c>
      <c r="N26" s="150">
        <v>15168541.789955556</v>
      </c>
      <c r="O26" s="150">
        <v>14393146.820177779</v>
      </c>
      <c r="P26" s="151">
        <f t="shared" si="6"/>
        <v>-5.1118623036740196E-2</v>
      </c>
      <c r="Q26" s="160">
        <v>58120137.9608</v>
      </c>
      <c r="R26" s="160">
        <v>57655513.549333334</v>
      </c>
      <c r="S26" s="87">
        <f t="shared" si="7"/>
        <v>-7.9942069611059763E-3</v>
      </c>
      <c r="T26" s="149"/>
      <c r="U26" s="28"/>
      <c r="V26" s="173" t="s">
        <v>15</v>
      </c>
      <c r="W26" s="174">
        <f t="shared" si="3"/>
        <v>-2.4811086388778381E-2</v>
      </c>
      <c r="X26" s="174">
        <f t="shared" si="0"/>
        <v>7.4103323485612771E-2</v>
      </c>
      <c r="Y26" s="172">
        <f t="shared" si="1"/>
        <v>-5.1118623036740196E-2</v>
      </c>
      <c r="Z26" s="174">
        <f t="shared" si="2"/>
        <v>-7.9942069611059763E-3</v>
      </c>
    </row>
    <row r="27" spans="1:26" ht="14.4" x14ac:dyDescent="0.3">
      <c r="A27" s="144" t="s">
        <v>54</v>
      </c>
      <c r="B27" s="176">
        <v>20981099.570755556</v>
      </c>
      <c r="C27" s="176">
        <v>12273988.281155556</v>
      </c>
      <c r="D27" s="24">
        <v>9812892.8779555559</v>
      </c>
      <c r="E27" s="176">
        <v>43068906.203555554</v>
      </c>
      <c r="G27" s="162" t="s">
        <v>54</v>
      </c>
      <c r="H27" s="163">
        <v>14203515.375333333</v>
      </c>
      <c r="I27" s="163">
        <v>20981099.570755556</v>
      </c>
      <c r="J27" s="164">
        <f t="shared" si="4"/>
        <v>0.47717653104333424</v>
      </c>
      <c r="K27" s="165">
        <v>12054065.439200001</v>
      </c>
      <c r="L27" s="165">
        <v>12273988.281155556</v>
      </c>
      <c r="M27" s="164">
        <f t="shared" si="5"/>
        <v>1.8244702840285232E-2</v>
      </c>
      <c r="N27" s="166">
        <v>9712141.7344888896</v>
      </c>
      <c r="O27" s="166">
        <v>9812892.8779555559</v>
      </c>
      <c r="P27" s="164">
        <f t="shared" si="6"/>
        <v>1.0373730761041866E-2</v>
      </c>
      <c r="Q27" s="165">
        <v>35970522.54902222</v>
      </c>
      <c r="R27" s="165">
        <v>43068906.203555554</v>
      </c>
      <c r="S27" s="167">
        <f t="shared" si="7"/>
        <v>0.19733890840366142</v>
      </c>
      <c r="T27" s="149"/>
      <c r="U27" s="28"/>
      <c r="V27" s="175" t="s">
        <v>54</v>
      </c>
      <c r="W27" s="174">
        <f t="shared" si="3"/>
        <v>0.47717653104333424</v>
      </c>
      <c r="X27" s="174">
        <f t="shared" si="0"/>
        <v>1.8244702840285232E-2</v>
      </c>
      <c r="Y27" s="172">
        <f t="shared" si="1"/>
        <v>1.0373730761041866E-2</v>
      </c>
      <c r="Z27" s="174">
        <f t="shared" si="2"/>
        <v>0.19733890840366142</v>
      </c>
    </row>
    <row r="28" spans="1:26" ht="14.4" x14ac:dyDescent="0.3">
      <c r="A28" s="144" t="s">
        <v>5</v>
      </c>
      <c r="B28" s="176">
        <v>16366335.9596</v>
      </c>
      <c r="C28" s="176">
        <v>11925401.939644445</v>
      </c>
      <c r="D28" s="24">
        <v>9218823.2272888888</v>
      </c>
      <c r="E28" s="176">
        <v>37511254.945733331</v>
      </c>
      <c r="G28" s="161" t="s">
        <v>5</v>
      </c>
      <c r="H28" s="159">
        <v>10975296.764311111</v>
      </c>
      <c r="I28" s="159">
        <v>16366335.9596</v>
      </c>
      <c r="J28" s="151">
        <f t="shared" si="4"/>
        <v>0.49119757862212765</v>
      </c>
      <c r="K28" s="160">
        <v>11590951.358355556</v>
      </c>
      <c r="L28" s="160">
        <v>11925401.939644445</v>
      </c>
      <c r="M28" s="151">
        <f t="shared" si="5"/>
        <v>2.8854454733587831E-2</v>
      </c>
      <c r="N28" s="150">
        <v>10146474.865466667</v>
      </c>
      <c r="O28" s="150">
        <v>9218823.2272888888</v>
      </c>
      <c r="P28" s="151">
        <f t="shared" si="6"/>
        <v>-9.1426002673600792E-2</v>
      </c>
      <c r="Q28" s="160">
        <v>32713358.966977779</v>
      </c>
      <c r="R28" s="160">
        <v>37511254.945733331</v>
      </c>
      <c r="S28" s="87">
        <f t="shared" si="7"/>
        <v>0.14666473056462181</v>
      </c>
      <c r="T28" s="149"/>
      <c r="U28" s="28"/>
      <c r="V28" s="175" t="s">
        <v>5</v>
      </c>
      <c r="W28" s="174">
        <f t="shared" si="3"/>
        <v>0.49119757862212765</v>
      </c>
      <c r="X28" s="174">
        <f t="shared" si="0"/>
        <v>2.8854454733587831E-2</v>
      </c>
      <c r="Y28" s="172">
        <f t="shared" si="1"/>
        <v>-9.1426002673600792E-2</v>
      </c>
      <c r="Z28" s="174">
        <f t="shared" si="2"/>
        <v>0.14666473056462181</v>
      </c>
    </row>
    <row r="29" spans="1:26" ht="14.4" x14ac:dyDescent="0.3">
      <c r="A29" s="144" t="s">
        <v>6</v>
      </c>
      <c r="B29" s="176">
        <v>26227542.110622223</v>
      </c>
      <c r="C29" s="176">
        <v>15684386.769688889</v>
      </c>
      <c r="D29" s="24">
        <v>13850018.366577778</v>
      </c>
      <c r="E29" s="176">
        <v>55762828.15697778</v>
      </c>
      <c r="G29" s="161" t="s">
        <v>6</v>
      </c>
      <c r="H29" s="159">
        <v>22102451.900844444</v>
      </c>
      <c r="I29" s="159">
        <v>26227542.110622223</v>
      </c>
      <c r="J29" s="151">
        <f t="shared" si="4"/>
        <v>0.18663495924722162</v>
      </c>
      <c r="K29" s="160">
        <v>13801801.9724</v>
      </c>
      <c r="L29" s="160">
        <v>15684386.769688889</v>
      </c>
      <c r="M29" s="151">
        <f t="shared" si="5"/>
        <v>0.13640137722984047</v>
      </c>
      <c r="N29" s="150">
        <v>11329240.350177778</v>
      </c>
      <c r="O29" s="150">
        <v>13850018.366577778</v>
      </c>
      <c r="P29" s="151">
        <f t="shared" si="6"/>
        <v>0.22250194527477252</v>
      </c>
      <c r="Q29" s="160">
        <v>47234398.350444444</v>
      </c>
      <c r="R29" s="160">
        <v>55762828.15697778</v>
      </c>
      <c r="S29" s="87">
        <f t="shared" si="7"/>
        <v>0.18055548719512982</v>
      </c>
      <c r="T29" s="149"/>
      <c r="U29" s="28"/>
      <c r="V29" s="175" t="s">
        <v>6</v>
      </c>
      <c r="W29" s="174">
        <f t="shared" si="3"/>
        <v>0.18663495924722162</v>
      </c>
      <c r="X29" s="174">
        <f t="shared" si="0"/>
        <v>0.13640137722984047</v>
      </c>
      <c r="Y29" s="172">
        <f t="shared" si="1"/>
        <v>0.22250194527477252</v>
      </c>
      <c r="Z29" s="174">
        <f t="shared" si="2"/>
        <v>0.18055548719512982</v>
      </c>
    </row>
    <row r="30" spans="1:26" ht="14.4" x14ac:dyDescent="0.3">
      <c r="A30" s="144" t="s">
        <v>7</v>
      </c>
      <c r="B30" s="176">
        <v>29706092.757199999</v>
      </c>
      <c r="C30" s="176">
        <v>14445812.441511111</v>
      </c>
      <c r="D30" s="24">
        <v>11381038.614666667</v>
      </c>
      <c r="E30" s="176">
        <v>55533713.74893333</v>
      </c>
      <c r="G30" s="161" t="s">
        <v>7</v>
      </c>
      <c r="H30" s="159">
        <v>16947160.014400002</v>
      </c>
      <c r="I30" s="159">
        <v>29706092.757199999</v>
      </c>
      <c r="J30" s="151">
        <f t="shared" si="4"/>
        <v>0.75286553805821943</v>
      </c>
      <c r="K30" s="160">
        <v>12683545.431644445</v>
      </c>
      <c r="L30" s="160">
        <v>14445812.441511111</v>
      </c>
      <c r="M30" s="151">
        <f t="shared" si="5"/>
        <v>0.13894119900181456</v>
      </c>
      <c r="N30" s="150">
        <v>10197554.108844444</v>
      </c>
      <c r="O30" s="150">
        <v>11381038.614666667</v>
      </c>
      <c r="P30" s="151">
        <f t="shared" si="6"/>
        <v>0.11605572210651705</v>
      </c>
      <c r="Q30" s="160">
        <v>39828462.729511112</v>
      </c>
      <c r="R30" s="160">
        <v>55533713.74893333</v>
      </c>
      <c r="S30" s="87">
        <f t="shared" si="7"/>
        <v>0.39432229976040056</v>
      </c>
      <c r="T30" s="149"/>
      <c r="U30" s="28"/>
      <c r="V30" s="175" t="s">
        <v>7</v>
      </c>
      <c r="W30" s="174">
        <f t="shared" si="3"/>
        <v>0.75286553805821943</v>
      </c>
      <c r="X30" s="174">
        <f t="shared" si="0"/>
        <v>0.13894119900181456</v>
      </c>
      <c r="Y30" s="172">
        <f t="shared" si="1"/>
        <v>0.11605572210651705</v>
      </c>
      <c r="Z30" s="174">
        <f t="shared" si="2"/>
        <v>0.39432229976040056</v>
      </c>
    </row>
    <row r="31" spans="1:26" ht="14.4" x14ac:dyDescent="0.3">
      <c r="A31" s="144" t="s">
        <v>8</v>
      </c>
      <c r="B31" s="176">
        <v>25357301.428533334</v>
      </c>
      <c r="C31" s="176">
        <v>14664645.622711111</v>
      </c>
      <c r="D31" s="24">
        <v>11556768.928222222</v>
      </c>
      <c r="E31" s="176">
        <v>51579312.454577781</v>
      </c>
      <c r="G31" s="161" t="s">
        <v>8</v>
      </c>
      <c r="H31" s="58">
        <v>17483138.941644445</v>
      </c>
      <c r="I31" s="58">
        <v>25357301.428533334</v>
      </c>
      <c r="J31" s="151">
        <f t="shared" si="4"/>
        <v>0.45038608416780423</v>
      </c>
      <c r="K31" s="58">
        <v>13391783.594488889</v>
      </c>
      <c r="L31" s="58">
        <v>14664645.622711111</v>
      </c>
      <c r="M31" s="151">
        <f t="shared" si="5"/>
        <v>9.504798365663869E-2</v>
      </c>
      <c r="N31" s="58">
        <v>11792401.448355556</v>
      </c>
      <c r="O31" s="58">
        <v>11556768.928222222</v>
      </c>
      <c r="P31" s="151">
        <f t="shared" si="6"/>
        <v>-1.998172477126714E-2</v>
      </c>
      <c r="Q31" s="58">
        <v>42668407.582400002</v>
      </c>
      <c r="R31" s="58">
        <v>51579312.454577781</v>
      </c>
      <c r="S31" s="87">
        <f t="shared" si="7"/>
        <v>0.20884081167006996</v>
      </c>
      <c r="T31" s="149"/>
      <c r="U31" s="28"/>
      <c r="V31" s="175" t="s">
        <v>8</v>
      </c>
      <c r="W31" s="174">
        <f t="shared" si="3"/>
        <v>0.45038608416780423</v>
      </c>
      <c r="X31" s="174">
        <f t="shared" si="0"/>
        <v>9.504798365663869E-2</v>
      </c>
      <c r="Y31" s="172">
        <f t="shared" si="1"/>
        <v>-1.998172477126714E-2</v>
      </c>
      <c r="Z31" s="174">
        <f t="shared" si="2"/>
        <v>0.20884081167006996</v>
      </c>
    </row>
    <row r="32" spans="1:26" ht="14.4" x14ac:dyDescent="0.3">
      <c r="A32" s="144" t="s">
        <v>9</v>
      </c>
      <c r="B32" s="176">
        <v>24405058.527022224</v>
      </c>
      <c r="C32" s="176">
        <v>15727533.998933334</v>
      </c>
      <c r="D32" s="24">
        <v>13015122.897377778</v>
      </c>
      <c r="E32" s="176">
        <v>53148396.185288891</v>
      </c>
      <c r="G32" s="161" t="s">
        <v>9</v>
      </c>
      <c r="H32" s="58">
        <v>21645248.570844445</v>
      </c>
      <c r="I32" s="58">
        <v>24405058.527022224</v>
      </c>
      <c r="J32" s="151">
        <f t="shared" si="4"/>
        <v>0.12750188324911016</v>
      </c>
      <c r="K32" s="58">
        <v>13428029.457422223</v>
      </c>
      <c r="L32" s="58">
        <v>15727533.998933334</v>
      </c>
      <c r="M32" s="151">
        <f t="shared" si="5"/>
        <v>0.1712466113365636</v>
      </c>
      <c r="N32" s="58">
        <v>11178631.364444444</v>
      </c>
      <c r="O32" s="58">
        <v>13015122.897377778</v>
      </c>
      <c r="P32" s="151">
        <f t="shared" si="6"/>
        <v>0.164285901651128</v>
      </c>
      <c r="Q32" s="58">
        <v>46252908.334488891</v>
      </c>
      <c r="R32" s="58">
        <v>53148396.185288891</v>
      </c>
      <c r="S32" s="87">
        <f t="shared" si="7"/>
        <v>0.14908225448081325</v>
      </c>
      <c r="T32" s="149"/>
      <c r="U32" s="28"/>
      <c r="V32" s="175" t="s">
        <v>9</v>
      </c>
      <c r="W32" s="174">
        <f t="shared" si="3"/>
        <v>0.12750188324911016</v>
      </c>
      <c r="X32" s="174">
        <f t="shared" si="0"/>
        <v>0.1712466113365636</v>
      </c>
      <c r="Y32" s="172">
        <f t="shared" si="1"/>
        <v>0.164285901651128</v>
      </c>
      <c r="Z32" s="174">
        <f t="shared" si="2"/>
        <v>0.14908225448081325</v>
      </c>
    </row>
    <row r="33" spans="1:26" ht="14.4" x14ac:dyDescent="0.3">
      <c r="A33" s="144" t="s">
        <v>10</v>
      </c>
      <c r="B33" s="176">
        <v>28531919.346977778</v>
      </c>
      <c r="C33" s="176">
        <v>18075919.263555557</v>
      </c>
      <c r="D33" s="24">
        <v>13156921.500577778</v>
      </c>
      <c r="E33" s="176">
        <v>59764864.66137778</v>
      </c>
      <c r="G33" s="161" t="s">
        <v>10</v>
      </c>
      <c r="H33" s="58">
        <v>20131527.443155557</v>
      </c>
      <c r="I33" s="58">
        <v>28531919.346977778</v>
      </c>
      <c r="J33" s="151">
        <f t="shared" si="4"/>
        <v>0.41727543662754907</v>
      </c>
      <c r="K33" s="58">
        <v>12661439.87951111</v>
      </c>
      <c r="L33" s="58">
        <v>18075919.263555557</v>
      </c>
      <c r="M33" s="151">
        <f t="shared" si="5"/>
        <v>0.42763535866139679</v>
      </c>
      <c r="N33" s="58">
        <v>10693109.671733333</v>
      </c>
      <c r="O33" s="58">
        <v>13156921.500577778</v>
      </c>
      <c r="P33" s="151">
        <f t="shared" si="6"/>
        <v>0.2304111623728502</v>
      </c>
      <c r="Q33" s="58">
        <v>43486354.6664</v>
      </c>
      <c r="R33" s="58">
        <v>59764864.66137778</v>
      </c>
      <c r="S33" s="87">
        <f t="shared" si="7"/>
        <v>0.37433604448697255</v>
      </c>
      <c r="T33" s="149"/>
      <c r="U33" s="28"/>
      <c r="V33" s="175" t="s">
        <v>10</v>
      </c>
      <c r="W33" s="174">
        <f t="shared" si="3"/>
        <v>0.41727543662754907</v>
      </c>
      <c r="X33" s="174">
        <f t="shared" si="0"/>
        <v>0.42763535866139679</v>
      </c>
      <c r="Y33" s="172">
        <f t="shared" si="1"/>
        <v>0.2304111623728502</v>
      </c>
      <c r="Z33" s="174">
        <f t="shared" si="2"/>
        <v>0.37433604448697255</v>
      </c>
    </row>
    <row r="34" spans="1:26" ht="14.4" x14ac:dyDescent="0.3">
      <c r="A34" s="144" t="s">
        <v>11</v>
      </c>
      <c r="B34" s="58">
        <v>28776483.302933332</v>
      </c>
      <c r="C34" s="58">
        <v>19574597.606133334</v>
      </c>
      <c r="D34" s="58">
        <v>14415587.355733333</v>
      </c>
      <c r="E34" s="58">
        <v>62767188.053155556</v>
      </c>
      <c r="G34" s="161" t="s">
        <v>11</v>
      </c>
      <c r="H34" s="58">
        <v>20876449.521733332</v>
      </c>
      <c r="I34" s="58">
        <v>28776483.302933332</v>
      </c>
      <c r="J34" s="151">
        <f t="shared" si="4"/>
        <v>0.37841845534968499</v>
      </c>
      <c r="K34" s="58">
        <v>12898267.532088889</v>
      </c>
      <c r="L34" s="58">
        <v>19574597.606133334</v>
      </c>
      <c r="M34" s="151">
        <f t="shared" si="5"/>
        <v>0.51761448252137532</v>
      </c>
      <c r="N34" s="58">
        <v>11654866.148977777</v>
      </c>
      <c r="O34" s="58">
        <v>14415587.355733333</v>
      </c>
      <c r="P34" s="151">
        <f t="shared" si="6"/>
        <v>0.23687283675906423</v>
      </c>
      <c r="Q34" s="58">
        <v>45430400.134044446</v>
      </c>
      <c r="R34" s="58">
        <v>62767188.053155556</v>
      </c>
      <c r="S34" s="87">
        <f t="shared" si="7"/>
        <v>0.38161204541360272</v>
      </c>
      <c r="T34" s="149"/>
      <c r="U34" s="28"/>
      <c r="V34" s="175" t="s">
        <v>11</v>
      </c>
      <c r="W34" s="174">
        <f t="shared" si="3"/>
        <v>0.37841845534968499</v>
      </c>
      <c r="X34" s="174">
        <f t="shared" si="0"/>
        <v>0.51761448252137532</v>
      </c>
      <c r="Y34" s="172">
        <f t="shared" si="1"/>
        <v>0.23687283675906423</v>
      </c>
      <c r="Z34" s="174">
        <f t="shared" si="2"/>
        <v>0.38161204541360272</v>
      </c>
    </row>
    <row r="35" spans="1:26" ht="14.4" x14ac:dyDescent="0.3">
      <c r="A35" s="144" t="s">
        <v>56</v>
      </c>
      <c r="B35" s="176">
        <v>30924488.370311111</v>
      </c>
      <c r="C35" s="176">
        <v>23491216.633866668</v>
      </c>
      <c r="D35" s="24">
        <v>16066024.598577777</v>
      </c>
      <c r="E35" s="176">
        <v>70482495.2324</v>
      </c>
      <c r="G35" s="161" t="s">
        <v>12</v>
      </c>
      <c r="H35" s="58">
        <v>24867420.173288889</v>
      </c>
      <c r="I35" s="58">
        <v>30924488.370311111</v>
      </c>
      <c r="J35" s="151">
        <f t="shared" si="4"/>
        <v>0.24357445021692947</v>
      </c>
      <c r="K35" s="58">
        <v>15344246.328488888</v>
      </c>
      <c r="L35" s="58">
        <v>23491216.633866668</v>
      </c>
      <c r="M35" s="151">
        <f t="shared" si="5"/>
        <v>0.53094626682652435</v>
      </c>
      <c r="N35" s="58">
        <v>14948268.510666667</v>
      </c>
      <c r="O35" s="58">
        <v>16066024.598577777</v>
      </c>
      <c r="P35" s="151">
        <f t="shared" si="6"/>
        <v>7.4774953842547731E-2</v>
      </c>
      <c r="Q35" s="58">
        <v>55161022.843111113</v>
      </c>
      <c r="R35" s="58">
        <v>70482495.2324</v>
      </c>
      <c r="S35" s="87">
        <f t="shared" si="7"/>
        <v>0.27775903345494868</v>
      </c>
      <c r="T35" s="149"/>
      <c r="U35" s="28"/>
      <c r="V35" s="175" t="s">
        <v>12</v>
      </c>
      <c r="W35" s="174">
        <f t="shared" si="3"/>
        <v>0.24357445021692947</v>
      </c>
      <c r="X35" s="174">
        <f t="shared" si="0"/>
        <v>0.53094626682652435</v>
      </c>
      <c r="Y35" s="172">
        <f t="shared" si="1"/>
        <v>7.4774953842547731E-2</v>
      </c>
      <c r="Z35" s="174">
        <f t="shared" si="2"/>
        <v>0.27775903345494868</v>
      </c>
    </row>
    <row r="36" spans="1:26" ht="14.4" x14ac:dyDescent="0.3">
      <c r="A36" s="144" t="s">
        <v>13</v>
      </c>
      <c r="B36" s="176">
        <v>28148266.648800001</v>
      </c>
      <c r="C36" s="176">
        <v>18404657.654977776</v>
      </c>
      <c r="D36" s="24">
        <v>13503243.365333334</v>
      </c>
      <c r="E36" s="176">
        <v>60056167.66911111</v>
      </c>
      <c r="G36" s="161" t="s">
        <v>13</v>
      </c>
      <c r="H36" s="58">
        <v>21348223.56968889</v>
      </c>
      <c r="I36" s="58">
        <v>28148266.648800001</v>
      </c>
      <c r="J36" s="151">
        <f t="shared" si="4"/>
        <v>0.31852969203330339</v>
      </c>
      <c r="K36" s="58">
        <v>12704049.394533332</v>
      </c>
      <c r="L36" s="58">
        <v>18404657.654977776</v>
      </c>
      <c r="M36" s="151">
        <f t="shared" si="5"/>
        <v>0.44872371662042387</v>
      </c>
      <c r="N36" s="58">
        <v>11972543.471066667</v>
      </c>
      <c r="O36" s="58">
        <v>13503243.365333334</v>
      </c>
      <c r="P36" s="151">
        <f t="shared" si="6"/>
        <v>0.12785085290905962</v>
      </c>
      <c r="Q36" s="58">
        <v>46025288.970133334</v>
      </c>
      <c r="R36" s="58">
        <v>60056167.66911111</v>
      </c>
      <c r="S36" s="87">
        <f t="shared" si="7"/>
        <v>0.30485150692009078</v>
      </c>
      <c r="T36" s="149"/>
      <c r="U36" s="28"/>
      <c r="V36" s="175" t="s">
        <v>13</v>
      </c>
      <c r="W36" s="174">
        <f t="shared" si="3"/>
        <v>0.31852969203330339</v>
      </c>
      <c r="X36" s="174">
        <f t="shared" si="0"/>
        <v>0.44872371662042387</v>
      </c>
      <c r="Y36" s="172">
        <f t="shared" si="1"/>
        <v>0.12785085290905962</v>
      </c>
      <c r="Z36" s="174">
        <f t="shared" si="2"/>
        <v>0.30485150692009078</v>
      </c>
    </row>
    <row r="37" spans="1:26" ht="14.4" x14ac:dyDescent="0.3">
      <c r="A37" s="144" t="s">
        <v>14</v>
      </c>
      <c r="B37" s="176">
        <v>32015485.765377779</v>
      </c>
      <c r="C37" s="176">
        <v>20860813.128844444</v>
      </c>
      <c r="D37" s="24">
        <v>14228912.121555556</v>
      </c>
      <c r="E37" s="176">
        <v>67105333.473733336</v>
      </c>
      <c r="G37" s="161" t="s">
        <v>14</v>
      </c>
      <c r="H37" s="58">
        <v>21858816.593244445</v>
      </c>
      <c r="I37" s="58">
        <v>32015485.765377779</v>
      </c>
      <c r="J37" s="151">
        <f t="shared" si="4"/>
        <v>0.46464862948126351</v>
      </c>
      <c r="K37" s="58">
        <v>14292435.759777777</v>
      </c>
      <c r="L37" s="58">
        <v>20860813.128844444</v>
      </c>
      <c r="M37" s="151">
        <f t="shared" si="5"/>
        <v>0.45957018659839632</v>
      </c>
      <c r="N37" s="58">
        <v>12620760.514177777</v>
      </c>
      <c r="O37" s="58">
        <v>14228912.121555556</v>
      </c>
      <c r="P37" s="151">
        <f t="shared" si="6"/>
        <v>0.12742113326461024</v>
      </c>
      <c r="Q37" s="58">
        <v>48772669.567466669</v>
      </c>
      <c r="R37" s="58">
        <v>67105333.473733336</v>
      </c>
      <c r="S37" s="87">
        <f t="shared" si="7"/>
        <v>0.37587985379613698</v>
      </c>
      <c r="T37" s="149"/>
      <c r="U37" s="28"/>
      <c r="V37" s="175" t="s">
        <v>14</v>
      </c>
      <c r="W37" s="174">
        <f t="shared" si="3"/>
        <v>0.46464862948126351</v>
      </c>
      <c r="X37" s="174">
        <f t="shared" si="0"/>
        <v>0.45957018659839632</v>
      </c>
      <c r="Y37" s="172">
        <f t="shared" si="1"/>
        <v>0.12742113326461024</v>
      </c>
      <c r="Z37" s="174">
        <f t="shared" si="2"/>
        <v>0.37587985379613698</v>
      </c>
    </row>
    <row r="38" spans="1:26" ht="14.4" x14ac:dyDescent="0.3">
      <c r="A38" s="144" t="s">
        <v>15</v>
      </c>
      <c r="B38" s="176">
        <v>35781082.219111115</v>
      </c>
      <c r="C38" s="176">
        <v>20613355.900444444</v>
      </c>
      <c r="D38" s="24">
        <v>17638541.546799999</v>
      </c>
      <c r="E38" s="176">
        <v>74033055.85684444</v>
      </c>
      <c r="G38" s="161" t="s">
        <v>15</v>
      </c>
      <c r="H38" s="58">
        <v>28307698.203244444</v>
      </c>
      <c r="I38" s="58">
        <v>35781082.219111115</v>
      </c>
      <c r="J38" s="151">
        <f t="shared" si="4"/>
        <v>0.26400535862043784</v>
      </c>
      <c r="K38" s="58">
        <v>14954183.677288888</v>
      </c>
      <c r="L38" s="58">
        <v>20613355.900444444</v>
      </c>
      <c r="M38" s="151">
        <f t="shared" si="5"/>
        <v>0.37843404529999281</v>
      </c>
      <c r="N38" s="58">
        <v>14393146.820177779</v>
      </c>
      <c r="O38" s="58">
        <v>17638541.546799999</v>
      </c>
      <c r="P38" s="151">
        <f t="shared" si="6"/>
        <v>0.22548194409248268</v>
      </c>
      <c r="Q38" s="58">
        <v>57655513.549333334</v>
      </c>
      <c r="R38" s="58">
        <v>74033055.85684444</v>
      </c>
      <c r="S38" s="87">
        <f t="shared" si="7"/>
        <v>0.28405856264722273</v>
      </c>
      <c r="T38" s="149"/>
      <c r="U38" s="28"/>
      <c r="V38" s="175" t="s">
        <v>15</v>
      </c>
      <c r="W38" s="174">
        <f t="shared" si="3"/>
        <v>0.26400535862043784</v>
      </c>
      <c r="X38" s="174">
        <f t="shared" si="0"/>
        <v>0.37843404529999281</v>
      </c>
      <c r="Y38" s="172">
        <f t="shared" si="1"/>
        <v>0.22548194409248268</v>
      </c>
      <c r="Z38" s="174">
        <f t="shared" si="2"/>
        <v>0.28405856264722273</v>
      </c>
    </row>
    <row r="39" spans="1:26" ht="14.4" x14ac:dyDescent="0.3">
      <c r="A39" s="144">
        <v>42370</v>
      </c>
      <c r="B39" s="176">
        <v>29538434.677155554</v>
      </c>
      <c r="C39" s="176">
        <v>21334519.071511112</v>
      </c>
      <c r="D39" s="24">
        <v>16381444.388355555</v>
      </c>
      <c r="E39" s="176">
        <v>67254398.137022227</v>
      </c>
      <c r="G39" s="168" t="s">
        <v>55</v>
      </c>
      <c r="H39" s="169">
        <v>20981099.570755556</v>
      </c>
      <c r="I39" s="169">
        <v>29538434.677155554</v>
      </c>
      <c r="J39" s="170">
        <f t="shared" si="4"/>
        <v>0.40785922956714882</v>
      </c>
      <c r="K39" s="169">
        <v>12273988.281155556</v>
      </c>
      <c r="L39" s="169">
        <v>21334519.071511112</v>
      </c>
      <c r="M39" s="170">
        <f t="shared" si="5"/>
        <v>0.73818962368298235</v>
      </c>
      <c r="N39" s="169">
        <v>9812892.8779555559</v>
      </c>
      <c r="O39" s="169">
        <v>16381444.388355555</v>
      </c>
      <c r="P39" s="170">
        <f t="shared" si="6"/>
        <v>0.669379722380961</v>
      </c>
      <c r="Q39" s="169">
        <v>43068906.203555554</v>
      </c>
      <c r="R39" s="169">
        <v>67254398.137022227</v>
      </c>
      <c r="S39" s="171">
        <f t="shared" si="7"/>
        <v>0.56155342834014288</v>
      </c>
      <c r="T39" s="149"/>
      <c r="U39" s="28"/>
      <c r="V39" s="175" t="s">
        <v>55</v>
      </c>
      <c r="W39" s="174">
        <f t="shared" si="3"/>
        <v>0.40785922956714882</v>
      </c>
      <c r="X39" s="174">
        <f t="shared" si="0"/>
        <v>0.73818962368298235</v>
      </c>
      <c r="Y39" s="172">
        <f t="shared" si="1"/>
        <v>0.669379722380961</v>
      </c>
      <c r="Z39" s="174">
        <f t="shared" si="2"/>
        <v>0.56155342834014288</v>
      </c>
    </row>
    <row r="40" spans="1:26" ht="14.4" x14ac:dyDescent="0.3">
      <c r="A40" s="144">
        <v>42401</v>
      </c>
      <c r="B40" s="176">
        <v>20118582.771422222</v>
      </c>
      <c r="C40" s="176">
        <v>18122704.809599999</v>
      </c>
      <c r="D40" s="24">
        <v>10834362.921599999</v>
      </c>
      <c r="E40" s="176">
        <v>49075650.502622224</v>
      </c>
      <c r="G40" s="168" t="s">
        <v>5</v>
      </c>
      <c r="H40" s="169">
        <v>16366335.9596</v>
      </c>
      <c r="I40" s="169">
        <v>20118582.771422222</v>
      </c>
      <c r="J40" s="170">
        <f t="shared" si="4"/>
        <v>0.22926614857990057</v>
      </c>
      <c r="K40" s="169">
        <v>11925401.939644445</v>
      </c>
      <c r="L40" s="169">
        <v>18122704.809599999</v>
      </c>
      <c r="M40" s="170">
        <f t="shared" si="5"/>
        <v>0.51967245224275649</v>
      </c>
      <c r="N40" s="169">
        <v>9218823.2272888888</v>
      </c>
      <c r="O40" s="169">
        <v>10834362.921599999</v>
      </c>
      <c r="P40" s="170">
        <f t="shared" si="6"/>
        <v>0.17524359177740911</v>
      </c>
      <c r="Q40" s="169">
        <v>37511254.945733331</v>
      </c>
      <c r="R40" s="169">
        <v>49075650.502622224</v>
      </c>
      <c r="S40" s="171">
        <f t="shared" si="7"/>
        <v>0.30829135345161984</v>
      </c>
      <c r="T40" s="149"/>
      <c r="U40" s="28"/>
      <c r="V40" s="175" t="s">
        <v>5</v>
      </c>
      <c r="W40" s="174">
        <f t="shared" si="3"/>
        <v>0.22926614857990057</v>
      </c>
      <c r="X40" s="174">
        <f t="shared" si="0"/>
        <v>0.51967245224275649</v>
      </c>
      <c r="Y40" s="172">
        <f t="shared" si="1"/>
        <v>0.17524359177740911</v>
      </c>
      <c r="Z40" s="174">
        <f t="shared" si="2"/>
        <v>0.30829135345161984</v>
      </c>
    </row>
    <row r="41" spans="1:26" ht="14.4" x14ac:dyDescent="0.3">
      <c r="A41" s="144">
        <v>42430</v>
      </c>
      <c r="B41" s="176">
        <v>37638364.437422223</v>
      </c>
      <c r="C41" s="176">
        <v>23877574.968622223</v>
      </c>
      <c r="D41" s="24">
        <v>18294812.223511111</v>
      </c>
      <c r="E41" s="176">
        <v>79810751.629555553</v>
      </c>
      <c r="G41" s="168" t="s">
        <v>6</v>
      </c>
      <c r="H41" s="169">
        <v>26227542.110622223</v>
      </c>
      <c r="I41" s="169">
        <v>37638364.437422223</v>
      </c>
      <c r="J41" s="170">
        <f t="shared" si="4"/>
        <v>0.43507021278134128</v>
      </c>
      <c r="K41" s="169">
        <v>15684386.769688889</v>
      </c>
      <c r="L41" s="169">
        <v>23877574.968622223</v>
      </c>
      <c r="M41" s="170">
        <f t="shared" si="5"/>
        <v>0.52237861251720785</v>
      </c>
      <c r="N41" s="169">
        <v>13850018.366577778</v>
      </c>
      <c r="O41" s="169">
        <v>18294812.223511111</v>
      </c>
      <c r="P41" s="170">
        <f t="shared" si="6"/>
        <v>0.32092331860434964</v>
      </c>
      <c r="Q41" s="169">
        <v>55762828.15697778</v>
      </c>
      <c r="R41" s="169">
        <v>79810751.629555553</v>
      </c>
      <c r="S41" s="171">
        <f t="shared" si="7"/>
        <v>0.43125365530027504</v>
      </c>
      <c r="T41" s="149"/>
      <c r="U41" s="28"/>
      <c r="V41" s="175" t="s">
        <v>6</v>
      </c>
      <c r="W41" s="174">
        <f t="shared" si="3"/>
        <v>0.43507021278134128</v>
      </c>
      <c r="X41" s="174">
        <f t="shared" si="0"/>
        <v>0.52237861251720785</v>
      </c>
      <c r="Y41" s="172">
        <f t="shared" si="1"/>
        <v>0.32092331860434964</v>
      </c>
      <c r="Z41" s="174">
        <f t="shared" si="2"/>
        <v>0.43125365530027504</v>
      </c>
    </row>
    <row r="42" spans="1:26" ht="14.4" x14ac:dyDescent="0.3">
      <c r="A42" s="144">
        <v>42461</v>
      </c>
      <c r="B42" s="176">
        <v>34278373.114444442</v>
      </c>
      <c r="C42" s="176">
        <v>20754155.611022223</v>
      </c>
      <c r="D42" s="24">
        <v>15145050.7904</v>
      </c>
      <c r="E42" s="176">
        <v>70177579.515866667</v>
      </c>
      <c r="G42" s="168" t="s">
        <v>7</v>
      </c>
      <c r="H42" s="169">
        <v>29706092.757199999</v>
      </c>
      <c r="I42" s="169">
        <v>34278373.114444442</v>
      </c>
      <c r="J42" s="170">
        <f t="shared" si="4"/>
        <v>0.15391725847675608</v>
      </c>
      <c r="K42" s="169">
        <v>14445812.441511111</v>
      </c>
      <c r="L42" s="169">
        <v>20754155.611022223</v>
      </c>
      <c r="M42" s="170">
        <f t="shared" si="5"/>
        <v>0.43669009237470235</v>
      </c>
      <c r="N42" s="169">
        <v>11381038.614666667</v>
      </c>
      <c r="O42" s="169">
        <v>15145050.7904</v>
      </c>
      <c r="P42" s="170">
        <f t="shared" si="6"/>
        <v>0.33072659738476573</v>
      </c>
      <c r="Q42" s="169">
        <v>55533713.74893333</v>
      </c>
      <c r="R42" s="169">
        <v>70177579.515866667</v>
      </c>
      <c r="S42" s="171">
        <f t="shared" si="7"/>
        <v>0.26369325547248512</v>
      </c>
      <c r="T42" s="149"/>
      <c r="U42" s="28"/>
      <c r="V42" s="175" t="s">
        <v>7</v>
      </c>
      <c r="W42" s="174">
        <f t="shared" si="3"/>
        <v>0.15391725847675608</v>
      </c>
      <c r="X42" s="174">
        <f t="shared" si="0"/>
        <v>0.43669009237470235</v>
      </c>
      <c r="Y42" s="172">
        <f t="shared" si="1"/>
        <v>0.33072659738476573</v>
      </c>
      <c r="Z42" s="174">
        <f t="shared" si="2"/>
        <v>0.26369325547248512</v>
      </c>
    </row>
    <row r="43" spans="1:26" ht="14.4" x14ac:dyDescent="0.3">
      <c r="V43" s="175"/>
      <c r="W43" s="174"/>
      <c r="X43" s="174"/>
      <c r="Y43" s="172"/>
      <c r="Z43" s="174"/>
    </row>
    <row r="44" spans="1:26" x14ac:dyDescent="0.25">
      <c r="O44" s="172"/>
      <c r="P44" s="144"/>
    </row>
    <row r="45" spans="1:26" x14ac:dyDescent="0.25">
      <c r="O45" s="172"/>
      <c r="P45" s="144"/>
    </row>
    <row r="46" spans="1:26" x14ac:dyDescent="0.25">
      <c r="O46" s="172"/>
      <c r="P46" s="144"/>
    </row>
    <row r="47" spans="1:26" x14ac:dyDescent="0.25">
      <c r="O47" s="172"/>
      <c r="P47" s="144"/>
    </row>
    <row r="48" spans="1:26" x14ac:dyDescent="0.25">
      <c r="O48" s="172"/>
      <c r="P48" s="144"/>
    </row>
    <row r="49" spans="15:16" x14ac:dyDescent="0.25">
      <c r="O49" s="172"/>
      <c r="P49" s="144"/>
    </row>
    <row r="50" spans="15:16" x14ac:dyDescent="0.25">
      <c r="O50" s="172"/>
      <c r="P50" s="144"/>
    </row>
    <row r="51" spans="15:16" x14ac:dyDescent="0.25">
      <c r="O51" s="172"/>
      <c r="P51" s="144"/>
    </row>
    <row r="52" spans="15:16" x14ac:dyDescent="0.25">
      <c r="O52" s="172"/>
      <c r="P52" s="144"/>
    </row>
    <row r="53" spans="15:16" x14ac:dyDescent="0.25">
      <c r="O53" s="172"/>
      <c r="P53" s="144"/>
    </row>
    <row r="54" spans="15:16" x14ac:dyDescent="0.25">
      <c r="O54" s="172"/>
      <c r="P54" s="144"/>
    </row>
    <row r="55" spans="15:16" x14ac:dyDescent="0.25">
      <c r="O55" s="172"/>
      <c r="P55" s="144"/>
    </row>
    <row r="56" spans="15:16" x14ac:dyDescent="0.25">
      <c r="O56" s="172"/>
      <c r="P56" s="144"/>
    </row>
    <row r="57" spans="15:16" x14ac:dyDescent="0.25">
      <c r="O57" s="172"/>
      <c r="P57" s="144"/>
    </row>
    <row r="58" spans="15:16" x14ac:dyDescent="0.25">
      <c r="O58" s="172"/>
      <c r="P58" s="144"/>
    </row>
    <row r="59" spans="15:16" x14ac:dyDescent="0.25">
      <c r="O59" s="172"/>
      <c r="P59" s="144"/>
    </row>
    <row r="60" spans="15:16" x14ac:dyDescent="0.25">
      <c r="O60" s="172"/>
      <c r="P60" s="144"/>
    </row>
    <row r="61" spans="15:16" x14ac:dyDescent="0.25">
      <c r="O61" s="172"/>
      <c r="P61" s="144"/>
    </row>
    <row r="62" spans="15:16" x14ac:dyDescent="0.25">
      <c r="O62" s="172"/>
      <c r="P62" s="144"/>
    </row>
    <row r="63" spans="15:16" x14ac:dyDescent="0.25">
      <c r="O63" s="172"/>
      <c r="P63" s="144"/>
    </row>
    <row r="64" spans="15:16" x14ac:dyDescent="0.25">
      <c r="O64" s="172"/>
      <c r="P64" s="144"/>
    </row>
    <row r="65" spans="13:16" x14ac:dyDescent="0.25">
      <c r="O65" s="172"/>
      <c r="P65" s="144"/>
    </row>
    <row r="66" spans="13:16" x14ac:dyDescent="0.25">
      <c r="O66" s="172"/>
      <c r="P66" s="144"/>
    </row>
    <row r="67" spans="13:16" x14ac:dyDescent="0.25">
      <c r="O67" s="172"/>
      <c r="P67" s="144"/>
    </row>
    <row r="68" spans="13:16" x14ac:dyDescent="0.25">
      <c r="O68" s="172"/>
      <c r="P68" s="144"/>
    </row>
    <row r="69" spans="13:16" x14ac:dyDescent="0.25">
      <c r="O69" s="172"/>
      <c r="P69" s="144"/>
    </row>
    <row r="70" spans="13:16" x14ac:dyDescent="0.25">
      <c r="O70" s="172"/>
      <c r="P70" s="144"/>
    </row>
    <row r="71" spans="13:16" x14ac:dyDescent="0.25">
      <c r="O71" s="172"/>
      <c r="P71" s="144"/>
    </row>
    <row r="72" spans="13:16" x14ac:dyDescent="0.25">
      <c r="O72" s="172"/>
      <c r="P72" s="144"/>
    </row>
    <row r="73" spans="13:16" x14ac:dyDescent="0.25">
      <c r="O73" s="172"/>
      <c r="P73" s="144"/>
    </row>
    <row r="74" spans="13:16" x14ac:dyDescent="0.25">
      <c r="O74" s="172"/>
      <c r="P74" s="144"/>
    </row>
    <row r="75" spans="13:16" x14ac:dyDescent="0.25">
      <c r="M75" s="144">
        <v>42430</v>
      </c>
      <c r="O75" s="172"/>
      <c r="P75" s="144"/>
    </row>
    <row r="76" spans="13:16" x14ac:dyDescent="0.25">
      <c r="M76" s="176"/>
      <c r="N76" s="176"/>
      <c r="O76" s="172"/>
      <c r="P76" s="144"/>
    </row>
    <row r="77" spans="13:16" x14ac:dyDescent="0.25">
      <c r="M77" s="176"/>
      <c r="N77" s="176"/>
      <c r="O77" s="172"/>
      <c r="P77" s="144"/>
    </row>
    <row r="78" spans="13:16" x14ac:dyDescent="0.25">
      <c r="M78" s="176"/>
      <c r="N78" s="176"/>
      <c r="O78" s="172"/>
      <c r="P78" s="144"/>
    </row>
    <row r="79" spans="13:16" x14ac:dyDescent="0.25">
      <c r="M79" s="176"/>
      <c r="N79" s="176"/>
      <c r="O79" s="172"/>
      <c r="P79" s="144"/>
    </row>
    <row r="80" spans="13:16" x14ac:dyDescent="0.25">
      <c r="M80" s="176"/>
      <c r="N80" s="176"/>
      <c r="O80" s="172"/>
      <c r="P80" s="144"/>
    </row>
    <row r="81" spans="13:14" x14ac:dyDescent="0.25">
      <c r="M81" s="176"/>
      <c r="N81" s="176"/>
    </row>
    <row r="82" spans="13:14" x14ac:dyDescent="0.25">
      <c r="M82" s="176"/>
      <c r="N82" s="176"/>
    </row>
    <row r="83" spans="13:14" x14ac:dyDescent="0.25">
      <c r="M83" s="176"/>
      <c r="N83" s="176"/>
    </row>
    <row r="84" spans="13:14" x14ac:dyDescent="0.25">
      <c r="M84" s="176"/>
      <c r="N84" s="176"/>
    </row>
    <row r="85" spans="13:14" x14ac:dyDescent="0.25">
      <c r="M85" s="176"/>
      <c r="N85" s="176"/>
    </row>
    <row r="86" spans="13:14" x14ac:dyDescent="0.25">
      <c r="M86" s="176"/>
      <c r="N86" s="176"/>
    </row>
    <row r="87" spans="13:14" x14ac:dyDescent="0.25">
      <c r="M87" s="176"/>
      <c r="N87" s="176"/>
    </row>
  </sheetData>
  <mergeCells count="1">
    <mergeCell ref="A10:E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14"/>
  <sheetViews>
    <sheetView topLeftCell="U28" zoomScale="90" zoomScaleNormal="90" workbookViewId="0">
      <selection activeCell="U13" sqref="U13"/>
    </sheetView>
  </sheetViews>
  <sheetFormatPr defaultColWidth="9.109375" defaultRowHeight="13.2" x14ac:dyDescent="0.25"/>
  <cols>
    <col min="1" max="1" width="5.5546875" style="17" hidden="1" customWidth="1"/>
    <col min="2" max="2" width="8.33203125" style="64" hidden="1" customWidth="1"/>
    <col min="3" max="3" width="0" style="17" hidden="1" customWidth="1"/>
    <col min="4" max="4" width="12.44140625" style="17" hidden="1" customWidth="1"/>
    <col min="5" max="5" width="12.109375" style="17" hidden="1" customWidth="1"/>
    <col min="6" max="11" width="0" style="17" hidden="1" customWidth="1"/>
    <col min="12" max="12" width="11.109375" style="17" hidden="1" customWidth="1"/>
    <col min="13" max="13" width="12.109375" style="17" hidden="1" customWidth="1"/>
    <col min="14" max="14" width="0" style="17" hidden="1" customWidth="1"/>
    <col min="15" max="15" width="15.33203125" style="17" hidden="1" customWidth="1"/>
    <col min="16" max="18" width="13.33203125" style="64" hidden="1" customWidth="1"/>
    <col min="19" max="20" width="0" style="17" hidden="1" customWidth="1"/>
    <col min="21" max="21" width="12.6640625" style="17" bestFit="1" customWidth="1"/>
    <col min="22" max="23" width="12.109375" style="17" bestFit="1" customWidth="1"/>
    <col min="24" max="25" width="9.109375" style="17"/>
    <col min="26" max="26" width="9.109375" style="17" customWidth="1"/>
    <col min="27" max="28" width="9.109375" style="17"/>
    <col min="29" max="29" width="12.6640625" style="17" bestFit="1" customWidth="1"/>
    <col min="30" max="31" width="13.33203125" style="17" bestFit="1" customWidth="1"/>
    <col min="32" max="16384" width="9.109375" style="17"/>
  </cols>
  <sheetData>
    <row r="1" spans="1:33" ht="14.4" x14ac:dyDescent="0.3">
      <c r="A1" s="177" t="s">
        <v>57</v>
      </c>
      <c r="B1" s="178" t="s">
        <v>51</v>
      </c>
      <c r="C1" s="177" t="s">
        <v>58</v>
      </c>
      <c r="D1" s="177" t="s">
        <v>59</v>
      </c>
      <c r="E1" s="177" t="s">
        <v>60</v>
      </c>
      <c r="H1" s="144" t="s">
        <v>61</v>
      </c>
      <c r="I1" s="19" t="s">
        <v>62</v>
      </c>
      <c r="L1" s="179" t="s">
        <v>58</v>
      </c>
      <c r="M1" s="179" t="s">
        <v>59</v>
      </c>
      <c r="O1" s="297" t="s">
        <v>51</v>
      </c>
      <c r="P1" s="296" t="s">
        <v>63</v>
      </c>
    </row>
    <row r="2" spans="1:33" ht="14.4" x14ac:dyDescent="0.3">
      <c r="A2" s="180" t="s">
        <v>64</v>
      </c>
      <c r="B2" s="181">
        <v>1</v>
      </c>
      <c r="C2" s="17" t="s">
        <v>65</v>
      </c>
      <c r="D2" s="17" t="s">
        <v>65</v>
      </c>
      <c r="E2" s="58">
        <v>504715.87093333335</v>
      </c>
      <c r="H2" s="182" t="s">
        <v>66</v>
      </c>
      <c r="I2" s="19" t="s">
        <v>67</v>
      </c>
      <c r="L2" s="179" t="s">
        <v>68</v>
      </c>
      <c r="M2" s="179" t="s">
        <v>69</v>
      </c>
      <c r="U2" s="179" t="s">
        <v>59</v>
      </c>
      <c r="V2" s="183" t="s">
        <v>70</v>
      </c>
      <c r="W2" s="183" t="s">
        <v>71</v>
      </c>
      <c r="X2" s="184" t="s">
        <v>72</v>
      </c>
      <c r="Y2" s="184" t="s">
        <v>73</v>
      </c>
      <c r="AC2" s="179" t="s">
        <v>59</v>
      </c>
      <c r="AD2" s="185" t="s">
        <v>64</v>
      </c>
      <c r="AE2" s="186" t="s">
        <v>74</v>
      </c>
      <c r="AF2" s="184" t="s">
        <v>72</v>
      </c>
      <c r="AG2" s="184" t="s">
        <v>73</v>
      </c>
    </row>
    <row r="3" spans="1:33" ht="14.4" x14ac:dyDescent="0.3">
      <c r="A3" s="180" t="s">
        <v>64</v>
      </c>
      <c r="B3" s="181">
        <v>1</v>
      </c>
      <c r="C3" s="17" t="s">
        <v>75</v>
      </c>
      <c r="D3" s="17" t="s">
        <v>75</v>
      </c>
      <c r="E3" s="58">
        <v>805536.18804444443</v>
      </c>
      <c r="H3" s="182" t="s">
        <v>76</v>
      </c>
      <c r="I3" s="19" t="s">
        <v>77</v>
      </c>
      <c r="L3" s="179" t="s">
        <v>78</v>
      </c>
      <c r="M3" s="179" t="s">
        <v>69</v>
      </c>
      <c r="O3" s="284" t="s">
        <v>79</v>
      </c>
      <c r="P3" s="298" t="s">
        <v>57</v>
      </c>
      <c r="Q3" s="299"/>
      <c r="R3" s="300"/>
      <c r="U3" s="332" t="s">
        <v>282</v>
      </c>
      <c r="V3" s="187">
        <v>310455.14875555557</v>
      </c>
      <c r="W3" s="188">
        <v>10729756.167644445</v>
      </c>
      <c r="X3" s="63">
        <f>W3/V3-1</f>
        <v>33.561372908950467</v>
      </c>
      <c r="Y3" s="63">
        <f>W3/$W$40</f>
        <v>0.15289436087231423</v>
      </c>
      <c r="AC3" s="179" t="s">
        <v>282</v>
      </c>
      <c r="AD3" s="185">
        <v>1065314.1638222223</v>
      </c>
      <c r="AE3" s="186">
        <v>41925530.714266665</v>
      </c>
      <c r="AF3" s="63">
        <f>AE3/AD3-1</f>
        <v>38.355086168987725</v>
      </c>
      <c r="AG3" s="63">
        <f>AE3/$AE$42</f>
        <v>0.15742635092667218</v>
      </c>
    </row>
    <row r="4" spans="1:33" ht="14.4" x14ac:dyDescent="0.3">
      <c r="A4" s="180" t="s">
        <v>64</v>
      </c>
      <c r="B4" s="181">
        <v>1</v>
      </c>
      <c r="C4" s="17" t="s">
        <v>81</v>
      </c>
      <c r="D4" s="17" t="s">
        <v>81</v>
      </c>
      <c r="E4" s="58">
        <v>7455.36</v>
      </c>
      <c r="H4" s="182" t="s">
        <v>82</v>
      </c>
      <c r="I4" s="19" t="s">
        <v>83</v>
      </c>
      <c r="L4" s="179" t="s">
        <v>84</v>
      </c>
      <c r="M4" s="179" t="s">
        <v>69</v>
      </c>
      <c r="N4" s="63"/>
      <c r="O4" s="284" t="s">
        <v>59</v>
      </c>
      <c r="P4" s="286" t="s">
        <v>64</v>
      </c>
      <c r="Q4" s="287" t="s">
        <v>74</v>
      </c>
      <c r="R4" s="288" t="s">
        <v>35</v>
      </c>
      <c r="U4" s="333" t="s">
        <v>283</v>
      </c>
      <c r="V4" s="190">
        <v>8369716.7583555551</v>
      </c>
      <c r="W4" s="64">
        <v>9052566.6415555552</v>
      </c>
      <c r="X4" s="63">
        <f t="shared" ref="X4:X13" si="0">W4/V4-1</f>
        <v>8.1585781564030402E-2</v>
      </c>
      <c r="Y4" s="63">
        <f t="shared" ref="Y4:Y13" si="1">W4/$W$40</f>
        <v>0.12899513924541714</v>
      </c>
      <c r="AC4" s="189" t="s">
        <v>283</v>
      </c>
      <c r="AD4" s="191">
        <v>29936830.6272</v>
      </c>
      <c r="AE4" s="58">
        <v>37210953.510933332</v>
      </c>
      <c r="AF4" s="63">
        <f t="shared" ref="AF4:AF13" si="2">AE4/AD4-1</f>
        <v>0.24298239764647001</v>
      </c>
      <c r="AG4" s="63">
        <f t="shared" ref="AG4:AG13" si="3">AE4/$AE$42</f>
        <v>0.1397235652340803</v>
      </c>
    </row>
    <row r="5" spans="1:33" ht="14.4" x14ac:dyDescent="0.3">
      <c r="A5" s="180" t="s">
        <v>64</v>
      </c>
      <c r="B5" s="181">
        <v>1</v>
      </c>
      <c r="C5" s="17" t="s">
        <v>78</v>
      </c>
      <c r="D5" s="17" t="s">
        <v>112</v>
      </c>
      <c r="E5" s="58">
        <v>10888.888888888889</v>
      </c>
      <c r="H5" s="182" t="s">
        <v>85</v>
      </c>
      <c r="I5" s="19" t="s">
        <v>86</v>
      </c>
      <c r="L5" s="179" t="s">
        <v>87</v>
      </c>
      <c r="M5" s="179" t="s">
        <v>69</v>
      </c>
      <c r="O5" s="285" t="s">
        <v>65</v>
      </c>
      <c r="P5" s="286">
        <v>3215947.3591111107</v>
      </c>
      <c r="Q5" s="287">
        <v>65817.89484444444</v>
      </c>
      <c r="R5" s="288">
        <v>3281765.2539555551</v>
      </c>
      <c r="U5" s="333" t="s">
        <v>284</v>
      </c>
      <c r="V5" s="190">
        <v>6139579.1753333332</v>
      </c>
      <c r="W5" s="64">
        <v>7142177.4373777779</v>
      </c>
      <c r="X5" s="63">
        <f t="shared" si="0"/>
        <v>0.16330081157231935</v>
      </c>
      <c r="Y5" s="63">
        <f t="shared" si="1"/>
        <v>0.1017729235839914</v>
      </c>
      <c r="AC5" s="189" t="s">
        <v>284</v>
      </c>
      <c r="AD5" s="191">
        <v>21786718.440311112</v>
      </c>
      <c r="AE5" s="58">
        <v>26029684.372844443</v>
      </c>
      <c r="AF5" s="63">
        <f t="shared" si="2"/>
        <v>0.19475011549617949</v>
      </c>
      <c r="AG5" s="63">
        <f t="shared" si="3"/>
        <v>9.773897090336689E-2</v>
      </c>
    </row>
    <row r="6" spans="1:33" ht="14.4" x14ac:dyDescent="0.3">
      <c r="A6" s="180" t="s">
        <v>64</v>
      </c>
      <c r="B6" s="181">
        <v>1</v>
      </c>
      <c r="C6" s="17" t="s">
        <v>82</v>
      </c>
      <c r="D6" s="17" t="s">
        <v>82</v>
      </c>
      <c r="E6" s="58">
        <v>5092503.0086666662</v>
      </c>
      <c r="H6" s="182" t="s">
        <v>88</v>
      </c>
      <c r="I6" s="19" t="s">
        <v>89</v>
      </c>
      <c r="L6" s="179" t="s">
        <v>90</v>
      </c>
      <c r="M6" s="179" t="s">
        <v>69</v>
      </c>
      <c r="O6" s="289" t="s">
        <v>75</v>
      </c>
      <c r="P6" s="290">
        <v>4588073.0096888887</v>
      </c>
      <c r="Q6" s="291">
        <v>5699057.4190666666</v>
      </c>
      <c r="R6" s="292">
        <v>10287130.428755555</v>
      </c>
      <c r="U6" s="333" t="s">
        <v>285</v>
      </c>
      <c r="V6" s="190">
        <v>5928861.4835999999</v>
      </c>
      <c r="W6" s="64">
        <v>6587506.2242222223</v>
      </c>
      <c r="X6" s="63">
        <f t="shared" si="0"/>
        <v>0.11109126810334824</v>
      </c>
      <c r="Y6" s="63">
        <f t="shared" si="1"/>
        <v>9.3869099927175917E-2</v>
      </c>
      <c r="AC6" s="189" t="s">
        <v>285</v>
      </c>
      <c r="AD6" s="191">
        <v>21219676.411422223</v>
      </c>
      <c r="AE6" s="58">
        <v>24800643.057377778</v>
      </c>
      <c r="AF6" s="63">
        <f t="shared" si="2"/>
        <v>0.16875689226005242</v>
      </c>
      <c r="AG6" s="63">
        <f t="shared" si="3"/>
        <v>9.3124038518833122E-2</v>
      </c>
    </row>
    <row r="7" spans="1:33" ht="14.4" x14ac:dyDescent="0.3">
      <c r="A7" s="180" t="s">
        <v>64</v>
      </c>
      <c r="B7" s="181">
        <v>1</v>
      </c>
      <c r="C7" s="17" t="s">
        <v>91</v>
      </c>
      <c r="D7" s="17" t="s">
        <v>91</v>
      </c>
      <c r="E7" s="58">
        <v>514903.5962222222</v>
      </c>
      <c r="H7" s="182" t="s">
        <v>92</v>
      </c>
      <c r="I7" s="19" t="s">
        <v>93</v>
      </c>
      <c r="L7" s="179" t="s">
        <v>94</v>
      </c>
      <c r="M7" s="179" t="s">
        <v>69</v>
      </c>
      <c r="O7" s="289" t="s">
        <v>81</v>
      </c>
      <c r="P7" s="290">
        <v>10686.016</v>
      </c>
      <c r="Q7" s="291"/>
      <c r="R7" s="292">
        <v>10686.016</v>
      </c>
      <c r="U7" s="333" t="s">
        <v>286</v>
      </c>
      <c r="V7" s="190">
        <v>5606295.9056444447</v>
      </c>
      <c r="W7" s="64">
        <v>6511980.4776444444</v>
      </c>
      <c r="X7" s="63">
        <f t="shared" si="0"/>
        <v>0.16154776473502808</v>
      </c>
      <c r="Y7" s="63">
        <f t="shared" si="1"/>
        <v>9.2792890871537262E-2</v>
      </c>
      <c r="AC7" s="189" t="s">
        <v>286</v>
      </c>
      <c r="AD7" s="191">
        <v>18628091.055866666</v>
      </c>
      <c r="AE7" s="58">
        <v>22704529.870355554</v>
      </c>
      <c r="AF7" s="63">
        <f t="shared" si="2"/>
        <v>0.21883287999094625</v>
      </c>
      <c r="AG7" s="63">
        <f t="shared" si="3"/>
        <v>8.5253334331184122E-2</v>
      </c>
    </row>
    <row r="8" spans="1:33" ht="14.4" x14ac:dyDescent="0.3">
      <c r="A8" s="180" t="s">
        <v>64</v>
      </c>
      <c r="B8" s="181">
        <v>1</v>
      </c>
      <c r="C8" s="17" t="s">
        <v>95</v>
      </c>
      <c r="D8" s="17" t="s">
        <v>95</v>
      </c>
      <c r="E8" s="58">
        <v>44265.799822222223</v>
      </c>
      <c r="H8" s="182" t="s">
        <v>96</v>
      </c>
      <c r="I8" s="19" t="s">
        <v>97</v>
      </c>
      <c r="L8" s="179" t="s">
        <v>98</v>
      </c>
      <c r="M8" s="179" t="s">
        <v>69</v>
      </c>
      <c r="O8" s="289" t="s">
        <v>82</v>
      </c>
      <c r="P8" s="290">
        <v>21219676.411422219</v>
      </c>
      <c r="Q8" s="291">
        <v>24800643.057377774</v>
      </c>
      <c r="R8" s="292">
        <v>46020319.468799993</v>
      </c>
      <c r="U8" s="333" t="s">
        <v>287</v>
      </c>
      <c r="V8" s="190">
        <v>4802999.3744888892</v>
      </c>
      <c r="W8" s="64">
        <v>4659586.8193777781</v>
      </c>
      <c r="X8" s="63">
        <f t="shared" si="0"/>
        <v>-2.9858957690656052E-2</v>
      </c>
      <c r="Y8" s="63">
        <f t="shared" si="1"/>
        <v>6.6397086527104826E-2</v>
      </c>
      <c r="AC8" s="189" t="s">
        <v>287</v>
      </c>
      <c r="AD8" s="191">
        <v>16707015.603511112</v>
      </c>
      <c r="AE8" s="58">
        <v>17353890.878666665</v>
      </c>
      <c r="AF8" s="63">
        <f t="shared" si="2"/>
        <v>3.8718780810835352E-2</v>
      </c>
      <c r="AG8" s="63">
        <f t="shared" si="3"/>
        <v>6.5162197564705052E-2</v>
      </c>
    </row>
    <row r="9" spans="1:33" ht="14.4" x14ac:dyDescent="0.3">
      <c r="A9" s="180" t="s">
        <v>64</v>
      </c>
      <c r="B9" s="181">
        <v>1</v>
      </c>
      <c r="C9" s="17" t="s">
        <v>99</v>
      </c>
      <c r="D9" s="17" t="s">
        <v>99</v>
      </c>
      <c r="E9" s="58">
        <v>9677.2833777777778</v>
      </c>
      <c r="H9" s="182" t="s">
        <v>100</v>
      </c>
      <c r="I9" s="19" t="s">
        <v>101</v>
      </c>
      <c r="L9" s="179" t="s">
        <v>102</v>
      </c>
      <c r="M9" s="179" t="s">
        <v>69</v>
      </c>
      <c r="O9" s="289" t="s">
        <v>91</v>
      </c>
      <c r="P9" s="290">
        <v>2890770.6359111113</v>
      </c>
      <c r="Q9" s="291">
        <v>2880526.9158222224</v>
      </c>
      <c r="R9" s="292">
        <v>5771297.5517333336</v>
      </c>
      <c r="U9" s="333" t="s">
        <v>288</v>
      </c>
      <c r="V9" s="190">
        <v>2524873.5443555554</v>
      </c>
      <c r="W9" s="64">
        <v>4229809.2776888888</v>
      </c>
      <c r="X9" s="63">
        <f t="shared" si="0"/>
        <v>0.67525589039687861</v>
      </c>
      <c r="Y9" s="63">
        <f t="shared" si="1"/>
        <v>6.027294339401601E-2</v>
      </c>
      <c r="AC9" s="189" t="s">
        <v>288</v>
      </c>
      <c r="AD9" s="191">
        <v>14957595.628799999</v>
      </c>
      <c r="AE9" s="58">
        <v>16591953.512044445</v>
      </c>
      <c r="AF9" s="63">
        <f t="shared" si="2"/>
        <v>0.10926608285208506</v>
      </c>
      <c r="AG9" s="63">
        <f t="shared" si="3"/>
        <v>6.2301195754626656E-2</v>
      </c>
    </row>
    <row r="10" spans="1:33" ht="14.4" x14ac:dyDescent="0.3">
      <c r="A10" s="180" t="s">
        <v>64</v>
      </c>
      <c r="B10" s="181">
        <v>1</v>
      </c>
      <c r="C10" s="17" t="s">
        <v>104</v>
      </c>
      <c r="D10" s="17" t="s">
        <v>104</v>
      </c>
      <c r="E10" s="58">
        <v>3412644.7114222222</v>
      </c>
      <c r="H10" s="182" t="s">
        <v>104</v>
      </c>
      <c r="I10" s="192" t="s">
        <v>105</v>
      </c>
      <c r="L10" s="179" t="s">
        <v>106</v>
      </c>
      <c r="M10" s="179" t="s">
        <v>69</v>
      </c>
      <c r="O10" s="289" t="s">
        <v>95</v>
      </c>
      <c r="P10" s="290">
        <v>98357.511333333343</v>
      </c>
      <c r="Q10" s="291">
        <v>79279.224577777786</v>
      </c>
      <c r="R10" s="292">
        <v>177636.73591111111</v>
      </c>
      <c r="U10" s="333" t="s">
        <v>289</v>
      </c>
      <c r="V10" s="190">
        <v>4488129.7241333332</v>
      </c>
      <c r="W10" s="64">
        <v>3999985.0564000001</v>
      </c>
      <c r="X10" s="63">
        <f t="shared" si="0"/>
        <v>-0.10876349342321978</v>
      </c>
      <c r="Y10" s="63">
        <f t="shared" si="1"/>
        <v>5.6998048151484494E-2</v>
      </c>
      <c r="AC10" s="189" t="s">
        <v>289</v>
      </c>
      <c r="AD10" s="191">
        <v>8890903.077111112</v>
      </c>
      <c r="AE10" s="58">
        <v>16569510.812266666</v>
      </c>
      <c r="AF10" s="63">
        <f t="shared" si="2"/>
        <v>0.86364767094621575</v>
      </c>
      <c r="AG10" s="63">
        <f t="shared" si="3"/>
        <v>6.2216925567207031E-2</v>
      </c>
    </row>
    <row r="11" spans="1:33" ht="14.4" x14ac:dyDescent="0.3">
      <c r="A11" s="180" t="s">
        <v>64</v>
      </c>
      <c r="B11" s="181">
        <v>1</v>
      </c>
      <c r="C11" s="17" t="s">
        <v>100</v>
      </c>
      <c r="D11" s="17" t="s">
        <v>100</v>
      </c>
      <c r="E11" s="58">
        <v>1655749.5803111112</v>
      </c>
      <c r="H11" s="182" t="s">
        <v>65</v>
      </c>
      <c r="I11" s="67" t="s">
        <v>107</v>
      </c>
      <c r="L11" s="179" t="s">
        <v>108</v>
      </c>
      <c r="M11" s="179" t="s">
        <v>69</v>
      </c>
      <c r="O11" s="289" t="s">
        <v>99</v>
      </c>
      <c r="P11" s="290">
        <v>285276.05359999998</v>
      </c>
      <c r="Q11" s="291">
        <v>399499.9472</v>
      </c>
      <c r="R11" s="292">
        <v>684776.00080000004</v>
      </c>
      <c r="U11" s="333" t="s">
        <v>290</v>
      </c>
      <c r="V11" s="190">
        <v>3200397.2015555557</v>
      </c>
      <c r="W11" s="64">
        <v>2609945.3614222221</v>
      </c>
      <c r="X11" s="63">
        <f t="shared" si="0"/>
        <v>-0.18449329972115458</v>
      </c>
      <c r="Y11" s="63">
        <f t="shared" si="1"/>
        <v>3.7190586786085028E-2</v>
      </c>
      <c r="AC11" s="189" t="s">
        <v>290</v>
      </c>
      <c r="AD11" s="191">
        <v>9877839.3580888882</v>
      </c>
      <c r="AE11" s="58">
        <v>10734772.09671111</v>
      </c>
      <c r="AF11" s="63">
        <f t="shared" si="2"/>
        <v>8.6753054747796376E-2</v>
      </c>
      <c r="AG11" s="63">
        <f t="shared" si="3"/>
        <v>4.0308040719437582E-2</v>
      </c>
    </row>
    <row r="12" spans="1:33" ht="14.4" x14ac:dyDescent="0.3">
      <c r="A12" s="180" t="s">
        <v>64</v>
      </c>
      <c r="B12" s="181">
        <v>1</v>
      </c>
      <c r="C12" s="17" t="s">
        <v>84</v>
      </c>
      <c r="D12" s="17" t="s">
        <v>112</v>
      </c>
      <c r="E12" s="58">
        <v>9865.4082666666673</v>
      </c>
      <c r="H12" s="193" t="s">
        <v>103</v>
      </c>
      <c r="I12" s="134" t="s">
        <v>109</v>
      </c>
      <c r="L12" s="179" t="s">
        <v>110</v>
      </c>
      <c r="M12" s="179" t="s">
        <v>69</v>
      </c>
      <c r="N12" s="63"/>
      <c r="O12" s="289" t="s">
        <v>104</v>
      </c>
      <c r="P12" s="290">
        <v>14957595.628799999</v>
      </c>
      <c r="Q12" s="291">
        <v>16591953.512044445</v>
      </c>
      <c r="R12" s="292">
        <v>31549549.140844442</v>
      </c>
      <c r="U12" s="333" t="s">
        <v>291</v>
      </c>
      <c r="V12" s="190">
        <v>1322560.8624</v>
      </c>
      <c r="W12" s="64">
        <v>2077450.1401777777</v>
      </c>
      <c r="X12" s="63">
        <f t="shared" si="0"/>
        <v>0.57077847926628444</v>
      </c>
      <c r="Y12" s="63">
        <f t="shared" si="1"/>
        <v>2.960276137349651E-2</v>
      </c>
      <c r="AC12" s="189" t="s">
        <v>291</v>
      </c>
      <c r="AD12" s="191">
        <v>5998888.4543555556</v>
      </c>
      <c r="AE12" s="58">
        <v>6890593.0360000003</v>
      </c>
      <c r="AF12" s="63">
        <f t="shared" si="2"/>
        <v>0.14864496788517778</v>
      </c>
      <c r="AG12" s="63">
        <f t="shared" si="3"/>
        <v>2.5873516659124622E-2</v>
      </c>
    </row>
    <row r="13" spans="1:33" ht="14.4" x14ac:dyDescent="0.3">
      <c r="A13" s="180" t="s">
        <v>64</v>
      </c>
      <c r="B13" s="181">
        <v>1</v>
      </c>
      <c r="C13" s="17" t="s">
        <v>111</v>
      </c>
      <c r="D13" s="17" t="s">
        <v>111</v>
      </c>
      <c r="E13" s="58">
        <v>1861374.9567555555</v>
      </c>
      <c r="H13" s="182" t="s">
        <v>112</v>
      </c>
      <c r="I13" s="182" t="s">
        <v>69</v>
      </c>
      <c r="L13" s="179" t="s">
        <v>112</v>
      </c>
      <c r="M13" s="179" t="s">
        <v>69</v>
      </c>
      <c r="O13" s="289" t="s">
        <v>100</v>
      </c>
      <c r="P13" s="290">
        <v>5541365.7992444448</v>
      </c>
      <c r="Q13" s="291">
        <v>5941353.5527111115</v>
      </c>
      <c r="R13" s="292">
        <v>11482719.351955555</v>
      </c>
      <c r="U13" s="194"/>
      <c r="V13" s="195">
        <v>42693869.178622223</v>
      </c>
      <c r="W13" s="195">
        <v>57600763.60351111</v>
      </c>
      <c r="X13" s="196">
        <f t="shared" si="0"/>
        <v>0.34915772947449564</v>
      </c>
      <c r="Y13" s="196">
        <f t="shared" si="1"/>
        <v>0.82078584073262284</v>
      </c>
      <c r="AC13" s="189"/>
      <c r="AD13" s="197">
        <v>149068872.8204889</v>
      </c>
      <c r="AE13" s="197">
        <v>220812061.86146668</v>
      </c>
      <c r="AF13" s="196">
        <f t="shared" si="2"/>
        <v>0.48127545129674432</v>
      </c>
      <c r="AG13" s="196">
        <f t="shared" si="3"/>
        <v>0.82912813617923764</v>
      </c>
    </row>
    <row r="14" spans="1:33" ht="14.4" x14ac:dyDescent="0.3">
      <c r="A14" s="180" t="s">
        <v>64</v>
      </c>
      <c r="B14" s="181">
        <v>1</v>
      </c>
      <c r="C14" s="17" t="s">
        <v>113</v>
      </c>
      <c r="D14" s="17" t="s">
        <v>113</v>
      </c>
      <c r="E14" s="58">
        <v>656238.24933333334</v>
      </c>
      <c r="H14" s="19" t="s">
        <v>75</v>
      </c>
      <c r="I14" s="19" t="s">
        <v>114</v>
      </c>
      <c r="L14" s="179" t="s">
        <v>115</v>
      </c>
      <c r="M14" s="179" t="s">
        <v>69</v>
      </c>
      <c r="O14" s="289" t="s">
        <v>111</v>
      </c>
      <c r="P14" s="290">
        <v>5998888.4543555565</v>
      </c>
      <c r="Q14" s="291">
        <v>6890593.0359999994</v>
      </c>
      <c r="R14" s="292">
        <v>12889481.490355555</v>
      </c>
      <c r="U14" s="333" t="s">
        <v>292</v>
      </c>
      <c r="V14" s="190">
        <v>1231981.6280888889</v>
      </c>
      <c r="W14" s="64">
        <v>1693639.5612444445</v>
      </c>
      <c r="AC14" s="189" t="s">
        <v>292</v>
      </c>
      <c r="AD14" s="191">
        <v>5541365.7992444448</v>
      </c>
      <c r="AE14" s="58">
        <v>5941353.5527111115</v>
      </c>
    </row>
    <row r="15" spans="1:33" ht="14.4" x14ac:dyDescent="0.3">
      <c r="A15" s="180" t="s">
        <v>64</v>
      </c>
      <c r="B15" s="181">
        <v>1</v>
      </c>
      <c r="C15" s="17" t="s">
        <v>117</v>
      </c>
      <c r="D15" s="17" t="s">
        <v>117</v>
      </c>
      <c r="E15" s="58">
        <v>102952.74688888888</v>
      </c>
      <c r="H15" s="19" t="s">
        <v>111</v>
      </c>
      <c r="I15" s="182" t="s">
        <v>118</v>
      </c>
      <c r="O15" s="289" t="s">
        <v>113</v>
      </c>
      <c r="P15" s="290">
        <v>3361939.3586222222</v>
      </c>
      <c r="Q15" s="291">
        <v>3617562.5499111111</v>
      </c>
      <c r="R15" s="292">
        <v>6979501.9085333329</v>
      </c>
      <c r="U15" s="333" t="s">
        <v>293</v>
      </c>
      <c r="V15" s="190">
        <v>1608233.2600888889</v>
      </c>
      <c r="W15" s="64">
        <v>1651383.6476444444</v>
      </c>
      <c r="AC15" s="189" t="s">
        <v>293</v>
      </c>
      <c r="AD15" s="191">
        <v>4588073.0096888887</v>
      </c>
      <c r="AE15" s="58">
        <v>5699057.4190666666</v>
      </c>
    </row>
    <row r="16" spans="1:33" ht="14.4" x14ac:dyDescent="0.3">
      <c r="A16" s="180" t="s">
        <v>64</v>
      </c>
      <c r="B16" s="181">
        <v>1</v>
      </c>
      <c r="C16" s="17" t="s">
        <v>90</v>
      </c>
      <c r="D16" s="17" t="s">
        <v>112</v>
      </c>
      <c r="E16" s="58">
        <v>1257.7016000000001</v>
      </c>
      <c r="H16" s="19" t="s">
        <v>119</v>
      </c>
      <c r="I16" s="182" t="s">
        <v>120</v>
      </c>
      <c r="O16" s="289" t="s">
        <v>117</v>
      </c>
      <c r="P16" s="290">
        <v>386543.67062222224</v>
      </c>
      <c r="Q16" s="291">
        <v>573759.82382222218</v>
      </c>
      <c r="R16" s="292">
        <v>960303.49444444443</v>
      </c>
      <c r="U16" s="333" t="s">
        <v>294</v>
      </c>
      <c r="V16" s="190">
        <v>1587390.4239555555</v>
      </c>
      <c r="W16" s="64">
        <v>1590971.6457777778</v>
      </c>
      <c r="AC16" s="189" t="s">
        <v>294</v>
      </c>
      <c r="AD16" s="191">
        <v>4677061.5379999997</v>
      </c>
      <c r="AE16" s="58">
        <v>5599761.9956</v>
      </c>
    </row>
    <row r="17" spans="1:31" ht="14.4" x14ac:dyDescent="0.3">
      <c r="A17" s="180" t="s">
        <v>64</v>
      </c>
      <c r="B17" s="181">
        <v>1</v>
      </c>
      <c r="C17" s="17" t="s">
        <v>121</v>
      </c>
      <c r="D17" s="17" t="s">
        <v>121</v>
      </c>
      <c r="E17" s="58">
        <v>46311.662755555553</v>
      </c>
      <c r="H17" s="13" t="s">
        <v>80</v>
      </c>
      <c r="I17" s="67" t="s">
        <v>122</v>
      </c>
      <c r="O17" s="289" t="s">
        <v>90</v>
      </c>
      <c r="P17" s="290"/>
      <c r="Q17" s="291">
        <v>171.50479999999999</v>
      </c>
      <c r="R17" s="292">
        <v>171.50479999999999</v>
      </c>
      <c r="U17" s="333" t="s">
        <v>295</v>
      </c>
      <c r="V17" s="190">
        <v>1472055.4076</v>
      </c>
      <c r="W17" s="64">
        <v>1371200.6552888888</v>
      </c>
      <c r="AC17" s="189" t="s">
        <v>295</v>
      </c>
      <c r="AD17" s="191">
        <v>5417218.4882666664</v>
      </c>
      <c r="AE17" s="58">
        <v>5182068.5764888888</v>
      </c>
    </row>
    <row r="18" spans="1:31" ht="14.4" x14ac:dyDescent="0.3">
      <c r="A18" s="180" t="s">
        <v>64</v>
      </c>
      <c r="B18" s="181">
        <v>1</v>
      </c>
      <c r="C18" s="17" t="s">
        <v>116</v>
      </c>
      <c r="D18" s="17" t="s">
        <v>116</v>
      </c>
      <c r="E18" s="58">
        <v>1141171.6504444445</v>
      </c>
      <c r="H18" s="13" t="s">
        <v>116</v>
      </c>
      <c r="I18" s="67" t="s">
        <v>123</v>
      </c>
      <c r="O18" s="289" t="s">
        <v>121</v>
      </c>
      <c r="P18" s="290">
        <v>423032.79715555557</v>
      </c>
      <c r="Q18" s="291">
        <v>562592.66613333335</v>
      </c>
      <c r="R18" s="292">
        <v>985625.46328888892</v>
      </c>
      <c r="U18" s="333" t="s">
        <v>296</v>
      </c>
      <c r="V18" s="190">
        <v>698951.89902222226</v>
      </c>
      <c r="W18" s="64">
        <v>1347923.2176444444</v>
      </c>
      <c r="AC18" s="189" t="s">
        <v>296</v>
      </c>
      <c r="AD18" s="191">
        <v>2790805.9364</v>
      </c>
      <c r="AE18" s="58">
        <v>4755395.4661777774</v>
      </c>
    </row>
    <row r="19" spans="1:31" ht="14.4" x14ac:dyDescent="0.3">
      <c r="A19" s="180" t="s">
        <v>64</v>
      </c>
      <c r="B19" s="181">
        <v>1</v>
      </c>
      <c r="C19" s="17" t="s">
        <v>61</v>
      </c>
      <c r="D19" s="17" t="s">
        <v>61</v>
      </c>
      <c r="E19" s="58">
        <v>6308630.0021333331</v>
      </c>
      <c r="O19" s="289" t="s">
        <v>116</v>
      </c>
      <c r="P19" s="290">
        <v>4677061.5379999997</v>
      </c>
      <c r="Q19" s="291">
        <v>5599761.9956</v>
      </c>
      <c r="R19" s="292">
        <v>10276823.533599999</v>
      </c>
      <c r="U19" s="333" t="s">
        <v>297</v>
      </c>
      <c r="V19" s="190">
        <v>1161288.3791111112</v>
      </c>
      <c r="W19" s="64">
        <v>1047532.2872</v>
      </c>
      <c r="AC19" s="189" t="s">
        <v>297</v>
      </c>
      <c r="AD19" s="191">
        <v>3361939.3586222222</v>
      </c>
      <c r="AE19" s="58">
        <v>3617562.5499111111</v>
      </c>
    </row>
    <row r="20" spans="1:31" ht="14.4" x14ac:dyDescent="0.3">
      <c r="A20" s="180" t="s">
        <v>64</v>
      </c>
      <c r="B20" s="181">
        <v>1</v>
      </c>
      <c r="C20" s="17" t="s">
        <v>94</v>
      </c>
      <c r="D20" s="17" t="s">
        <v>112</v>
      </c>
      <c r="E20" s="58">
        <v>199891.48915555555</v>
      </c>
      <c r="H20" s="63"/>
      <c r="I20" s="63"/>
      <c r="J20" s="63"/>
      <c r="K20" s="63"/>
      <c r="L20" s="63"/>
      <c r="M20" s="63"/>
      <c r="N20" s="63"/>
      <c r="O20" s="289" t="s">
        <v>61</v>
      </c>
      <c r="P20" s="290">
        <v>29936830.627199996</v>
      </c>
      <c r="Q20" s="291">
        <v>37210953.510933332</v>
      </c>
      <c r="R20" s="292">
        <v>67147784.138133332</v>
      </c>
      <c r="U20" s="333" t="s">
        <v>298</v>
      </c>
      <c r="V20" s="190">
        <v>1136095.3537777779</v>
      </c>
      <c r="W20" s="64">
        <v>800466.28506666666</v>
      </c>
      <c r="AC20" s="189" t="s">
        <v>298</v>
      </c>
      <c r="AD20" s="191">
        <v>2890770.6359111113</v>
      </c>
      <c r="AE20" s="58">
        <v>2880526.9158222224</v>
      </c>
    </row>
    <row r="21" spans="1:31" ht="14.4" x14ac:dyDescent="0.3">
      <c r="A21" s="180" t="s">
        <v>64</v>
      </c>
      <c r="B21" s="181">
        <v>1</v>
      </c>
      <c r="C21" s="17" t="s">
        <v>98</v>
      </c>
      <c r="D21" s="17" t="s">
        <v>112</v>
      </c>
      <c r="E21" s="58">
        <v>132528.89168888889</v>
      </c>
      <c r="O21" s="289" t="s">
        <v>125</v>
      </c>
      <c r="P21" s="290">
        <v>224397.66902222225</v>
      </c>
      <c r="Q21" s="291"/>
      <c r="R21" s="292">
        <v>224397.66902222225</v>
      </c>
      <c r="U21" s="333" t="s">
        <v>299</v>
      </c>
      <c r="V21" s="190">
        <v>374161.6891111111</v>
      </c>
      <c r="W21" s="64">
        <v>638825.79493333329</v>
      </c>
      <c r="AC21" s="189" t="s">
        <v>299</v>
      </c>
      <c r="AD21" s="191">
        <v>2321377.2906666668</v>
      </c>
      <c r="AE21" s="58">
        <v>2608736.2358222222</v>
      </c>
    </row>
    <row r="22" spans="1:31" ht="14.4" x14ac:dyDescent="0.3">
      <c r="A22" s="180" t="s">
        <v>64</v>
      </c>
      <c r="B22" s="181">
        <v>1</v>
      </c>
      <c r="C22" s="17" t="s">
        <v>125</v>
      </c>
      <c r="D22" s="17" t="s">
        <v>125</v>
      </c>
      <c r="E22" s="58">
        <v>13527.762577777778</v>
      </c>
      <c r="O22" s="289" t="s">
        <v>128</v>
      </c>
      <c r="P22" s="290">
        <v>54781.178711111112</v>
      </c>
      <c r="Q22" s="291">
        <v>82712.209733333337</v>
      </c>
      <c r="R22" s="292">
        <v>137493.38844444446</v>
      </c>
      <c r="U22" s="333" t="s">
        <v>300</v>
      </c>
      <c r="V22" s="190">
        <v>530321.8284</v>
      </c>
      <c r="W22" s="64">
        <v>542462.23791111109</v>
      </c>
      <c r="AC22" s="189" t="s">
        <v>300</v>
      </c>
      <c r="AD22" s="191">
        <v>1488926.9224</v>
      </c>
      <c r="AE22" s="58">
        <v>1926299.1619555557</v>
      </c>
    </row>
    <row r="23" spans="1:31" ht="14.4" x14ac:dyDescent="0.3">
      <c r="A23" s="180" t="s">
        <v>64</v>
      </c>
      <c r="B23" s="181">
        <v>1</v>
      </c>
      <c r="C23" s="17" t="s">
        <v>128</v>
      </c>
      <c r="D23" s="17" t="s">
        <v>128</v>
      </c>
      <c r="E23" s="58">
        <v>26158.78391111111</v>
      </c>
      <c r="O23" s="289" t="s">
        <v>129</v>
      </c>
      <c r="P23" s="290">
        <v>100762.41266666666</v>
      </c>
      <c r="Q23" s="291">
        <v>107072.77386666667</v>
      </c>
      <c r="R23" s="292">
        <v>207835.18653333333</v>
      </c>
      <c r="U23" s="333" t="s">
        <v>301</v>
      </c>
      <c r="V23" s="190">
        <v>310852.27759999997</v>
      </c>
      <c r="W23" s="64">
        <v>309378.91191111109</v>
      </c>
      <c r="AC23" s="189" t="s">
        <v>301</v>
      </c>
      <c r="AD23" s="191">
        <v>1684864.2671999999</v>
      </c>
      <c r="AE23" s="58">
        <v>1400511.7035999999</v>
      </c>
    </row>
    <row r="24" spans="1:31" ht="14.4" x14ac:dyDescent="0.3">
      <c r="A24" s="180" t="s">
        <v>64</v>
      </c>
      <c r="B24" s="181">
        <v>1</v>
      </c>
      <c r="C24" s="17" t="s">
        <v>102</v>
      </c>
      <c r="D24" s="17" t="s">
        <v>112</v>
      </c>
      <c r="E24" s="58">
        <v>444386.92422222224</v>
      </c>
      <c r="O24" s="289" t="s">
        <v>131</v>
      </c>
      <c r="P24" s="290">
        <v>642319.43897777773</v>
      </c>
      <c r="Q24" s="291">
        <v>732692.43897777773</v>
      </c>
      <c r="R24" s="292">
        <v>1375011.8779555555</v>
      </c>
      <c r="U24" s="333" t="s">
        <v>302</v>
      </c>
      <c r="V24" s="190">
        <v>411528.9809777778</v>
      </c>
      <c r="W24" s="64">
        <v>302480.14266666665</v>
      </c>
      <c r="AC24" s="189" t="s">
        <v>302</v>
      </c>
      <c r="AD24" s="191">
        <v>1104141.7728888888</v>
      </c>
      <c r="AE24" s="58">
        <v>1220526.1670666668</v>
      </c>
    </row>
    <row r="25" spans="1:31" ht="14.4" x14ac:dyDescent="0.3">
      <c r="A25" s="180" t="s">
        <v>64</v>
      </c>
      <c r="B25" s="181">
        <v>1</v>
      </c>
      <c r="C25" s="17" t="s">
        <v>106</v>
      </c>
      <c r="D25" s="17" t="s">
        <v>112</v>
      </c>
      <c r="E25" s="58">
        <v>2495.2388444444446</v>
      </c>
      <c r="O25" s="289" t="s">
        <v>130</v>
      </c>
      <c r="P25" s="290">
        <v>1104141.7728888888</v>
      </c>
      <c r="Q25" s="291">
        <v>1220526.1670666668</v>
      </c>
      <c r="R25" s="292">
        <v>2324667.9399555558</v>
      </c>
      <c r="U25" s="333" t="s">
        <v>303</v>
      </c>
      <c r="V25" s="190">
        <v>166978.47706666667</v>
      </c>
      <c r="W25" s="64">
        <v>207172.73511111111</v>
      </c>
      <c r="AC25" s="189" t="s">
        <v>303</v>
      </c>
      <c r="AD25" s="191">
        <v>655695.84262222226</v>
      </c>
      <c r="AE25" s="58">
        <v>796701.70048888889</v>
      </c>
    </row>
    <row r="26" spans="1:31" ht="14.4" x14ac:dyDescent="0.3">
      <c r="A26" s="180" t="s">
        <v>64</v>
      </c>
      <c r="B26" s="181">
        <v>1</v>
      </c>
      <c r="C26" s="17" t="s">
        <v>129</v>
      </c>
      <c r="D26" s="17" t="s">
        <v>129</v>
      </c>
      <c r="E26" s="58">
        <v>17525.09</v>
      </c>
      <c r="O26" s="289" t="s">
        <v>133</v>
      </c>
      <c r="P26" s="290">
        <v>358.09613333333334</v>
      </c>
      <c r="Q26" s="291">
        <v>30.476266666666668</v>
      </c>
      <c r="R26" s="292">
        <v>388.57240000000002</v>
      </c>
      <c r="U26" s="333" t="s">
        <v>304</v>
      </c>
      <c r="V26" s="190">
        <v>160683.68506666666</v>
      </c>
      <c r="W26" s="64">
        <v>199935.56324444443</v>
      </c>
      <c r="AC26" s="189" t="s">
        <v>304</v>
      </c>
      <c r="AD26" s="191">
        <v>642319.43897777773</v>
      </c>
      <c r="AE26" s="58">
        <v>732692.43897777773</v>
      </c>
    </row>
    <row r="27" spans="1:31" ht="14.4" x14ac:dyDescent="0.3">
      <c r="A27" s="180" t="s">
        <v>64</v>
      </c>
      <c r="B27" s="181">
        <v>1</v>
      </c>
      <c r="C27" s="17" t="s">
        <v>131</v>
      </c>
      <c r="D27" s="17" t="s">
        <v>131</v>
      </c>
      <c r="E27" s="58">
        <v>111779.78635555555</v>
      </c>
      <c r="O27" s="289" t="s">
        <v>96</v>
      </c>
      <c r="P27" s="290">
        <v>9877839.3580888901</v>
      </c>
      <c r="Q27" s="291">
        <v>10734772.09671111</v>
      </c>
      <c r="R27" s="292">
        <v>20612611.454800002</v>
      </c>
      <c r="U27" s="333" t="s">
        <v>305</v>
      </c>
      <c r="V27" s="190">
        <v>143010.13217777779</v>
      </c>
      <c r="W27" s="64">
        <v>177024.49893333332</v>
      </c>
      <c r="AC27" s="189" t="s">
        <v>305</v>
      </c>
      <c r="AD27" s="191">
        <v>386543.67062222224</v>
      </c>
      <c r="AE27" s="58">
        <v>573759.82382222218</v>
      </c>
    </row>
    <row r="28" spans="1:31" ht="14.4" x14ac:dyDescent="0.3">
      <c r="A28" s="180" t="s">
        <v>64</v>
      </c>
      <c r="B28" s="181">
        <v>1</v>
      </c>
      <c r="C28" s="17" t="s">
        <v>108</v>
      </c>
      <c r="D28" s="17" t="s">
        <v>112</v>
      </c>
      <c r="E28" s="58">
        <v>85692.084666666662</v>
      </c>
      <c r="O28" s="289" t="s">
        <v>66</v>
      </c>
      <c r="P28" s="290">
        <v>21786718.440311112</v>
      </c>
      <c r="Q28" s="291">
        <v>26029684.372844443</v>
      </c>
      <c r="R28" s="292">
        <v>47816402.813155554</v>
      </c>
      <c r="U28" s="333" t="s">
        <v>306</v>
      </c>
      <c r="V28" s="190">
        <v>124064.17311111111</v>
      </c>
      <c r="W28" s="64">
        <v>147809.18151111112</v>
      </c>
      <c r="AC28" s="189" t="s">
        <v>306</v>
      </c>
      <c r="AD28" s="191">
        <v>423032.79715555557</v>
      </c>
      <c r="AE28" s="58">
        <v>562592.66613333335</v>
      </c>
    </row>
    <row r="29" spans="1:31" ht="14.4" x14ac:dyDescent="0.3">
      <c r="A29" s="180" t="s">
        <v>64</v>
      </c>
      <c r="B29" s="181">
        <v>1</v>
      </c>
      <c r="C29" s="17" t="s">
        <v>130</v>
      </c>
      <c r="D29" s="17" t="s">
        <v>130</v>
      </c>
      <c r="E29" s="58">
        <v>219717.42422222221</v>
      </c>
      <c r="O29" s="289" t="s">
        <v>134</v>
      </c>
      <c r="P29" s="290">
        <v>378707.37537777779</v>
      </c>
      <c r="Q29" s="291">
        <v>409398.62973333331</v>
      </c>
      <c r="R29" s="292">
        <v>788106.0051111111</v>
      </c>
      <c r="U29" s="333" t="s">
        <v>307</v>
      </c>
      <c r="V29" s="190">
        <v>312332.38155555556</v>
      </c>
      <c r="W29" s="64">
        <v>139746.51697777779</v>
      </c>
      <c r="AC29" s="189" t="s">
        <v>307</v>
      </c>
      <c r="AD29" s="191">
        <v>378707.37537777779</v>
      </c>
      <c r="AE29" s="58">
        <v>409398.62973333331</v>
      </c>
    </row>
    <row r="30" spans="1:31" ht="14.4" x14ac:dyDescent="0.3">
      <c r="A30" s="180" t="s">
        <v>64</v>
      </c>
      <c r="B30" s="181">
        <v>1</v>
      </c>
      <c r="C30" s="17" t="s">
        <v>133</v>
      </c>
      <c r="D30" s="17" t="s">
        <v>133</v>
      </c>
      <c r="E30" s="58">
        <v>40.635022222222226</v>
      </c>
      <c r="O30" s="289" t="s">
        <v>127</v>
      </c>
      <c r="P30" s="290">
        <v>2321377.2906666668</v>
      </c>
      <c r="Q30" s="291">
        <v>2608736.2358222222</v>
      </c>
      <c r="R30" s="292">
        <v>4930113.526488889</v>
      </c>
      <c r="U30" s="333" t="s">
        <v>308</v>
      </c>
      <c r="V30" s="190">
        <v>0</v>
      </c>
      <c r="W30" s="64">
        <v>105910.86719999999</v>
      </c>
      <c r="AC30" s="189" t="s">
        <v>308</v>
      </c>
      <c r="AD30" s="191">
        <v>285276.05359999998</v>
      </c>
      <c r="AE30" s="58">
        <v>399499.9472</v>
      </c>
    </row>
    <row r="31" spans="1:31" ht="14.4" x14ac:dyDescent="0.3">
      <c r="A31" s="180" t="s">
        <v>64</v>
      </c>
      <c r="B31" s="181">
        <v>1</v>
      </c>
      <c r="C31" s="17" t="s">
        <v>96</v>
      </c>
      <c r="D31" s="17" t="s">
        <v>96</v>
      </c>
      <c r="E31" s="58">
        <v>1968918.8085777778</v>
      </c>
      <c r="O31" s="289" t="s">
        <v>103</v>
      </c>
      <c r="P31" s="290">
        <v>8890903.0771111101</v>
      </c>
      <c r="Q31" s="291">
        <v>16569510.812266666</v>
      </c>
      <c r="R31" s="292">
        <v>25460413.889377777</v>
      </c>
      <c r="U31" s="333" t="s">
        <v>309</v>
      </c>
      <c r="V31" s="190">
        <v>108240.88208888889</v>
      </c>
      <c r="W31" s="64">
        <v>104359.3152</v>
      </c>
      <c r="AC31" s="189" t="s">
        <v>309</v>
      </c>
      <c r="AD31" s="191">
        <v>418675.79408888891</v>
      </c>
      <c r="AE31" s="58">
        <v>342761.83226666669</v>
      </c>
    </row>
    <row r="32" spans="1:31" ht="14.4" x14ac:dyDescent="0.3">
      <c r="A32" s="180" t="s">
        <v>64</v>
      </c>
      <c r="B32" s="181">
        <v>1</v>
      </c>
      <c r="C32" s="17" t="s">
        <v>66</v>
      </c>
      <c r="D32" s="17" t="s">
        <v>66</v>
      </c>
      <c r="E32" s="58">
        <v>5297564.5771555556</v>
      </c>
      <c r="O32" s="289" t="s">
        <v>126</v>
      </c>
      <c r="P32" s="290">
        <v>1488926.9224</v>
      </c>
      <c r="Q32" s="291">
        <v>1926299.1619555554</v>
      </c>
      <c r="R32" s="292">
        <v>3415226.0843555555</v>
      </c>
      <c r="U32" s="333" t="s">
        <v>310</v>
      </c>
      <c r="V32" s="190">
        <v>88334.409288888884</v>
      </c>
      <c r="W32" s="64">
        <v>87351.867911111112</v>
      </c>
      <c r="AC32" s="189" t="s">
        <v>310</v>
      </c>
      <c r="AD32" s="191">
        <v>0</v>
      </c>
      <c r="AE32" s="58">
        <v>311311.45888888888</v>
      </c>
    </row>
    <row r="33" spans="1:31" ht="14.4" x14ac:dyDescent="0.3">
      <c r="A33" s="180" t="s">
        <v>64</v>
      </c>
      <c r="B33" s="181">
        <v>1</v>
      </c>
      <c r="C33" s="17" t="s">
        <v>112</v>
      </c>
      <c r="D33" s="17" t="s">
        <v>112</v>
      </c>
      <c r="E33" s="58">
        <v>213989.97884444444</v>
      </c>
      <c r="O33" s="289" t="s">
        <v>137</v>
      </c>
      <c r="P33" s="290">
        <v>45744</v>
      </c>
      <c r="Q33" s="291">
        <v>210715.59777777776</v>
      </c>
      <c r="R33" s="292">
        <v>256459.59777777776</v>
      </c>
      <c r="U33" s="333" t="s">
        <v>311</v>
      </c>
      <c r="V33" s="190">
        <v>16278.708266666667</v>
      </c>
      <c r="W33" s="64">
        <v>42719.649066666665</v>
      </c>
      <c r="AC33" s="189" t="s">
        <v>311</v>
      </c>
      <c r="AD33" s="191">
        <v>45744</v>
      </c>
      <c r="AE33" s="58">
        <v>210715.59777777779</v>
      </c>
    </row>
    <row r="34" spans="1:31" ht="14.4" x14ac:dyDescent="0.3">
      <c r="A34" s="180" t="s">
        <v>64</v>
      </c>
      <c r="B34" s="181">
        <v>1</v>
      </c>
      <c r="C34" s="17" t="s">
        <v>134</v>
      </c>
      <c r="D34" s="17" t="s">
        <v>134</v>
      </c>
      <c r="E34" s="58">
        <v>111820.06737777778</v>
      </c>
      <c r="O34" s="289" t="s">
        <v>135</v>
      </c>
      <c r="P34" s="290"/>
      <c r="Q34" s="291">
        <v>311311.45888888888</v>
      </c>
      <c r="R34" s="292">
        <v>311311.45888888888</v>
      </c>
      <c r="U34" s="333" t="s">
        <v>312</v>
      </c>
      <c r="V34" s="190">
        <v>6522.5571111111112</v>
      </c>
      <c r="W34" s="64">
        <v>36471.606222222224</v>
      </c>
      <c r="AC34" s="189" t="s">
        <v>312</v>
      </c>
      <c r="AD34" s="191">
        <v>100762.41266666667</v>
      </c>
      <c r="AE34" s="58">
        <v>107072.77386666667</v>
      </c>
    </row>
    <row r="35" spans="1:31" ht="14.4" x14ac:dyDescent="0.3">
      <c r="A35" s="180" t="s">
        <v>64</v>
      </c>
      <c r="B35" s="181">
        <v>1</v>
      </c>
      <c r="C35" s="17" t="s">
        <v>127</v>
      </c>
      <c r="D35" s="17" t="s">
        <v>127</v>
      </c>
      <c r="E35" s="58">
        <v>264443.33093333332</v>
      </c>
      <c r="O35" s="289" t="s">
        <v>76</v>
      </c>
      <c r="P35" s="290">
        <v>18628091.055866666</v>
      </c>
      <c r="Q35" s="291">
        <v>22704529.870355554</v>
      </c>
      <c r="R35" s="292">
        <v>41332620.92622222</v>
      </c>
      <c r="U35" s="333" t="s">
        <v>313</v>
      </c>
      <c r="V35" s="190">
        <v>32647.250888888888</v>
      </c>
      <c r="W35" s="64">
        <v>32446.686222222223</v>
      </c>
      <c r="AC35" s="189" t="s">
        <v>313</v>
      </c>
      <c r="AD35" s="191">
        <v>54781.178711111112</v>
      </c>
      <c r="AE35" s="58">
        <v>82712.209733333337</v>
      </c>
    </row>
    <row r="36" spans="1:31" ht="14.4" x14ac:dyDescent="0.3">
      <c r="A36" s="180" t="s">
        <v>64</v>
      </c>
      <c r="B36" s="181">
        <v>1</v>
      </c>
      <c r="C36" s="17" t="s">
        <v>103</v>
      </c>
      <c r="D36" s="17" t="s">
        <v>103</v>
      </c>
      <c r="E36" s="58">
        <v>1943183.2084888888</v>
      </c>
      <c r="O36" s="289" t="s">
        <v>124</v>
      </c>
      <c r="P36" s="290">
        <v>2790805.9364</v>
      </c>
      <c r="Q36" s="291">
        <v>4755395.4661777783</v>
      </c>
      <c r="R36" s="292">
        <v>7546201.4025777783</v>
      </c>
      <c r="U36" s="333" t="s">
        <v>314</v>
      </c>
      <c r="V36" s="190">
        <v>1100540.6076444443</v>
      </c>
      <c r="W36" s="57">
        <v>-396.96253333333334</v>
      </c>
      <c r="AC36" s="189" t="s">
        <v>314</v>
      </c>
      <c r="AD36" s="191">
        <v>98357.511333333328</v>
      </c>
      <c r="AE36" s="58">
        <v>79279.224577777772</v>
      </c>
    </row>
    <row r="37" spans="1:31" ht="14.4" x14ac:dyDescent="0.3">
      <c r="A37" s="180" t="s">
        <v>64</v>
      </c>
      <c r="B37" s="181">
        <v>1</v>
      </c>
      <c r="C37" s="17" t="s">
        <v>126</v>
      </c>
      <c r="D37" s="17" t="s">
        <v>126</v>
      </c>
      <c r="E37" s="58">
        <v>232687.83644444443</v>
      </c>
      <c r="O37" s="289" t="s">
        <v>132</v>
      </c>
      <c r="P37" s="290">
        <v>655695.84262222226</v>
      </c>
      <c r="Q37" s="291">
        <v>796701.70048888889</v>
      </c>
      <c r="R37" s="292">
        <v>1452397.543111111</v>
      </c>
      <c r="U37" s="333" t="s">
        <v>315</v>
      </c>
      <c r="V37" s="190">
        <v>11453.796977777778</v>
      </c>
      <c r="W37" s="64">
        <v>0</v>
      </c>
      <c r="AC37" s="189" t="s">
        <v>315</v>
      </c>
      <c r="AD37" s="191">
        <v>3215947.3591111111</v>
      </c>
      <c r="AE37" s="43">
        <v>65817.89484444444</v>
      </c>
    </row>
    <row r="38" spans="1:31" ht="14.4" x14ac:dyDescent="0.3">
      <c r="A38" s="180" t="s">
        <v>64</v>
      </c>
      <c r="B38" s="181">
        <v>1</v>
      </c>
      <c r="C38" s="17" t="s">
        <v>76</v>
      </c>
      <c r="D38" s="17" t="s">
        <v>76</v>
      </c>
      <c r="E38" s="58">
        <v>4363197.7707111109</v>
      </c>
      <c r="O38" s="289" t="s">
        <v>85</v>
      </c>
      <c r="P38" s="290">
        <v>16707015.603511114</v>
      </c>
      <c r="Q38" s="291">
        <v>17353890.878666669</v>
      </c>
      <c r="R38" s="292">
        <v>34060906.482177779</v>
      </c>
      <c r="U38" s="333" t="s">
        <v>316</v>
      </c>
      <c r="V38" s="190">
        <v>152.38133333333334</v>
      </c>
      <c r="W38" s="64">
        <v>0</v>
      </c>
      <c r="AC38" s="189" t="s">
        <v>316</v>
      </c>
      <c r="AD38" s="191">
        <v>0</v>
      </c>
      <c r="AE38" s="58">
        <v>171.50479999999999</v>
      </c>
    </row>
    <row r="39" spans="1:31" ht="14.4" x14ac:dyDescent="0.3">
      <c r="A39" s="180" t="s">
        <v>64</v>
      </c>
      <c r="B39" s="181">
        <v>1</v>
      </c>
      <c r="C39" s="17" t="s">
        <v>124</v>
      </c>
      <c r="D39" s="17" t="s">
        <v>124</v>
      </c>
      <c r="E39" s="58">
        <v>695258.95306666661</v>
      </c>
      <c r="O39" s="289" t="s">
        <v>80</v>
      </c>
      <c r="P39" s="290">
        <v>1065314.1638222223</v>
      </c>
      <c r="Q39" s="291">
        <v>41925530.714266673</v>
      </c>
      <c r="R39" s="292">
        <v>42990844.878088892</v>
      </c>
      <c r="U39" s="333" t="s">
        <v>317</v>
      </c>
      <c r="V39" s="190">
        <v>45744</v>
      </c>
      <c r="W39" s="64">
        <v>0</v>
      </c>
      <c r="AC39" s="189" t="s">
        <v>317</v>
      </c>
      <c r="AD39" s="191">
        <v>358.09613333333334</v>
      </c>
      <c r="AE39" s="58">
        <v>30.476266666666668</v>
      </c>
    </row>
    <row r="40" spans="1:31" ht="14.4" x14ac:dyDescent="0.3">
      <c r="A40" s="180" t="s">
        <v>64</v>
      </c>
      <c r="B40" s="181">
        <v>1</v>
      </c>
      <c r="C40" s="17" t="s">
        <v>132</v>
      </c>
      <c r="D40" s="17" t="s">
        <v>132</v>
      </c>
      <c r="E40" s="58">
        <v>99300.965422222216</v>
      </c>
      <c r="O40" s="289" t="s">
        <v>136</v>
      </c>
      <c r="P40" s="290">
        <v>418675.79408888891</v>
      </c>
      <c r="Q40" s="291">
        <v>342761.83226666664</v>
      </c>
      <c r="R40" s="292">
        <v>761437.62635555561</v>
      </c>
      <c r="U40" s="198" t="s">
        <v>35</v>
      </c>
      <c r="V40" s="199">
        <v>55533713.74893333</v>
      </c>
      <c r="W40" s="200">
        <v>70177579.515866667</v>
      </c>
      <c r="AC40" s="189" t="s">
        <v>318</v>
      </c>
      <c r="AD40" s="191">
        <v>10686.016</v>
      </c>
      <c r="AE40" s="58">
        <v>0</v>
      </c>
    </row>
    <row r="41" spans="1:31" ht="14.4" x14ac:dyDescent="0.3">
      <c r="A41" s="180" t="s">
        <v>64</v>
      </c>
      <c r="B41" s="181">
        <v>1</v>
      </c>
      <c r="C41" s="17" t="s">
        <v>85</v>
      </c>
      <c r="D41" s="17" t="s">
        <v>85</v>
      </c>
      <c r="E41" s="58">
        <v>3634894.3760888889</v>
      </c>
      <c r="O41" s="289" t="s">
        <v>92</v>
      </c>
      <c r="P41" s="290">
        <v>1684864.2672000001</v>
      </c>
      <c r="Q41" s="291">
        <v>1400511.7036000001</v>
      </c>
      <c r="R41" s="292">
        <v>3085375.9708000002</v>
      </c>
      <c r="AC41" s="189" t="s">
        <v>319</v>
      </c>
      <c r="AD41" s="191">
        <v>224397.66902222222</v>
      </c>
      <c r="AE41" s="58">
        <v>0</v>
      </c>
    </row>
    <row r="42" spans="1:31" ht="14.4" x14ac:dyDescent="0.3">
      <c r="A42" s="180" t="s">
        <v>64</v>
      </c>
      <c r="B42" s="181">
        <v>1</v>
      </c>
      <c r="C42" s="17" t="s">
        <v>80</v>
      </c>
      <c r="D42" s="17" t="s">
        <v>80</v>
      </c>
      <c r="E42" s="58">
        <v>234409.09173333333</v>
      </c>
      <c r="O42" s="289" t="s">
        <v>112</v>
      </c>
      <c r="P42" s="290">
        <v>5417218.4882666674</v>
      </c>
      <c r="Q42" s="291">
        <v>5182068.5764888879</v>
      </c>
      <c r="R42" s="292">
        <v>10599287.064755555</v>
      </c>
      <c r="AC42" s="198" t="s">
        <v>35</v>
      </c>
      <c r="AD42" s="201">
        <v>191876703.05520001</v>
      </c>
      <c r="AE42" s="202">
        <v>266318379.78506666</v>
      </c>
    </row>
    <row r="43" spans="1:31" ht="14.4" x14ac:dyDescent="0.3">
      <c r="A43" s="180" t="s">
        <v>64</v>
      </c>
      <c r="B43" s="181">
        <v>1</v>
      </c>
      <c r="C43" s="17" t="s">
        <v>136</v>
      </c>
      <c r="D43" s="17" t="s">
        <v>136</v>
      </c>
      <c r="E43" s="58">
        <v>137375.01582222222</v>
      </c>
      <c r="O43" s="293" t="s">
        <v>35</v>
      </c>
      <c r="P43" s="294">
        <v>191876703.05519998</v>
      </c>
      <c r="Q43" s="295">
        <v>266318379.78506666</v>
      </c>
      <c r="R43" s="296">
        <v>458195082.84026653</v>
      </c>
    </row>
    <row r="44" spans="1:31" ht="14.4" x14ac:dyDescent="0.3">
      <c r="A44" s="180" t="s">
        <v>64</v>
      </c>
      <c r="B44" s="181">
        <v>1</v>
      </c>
      <c r="C44" s="17" t="s">
        <v>92</v>
      </c>
      <c r="D44" s="17" t="s">
        <v>92</v>
      </c>
      <c r="E44" s="58">
        <v>431975.44635555556</v>
      </c>
    </row>
    <row r="45" spans="1:31" ht="14.4" x14ac:dyDescent="0.3">
      <c r="A45" s="180" t="s">
        <v>64</v>
      </c>
      <c r="B45" s="181">
        <v>2</v>
      </c>
      <c r="C45" s="17" t="s">
        <v>65</v>
      </c>
      <c r="D45" s="17" t="s">
        <v>65</v>
      </c>
      <c r="E45" s="58">
        <v>424427.78586666664</v>
      </c>
    </row>
    <row r="46" spans="1:31" ht="14.4" x14ac:dyDescent="0.3">
      <c r="A46" s="180" t="s">
        <v>64</v>
      </c>
      <c r="B46" s="181">
        <v>2</v>
      </c>
      <c r="C46" s="17" t="s">
        <v>75</v>
      </c>
      <c r="D46" s="17" t="s">
        <v>75</v>
      </c>
      <c r="E46" s="58">
        <v>1324136.2946666668</v>
      </c>
    </row>
    <row r="47" spans="1:31" ht="14.4" x14ac:dyDescent="0.3">
      <c r="A47" s="180" t="s">
        <v>64</v>
      </c>
      <c r="B47" s="181">
        <v>2</v>
      </c>
      <c r="C47" s="17" t="s">
        <v>81</v>
      </c>
      <c r="D47" s="17" t="s">
        <v>81</v>
      </c>
      <c r="E47" s="58">
        <v>3230.6559999999999</v>
      </c>
    </row>
    <row r="48" spans="1:31" ht="14.4" x14ac:dyDescent="0.3">
      <c r="A48" s="180" t="s">
        <v>64</v>
      </c>
      <c r="B48" s="181">
        <v>2</v>
      </c>
      <c r="C48" s="17" t="s">
        <v>78</v>
      </c>
      <c r="D48" s="17" t="s">
        <v>112</v>
      </c>
      <c r="E48" s="58">
        <v>6222.2222222222226</v>
      </c>
    </row>
    <row r="49" spans="1:5" ht="14.4" x14ac:dyDescent="0.3">
      <c r="A49" s="180" t="s">
        <v>64</v>
      </c>
      <c r="B49" s="181">
        <v>2</v>
      </c>
      <c r="C49" s="17" t="s">
        <v>82</v>
      </c>
      <c r="D49" s="17" t="s">
        <v>82</v>
      </c>
      <c r="E49" s="58">
        <v>4313054.1333777774</v>
      </c>
    </row>
    <row r="50" spans="1:5" ht="14.4" x14ac:dyDescent="0.3">
      <c r="A50" s="180" t="s">
        <v>64</v>
      </c>
      <c r="B50" s="181">
        <v>2</v>
      </c>
      <c r="C50" s="17" t="s">
        <v>91</v>
      </c>
      <c r="D50" s="17" t="s">
        <v>91</v>
      </c>
      <c r="E50" s="58">
        <v>482460.20066666667</v>
      </c>
    </row>
    <row r="51" spans="1:5" ht="14.4" x14ac:dyDescent="0.3">
      <c r="A51" s="180" t="s">
        <v>64</v>
      </c>
      <c r="B51" s="181">
        <v>2</v>
      </c>
      <c r="C51" s="17" t="s">
        <v>95</v>
      </c>
      <c r="D51" s="17" t="s">
        <v>95</v>
      </c>
      <c r="E51" s="58">
        <v>13695.517377777778</v>
      </c>
    </row>
    <row r="52" spans="1:5" ht="14.4" x14ac:dyDescent="0.3">
      <c r="A52" s="180" t="s">
        <v>64</v>
      </c>
      <c r="B52" s="181">
        <v>2</v>
      </c>
      <c r="C52" s="17" t="s">
        <v>99</v>
      </c>
      <c r="D52" s="17" t="s">
        <v>99</v>
      </c>
      <c r="E52" s="58">
        <v>-43666.532177777779</v>
      </c>
    </row>
    <row r="53" spans="1:5" ht="14.4" x14ac:dyDescent="0.3">
      <c r="A53" s="180" t="s">
        <v>64</v>
      </c>
      <c r="B53" s="181">
        <v>2</v>
      </c>
      <c r="C53" s="17" t="s">
        <v>104</v>
      </c>
      <c r="D53" s="17" t="s">
        <v>104</v>
      </c>
      <c r="E53" s="58">
        <v>2952933.8188444446</v>
      </c>
    </row>
    <row r="54" spans="1:5" ht="14.4" x14ac:dyDescent="0.3">
      <c r="A54" s="180" t="s">
        <v>64</v>
      </c>
      <c r="B54" s="181">
        <v>2</v>
      </c>
      <c r="C54" s="17" t="s">
        <v>100</v>
      </c>
      <c r="D54" s="17" t="s">
        <v>100</v>
      </c>
      <c r="E54" s="58">
        <v>788572.74511111109</v>
      </c>
    </row>
    <row r="55" spans="1:5" ht="14.4" x14ac:dyDescent="0.3">
      <c r="A55" s="180" t="s">
        <v>64</v>
      </c>
      <c r="B55" s="181">
        <v>2</v>
      </c>
      <c r="C55" s="17" t="s">
        <v>84</v>
      </c>
      <c r="D55" s="17" t="s">
        <v>112</v>
      </c>
      <c r="E55" s="58">
        <v>7487.1110666666664</v>
      </c>
    </row>
    <row r="56" spans="1:5" ht="14.4" x14ac:dyDescent="0.3">
      <c r="A56" s="180" t="s">
        <v>64</v>
      </c>
      <c r="B56" s="181">
        <v>2</v>
      </c>
      <c r="C56" s="17" t="s">
        <v>111</v>
      </c>
      <c r="D56" s="17" t="s">
        <v>111</v>
      </c>
      <c r="E56" s="58">
        <v>1497390.3840000001</v>
      </c>
    </row>
    <row r="57" spans="1:5" ht="14.4" x14ac:dyDescent="0.3">
      <c r="A57" s="180" t="s">
        <v>64</v>
      </c>
      <c r="B57" s="181">
        <v>2</v>
      </c>
      <c r="C57" s="17" t="s">
        <v>113</v>
      </c>
      <c r="D57" s="17" t="s">
        <v>113</v>
      </c>
      <c r="E57" s="58">
        <v>635941.64839999995</v>
      </c>
    </row>
    <row r="58" spans="1:5" ht="14.4" x14ac:dyDescent="0.3">
      <c r="A58" s="180" t="s">
        <v>64</v>
      </c>
      <c r="B58" s="181">
        <v>2</v>
      </c>
      <c r="C58" s="17" t="s">
        <v>117</v>
      </c>
      <c r="D58" s="17" t="s">
        <v>117</v>
      </c>
      <c r="E58" s="58">
        <v>78402.970311111116</v>
      </c>
    </row>
    <row r="59" spans="1:5" ht="14.4" x14ac:dyDescent="0.3">
      <c r="A59" s="180" t="s">
        <v>64</v>
      </c>
      <c r="B59" s="181">
        <v>2</v>
      </c>
      <c r="C59" s="17" t="s">
        <v>90</v>
      </c>
      <c r="D59" s="17" t="s">
        <v>112</v>
      </c>
      <c r="E59" s="58">
        <v>57.168266666666668</v>
      </c>
    </row>
    <row r="60" spans="1:5" ht="14.4" x14ac:dyDescent="0.3">
      <c r="A60" s="180" t="s">
        <v>64</v>
      </c>
      <c r="B60" s="181">
        <v>2</v>
      </c>
      <c r="C60" s="17" t="s">
        <v>121</v>
      </c>
      <c r="D60" s="17" t="s">
        <v>121</v>
      </c>
      <c r="E60" s="58">
        <v>99521.144488888895</v>
      </c>
    </row>
    <row r="61" spans="1:5" ht="14.4" x14ac:dyDescent="0.3">
      <c r="A61" s="180" t="s">
        <v>64</v>
      </c>
      <c r="B61" s="181">
        <v>2</v>
      </c>
      <c r="C61" s="17" t="s">
        <v>116</v>
      </c>
      <c r="D61" s="17" t="s">
        <v>116</v>
      </c>
      <c r="E61" s="58">
        <v>1016049.8052888889</v>
      </c>
    </row>
    <row r="62" spans="1:5" ht="14.4" x14ac:dyDescent="0.3">
      <c r="A62" s="180" t="s">
        <v>64</v>
      </c>
      <c r="B62" s="181">
        <v>2</v>
      </c>
      <c r="C62" s="17" t="s">
        <v>61</v>
      </c>
      <c r="D62" s="17" t="s">
        <v>61</v>
      </c>
      <c r="E62" s="58">
        <v>5916190.2767555555</v>
      </c>
    </row>
    <row r="63" spans="1:5" ht="14.4" x14ac:dyDescent="0.3">
      <c r="A63" s="180" t="s">
        <v>64</v>
      </c>
      <c r="B63" s="181">
        <v>2</v>
      </c>
      <c r="C63" s="17" t="s">
        <v>94</v>
      </c>
      <c r="D63" s="17" t="s">
        <v>112</v>
      </c>
      <c r="E63" s="58">
        <v>341285.46342222224</v>
      </c>
    </row>
    <row r="64" spans="1:5" ht="14.4" x14ac:dyDescent="0.3">
      <c r="A64" s="180" t="s">
        <v>64</v>
      </c>
      <c r="B64" s="181">
        <v>2</v>
      </c>
      <c r="C64" s="17" t="s">
        <v>98</v>
      </c>
      <c r="D64" s="17" t="s">
        <v>112</v>
      </c>
      <c r="E64" s="58">
        <v>68965.892666666667</v>
      </c>
    </row>
    <row r="65" spans="1:5" ht="14.4" x14ac:dyDescent="0.3">
      <c r="A65" s="180" t="s">
        <v>64</v>
      </c>
      <c r="B65" s="181">
        <v>2</v>
      </c>
      <c r="C65" s="17" t="s">
        <v>125</v>
      </c>
      <c r="D65" s="17" t="s">
        <v>125</v>
      </c>
      <c r="E65" s="58">
        <v>10504.430444444444</v>
      </c>
    </row>
    <row r="66" spans="1:5" ht="14.4" x14ac:dyDescent="0.3">
      <c r="A66" s="180" t="s">
        <v>64</v>
      </c>
      <c r="B66" s="181">
        <v>2</v>
      </c>
      <c r="C66" s="17" t="s">
        <v>128</v>
      </c>
      <c r="D66" s="17" t="s">
        <v>128</v>
      </c>
      <c r="E66" s="58">
        <v>7122.8566666666666</v>
      </c>
    </row>
    <row r="67" spans="1:5" ht="14.4" x14ac:dyDescent="0.3">
      <c r="A67" s="180" t="s">
        <v>64</v>
      </c>
      <c r="B67" s="181">
        <v>2</v>
      </c>
      <c r="C67" s="17" t="s">
        <v>102</v>
      </c>
      <c r="D67" s="17" t="s">
        <v>112</v>
      </c>
      <c r="E67" s="58">
        <v>456802.83742222225</v>
      </c>
    </row>
    <row r="68" spans="1:5" ht="14.4" x14ac:dyDescent="0.3">
      <c r="A68" s="180" t="s">
        <v>64</v>
      </c>
      <c r="B68" s="181">
        <v>2</v>
      </c>
      <c r="C68" s="17" t="s">
        <v>106</v>
      </c>
      <c r="D68" s="17" t="s">
        <v>112</v>
      </c>
      <c r="E68" s="58">
        <v>1940.7417777777778</v>
      </c>
    </row>
    <row r="69" spans="1:5" ht="14.4" x14ac:dyDescent="0.3">
      <c r="A69" s="180" t="s">
        <v>64</v>
      </c>
      <c r="B69" s="181">
        <v>2</v>
      </c>
      <c r="C69" s="17" t="s">
        <v>129</v>
      </c>
      <c r="D69" s="17" t="s">
        <v>129</v>
      </c>
      <c r="E69" s="58">
        <v>29351.170977777776</v>
      </c>
    </row>
    <row r="70" spans="1:5" ht="14.4" x14ac:dyDescent="0.3">
      <c r="A70" s="180" t="s">
        <v>64</v>
      </c>
      <c r="B70" s="181">
        <v>2</v>
      </c>
      <c r="C70" s="17" t="s">
        <v>131</v>
      </c>
      <c r="D70" s="17" t="s">
        <v>131</v>
      </c>
      <c r="E70" s="58">
        <v>127277.63155555555</v>
      </c>
    </row>
    <row r="71" spans="1:5" ht="14.4" x14ac:dyDescent="0.3">
      <c r="A71" s="180" t="s">
        <v>64</v>
      </c>
      <c r="B71" s="181">
        <v>2</v>
      </c>
      <c r="C71" s="17" t="s">
        <v>108</v>
      </c>
      <c r="D71" s="17" t="s">
        <v>112</v>
      </c>
      <c r="E71" s="58">
        <v>103288.61017777778</v>
      </c>
    </row>
    <row r="72" spans="1:5" ht="14.4" x14ac:dyDescent="0.3">
      <c r="A72" s="180" t="s">
        <v>64</v>
      </c>
      <c r="B72" s="181">
        <v>2</v>
      </c>
      <c r="C72" s="17" t="s">
        <v>130</v>
      </c>
      <c r="D72" s="17" t="s">
        <v>130</v>
      </c>
      <c r="E72" s="58">
        <v>207497.78835555556</v>
      </c>
    </row>
    <row r="73" spans="1:5" ht="14.4" x14ac:dyDescent="0.3">
      <c r="A73" s="180" t="s">
        <v>64</v>
      </c>
      <c r="B73" s="181">
        <v>2</v>
      </c>
      <c r="C73" s="17" t="s">
        <v>133</v>
      </c>
      <c r="D73" s="17" t="s">
        <v>133</v>
      </c>
      <c r="E73" s="58">
        <v>12.698444444444444</v>
      </c>
    </row>
    <row r="74" spans="1:5" ht="14.4" x14ac:dyDescent="0.3">
      <c r="A74" s="180" t="s">
        <v>64</v>
      </c>
      <c r="B74" s="181">
        <v>2</v>
      </c>
      <c r="C74" s="17" t="s">
        <v>96</v>
      </c>
      <c r="D74" s="17" t="s">
        <v>96</v>
      </c>
      <c r="E74" s="58">
        <v>1423969.4532000001</v>
      </c>
    </row>
    <row r="75" spans="1:5" ht="14.4" x14ac:dyDescent="0.3">
      <c r="A75" s="180" t="s">
        <v>64</v>
      </c>
      <c r="B75" s="181">
        <v>2</v>
      </c>
      <c r="C75" s="17" t="s">
        <v>66</v>
      </c>
      <c r="D75" s="17" t="s">
        <v>66</v>
      </c>
      <c r="E75" s="58">
        <v>4778391.7344000004</v>
      </c>
    </row>
    <row r="76" spans="1:5" ht="14.4" x14ac:dyDescent="0.3">
      <c r="A76" s="180" t="s">
        <v>64</v>
      </c>
      <c r="B76" s="181">
        <v>2</v>
      </c>
      <c r="C76" s="17" t="s">
        <v>112</v>
      </c>
      <c r="D76" s="17" t="s">
        <v>112</v>
      </c>
      <c r="E76" s="58">
        <v>218466.42275555557</v>
      </c>
    </row>
    <row r="77" spans="1:5" ht="14.4" x14ac:dyDescent="0.3">
      <c r="A77" s="180" t="s">
        <v>64</v>
      </c>
      <c r="B77" s="181">
        <v>2</v>
      </c>
      <c r="C77" s="17" t="s">
        <v>134</v>
      </c>
      <c r="D77" s="17" t="s">
        <v>134</v>
      </c>
      <c r="E77" s="58">
        <v>59012.271555555555</v>
      </c>
    </row>
    <row r="78" spans="1:5" ht="14.4" x14ac:dyDescent="0.3">
      <c r="A78" s="180" t="s">
        <v>64</v>
      </c>
      <c r="B78" s="181">
        <v>2</v>
      </c>
      <c r="C78" s="17" t="s">
        <v>127</v>
      </c>
      <c r="D78" s="17" t="s">
        <v>127</v>
      </c>
      <c r="E78" s="58">
        <v>457624.08679999999</v>
      </c>
    </row>
    <row r="79" spans="1:5" ht="14.4" x14ac:dyDescent="0.3">
      <c r="A79" s="180" t="s">
        <v>64</v>
      </c>
      <c r="B79" s="181">
        <v>2</v>
      </c>
      <c r="C79" s="17" t="s">
        <v>103</v>
      </c>
      <c r="D79" s="17" t="s">
        <v>103</v>
      </c>
      <c r="E79" s="58">
        <v>1669506.0942666666</v>
      </c>
    </row>
    <row r="80" spans="1:5" ht="14.4" x14ac:dyDescent="0.3">
      <c r="A80" s="180" t="s">
        <v>64</v>
      </c>
      <c r="B80" s="181">
        <v>2</v>
      </c>
      <c r="C80" s="17" t="s">
        <v>126</v>
      </c>
      <c r="D80" s="17" t="s">
        <v>126</v>
      </c>
      <c r="E80" s="58">
        <v>270111.78346666665</v>
      </c>
    </row>
    <row r="81" spans="1:5" ht="14.4" x14ac:dyDescent="0.3">
      <c r="A81" s="180" t="s">
        <v>64</v>
      </c>
      <c r="B81" s="181">
        <v>2</v>
      </c>
      <c r="C81" s="17" t="s">
        <v>76</v>
      </c>
      <c r="D81" s="17" t="s">
        <v>76</v>
      </c>
      <c r="E81" s="58">
        <v>3501366.3176000002</v>
      </c>
    </row>
    <row r="82" spans="1:5" ht="14.4" x14ac:dyDescent="0.3">
      <c r="A82" s="180" t="s">
        <v>64</v>
      </c>
      <c r="B82" s="181">
        <v>2</v>
      </c>
      <c r="C82" s="17" t="s">
        <v>124</v>
      </c>
      <c r="D82" s="17" t="s">
        <v>124</v>
      </c>
      <c r="E82" s="58">
        <v>558540.93680000002</v>
      </c>
    </row>
    <row r="83" spans="1:5" ht="14.4" x14ac:dyDescent="0.3">
      <c r="A83" s="180" t="s">
        <v>64</v>
      </c>
      <c r="B83" s="181">
        <v>2</v>
      </c>
      <c r="C83" s="17" t="s">
        <v>132</v>
      </c>
      <c r="D83" s="17" t="s">
        <v>132</v>
      </c>
      <c r="E83" s="58">
        <v>110067.04542222222</v>
      </c>
    </row>
    <row r="84" spans="1:5" ht="14.4" x14ac:dyDescent="0.3">
      <c r="A84" s="180" t="s">
        <v>64</v>
      </c>
      <c r="B84" s="181">
        <v>2</v>
      </c>
      <c r="C84" s="17" t="s">
        <v>85</v>
      </c>
      <c r="D84" s="17" t="s">
        <v>85</v>
      </c>
      <c r="E84" s="58">
        <v>3201017.620977778</v>
      </c>
    </row>
    <row r="85" spans="1:5" ht="14.4" x14ac:dyDescent="0.3">
      <c r="A85" s="180" t="s">
        <v>64</v>
      </c>
      <c r="B85" s="181">
        <v>2</v>
      </c>
      <c r="C85" s="17" t="s">
        <v>80</v>
      </c>
      <c r="D85" s="17" t="s">
        <v>80</v>
      </c>
      <c r="E85" s="58">
        <v>153838.01866666667</v>
      </c>
    </row>
    <row r="86" spans="1:5" ht="14.4" x14ac:dyDescent="0.3">
      <c r="A86" s="180" t="s">
        <v>64</v>
      </c>
      <c r="B86" s="181">
        <v>2</v>
      </c>
      <c r="C86" s="17" t="s">
        <v>136</v>
      </c>
      <c r="D86" s="17" t="s">
        <v>136</v>
      </c>
      <c r="E86" s="58">
        <v>58175.148622222223</v>
      </c>
    </row>
    <row r="87" spans="1:5" ht="14.4" x14ac:dyDescent="0.3">
      <c r="A87" s="180" t="s">
        <v>64</v>
      </c>
      <c r="B87" s="181">
        <v>2</v>
      </c>
      <c r="C87" s="17" t="s">
        <v>92</v>
      </c>
      <c r="D87" s="17" t="s">
        <v>92</v>
      </c>
      <c r="E87" s="58">
        <v>181010.53875555555</v>
      </c>
    </row>
    <row r="88" spans="1:5" ht="14.4" x14ac:dyDescent="0.3">
      <c r="A88" s="180" t="s">
        <v>64</v>
      </c>
      <c r="B88" s="181">
        <v>3</v>
      </c>
      <c r="C88" s="17" t="s">
        <v>65</v>
      </c>
      <c r="D88" s="17" t="s">
        <v>65</v>
      </c>
      <c r="E88" s="58">
        <v>1186263.0946666666</v>
      </c>
    </row>
    <row r="89" spans="1:5" ht="14.4" x14ac:dyDescent="0.3">
      <c r="A89" s="180" t="s">
        <v>64</v>
      </c>
      <c r="B89" s="181">
        <v>3</v>
      </c>
      <c r="C89" s="17" t="s">
        <v>75</v>
      </c>
      <c r="D89" s="17" t="s">
        <v>75</v>
      </c>
      <c r="E89" s="58">
        <v>1135839.6645777777</v>
      </c>
    </row>
    <row r="90" spans="1:5" ht="14.4" x14ac:dyDescent="0.3">
      <c r="A90" s="180" t="s">
        <v>64</v>
      </c>
      <c r="B90" s="181">
        <v>3</v>
      </c>
      <c r="C90" s="17" t="s">
        <v>78</v>
      </c>
      <c r="D90" s="17" t="s">
        <v>112</v>
      </c>
      <c r="E90" s="58">
        <v>3111.1111111111113</v>
      </c>
    </row>
    <row r="91" spans="1:5" ht="14.4" x14ac:dyDescent="0.3">
      <c r="A91" s="180" t="s">
        <v>64</v>
      </c>
      <c r="B91" s="181">
        <v>3</v>
      </c>
      <c r="C91" s="17" t="s">
        <v>82</v>
      </c>
      <c r="D91" s="17" t="s">
        <v>82</v>
      </c>
      <c r="E91" s="58">
        <v>5674540.0940444442</v>
      </c>
    </row>
    <row r="92" spans="1:5" ht="14.4" x14ac:dyDescent="0.3">
      <c r="A92" s="180" t="s">
        <v>64</v>
      </c>
      <c r="B92" s="181">
        <v>3</v>
      </c>
      <c r="C92" s="17" t="s">
        <v>91</v>
      </c>
      <c r="D92" s="17" t="s">
        <v>91</v>
      </c>
      <c r="E92" s="58">
        <v>757311.48524444446</v>
      </c>
    </row>
    <row r="93" spans="1:5" ht="14.4" x14ac:dyDescent="0.3">
      <c r="A93" s="180" t="s">
        <v>64</v>
      </c>
      <c r="B93" s="181">
        <v>3</v>
      </c>
      <c r="C93" s="17" t="s">
        <v>95</v>
      </c>
      <c r="D93" s="17" t="s">
        <v>95</v>
      </c>
      <c r="E93" s="58">
        <v>24117.485866666666</v>
      </c>
    </row>
    <row r="94" spans="1:5" ht="14.4" x14ac:dyDescent="0.3">
      <c r="A94" s="180" t="s">
        <v>64</v>
      </c>
      <c r="B94" s="181">
        <v>3</v>
      </c>
      <c r="C94" s="17" t="s">
        <v>99</v>
      </c>
      <c r="D94" s="17" t="s">
        <v>99</v>
      </c>
      <c r="E94" s="58">
        <v>6932.9208444444448</v>
      </c>
    </row>
    <row r="95" spans="1:5" ht="14.4" x14ac:dyDescent="0.3">
      <c r="A95" s="180" t="s">
        <v>64</v>
      </c>
      <c r="B95" s="181">
        <v>3</v>
      </c>
      <c r="C95" s="17" t="s">
        <v>104</v>
      </c>
      <c r="D95" s="17" t="s">
        <v>104</v>
      </c>
      <c r="E95" s="58">
        <v>4103887.3744000001</v>
      </c>
    </row>
    <row r="96" spans="1:5" ht="14.4" x14ac:dyDescent="0.3">
      <c r="A96" s="180" t="s">
        <v>64</v>
      </c>
      <c r="B96" s="181">
        <v>3</v>
      </c>
      <c r="C96" s="17" t="s">
        <v>100</v>
      </c>
      <c r="D96" s="17" t="s">
        <v>100</v>
      </c>
      <c r="E96" s="58">
        <v>1488810.2137333334</v>
      </c>
    </row>
    <row r="97" spans="1:5" ht="14.4" x14ac:dyDescent="0.3">
      <c r="A97" s="180" t="s">
        <v>64</v>
      </c>
      <c r="B97" s="181">
        <v>3</v>
      </c>
      <c r="C97" s="17" t="s">
        <v>84</v>
      </c>
      <c r="D97" s="17" t="s">
        <v>112</v>
      </c>
      <c r="E97" s="58">
        <v>284.02222222222224</v>
      </c>
    </row>
    <row r="98" spans="1:5" ht="14.4" x14ac:dyDescent="0.3">
      <c r="A98" s="180" t="s">
        <v>64</v>
      </c>
      <c r="B98" s="181">
        <v>3</v>
      </c>
      <c r="C98" s="17" t="s">
        <v>111</v>
      </c>
      <c r="D98" s="17" t="s">
        <v>111</v>
      </c>
      <c r="E98" s="58">
        <v>1052732.6896444445</v>
      </c>
    </row>
    <row r="99" spans="1:5" ht="14.4" x14ac:dyDescent="0.3">
      <c r="A99" s="180" t="s">
        <v>64</v>
      </c>
      <c r="B99" s="181">
        <v>3</v>
      </c>
      <c r="C99" s="17" t="s">
        <v>113</v>
      </c>
      <c r="D99" s="17" t="s">
        <v>113</v>
      </c>
      <c r="E99" s="58">
        <v>908471.08177777776</v>
      </c>
    </row>
    <row r="100" spans="1:5" ht="14.4" x14ac:dyDescent="0.3">
      <c r="A100" s="180" t="s">
        <v>64</v>
      </c>
      <c r="B100" s="181">
        <v>3</v>
      </c>
      <c r="C100" s="17" t="s">
        <v>117</v>
      </c>
      <c r="D100" s="17" t="s">
        <v>117</v>
      </c>
      <c r="E100" s="58">
        <v>81123.780311111113</v>
      </c>
    </row>
    <row r="101" spans="1:5" ht="14.4" x14ac:dyDescent="0.3">
      <c r="A101" s="180" t="s">
        <v>64</v>
      </c>
      <c r="B101" s="181">
        <v>3</v>
      </c>
      <c r="C101" s="17" t="s">
        <v>90</v>
      </c>
      <c r="D101" s="17" t="s">
        <v>112</v>
      </c>
      <c r="E101" s="58">
        <v>57.168266666666668</v>
      </c>
    </row>
    <row r="102" spans="1:5" ht="14.4" x14ac:dyDescent="0.3">
      <c r="A102" s="180" t="s">
        <v>64</v>
      </c>
      <c r="B102" s="181">
        <v>3</v>
      </c>
      <c r="C102" s="17" t="s">
        <v>121</v>
      </c>
      <c r="D102" s="17" t="s">
        <v>121</v>
      </c>
      <c r="E102" s="58">
        <v>134189.85773333334</v>
      </c>
    </row>
    <row r="103" spans="1:5" ht="14.4" x14ac:dyDescent="0.3">
      <c r="A103" s="180" t="s">
        <v>64</v>
      </c>
      <c r="B103" s="181">
        <v>3</v>
      </c>
      <c r="C103" s="17" t="s">
        <v>116</v>
      </c>
      <c r="D103" s="17" t="s">
        <v>116</v>
      </c>
      <c r="E103" s="58">
        <v>1287858.4541777777</v>
      </c>
    </row>
    <row r="104" spans="1:5" ht="14.4" x14ac:dyDescent="0.3">
      <c r="A104" s="180" t="s">
        <v>64</v>
      </c>
      <c r="B104" s="181">
        <v>3</v>
      </c>
      <c r="C104" s="17" t="s">
        <v>61</v>
      </c>
      <c r="D104" s="17" t="s">
        <v>61</v>
      </c>
      <c r="E104" s="58">
        <v>9342293.5899555553</v>
      </c>
    </row>
    <row r="105" spans="1:5" ht="14.4" x14ac:dyDescent="0.3">
      <c r="A105" s="180" t="s">
        <v>64</v>
      </c>
      <c r="B105" s="181">
        <v>3</v>
      </c>
      <c r="C105" s="17" t="s">
        <v>94</v>
      </c>
      <c r="D105" s="17" t="s">
        <v>112</v>
      </c>
      <c r="E105" s="58">
        <v>316646.15426666668</v>
      </c>
    </row>
    <row r="106" spans="1:5" ht="14.4" x14ac:dyDescent="0.3">
      <c r="A106" s="180" t="s">
        <v>64</v>
      </c>
      <c r="B106" s="181">
        <v>3</v>
      </c>
      <c r="C106" s="17" t="s">
        <v>98</v>
      </c>
      <c r="D106" s="17" t="s">
        <v>112</v>
      </c>
      <c r="E106" s="58">
        <v>147458.97871111112</v>
      </c>
    </row>
    <row r="107" spans="1:5" ht="14.4" x14ac:dyDescent="0.3">
      <c r="A107" s="180" t="s">
        <v>64</v>
      </c>
      <c r="B107" s="181">
        <v>3</v>
      </c>
      <c r="C107" s="17" t="s">
        <v>125</v>
      </c>
      <c r="D107" s="17" t="s">
        <v>125</v>
      </c>
      <c r="E107" s="58">
        <v>188911.67902222223</v>
      </c>
    </row>
    <row r="108" spans="1:5" ht="14.4" x14ac:dyDescent="0.3">
      <c r="A108" s="180" t="s">
        <v>64</v>
      </c>
      <c r="B108" s="181">
        <v>3</v>
      </c>
      <c r="C108" s="17" t="s">
        <v>128</v>
      </c>
      <c r="D108" s="17" t="s">
        <v>128</v>
      </c>
      <c r="E108" s="58">
        <v>14976.981022222222</v>
      </c>
    </row>
    <row r="109" spans="1:5" ht="14.4" x14ac:dyDescent="0.3">
      <c r="A109" s="180" t="s">
        <v>64</v>
      </c>
      <c r="B109" s="181">
        <v>3</v>
      </c>
      <c r="C109" s="17" t="s">
        <v>102</v>
      </c>
      <c r="D109" s="17" t="s">
        <v>112</v>
      </c>
      <c r="E109" s="58">
        <v>774322.53057777777</v>
      </c>
    </row>
    <row r="110" spans="1:5" ht="14.4" x14ac:dyDescent="0.3">
      <c r="A110" s="180" t="s">
        <v>64</v>
      </c>
      <c r="B110" s="181">
        <v>3</v>
      </c>
      <c r="C110" s="17" t="s">
        <v>106</v>
      </c>
      <c r="D110" s="17" t="s">
        <v>112</v>
      </c>
      <c r="E110" s="58">
        <v>6809.2309333333333</v>
      </c>
    </row>
    <row r="111" spans="1:5" ht="14.4" x14ac:dyDescent="0.3">
      <c r="A111" s="180" t="s">
        <v>64</v>
      </c>
      <c r="B111" s="181">
        <v>3</v>
      </c>
      <c r="C111" s="17" t="s">
        <v>129</v>
      </c>
      <c r="D111" s="17" t="s">
        <v>129</v>
      </c>
      <c r="E111" s="58">
        <v>21238.900799999999</v>
      </c>
    </row>
    <row r="112" spans="1:5" ht="14.4" x14ac:dyDescent="0.3">
      <c r="A112" s="180" t="s">
        <v>64</v>
      </c>
      <c r="B112" s="181">
        <v>3</v>
      </c>
      <c r="C112" s="17" t="s">
        <v>131</v>
      </c>
      <c r="D112" s="17" t="s">
        <v>131</v>
      </c>
      <c r="E112" s="58">
        <v>236283.54399999999</v>
      </c>
    </row>
    <row r="113" spans="1:5" ht="14.4" x14ac:dyDescent="0.3">
      <c r="A113" s="180" t="s">
        <v>64</v>
      </c>
      <c r="B113" s="181">
        <v>3</v>
      </c>
      <c r="C113" s="17" t="s">
        <v>108</v>
      </c>
      <c r="D113" s="17" t="s">
        <v>112</v>
      </c>
      <c r="E113" s="58">
        <v>115115.42844444445</v>
      </c>
    </row>
    <row r="114" spans="1:5" ht="14.4" x14ac:dyDescent="0.3">
      <c r="A114" s="180" t="s">
        <v>64</v>
      </c>
      <c r="B114" s="181">
        <v>3</v>
      </c>
      <c r="C114" s="17" t="s">
        <v>130</v>
      </c>
      <c r="D114" s="17" t="s">
        <v>130</v>
      </c>
      <c r="E114" s="58">
        <v>366074.28271111113</v>
      </c>
    </row>
    <row r="115" spans="1:5" ht="14.4" x14ac:dyDescent="0.3">
      <c r="A115" s="180" t="s">
        <v>64</v>
      </c>
      <c r="B115" s="181">
        <v>3</v>
      </c>
      <c r="C115" s="17" t="s">
        <v>133</v>
      </c>
      <c r="D115" s="17" t="s">
        <v>133</v>
      </c>
      <c r="E115" s="58">
        <v>152.38133333333334</v>
      </c>
    </row>
    <row r="116" spans="1:5" ht="14.4" x14ac:dyDescent="0.3">
      <c r="A116" s="180" t="s">
        <v>64</v>
      </c>
      <c r="B116" s="181">
        <v>3</v>
      </c>
      <c r="C116" s="17" t="s">
        <v>96</v>
      </c>
      <c r="D116" s="17" t="s">
        <v>96</v>
      </c>
      <c r="E116" s="58">
        <v>3284553.8947555558</v>
      </c>
    </row>
    <row r="117" spans="1:5" ht="14.4" x14ac:dyDescent="0.3">
      <c r="A117" s="180" t="s">
        <v>64</v>
      </c>
      <c r="B117" s="181">
        <v>3</v>
      </c>
      <c r="C117" s="17" t="s">
        <v>66</v>
      </c>
      <c r="D117" s="17" t="s">
        <v>66</v>
      </c>
      <c r="E117" s="58">
        <v>6104466.2231111107</v>
      </c>
    </row>
    <row r="118" spans="1:5" ht="14.4" x14ac:dyDescent="0.3">
      <c r="A118" s="180" t="s">
        <v>64</v>
      </c>
      <c r="B118" s="181">
        <v>3</v>
      </c>
      <c r="C118" s="17" t="s">
        <v>112</v>
      </c>
      <c r="D118" s="17" t="s">
        <v>112</v>
      </c>
      <c r="E118" s="58">
        <v>275845.38017777778</v>
      </c>
    </row>
    <row r="119" spans="1:5" ht="14.4" x14ac:dyDescent="0.3">
      <c r="A119" s="180" t="s">
        <v>64</v>
      </c>
      <c r="B119" s="181">
        <v>3</v>
      </c>
      <c r="C119" s="17" t="s">
        <v>134</v>
      </c>
      <c r="D119" s="17" t="s">
        <v>134</v>
      </c>
      <c r="E119" s="58">
        <v>99634.154355555555</v>
      </c>
    </row>
    <row r="120" spans="1:5" ht="14.4" x14ac:dyDescent="0.3">
      <c r="A120" s="180" t="s">
        <v>64</v>
      </c>
      <c r="B120" s="181">
        <v>3</v>
      </c>
      <c r="C120" s="17" t="s">
        <v>127</v>
      </c>
      <c r="D120" s="17" t="s">
        <v>127</v>
      </c>
      <c r="E120" s="58">
        <v>1068988.0445333333</v>
      </c>
    </row>
    <row r="121" spans="1:5" ht="14.4" x14ac:dyDescent="0.3">
      <c r="A121" s="180" t="s">
        <v>64</v>
      </c>
      <c r="B121" s="181">
        <v>3</v>
      </c>
      <c r="C121" s="17" t="s">
        <v>103</v>
      </c>
      <c r="D121" s="17" t="s">
        <v>103</v>
      </c>
      <c r="E121" s="58">
        <v>2753340.23</v>
      </c>
    </row>
    <row r="122" spans="1:5" ht="14.4" x14ac:dyDescent="0.3">
      <c r="A122" s="180" t="s">
        <v>64</v>
      </c>
      <c r="B122" s="181">
        <v>3</v>
      </c>
      <c r="C122" s="17" t="s">
        <v>126</v>
      </c>
      <c r="D122" s="17" t="s">
        <v>126</v>
      </c>
      <c r="E122" s="58">
        <v>611965.61337777774</v>
      </c>
    </row>
    <row r="123" spans="1:5" ht="14.4" x14ac:dyDescent="0.3">
      <c r="A123" s="180" t="s">
        <v>64</v>
      </c>
      <c r="B123" s="181">
        <v>3</v>
      </c>
      <c r="C123" s="17" t="s">
        <v>76</v>
      </c>
      <c r="D123" s="17" t="s">
        <v>76</v>
      </c>
      <c r="E123" s="58">
        <v>4834665.4839555556</v>
      </c>
    </row>
    <row r="124" spans="1:5" ht="14.4" x14ac:dyDescent="0.3">
      <c r="A124" s="180" t="s">
        <v>64</v>
      </c>
      <c r="B124" s="181">
        <v>3</v>
      </c>
      <c r="C124" s="17" t="s">
        <v>124</v>
      </c>
      <c r="D124" s="17" t="s">
        <v>124</v>
      </c>
      <c r="E124" s="58">
        <v>838054.14751111111</v>
      </c>
    </row>
    <row r="125" spans="1:5" ht="14.4" x14ac:dyDescent="0.3">
      <c r="A125" s="180" t="s">
        <v>64</v>
      </c>
      <c r="B125" s="181">
        <v>3</v>
      </c>
      <c r="C125" s="17" t="s">
        <v>132</v>
      </c>
      <c r="D125" s="17" t="s">
        <v>132</v>
      </c>
      <c r="E125" s="58">
        <v>285644.14671111113</v>
      </c>
    </row>
    <row r="126" spans="1:5" ht="14.4" x14ac:dyDescent="0.3">
      <c r="A126" s="180" t="s">
        <v>64</v>
      </c>
      <c r="B126" s="181">
        <v>3</v>
      </c>
      <c r="C126" s="17" t="s">
        <v>85</v>
      </c>
      <c r="D126" s="17" t="s">
        <v>85</v>
      </c>
      <c r="E126" s="58">
        <v>5068104.2319555553</v>
      </c>
    </row>
    <row r="127" spans="1:5" ht="14.4" x14ac:dyDescent="0.3">
      <c r="A127" s="180" t="s">
        <v>64</v>
      </c>
      <c r="B127" s="181">
        <v>3</v>
      </c>
      <c r="C127" s="17" t="s">
        <v>80</v>
      </c>
      <c r="D127" s="17" t="s">
        <v>80</v>
      </c>
      <c r="E127" s="58">
        <v>366611.90466666664</v>
      </c>
    </row>
    <row r="128" spans="1:5" ht="14.4" x14ac:dyDescent="0.3">
      <c r="A128" s="180" t="s">
        <v>64</v>
      </c>
      <c r="B128" s="181">
        <v>3</v>
      </c>
      <c r="C128" s="17" t="s">
        <v>136</v>
      </c>
      <c r="D128" s="17" t="s">
        <v>136</v>
      </c>
      <c r="E128" s="58">
        <v>134791.22035555556</v>
      </c>
    </row>
    <row r="129" spans="1:5" ht="14.4" x14ac:dyDescent="0.3">
      <c r="A129" s="180" t="s">
        <v>64</v>
      </c>
      <c r="B129" s="181">
        <v>3</v>
      </c>
      <c r="C129" s="17" t="s">
        <v>92</v>
      </c>
      <c r="D129" s="17" t="s">
        <v>92</v>
      </c>
      <c r="E129" s="58">
        <v>660349.30111111107</v>
      </c>
    </row>
    <row r="130" spans="1:5" ht="14.4" x14ac:dyDescent="0.3">
      <c r="A130" s="180" t="s">
        <v>64</v>
      </c>
      <c r="B130" s="181">
        <v>4</v>
      </c>
      <c r="C130" s="17" t="s">
        <v>65</v>
      </c>
      <c r="D130" s="17" t="s">
        <v>65</v>
      </c>
      <c r="E130" s="58">
        <v>1100540.6076444443</v>
      </c>
    </row>
    <row r="131" spans="1:5" ht="14.4" x14ac:dyDescent="0.3">
      <c r="A131" s="180" t="s">
        <v>64</v>
      </c>
      <c r="B131" s="181">
        <v>4</v>
      </c>
      <c r="C131" s="17" t="s">
        <v>75</v>
      </c>
      <c r="D131" s="17" t="s">
        <v>75</v>
      </c>
      <c r="E131" s="58">
        <v>1322560.8624</v>
      </c>
    </row>
    <row r="132" spans="1:5" ht="14.4" x14ac:dyDescent="0.3">
      <c r="A132" s="180" t="s">
        <v>64</v>
      </c>
      <c r="B132" s="181">
        <v>4</v>
      </c>
      <c r="C132" s="17" t="s">
        <v>78</v>
      </c>
      <c r="D132" s="17" t="s">
        <v>112</v>
      </c>
      <c r="E132" s="58">
        <v>12444.444444444445</v>
      </c>
    </row>
    <row r="133" spans="1:5" ht="14.4" x14ac:dyDescent="0.3">
      <c r="A133" s="180" t="s">
        <v>64</v>
      </c>
      <c r="B133" s="181">
        <v>4</v>
      </c>
      <c r="C133" s="17" t="s">
        <v>82</v>
      </c>
      <c r="D133" s="17" t="s">
        <v>82</v>
      </c>
      <c r="E133" s="58">
        <v>6139579.1753333332</v>
      </c>
    </row>
    <row r="134" spans="1:5" ht="14.4" x14ac:dyDescent="0.3">
      <c r="A134" s="180" t="s">
        <v>64</v>
      </c>
      <c r="B134" s="181">
        <v>4</v>
      </c>
      <c r="C134" s="17" t="s">
        <v>91</v>
      </c>
      <c r="D134" s="17" t="s">
        <v>91</v>
      </c>
      <c r="E134" s="58">
        <v>1136095.3537777779</v>
      </c>
    </row>
    <row r="135" spans="1:5" ht="14.4" x14ac:dyDescent="0.3">
      <c r="A135" s="180" t="s">
        <v>64</v>
      </c>
      <c r="B135" s="181">
        <v>4</v>
      </c>
      <c r="C135" s="17" t="s">
        <v>95</v>
      </c>
      <c r="D135" s="17" t="s">
        <v>95</v>
      </c>
      <c r="E135" s="58">
        <v>16278.708266666667</v>
      </c>
    </row>
    <row r="136" spans="1:5" ht="14.4" x14ac:dyDescent="0.3">
      <c r="A136" s="180" t="s">
        <v>64</v>
      </c>
      <c r="B136" s="181">
        <v>4</v>
      </c>
      <c r="C136" s="17" t="s">
        <v>99</v>
      </c>
      <c r="D136" s="17" t="s">
        <v>99</v>
      </c>
      <c r="E136" s="58">
        <v>312332.38155555556</v>
      </c>
    </row>
    <row r="137" spans="1:5" ht="14.4" x14ac:dyDescent="0.3">
      <c r="A137" s="180" t="s">
        <v>64</v>
      </c>
      <c r="B137" s="181">
        <v>4</v>
      </c>
      <c r="C137" s="17" t="s">
        <v>104</v>
      </c>
      <c r="D137" s="17" t="s">
        <v>104</v>
      </c>
      <c r="E137" s="58">
        <v>4488129.7241333332</v>
      </c>
    </row>
    <row r="138" spans="1:5" ht="14.4" x14ac:dyDescent="0.3">
      <c r="A138" s="180" t="s">
        <v>64</v>
      </c>
      <c r="B138" s="181">
        <v>4</v>
      </c>
      <c r="C138" s="17" t="s">
        <v>100</v>
      </c>
      <c r="D138" s="17" t="s">
        <v>100</v>
      </c>
      <c r="E138" s="58">
        <v>1608233.2600888889</v>
      </c>
    </row>
    <row r="139" spans="1:5" ht="14.4" x14ac:dyDescent="0.3">
      <c r="A139" s="180" t="s">
        <v>64</v>
      </c>
      <c r="B139" s="181">
        <v>4</v>
      </c>
      <c r="C139" s="17" t="s">
        <v>84</v>
      </c>
      <c r="D139" s="17" t="s">
        <v>112</v>
      </c>
      <c r="E139" s="58">
        <v>156.69933333333333</v>
      </c>
    </row>
    <row r="140" spans="1:5" ht="14.4" x14ac:dyDescent="0.3">
      <c r="A140" s="180" t="s">
        <v>64</v>
      </c>
      <c r="B140" s="181">
        <v>4</v>
      </c>
      <c r="C140" s="17" t="s">
        <v>111</v>
      </c>
      <c r="D140" s="17" t="s">
        <v>111</v>
      </c>
      <c r="E140" s="58">
        <v>1587390.4239555555</v>
      </c>
    </row>
    <row r="141" spans="1:5" ht="14.4" x14ac:dyDescent="0.3">
      <c r="A141" s="180" t="s">
        <v>64</v>
      </c>
      <c r="B141" s="181">
        <v>4</v>
      </c>
      <c r="C141" s="17" t="s">
        <v>113</v>
      </c>
      <c r="D141" s="17" t="s">
        <v>113</v>
      </c>
      <c r="E141" s="58">
        <v>1161288.3791111112</v>
      </c>
    </row>
    <row r="142" spans="1:5" ht="14.4" x14ac:dyDescent="0.3">
      <c r="A142" s="180" t="s">
        <v>64</v>
      </c>
      <c r="B142" s="181">
        <v>4</v>
      </c>
      <c r="C142" s="17" t="s">
        <v>117</v>
      </c>
      <c r="D142" s="17" t="s">
        <v>117</v>
      </c>
      <c r="E142" s="58">
        <v>124064.17311111111</v>
      </c>
    </row>
    <row r="143" spans="1:5" ht="14.4" x14ac:dyDescent="0.3">
      <c r="A143" s="180" t="s">
        <v>64</v>
      </c>
      <c r="B143" s="181">
        <v>4</v>
      </c>
      <c r="C143" s="17" t="s">
        <v>121</v>
      </c>
      <c r="D143" s="17" t="s">
        <v>121</v>
      </c>
      <c r="E143" s="58">
        <v>143010.13217777779</v>
      </c>
    </row>
    <row r="144" spans="1:5" ht="14.4" x14ac:dyDescent="0.3">
      <c r="A144" s="180" t="s">
        <v>64</v>
      </c>
      <c r="B144" s="181">
        <v>4</v>
      </c>
      <c r="C144" s="17" t="s">
        <v>116</v>
      </c>
      <c r="D144" s="17" t="s">
        <v>116</v>
      </c>
      <c r="E144" s="58">
        <v>1231981.6280888889</v>
      </c>
    </row>
    <row r="145" spans="1:5" ht="14.4" x14ac:dyDescent="0.3">
      <c r="A145" s="180" t="s">
        <v>64</v>
      </c>
      <c r="B145" s="181">
        <v>4</v>
      </c>
      <c r="C145" s="17" t="s">
        <v>61</v>
      </c>
      <c r="D145" s="17" t="s">
        <v>61</v>
      </c>
      <c r="E145" s="58">
        <v>8369716.7583555551</v>
      </c>
    </row>
    <row r="146" spans="1:5" ht="14.4" x14ac:dyDescent="0.3">
      <c r="A146" s="180" t="s">
        <v>64</v>
      </c>
      <c r="B146" s="181">
        <v>4</v>
      </c>
      <c r="C146" s="17" t="s">
        <v>94</v>
      </c>
      <c r="D146" s="17" t="s">
        <v>112</v>
      </c>
      <c r="E146" s="58">
        <v>253980.13506666667</v>
      </c>
    </row>
    <row r="147" spans="1:5" ht="14.4" x14ac:dyDescent="0.3">
      <c r="A147" s="180" t="s">
        <v>64</v>
      </c>
      <c r="B147" s="181">
        <v>4</v>
      </c>
      <c r="C147" s="17" t="s">
        <v>98</v>
      </c>
      <c r="D147" s="17" t="s">
        <v>112</v>
      </c>
      <c r="E147" s="58">
        <v>209578.73057777778</v>
      </c>
    </row>
    <row r="148" spans="1:5" ht="14.4" x14ac:dyDescent="0.3">
      <c r="A148" s="180" t="s">
        <v>64</v>
      </c>
      <c r="B148" s="181">
        <v>4</v>
      </c>
      <c r="C148" s="17" t="s">
        <v>125</v>
      </c>
      <c r="D148" s="17" t="s">
        <v>125</v>
      </c>
      <c r="E148" s="58">
        <v>11453.796977777778</v>
      </c>
    </row>
    <row r="149" spans="1:5" ht="14.4" x14ac:dyDescent="0.3">
      <c r="A149" s="180" t="s">
        <v>64</v>
      </c>
      <c r="B149" s="181">
        <v>4</v>
      </c>
      <c r="C149" s="17" t="s">
        <v>128</v>
      </c>
      <c r="D149" s="17" t="s">
        <v>128</v>
      </c>
      <c r="E149" s="58">
        <v>6522.5571111111112</v>
      </c>
    </row>
    <row r="150" spans="1:5" ht="14.4" x14ac:dyDescent="0.3">
      <c r="A150" s="180" t="s">
        <v>64</v>
      </c>
      <c r="B150" s="181">
        <v>4</v>
      </c>
      <c r="C150" s="17" t="s">
        <v>102</v>
      </c>
      <c r="D150" s="17" t="s">
        <v>112</v>
      </c>
      <c r="E150" s="58">
        <v>557819.91928888892</v>
      </c>
    </row>
    <row r="151" spans="1:5" ht="14.4" x14ac:dyDescent="0.3">
      <c r="A151" s="180" t="s">
        <v>64</v>
      </c>
      <c r="B151" s="181">
        <v>4</v>
      </c>
      <c r="C151" s="17" t="s">
        <v>106</v>
      </c>
      <c r="D151" s="17" t="s">
        <v>112</v>
      </c>
      <c r="E151" s="58">
        <v>9215.7528888888883</v>
      </c>
    </row>
    <row r="152" spans="1:5" ht="14.4" x14ac:dyDescent="0.3">
      <c r="A152" s="180" t="s">
        <v>64</v>
      </c>
      <c r="B152" s="181">
        <v>4</v>
      </c>
      <c r="C152" s="17" t="s">
        <v>129</v>
      </c>
      <c r="D152" s="17" t="s">
        <v>129</v>
      </c>
      <c r="E152" s="58">
        <v>32647.250888888888</v>
      </c>
    </row>
    <row r="153" spans="1:5" ht="14.4" x14ac:dyDescent="0.3">
      <c r="A153" s="180" t="s">
        <v>64</v>
      </c>
      <c r="B153" s="181">
        <v>4</v>
      </c>
      <c r="C153" s="17" t="s">
        <v>131</v>
      </c>
      <c r="D153" s="17" t="s">
        <v>131</v>
      </c>
      <c r="E153" s="58">
        <v>166978.47706666667</v>
      </c>
    </row>
    <row r="154" spans="1:5" ht="14.4" x14ac:dyDescent="0.3">
      <c r="A154" s="180" t="s">
        <v>64</v>
      </c>
      <c r="B154" s="181">
        <v>4</v>
      </c>
      <c r="C154" s="17" t="s">
        <v>108</v>
      </c>
      <c r="D154" s="17" t="s">
        <v>112</v>
      </c>
      <c r="E154" s="58">
        <v>222537.67942222222</v>
      </c>
    </row>
    <row r="155" spans="1:5" ht="14.4" x14ac:dyDescent="0.3">
      <c r="A155" s="180" t="s">
        <v>64</v>
      </c>
      <c r="B155" s="181">
        <v>4</v>
      </c>
      <c r="C155" s="17" t="s">
        <v>130</v>
      </c>
      <c r="D155" s="17" t="s">
        <v>130</v>
      </c>
      <c r="E155" s="58">
        <v>310852.27759999997</v>
      </c>
    </row>
    <row r="156" spans="1:5" ht="14.4" x14ac:dyDescent="0.3">
      <c r="A156" s="180" t="s">
        <v>64</v>
      </c>
      <c r="B156" s="181">
        <v>4</v>
      </c>
      <c r="C156" s="17" t="s">
        <v>133</v>
      </c>
      <c r="D156" s="17" t="s">
        <v>133</v>
      </c>
      <c r="E156" s="58">
        <v>152.38133333333334</v>
      </c>
    </row>
    <row r="157" spans="1:5" ht="14.4" x14ac:dyDescent="0.3">
      <c r="A157" s="180" t="s">
        <v>64</v>
      </c>
      <c r="B157" s="181">
        <v>4</v>
      </c>
      <c r="C157" s="17" t="s">
        <v>96</v>
      </c>
      <c r="D157" s="17" t="s">
        <v>96</v>
      </c>
      <c r="E157" s="58">
        <v>3200397.2015555557</v>
      </c>
    </row>
    <row r="158" spans="1:5" ht="14.4" x14ac:dyDescent="0.3">
      <c r="A158" s="180" t="s">
        <v>64</v>
      </c>
      <c r="B158" s="181">
        <v>4</v>
      </c>
      <c r="C158" s="17" t="s">
        <v>66</v>
      </c>
      <c r="D158" s="17" t="s">
        <v>66</v>
      </c>
      <c r="E158" s="58">
        <v>5606295.9056444447</v>
      </c>
    </row>
    <row r="159" spans="1:5" ht="14.4" x14ac:dyDescent="0.3">
      <c r="A159" s="180" t="s">
        <v>64</v>
      </c>
      <c r="B159" s="181">
        <v>4</v>
      </c>
      <c r="C159" s="17" t="s">
        <v>112</v>
      </c>
      <c r="D159" s="17" t="s">
        <v>112</v>
      </c>
      <c r="E159" s="58">
        <v>206322.04657777777</v>
      </c>
    </row>
    <row r="160" spans="1:5" ht="14.4" x14ac:dyDescent="0.3">
      <c r="A160" s="180" t="s">
        <v>64</v>
      </c>
      <c r="B160" s="181">
        <v>4</v>
      </c>
      <c r="C160" s="17" t="s">
        <v>134</v>
      </c>
      <c r="D160" s="17" t="s">
        <v>134</v>
      </c>
      <c r="E160" s="58">
        <v>108240.88208888889</v>
      </c>
    </row>
    <row r="161" spans="1:5" ht="14.4" x14ac:dyDescent="0.3">
      <c r="A161" s="180" t="s">
        <v>64</v>
      </c>
      <c r="B161" s="181">
        <v>4</v>
      </c>
      <c r="C161" s="17" t="s">
        <v>127</v>
      </c>
      <c r="D161" s="17" t="s">
        <v>127</v>
      </c>
      <c r="E161" s="58">
        <v>530321.8284</v>
      </c>
    </row>
    <row r="162" spans="1:5" ht="14.4" x14ac:dyDescent="0.3">
      <c r="A162" s="180" t="s">
        <v>64</v>
      </c>
      <c r="B162" s="181">
        <v>4</v>
      </c>
      <c r="C162" s="17" t="s">
        <v>103</v>
      </c>
      <c r="D162" s="17" t="s">
        <v>103</v>
      </c>
      <c r="E162" s="58">
        <v>2524873.5443555554</v>
      </c>
    </row>
    <row r="163" spans="1:5" ht="14.4" x14ac:dyDescent="0.3">
      <c r="A163" s="180" t="s">
        <v>64</v>
      </c>
      <c r="B163" s="181">
        <v>4</v>
      </c>
      <c r="C163" s="17" t="s">
        <v>126</v>
      </c>
      <c r="D163" s="17" t="s">
        <v>126</v>
      </c>
      <c r="E163" s="58">
        <v>374161.6891111111</v>
      </c>
    </row>
    <row r="164" spans="1:5" ht="14.4" x14ac:dyDescent="0.3">
      <c r="A164" s="180" t="s">
        <v>64</v>
      </c>
      <c r="B164" s="181">
        <v>4</v>
      </c>
      <c r="C164" s="17" t="s">
        <v>137</v>
      </c>
      <c r="D164" s="17" t="s">
        <v>137</v>
      </c>
      <c r="E164" s="58">
        <v>45744</v>
      </c>
    </row>
    <row r="165" spans="1:5" ht="14.4" x14ac:dyDescent="0.3">
      <c r="A165" s="180" t="s">
        <v>64</v>
      </c>
      <c r="B165" s="181">
        <v>4</v>
      </c>
      <c r="C165" s="17" t="s">
        <v>76</v>
      </c>
      <c r="D165" s="17" t="s">
        <v>76</v>
      </c>
      <c r="E165" s="58">
        <v>5928861.4835999999</v>
      </c>
    </row>
    <row r="166" spans="1:5" ht="14.4" x14ac:dyDescent="0.3">
      <c r="A166" s="180" t="s">
        <v>64</v>
      </c>
      <c r="B166" s="181">
        <v>4</v>
      </c>
      <c r="C166" s="17" t="s">
        <v>124</v>
      </c>
      <c r="D166" s="17" t="s">
        <v>124</v>
      </c>
      <c r="E166" s="58">
        <v>698951.89902222226</v>
      </c>
    </row>
    <row r="167" spans="1:5" ht="14.4" x14ac:dyDescent="0.3">
      <c r="A167" s="180" t="s">
        <v>64</v>
      </c>
      <c r="B167" s="181">
        <v>4</v>
      </c>
      <c r="C167" s="17" t="s">
        <v>132</v>
      </c>
      <c r="D167" s="17" t="s">
        <v>132</v>
      </c>
      <c r="E167" s="58">
        <v>160683.68506666666</v>
      </c>
    </row>
    <row r="168" spans="1:5" ht="14.4" x14ac:dyDescent="0.3">
      <c r="A168" s="180" t="s">
        <v>64</v>
      </c>
      <c r="B168" s="181">
        <v>4</v>
      </c>
      <c r="C168" s="17" t="s">
        <v>85</v>
      </c>
      <c r="D168" s="17" t="s">
        <v>85</v>
      </c>
      <c r="E168" s="58">
        <v>4802999.3744888892</v>
      </c>
    </row>
    <row r="169" spans="1:5" ht="14.4" x14ac:dyDescent="0.3">
      <c r="A169" s="180" t="s">
        <v>64</v>
      </c>
      <c r="B169" s="181">
        <v>4</v>
      </c>
      <c r="C169" s="17" t="s">
        <v>80</v>
      </c>
      <c r="D169" s="17" t="s">
        <v>80</v>
      </c>
      <c r="E169" s="58">
        <v>310455.14875555557</v>
      </c>
    </row>
    <row r="170" spans="1:5" ht="14.4" x14ac:dyDescent="0.3">
      <c r="A170" s="180" t="s">
        <v>64</v>
      </c>
      <c r="B170" s="181">
        <v>4</v>
      </c>
      <c r="C170" s="17" t="s">
        <v>136</v>
      </c>
      <c r="D170" s="17" t="s">
        <v>136</v>
      </c>
      <c r="E170" s="58">
        <v>88334.409288888884</v>
      </c>
    </row>
    <row r="171" spans="1:5" ht="14.4" x14ac:dyDescent="0.3">
      <c r="A171" s="203" t="s">
        <v>64</v>
      </c>
      <c r="B171" s="181">
        <v>4</v>
      </c>
      <c r="C171" s="17" t="s">
        <v>92</v>
      </c>
      <c r="D171" s="17" t="s">
        <v>92</v>
      </c>
      <c r="E171" s="58">
        <v>411528.9809777778</v>
      </c>
    </row>
    <row r="172" spans="1:5" ht="14.4" x14ac:dyDescent="0.3">
      <c r="A172" s="180" t="s">
        <v>74</v>
      </c>
      <c r="B172" s="181">
        <v>1</v>
      </c>
      <c r="C172" s="17" t="s">
        <v>65</v>
      </c>
      <c r="D172" s="17" t="s">
        <v>65</v>
      </c>
      <c r="E172" s="58">
        <v>16891.843111111109</v>
      </c>
    </row>
    <row r="173" spans="1:5" ht="14.4" x14ac:dyDescent="0.3">
      <c r="A173" s="180" t="s">
        <v>74</v>
      </c>
      <c r="B173" s="181">
        <v>1</v>
      </c>
      <c r="C173" s="17" t="s">
        <v>75</v>
      </c>
      <c r="D173" s="17" t="s">
        <v>75</v>
      </c>
      <c r="E173" s="58">
        <v>1378629.3595111112</v>
      </c>
    </row>
    <row r="174" spans="1:5" ht="14.4" x14ac:dyDescent="0.3">
      <c r="A174" s="180" t="s">
        <v>74</v>
      </c>
      <c r="B174" s="181">
        <v>1</v>
      </c>
      <c r="C174" s="17" t="s">
        <v>82</v>
      </c>
      <c r="D174" s="17" t="s">
        <v>82</v>
      </c>
      <c r="E174" s="58">
        <v>6246613.3244000003</v>
      </c>
    </row>
    <row r="175" spans="1:5" ht="14.4" x14ac:dyDescent="0.3">
      <c r="A175" s="180" t="s">
        <v>74</v>
      </c>
      <c r="B175" s="181">
        <v>1</v>
      </c>
      <c r="C175" s="17" t="s">
        <v>91</v>
      </c>
      <c r="D175" s="17" t="s">
        <v>91</v>
      </c>
      <c r="E175" s="58">
        <v>760683.0804888889</v>
      </c>
    </row>
    <row r="176" spans="1:5" ht="14.4" x14ac:dyDescent="0.3">
      <c r="A176" s="180" t="s">
        <v>74</v>
      </c>
      <c r="B176" s="181">
        <v>1</v>
      </c>
      <c r="C176" s="17" t="s">
        <v>95</v>
      </c>
      <c r="D176" s="17" t="s">
        <v>95</v>
      </c>
      <c r="E176" s="58">
        <v>5640.7038666666667</v>
      </c>
    </row>
    <row r="177" spans="1:5" ht="14.4" x14ac:dyDescent="0.3">
      <c r="A177" s="180" t="s">
        <v>74</v>
      </c>
      <c r="B177" s="181">
        <v>1</v>
      </c>
      <c r="C177" s="17" t="s">
        <v>99</v>
      </c>
      <c r="D177" s="17" t="s">
        <v>99</v>
      </c>
      <c r="E177" s="58">
        <v>26021.049155555556</v>
      </c>
    </row>
    <row r="178" spans="1:5" ht="14.4" x14ac:dyDescent="0.3">
      <c r="A178" s="180" t="s">
        <v>74</v>
      </c>
      <c r="B178" s="181">
        <v>1</v>
      </c>
      <c r="C178" s="17" t="s">
        <v>104</v>
      </c>
      <c r="D178" s="17" t="s">
        <v>104</v>
      </c>
      <c r="E178" s="58">
        <v>4493451.6284444444</v>
      </c>
    </row>
    <row r="179" spans="1:5" ht="14.4" x14ac:dyDescent="0.3">
      <c r="A179" s="180" t="s">
        <v>74</v>
      </c>
      <c r="B179" s="181">
        <v>1</v>
      </c>
      <c r="C179" s="17" t="s">
        <v>100</v>
      </c>
      <c r="D179" s="17" t="s">
        <v>100</v>
      </c>
      <c r="E179" s="58">
        <v>1321184.9386666666</v>
      </c>
    </row>
    <row r="180" spans="1:5" ht="14.4" x14ac:dyDescent="0.3">
      <c r="A180" s="180" t="s">
        <v>74</v>
      </c>
      <c r="B180" s="181">
        <v>1</v>
      </c>
      <c r="C180" s="17" t="s">
        <v>111</v>
      </c>
      <c r="D180" s="17" t="s">
        <v>111</v>
      </c>
      <c r="E180" s="58">
        <v>1926696.456888889</v>
      </c>
    </row>
    <row r="181" spans="1:5" ht="14.4" x14ac:dyDescent="0.3">
      <c r="A181" s="180" t="s">
        <v>74</v>
      </c>
      <c r="B181" s="181">
        <v>1</v>
      </c>
      <c r="C181" s="17" t="s">
        <v>113</v>
      </c>
      <c r="D181" s="17" t="s">
        <v>113</v>
      </c>
      <c r="E181" s="58">
        <v>1025888.0879111111</v>
      </c>
    </row>
    <row r="182" spans="1:5" ht="14.4" x14ac:dyDescent="0.3">
      <c r="A182" s="180" t="s">
        <v>74</v>
      </c>
      <c r="B182" s="181">
        <v>1</v>
      </c>
      <c r="C182" s="17" t="s">
        <v>117</v>
      </c>
      <c r="D182" s="17" t="s">
        <v>117</v>
      </c>
      <c r="E182" s="58">
        <v>199948.50173333334</v>
      </c>
    </row>
    <row r="183" spans="1:5" ht="14.4" x14ac:dyDescent="0.3">
      <c r="A183" s="180" t="s">
        <v>74</v>
      </c>
      <c r="B183" s="181">
        <v>1</v>
      </c>
      <c r="C183" s="17" t="s">
        <v>121</v>
      </c>
      <c r="D183" s="17" t="s">
        <v>121</v>
      </c>
      <c r="E183" s="58">
        <v>120586.94822222223</v>
      </c>
    </row>
    <row r="184" spans="1:5" ht="14.4" x14ac:dyDescent="0.3">
      <c r="A184" s="180" t="s">
        <v>74</v>
      </c>
      <c r="B184" s="181">
        <v>1</v>
      </c>
      <c r="C184" s="17" t="s">
        <v>116</v>
      </c>
      <c r="D184" s="17" t="s">
        <v>116</v>
      </c>
      <c r="E184" s="58">
        <v>1658381.0902222223</v>
      </c>
    </row>
    <row r="185" spans="1:5" ht="14.4" x14ac:dyDescent="0.3">
      <c r="A185" s="180" t="s">
        <v>74</v>
      </c>
      <c r="B185" s="181">
        <v>1</v>
      </c>
      <c r="C185" s="17" t="s">
        <v>61</v>
      </c>
      <c r="D185" s="17" t="s">
        <v>61</v>
      </c>
      <c r="E185" s="58">
        <v>9928390.9287555553</v>
      </c>
    </row>
    <row r="186" spans="1:5" ht="14.4" x14ac:dyDescent="0.3">
      <c r="A186" s="180" t="s">
        <v>74</v>
      </c>
      <c r="B186" s="181">
        <v>1</v>
      </c>
      <c r="C186" s="17" t="s">
        <v>94</v>
      </c>
      <c r="D186" s="17" t="s">
        <v>112</v>
      </c>
      <c r="E186" s="58">
        <v>357604.20360000001</v>
      </c>
    </row>
    <row r="187" spans="1:5" ht="14.4" x14ac:dyDescent="0.3">
      <c r="A187" s="180" t="s">
        <v>74</v>
      </c>
      <c r="B187" s="181">
        <v>1</v>
      </c>
      <c r="C187" s="17" t="s">
        <v>98</v>
      </c>
      <c r="D187" s="17" t="s">
        <v>112</v>
      </c>
      <c r="E187" s="58">
        <v>319564.13640000002</v>
      </c>
    </row>
    <row r="188" spans="1:5" ht="14.4" x14ac:dyDescent="0.3">
      <c r="A188" s="180" t="s">
        <v>74</v>
      </c>
      <c r="B188" s="181">
        <v>1</v>
      </c>
      <c r="C188" s="17" t="s">
        <v>125</v>
      </c>
      <c r="D188" s="17" t="s">
        <v>61</v>
      </c>
      <c r="E188" s="58">
        <v>76856.116844444448</v>
      </c>
    </row>
    <row r="189" spans="1:5" ht="14.4" x14ac:dyDescent="0.3">
      <c r="A189" s="180" t="s">
        <v>74</v>
      </c>
      <c r="B189" s="181">
        <v>1</v>
      </c>
      <c r="C189" s="17" t="s">
        <v>128</v>
      </c>
      <c r="D189" s="17" t="s">
        <v>128</v>
      </c>
      <c r="E189" s="58">
        <v>16535.802755555556</v>
      </c>
    </row>
    <row r="190" spans="1:5" ht="14.4" x14ac:dyDescent="0.3">
      <c r="A190" s="180" t="s">
        <v>74</v>
      </c>
      <c r="B190" s="181">
        <v>1</v>
      </c>
      <c r="C190" s="17" t="s">
        <v>102</v>
      </c>
      <c r="D190" s="17" t="s">
        <v>112</v>
      </c>
      <c r="E190" s="58">
        <v>449929.36466666666</v>
      </c>
    </row>
    <row r="191" spans="1:5" ht="14.4" x14ac:dyDescent="0.3">
      <c r="A191" s="180" t="s">
        <v>74</v>
      </c>
      <c r="B191" s="181">
        <v>1</v>
      </c>
      <c r="C191" s="17" t="s">
        <v>129</v>
      </c>
      <c r="D191" s="17" t="s">
        <v>129</v>
      </c>
      <c r="E191" s="58">
        <v>32693.295688888888</v>
      </c>
    </row>
    <row r="192" spans="1:5" ht="14.4" x14ac:dyDescent="0.3">
      <c r="A192" s="180" t="s">
        <v>74</v>
      </c>
      <c r="B192" s="181">
        <v>1</v>
      </c>
      <c r="C192" s="17" t="s">
        <v>131</v>
      </c>
      <c r="D192" s="17" t="s">
        <v>131</v>
      </c>
      <c r="E192" s="58">
        <v>142604.50599999999</v>
      </c>
    </row>
    <row r="193" spans="1:5" ht="14.4" x14ac:dyDescent="0.3">
      <c r="A193" s="180" t="s">
        <v>74</v>
      </c>
      <c r="B193" s="181">
        <v>1</v>
      </c>
      <c r="C193" s="17" t="s">
        <v>108</v>
      </c>
      <c r="D193" s="17" t="s">
        <v>112</v>
      </c>
      <c r="E193" s="58">
        <v>146920.92408888889</v>
      </c>
    </row>
    <row r="194" spans="1:5" ht="14.4" x14ac:dyDescent="0.3">
      <c r="A194" s="180" t="s">
        <v>74</v>
      </c>
      <c r="B194" s="181">
        <v>1</v>
      </c>
      <c r="C194" s="17" t="s">
        <v>130</v>
      </c>
      <c r="D194" s="17" t="s">
        <v>130</v>
      </c>
      <c r="E194" s="58">
        <v>248764.37626666666</v>
      </c>
    </row>
    <row r="195" spans="1:5" ht="14.4" x14ac:dyDescent="0.3">
      <c r="A195" s="180" t="s">
        <v>74</v>
      </c>
      <c r="B195" s="181">
        <v>1</v>
      </c>
      <c r="C195" s="17" t="s">
        <v>96</v>
      </c>
      <c r="D195" s="17" t="s">
        <v>96</v>
      </c>
      <c r="E195" s="58">
        <v>2167018.8979555555</v>
      </c>
    </row>
    <row r="196" spans="1:5" ht="14.4" x14ac:dyDescent="0.3">
      <c r="A196" s="180" t="s">
        <v>74</v>
      </c>
      <c r="B196" s="181">
        <v>1</v>
      </c>
      <c r="C196" s="17" t="s">
        <v>66</v>
      </c>
      <c r="D196" s="17" t="s">
        <v>66</v>
      </c>
      <c r="E196" s="58">
        <v>6764794.0843555555</v>
      </c>
    </row>
    <row r="197" spans="1:5" ht="14.4" x14ac:dyDescent="0.3">
      <c r="A197" s="180" t="s">
        <v>74</v>
      </c>
      <c r="B197" s="181">
        <v>1</v>
      </c>
      <c r="C197" s="17" t="s">
        <v>112</v>
      </c>
      <c r="D197" s="17" t="s">
        <v>112</v>
      </c>
      <c r="E197" s="58">
        <v>158839.18982222222</v>
      </c>
    </row>
    <row r="198" spans="1:5" ht="14.4" x14ac:dyDescent="0.3">
      <c r="A198" s="180" t="s">
        <v>74</v>
      </c>
      <c r="B198" s="181">
        <v>1</v>
      </c>
      <c r="C198" s="17" t="s">
        <v>138</v>
      </c>
      <c r="D198" s="17" t="s">
        <v>96</v>
      </c>
      <c r="E198" s="58">
        <v>11267.377777777778</v>
      </c>
    </row>
    <row r="199" spans="1:5" ht="14.4" x14ac:dyDescent="0.3">
      <c r="A199" s="180" t="s">
        <v>74</v>
      </c>
      <c r="B199" s="181">
        <v>1</v>
      </c>
      <c r="C199" s="17" t="s">
        <v>134</v>
      </c>
      <c r="D199" s="17" t="s">
        <v>134</v>
      </c>
      <c r="E199" s="58">
        <v>61551.532444444441</v>
      </c>
    </row>
    <row r="200" spans="1:5" ht="14.4" x14ac:dyDescent="0.3">
      <c r="A200" s="180" t="s">
        <v>74</v>
      </c>
      <c r="B200" s="181">
        <v>1</v>
      </c>
      <c r="C200" s="17" t="s">
        <v>127</v>
      </c>
      <c r="D200" s="17" t="s">
        <v>127</v>
      </c>
      <c r="E200" s="58">
        <v>676353.63017777773</v>
      </c>
    </row>
    <row r="201" spans="1:5" ht="14.4" x14ac:dyDescent="0.3">
      <c r="A201" s="180" t="s">
        <v>74</v>
      </c>
      <c r="B201" s="181">
        <v>1</v>
      </c>
      <c r="C201" s="17" t="s">
        <v>103</v>
      </c>
      <c r="D201" s="17" t="s">
        <v>103</v>
      </c>
      <c r="E201" s="58">
        <v>4059868.6968</v>
      </c>
    </row>
    <row r="202" spans="1:5" ht="14.4" x14ac:dyDescent="0.3">
      <c r="A202" s="180" t="s">
        <v>74</v>
      </c>
      <c r="B202" s="181">
        <v>1</v>
      </c>
      <c r="C202" s="17" t="s">
        <v>126</v>
      </c>
      <c r="D202" s="17" t="s">
        <v>126</v>
      </c>
      <c r="E202" s="58">
        <v>363685.67484444444</v>
      </c>
    </row>
    <row r="203" spans="1:5" ht="14.4" x14ac:dyDescent="0.3">
      <c r="A203" s="180" t="s">
        <v>74</v>
      </c>
      <c r="B203" s="181">
        <v>1</v>
      </c>
      <c r="C203" s="17" t="s">
        <v>137</v>
      </c>
      <c r="D203" s="17" t="s">
        <v>137</v>
      </c>
      <c r="E203" s="58">
        <v>17465.735422222224</v>
      </c>
    </row>
    <row r="204" spans="1:5" ht="14.4" x14ac:dyDescent="0.3">
      <c r="A204" s="180" t="s">
        <v>74</v>
      </c>
      <c r="B204" s="181">
        <v>1</v>
      </c>
      <c r="C204" s="17" t="s">
        <v>76</v>
      </c>
      <c r="D204" s="17" t="s">
        <v>76</v>
      </c>
      <c r="E204" s="58">
        <v>5228001.7514666663</v>
      </c>
    </row>
    <row r="205" spans="1:5" ht="14.4" x14ac:dyDescent="0.3">
      <c r="A205" s="180" t="s">
        <v>74</v>
      </c>
      <c r="B205" s="181">
        <v>1</v>
      </c>
      <c r="C205" s="17" t="s">
        <v>124</v>
      </c>
      <c r="D205" s="17" t="s">
        <v>124</v>
      </c>
      <c r="E205" s="58">
        <v>1104374.0392888889</v>
      </c>
    </row>
    <row r="206" spans="1:5" ht="14.4" x14ac:dyDescent="0.3">
      <c r="A206" s="180" t="s">
        <v>74</v>
      </c>
      <c r="B206" s="181">
        <v>1</v>
      </c>
      <c r="C206" s="17" t="s">
        <v>132</v>
      </c>
      <c r="D206" s="17" t="s">
        <v>132</v>
      </c>
      <c r="E206" s="58">
        <v>178412.78782222222</v>
      </c>
    </row>
    <row r="207" spans="1:5" ht="14.4" x14ac:dyDescent="0.3">
      <c r="A207" s="180" t="s">
        <v>74</v>
      </c>
      <c r="B207" s="181">
        <v>1</v>
      </c>
      <c r="C207" s="17" t="s">
        <v>85</v>
      </c>
      <c r="D207" s="17" t="s">
        <v>85</v>
      </c>
      <c r="E207" s="58">
        <v>4431069.3425777778</v>
      </c>
    </row>
    <row r="208" spans="1:5" ht="14.4" x14ac:dyDescent="0.3">
      <c r="A208" s="180" t="s">
        <v>74</v>
      </c>
      <c r="B208" s="181">
        <v>1</v>
      </c>
      <c r="C208" s="17" t="s">
        <v>80</v>
      </c>
      <c r="D208" s="17" t="s">
        <v>80</v>
      </c>
      <c r="E208" s="58">
        <v>10594553.588222222</v>
      </c>
    </row>
    <row r="209" spans="1:5" ht="14.4" x14ac:dyDescent="0.3">
      <c r="A209" s="180" t="s">
        <v>74</v>
      </c>
      <c r="B209" s="181">
        <v>1</v>
      </c>
      <c r="C209" s="17" t="s">
        <v>136</v>
      </c>
      <c r="D209" s="17" t="s">
        <v>136</v>
      </c>
      <c r="E209" s="58">
        <v>111302.26844444445</v>
      </c>
    </row>
    <row r="210" spans="1:5" ht="14.4" x14ac:dyDescent="0.3">
      <c r="A210" s="180" t="s">
        <v>74</v>
      </c>
      <c r="B210" s="181">
        <v>1</v>
      </c>
      <c r="C210" s="17" t="s">
        <v>92</v>
      </c>
      <c r="D210" s="17" t="s">
        <v>92</v>
      </c>
      <c r="E210" s="58">
        <v>372596.52995555557</v>
      </c>
    </row>
    <row r="211" spans="1:5" ht="14.4" x14ac:dyDescent="0.3">
      <c r="A211" s="180" t="s">
        <v>74</v>
      </c>
      <c r="B211" s="181">
        <v>1</v>
      </c>
      <c r="C211" s="17" t="s">
        <v>135</v>
      </c>
      <c r="D211" s="17" t="s">
        <v>135</v>
      </c>
      <c r="E211" s="58">
        <v>52762.341955555552</v>
      </c>
    </row>
    <row r="212" spans="1:5" ht="14.4" x14ac:dyDescent="0.3">
      <c r="A212" s="180" t="s">
        <v>74</v>
      </c>
      <c r="B212" s="181">
        <v>2</v>
      </c>
      <c r="C212" s="17" t="s">
        <v>65</v>
      </c>
      <c r="D212" s="17" t="s">
        <v>65</v>
      </c>
      <c r="E212" s="58">
        <v>15410.644444444444</v>
      </c>
    </row>
    <row r="213" spans="1:5" ht="14.4" x14ac:dyDescent="0.3">
      <c r="A213" s="180" t="s">
        <v>74</v>
      </c>
      <c r="B213" s="181">
        <v>2</v>
      </c>
      <c r="C213" s="17" t="s">
        <v>75</v>
      </c>
      <c r="D213" s="17" t="s">
        <v>75</v>
      </c>
      <c r="E213" s="58">
        <v>805400.63568888884</v>
      </c>
    </row>
    <row r="214" spans="1:5" ht="14.4" x14ac:dyDescent="0.3">
      <c r="A214" s="180" t="s">
        <v>74</v>
      </c>
      <c r="B214" s="181">
        <v>2</v>
      </c>
      <c r="C214" s="17" t="s">
        <v>78</v>
      </c>
      <c r="D214" s="17" t="s">
        <v>112</v>
      </c>
      <c r="E214" s="58">
        <v>9333.3333333333339</v>
      </c>
    </row>
    <row r="215" spans="1:5" ht="14.4" x14ac:dyDescent="0.3">
      <c r="A215" s="180" t="s">
        <v>74</v>
      </c>
      <c r="B215" s="181">
        <v>2</v>
      </c>
      <c r="C215" s="17" t="s">
        <v>82</v>
      </c>
      <c r="D215" s="17" t="s">
        <v>82</v>
      </c>
      <c r="E215" s="58">
        <v>4148956.8409777777</v>
      </c>
    </row>
    <row r="216" spans="1:5" ht="14.4" x14ac:dyDescent="0.3">
      <c r="A216" s="180" t="s">
        <v>74</v>
      </c>
      <c r="B216" s="181">
        <v>2</v>
      </c>
      <c r="C216" s="17" t="s">
        <v>91</v>
      </c>
      <c r="D216" s="17" t="s">
        <v>91</v>
      </c>
      <c r="E216" s="58">
        <v>279037.79706666665</v>
      </c>
    </row>
    <row r="217" spans="1:5" ht="14.4" x14ac:dyDescent="0.3">
      <c r="A217" s="180" t="s">
        <v>74</v>
      </c>
      <c r="B217" s="181">
        <v>2</v>
      </c>
      <c r="C217" s="17" t="s">
        <v>95</v>
      </c>
      <c r="D217" s="17" t="s">
        <v>95</v>
      </c>
      <c r="E217" s="58">
        <v>1762.6621333333333</v>
      </c>
    </row>
    <row r="218" spans="1:5" ht="14.4" x14ac:dyDescent="0.3">
      <c r="A218" s="180" t="s">
        <v>74</v>
      </c>
      <c r="B218" s="181">
        <v>2</v>
      </c>
      <c r="C218" s="17" t="s">
        <v>99</v>
      </c>
      <c r="D218" s="17" t="s">
        <v>99</v>
      </c>
      <c r="E218" s="58">
        <v>17779.927955555555</v>
      </c>
    </row>
    <row r="219" spans="1:5" ht="14.4" x14ac:dyDescent="0.3">
      <c r="A219" s="180" t="s">
        <v>74</v>
      </c>
      <c r="B219" s="181">
        <v>2</v>
      </c>
      <c r="C219" s="17" t="s">
        <v>104</v>
      </c>
      <c r="D219" s="17" t="s">
        <v>104</v>
      </c>
      <c r="E219" s="58">
        <v>3495156.9263111111</v>
      </c>
    </row>
    <row r="220" spans="1:5" ht="14.4" x14ac:dyDescent="0.3">
      <c r="A220" s="180" t="s">
        <v>74</v>
      </c>
      <c r="B220" s="181">
        <v>2</v>
      </c>
      <c r="C220" s="17" t="s">
        <v>100</v>
      </c>
      <c r="D220" s="17" t="s">
        <v>100</v>
      </c>
      <c r="E220" s="58">
        <v>865754.59728888888</v>
      </c>
    </row>
    <row r="221" spans="1:5" ht="14.4" x14ac:dyDescent="0.3">
      <c r="A221" s="180" t="s">
        <v>74</v>
      </c>
      <c r="B221" s="181">
        <v>2</v>
      </c>
      <c r="C221" s="17" t="s">
        <v>111</v>
      </c>
      <c r="D221" s="17" t="s">
        <v>111</v>
      </c>
      <c r="E221" s="58">
        <v>1372767.8846666666</v>
      </c>
    </row>
    <row r="222" spans="1:5" ht="14.4" x14ac:dyDescent="0.3">
      <c r="A222" s="180" t="s">
        <v>74</v>
      </c>
      <c r="B222" s="181">
        <v>2</v>
      </c>
      <c r="C222" s="17" t="s">
        <v>113</v>
      </c>
      <c r="D222" s="17" t="s">
        <v>113</v>
      </c>
      <c r="E222" s="58">
        <v>480178.86857777776</v>
      </c>
    </row>
    <row r="223" spans="1:5" ht="14.4" x14ac:dyDescent="0.3">
      <c r="A223" s="180" t="s">
        <v>74</v>
      </c>
      <c r="B223" s="181">
        <v>2</v>
      </c>
      <c r="C223" s="17" t="s">
        <v>117</v>
      </c>
      <c r="D223" s="17" t="s">
        <v>117</v>
      </c>
      <c r="E223" s="58">
        <v>103542.47248888889</v>
      </c>
    </row>
    <row r="224" spans="1:5" ht="14.4" x14ac:dyDescent="0.3">
      <c r="A224" s="180" t="s">
        <v>74</v>
      </c>
      <c r="B224" s="181">
        <v>2</v>
      </c>
      <c r="C224" s="17" t="s">
        <v>121</v>
      </c>
      <c r="D224" s="17" t="s">
        <v>121</v>
      </c>
      <c r="E224" s="58">
        <v>102310.70048888889</v>
      </c>
    </row>
    <row r="225" spans="1:5" ht="14.4" x14ac:dyDescent="0.3">
      <c r="A225" s="180" t="s">
        <v>74</v>
      </c>
      <c r="B225" s="181">
        <v>2</v>
      </c>
      <c r="C225" s="17" t="s">
        <v>116</v>
      </c>
      <c r="D225" s="17" t="s">
        <v>116</v>
      </c>
      <c r="E225" s="58">
        <v>801424.66159999999</v>
      </c>
    </row>
    <row r="226" spans="1:5" ht="14.4" x14ac:dyDescent="0.3">
      <c r="A226" s="180" t="s">
        <v>74</v>
      </c>
      <c r="B226" s="181">
        <v>2</v>
      </c>
      <c r="C226" s="17" t="s">
        <v>61</v>
      </c>
      <c r="D226" s="17" t="s">
        <v>61</v>
      </c>
      <c r="E226" s="58">
        <v>6711273.216222222</v>
      </c>
    </row>
    <row r="227" spans="1:5" ht="14.4" x14ac:dyDescent="0.3">
      <c r="A227" s="180" t="s">
        <v>74</v>
      </c>
      <c r="B227" s="181">
        <v>2</v>
      </c>
      <c r="C227" s="17" t="s">
        <v>98</v>
      </c>
      <c r="D227" s="17" t="s">
        <v>112</v>
      </c>
      <c r="E227" s="58">
        <v>143793.62160000001</v>
      </c>
    </row>
    <row r="228" spans="1:5" ht="14.4" x14ac:dyDescent="0.3">
      <c r="A228" s="180" t="s">
        <v>74</v>
      </c>
      <c r="B228" s="181">
        <v>2</v>
      </c>
      <c r="C228" s="17" t="s">
        <v>125</v>
      </c>
      <c r="D228" s="17" t="s">
        <v>61</v>
      </c>
      <c r="E228" s="58">
        <v>61112.229466666664</v>
      </c>
    </row>
    <row r="229" spans="1:5" ht="14.4" x14ac:dyDescent="0.3">
      <c r="A229" s="180" t="s">
        <v>74</v>
      </c>
      <c r="B229" s="181">
        <v>2</v>
      </c>
      <c r="C229" s="17" t="s">
        <v>128</v>
      </c>
      <c r="D229" s="17" t="s">
        <v>128</v>
      </c>
      <c r="E229" s="58">
        <v>8346.4740000000002</v>
      </c>
    </row>
    <row r="230" spans="1:5" ht="14.4" x14ac:dyDescent="0.3">
      <c r="A230" s="180" t="s">
        <v>74</v>
      </c>
      <c r="B230" s="181">
        <v>2</v>
      </c>
      <c r="C230" s="17" t="s">
        <v>102</v>
      </c>
      <c r="D230" s="17" t="s">
        <v>112</v>
      </c>
      <c r="E230" s="58">
        <v>376195.90519999998</v>
      </c>
    </row>
    <row r="231" spans="1:5" ht="14.4" x14ac:dyDescent="0.3">
      <c r="A231" s="180" t="s">
        <v>74</v>
      </c>
      <c r="B231" s="181">
        <v>2</v>
      </c>
      <c r="C231" s="17" t="s">
        <v>129</v>
      </c>
      <c r="D231" s="17" t="s">
        <v>129</v>
      </c>
      <c r="E231" s="58">
        <v>11467.546755555555</v>
      </c>
    </row>
    <row r="232" spans="1:5" ht="14.4" x14ac:dyDescent="0.3">
      <c r="A232" s="180" t="s">
        <v>74</v>
      </c>
      <c r="B232" s="181">
        <v>2</v>
      </c>
      <c r="C232" s="17" t="s">
        <v>131</v>
      </c>
      <c r="D232" s="17" t="s">
        <v>131</v>
      </c>
      <c r="E232" s="58">
        <v>139647.69355555557</v>
      </c>
    </row>
    <row r="233" spans="1:5" ht="14.4" x14ac:dyDescent="0.3">
      <c r="A233" s="180" t="s">
        <v>74</v>
      </c>
      <c r="B233" s="181">
        <v>2</v>
      </c>
      <c r="C233" s="17" t="s">
        <v>108</v>
      </c>
      <c r="D233" s="17" t="s">
        <v>112</v>
      </c>
      <c r="E233" s="58">
        <v>54620.262444444445</v>
      </c>
    </row>
    <row r="234" spans="1:5" ht="14.4" x14ac:dyDescent="0.3">
      <c r="A234" s="180" t="s">
        <v>74</v>
      </c>
      <c r="B234" s="181">
        <v>2</v>
      </c>
      <c r="C234" s="17" t="s">
        <v>130</v>
      </c>
      <c r="D234" s="17" t="s">
        <v>130</v>
      </c>
      <c r="E234" s="58">
        <v>237671.00986666666</v>
      </c>
    </row>
    <row r="235" spans="1:5" ht="14.4" x14ac:dyDescent="0.3">
      <c r="A235" s="180" t="s">
        <v>74</v>
      </c>
      <c r="B235" s="181">
        <v>2</v>
      </c>
      <c r="C235" s="17" t="s">
        <v>96</v>
      </c>
      <c r="D235" s="17" t="s">
        <v>96</v>
      </c>
      <c r="E235" s="58">
        <v>1484136.4735555556</v>
      </c>
    </row>
    <row r="236" spans="1:5" ht="14.4" x14ac:dyDescent="0.3">
      <c r="A236" s="180" t="s">
        <v>74</v>
      </c>
      <c r="B236" s="181">
        <v>2</v>
      </c>
      <c r="C236" s="17" t="s">
        <v>66</v>
      </c>
      <c r="D236" s="17" t="s">
        <v>66</v>
      </c>
      <c r="E236" s="58">
        <v>4481049.5390666667</v>
      </c>
    </row>
    <row r="237" spans="1:5" ht="14.4" x14ac:dyDescent="0.3">
      <c r="A237" s="180" t="s">
        <v>74</v>
      </c>
      <c r="B237" s="181">
        <v>2</v>
      </c>
      <c r="C237" s="17" t="s">
        <v>112</v>
      </c>
      <c r="D237" s="17" t="s">
        <v>112</v>
      </c>
      <c r="E237" s="58">
        <v>102217.26084444445</v>
      </c>
    </row>
    <row r="238" spans="1:5" ht="14.4" x14ac:dyDescent="0.3">
      <c r="A238" s="180" t="s">
        <v>74</v>
      </c>
      <c r="B238" s="181">
        <v>2</v>
      </c>
      <c r="C238" s="17" t="s">
        <v>138</v>
      </c>
      <c r="D238" s="17" t="s">
        <v>96</v>
      </c>
      <c r="E238" s="58">
        <v>93134.818444444449</v>
      </c>
    </row>
    <row r="239" spans="1:5" ht="14.4" x14ac:dyDescent="0.3">
      <c r="A239" s="180" t="s">
        <v>74</v>
      </c>
      <c r="B239" s="181">
        <v>2</v>
      </c>
      <c r="C239" s="17" t="s">
        <v>134</v>
      </c>
      <c r="D239" s="17" t="s">
        <v>134</v>
      </c>
      <c r="E239" s="58">
        <v>96655.647822222221</v>
      </c>
    </row>
    <row r="240" spans="1:5" ht="14.4" x14ac:dyDescent="0.3">
      <c r="A240" s="180" t="s">
        <v>74</v>
      </c>
      <c r="B240" s="181">
        <v>2</v>
      </c>
      <c r="C240" s="17" t="s">
        <v>127</v>
      </c>
      <c r="D240" s="17" t="s">
        <v>127</v>
      </c>
      <c r="E240" s="58">
        <v>472795.25719999999</v>
      </c>
    </row>
    <row r="241" spans="1:5" ht="14.4" x14ac:dyDescent="0.3">
      <c r="A241" s="180" t="s">
        <v>74</v>
      </c>
      <c r="B241" s="181">
        <v>2</v>
      </c>
      <c r="C241" s="17" t="s">
        <v>103</v>
      </c>
      <c r="D241" s="17" t="s">
        <v>103</v>
      </c>
      <c r="E241" s="58">
        <v>3399307.4561777776</v>
      </c>
    </row>
    <row r="242" spans="1:5" ht="14.4" x14ac:dyDescent="0.3">
      <c r="A242" s="180" t="s">
        <v>74</v>
      </c>
      <c r="B242" s="181">
        <v>2</v>
      </c>
      <c r="C242" s="17" t="s">
        <v>126</v>
      </c>
      <c r="D242" s="17" t="s">
        <v>126</v>
      </c>
      <c r="E242" s="58">
        <v>284768.50751111109</v>
      </c>
    </row>
    <row r="243" spans="1:5" ht="14.4" x14ac:dyDescent="0.3">
      <c r="A243" s="180" t="s">
        <v>74</v>
      </c>
      <c r="B243" s="181">
        <v>2</v>
      </c>
      <c r="C243" s="17" t="s">
        <v>137</v>
      </c>
      <c r="D243" s="17" t="s">
        <v>137</v>
      </c>
      <c r="E243" s="58">
        <v>97340.105777777775</v>
      </c>
    </row>
    <row r="244" spans="1:5" ht="14.4" x14ac:dyDescent="0.3">
      <c r="A244" s="180" t="s">
        <v>74</v>
      </c>
      <c r="B244" s="181">
        <v>2</v>
      </c>
      <c r="C244" s="17" t="s">
        <v>76</v>
      </c>
      <c r="D244" s="17" t="s">
        <v>76</v>
      </c>
      <c r="E244" s="58">
        <v>4207326.499466667</v>
      </c>
    </row>
    <row r="245" spans="1:5" ht="14.4" x14ac:dyDescent="0.3">
      <c r="A245" s="180" t="s">
        <v>74</v>
      </c>
      <c r="B245" s="181">
        <v>2</v>
      </c>
      <c r="C245" s="17" t="s">
        <v>124</v>
      </c>
      <c r="D245" s="17" t="s">
        <v>124</v>
      </c>
      <c r="E245" s="58">
        <v>1233378.5492888889</v>
      </c>
    </row>
    <row r="246" spans="1:5" ht="14.4" x14ac:dyDescent="0.3">
      <c r="A246" s="180" t="s">
        <v>74</v>
      </c>
      <c r="B246" s="181">
        <v>2</v>
      </c>
      <c r="C246" s="17" t="s">
        <v>132</v>
      </c>
      <c r="D246" s="17" t="s">
        <v>132</v>
      </c>
      <c r="E246" s="58">
        <v>149537.58617777779</v>
      </c>
    </row>
    <row r="247" spans="1:5" ht="14.4" x14ac:dyDescent="0.3">
      <c r="A247" s="180" t="s">
        <v>74</v>
      </c>
      <c r="B247" s="181">
        <v>2</v>
      </c>
      <c r="C247" s="17" t="s">
        <v>85</v>
      </c>
      <c r="D247" s="17" t="s">
        <v>85</v>
      </c>
      <c r="E247" s="58">
        <v>3243288.9278666666</v>
      </c>
    </row>
    <row r="248" spans="1:5" ht="14.4" x14ac:dyDescent="0.3">
      <c r="A248" s="180" t="s">
        <v>74</v>
      </c>
      <c r="B248" s="181">
        <v>2</v>
      </c>
      <c r="C248" s="17" t="s">
        <v>80</v>
      </c>
      <c r="D248" s="17" t="s">
        <v>80</v>
      </c>
      <c r="E248" s="58">
        <v>9156856.9817777779</v>
      </c>
    </row>
    <row r="249" spans="1:5" ht="14.4" x14ac:dyDescent="0.3">
      <c r="A249" s="180" t="s">
        <v>74</v>
      </c>
      <c r="B249" s="181">
        <v>2</v>
      </c>
      <c r="C249" s="17" t="s">
        <v>136</v>
      </c>
      <c r="D249" s="17" t="s">
        <v>136</v>
      </c>
      <c r="E249" s="58">
        <v>33039.557111111113</v>
      </c>
    </row>
    <row r="250" spans="1:5" ht="14.4" x14ac:dyDescent="0.3">
      <c r="A250" s="180" t="s">
        <v>74</v>
      </c>
      <c r="B250" s="181">
        <v>2</v>
      </c>
      <c r="C250" s="17" t="s">
        <v>92</v>
      </c>
      <c r="D250" s="17" t="s">
        <v>92</v>
      </c>
      <c r="E250" s="58">
        <v>231581.7055111111</v>
      </c>
    </row>
    <row r="251" spans="1:5" ht="14.4" x14ac:dyDescent="0.3">
      <c r="A251" s="180" t="s">
        <v>74</v>
      </c>
      <c r="B251" s="181">
        <v>2</v>
      </c>
      <c r="C251" s="17" t="s">
        <v>135</v>
      </c>
      <c r="D251" s="17" t="s">
        <v>135</v>
      </c>
      <c r="E251" s="58">
        <v>66289.716888888885</v>
      </c>
    </row>
    <row r="252" spans="1:5" ht="14.4" x14ac:dyDescent="0.3">
      <c r="A252" s="180" t="s">
        <v>74</v>
      </c>
      <c r="B252" s="181">
        <v>3</v>
      </c>
      <c r="C252" s="17" t="s">
        <v>65</v>
      </c>
      <c r="D252" s="17" t="s">
        <v>65</v>
      </c>
      <c r="E252" s="58">
        <v>33912.369822222223</v>
      </c>
    </row>
    <row r="253" spans="1:5" ht="14.4" x14ac:dyDescent="0.3">
      <c r="A253" s="180" t="s">
        <v>74</v>
      </c>
      <c r="B253" s="181">
        <v>3</v>
      </c>
      <c r="C253" s="17" t="s">
        <v>75</v>
      </c>
      <c r="D253" s="17" t="s">
        <v>75</v>
      </c>
      <c r="E253" s="58">
        <v>1437577.2836888889</v>
      </c>
    </row>
    <row r="254" spans="1:5" ht="14.4" x14ac:dyDescent="0.3">
      <c r="A254" s="180" t="s">
        <v>74</v>
      </c>
      <c r="B254" s="181">
        <v>3</v>
      </c>
      <c r="C254" s="17" t="s">
        <v>78</v>
      </c>
      <c r="D254" s="17" t="s">
        <v>112</v>
      </c>
      <c r="E254" s="58">
        <v>26755.555555555555</v>
      </c>
    </row>
    <row r="255" spans="1:5" ht="14.4" x14ac:dyDescent="0.3">
      <c r="A255" s="180" t="s">
        <v>74</v>
      </c>
      <c r="B255" s="181">
        <v>3</v>
      </c>
      <c r="C255" s="17" t="s">
        <v>82</v>
      </c>
      <c r="D255" s="17" t="s">
        <v>82</v>
      </c>
      <c r="E255" s="58">
        <v>7262895.4546222221</v>
      </c>
    </row>
    <row r="256" spans="1:5" ht="14.4" x14ac:dyDescent="0.3">
      <c r="A256" s="180" t="s">
        <v>74</v>
      </c>
      <c r="B256" s="181">
        <v>3</v>
      </c>
      <c r="C256" s="17" t="s">
        <v>91</v>
      </c>
      <c r="D256" s="17" t="s">
        <v>91</v>
      </c>
      <c r="E256" s="58">
        <v>1040339.7532</v>
      </c>
    </row>
    <row r="257" spans="1:5" ht="14.4" x14ac:dyDescent="0.3">
      <c r="A257" s="180" t="s">
        <v>74</v>
      </c>
      <c r="B257" s="181">
        <v>3</v>
      </c>
      <c r="C257" s="17" t="s">
        <v>95</v>
      </c>
      <c r="D257" s="17" t="s">
        <v>95</v>
      </c>
      <c r="E257" s="58">
        <v>29156.209511111112</v>
      </c>
    </row>
    <row r="258" spans="1:5" ht="14.4" x14ac:dyDescent="0.3">
      <c r="A258" s="180" t="s">
        <v>74</v>
      </c>
      <c r="B258" s="181">
        <v>3</v>
      </c>
      <c r="C258" s="17" t="s">
        <v>99</v>
      </c>
      <c r="D258" s="17" t="s">
        <v>99</v>
      </c>
      <c r="E258" s="58">
        <v>215952.4531111111</v>
      </c>
    </row>
    <row r="259" spans="1:5" ht="14.4" x14ac:dyDescent="0.3">
      <c r="A259" s="180" t="s">
        <v>74</v>
      </c>
      <c r="B259" s="181">
        <v>3</v>
      </c>
      <c r="C259" s="17" t="s">
        <v>104</v>
      </c>
      <c r="D259" s="17" t="s">
        <v>104</v>
      </c>
      <c r="E259" s="58">
        <v>4603359.9008888891</v>
      </c>
    </row>
    <row r="260" spans="1:5" ht="14.4" x14ac:dyDescent="0.3">
      <c r="A260" s="180" t="s">
        <v>74</v>
      </c>
      <c r="B260" s="181">
        <v>3</v>
      </c>
      <c r="C260" s="17" t="s">
        <v>100</v>
      </c>
      <c r="D260" s="17" t="s">
        <v>100</v>
      </c>
      <c r="E260" s="58">
        <v>2103030.3691111109</v>
      </c>
    </row>
    <row r="261" spans="1:5" ht="14.4" x14ac:dyDescent="0.3">
      <c r="A261" s="180" t="s">
        <v>74</v>
      </c>
      <c r="B261" s="181">
        <v>3</v>
      </c>
      <c r="C261" s="17" t="s">
        <v>111</v>
      </c>
      <c r="D261" s="17" t="s">
        <v>111</v>
      </c>
      <c r="E261" s="58">
        <v>2000157.0486666667</v>
      </c>
    </row>
    <row r="262" spans="1:5" ht="14.4" x14ac:dyDescent="0.3">
      <c r="A262" s="180" t="s">
        <v>74</v>
      </c>
      <c r="B262" s="181">
        <v>3</v>
      </c>
      <c r="C262" s="17" t="s">
        <v>113</v>
      </c>
      <c r="D262" s="17" t="s">
        <v>113</v>
      </c>
      <c r="E262" s="58">
        <v>1063963.3062222223</v>
      </c>
    </row>
    <row r="263" spans="1:5" ht="14.4" x14ac:dyDescent="0.3">
      <c r="A263" s="180" t="s">
        <v>74</v>
      </c>
      <c r="B263" s="181">
        <v>3</v>
      </c>
      <c r="C263" s="17" t="s">
        <v>117</v>
      </c>
      <c r="D263" s="17" t="s">
        <v>117</v>
      </c>
      <c r="E263" s="58">
        <v>122459.66808888889</v>
      </c>
    </row>
    <row r="264" spans="1:5" ht="14.4" x14ac:dyDescent="0.3">
      <c r="A264" s="180" t="s">
        <v>74</v>
      </c>
      <c r="B264" s="181">
        <v>3</v>
      </c>
      <c r="C264" s="17" t="s">
        <v>90</v>
      </c>
      <c r="D264" s="17" t="s">
        <v>90</v>
      </c>
      <c r="E264" s="58">
        <v>171.50479999999999</v>
      </c>
    </row>
    <row r="265" spans="1:5" ht="14.4" x14ac:dyDescent="0.3">
      <c r="A265" s="180" t="s">
        <v>74</v>
      </c>
      <c r="B265" s="181">
        <v>3</v>
      </c>
      <c r="C265" s="17" t="s">
        <v>121</v>
      </c>
      <c r="D265" s="17" t="s">
        <v>121</v>
      </c>
      <c r="E265" s="58">
        <v>162670.51848888889</v>
      </c>
    </row>
    <row r="266" spans="1:5" ht="14.4" x14ac:dyDescent="0.3">
      <c r="A266" s="180" t="s">
        <v>74</v>
      </c>
      <c r="B266" s="181">
        <v>3</v>
      </c>
      <c r="C266" s="17" t="s">
        <v>116</v>
      </c>
      <c r="D266" s="17" t="s">
        <v>116</v>
      </c>
      <c r="E266" s="58">
        <v>1446316.6825333333</v>
      </c>
    </row>
    <row r="267" spans="1:5" ht="14.4" x14ac:dyDescent="0.3">
      <c r="A267" s="180" t="s">
        <v>74</v>
      </c>
      <c r="B267" s="181">
        <v>3</v>
      </c>
      <c r="C267" s="17" t="s">
        <v>61</v>
      </c>
      <c r="D267" s="17" t="s">
        <v>61</v>
      </c>
      <c r="E267" s="58">
        <v>11269507.188044444</v>
      </c>
    </row>
    <row r="268" spans="1:5" ht="14.4" x14ac:dyDescent="0.3">
      <c r="A268" s="180" t="s">
        <v>74</v>
      </c>
      <c r="B268" s="181">
        <v>3</v>
      </c>
      <c r="C268" s="17" t="s">
        <v>98</v>
      </c>
      <c r="D268" s="17" t="s">
        <v>112</v>
      </c>
      <c r="E268" s="58">
        <v>497797.36875555554</v>
      </c>
    </row>
    <row r="269" spans="1:5" ht="14.4" x14ac:dyDescent="0.3">
      <c r="A269" s="180" t="s">
        <v>74</v>
      </c>
      <c r="B269" s="181">
        <v>3</v>
      </c>
      <c r="C269" s="17" t="s">
        <v>125</v>
      </c>
      <c r="D269" s="17" t="s">
        <v>61</v>
      </c>
      <c r="E269" s="58">
        <v>111247.19004444445</v>
      </c>
    </row>
    <row r="270" spans="1:5" ht="14.4" x14ac:dyDescent="0.3">
      <c r="A270" s="180" t="s">
        <v>74</v>
      </c>
      <c r="B270" s="181">
        <v>3</v>
      </c>
      <c r="C270" s="17" t="s">
        <v>128</v>
      </c>
      <c r="D270" s="17" t="s">
        <v>128</v>
      </c>
      <c r="E270" s="58">
        <v>21358.326755555554</v>
      </c>
    </row>
    <row r="271" spans="1:5" ht="14.4" x14ac:dyDescent="0.3">
      <c r="A271" s="180" t="s">
        <v>74</v>
      </c>
      <c r="B271" s="181">
        <v>3</v>
      </c>
      <c r="C271" s="17" t="s">
        <v>102</v>
      </c>
      <c r="D271" s="17" t="s">
        <v>112</v>
      </c>
      <c r="E271" s="58">
        <v>689132.87573333329</v>
      </c>
    </row>
    <row r="272" spans="1:5" ht="14.4" x14ac:dyDescent="0.3">
      <c r="A272" s="180" t="s">
        <v>74</v>
      </c>
      <c r="B272" s="181">
        <v>3</v>
      </c>
      <c r="C272" s="17" t="s">
        <v>129</v>
      </c>
      <c r="D272" s="17" t="s">
        <v>129</v>
      </c>
      <c r="E272" s="58">
        <v>30465.245200000001</v>
      </c>
    </row>
    <row r="273" spans="1:5" ht="14.4" x14ac:dyDescent="0.3">
      <c r="A273" s="180" t="s">
        <v>74</v>
      </c>
      <c r="B273" s="181">
        <v>3</v>
      </c>
      <c r="C273" s="17" t="s">
        <v>131</v>
      </c>
      <c r="D273" s="17" t="s">
        <v>131</v>
      </c>
      <c r="E273" s="58">
        <v>243267.50431111112</v>
      </c>
    </row>
    <row r="274" spans="1:5" ht="14.4" x14ac:dyDescent="0.3">
      <c r="A274" s="180" t="s">
        <v>74</v>
      </c>
      <c r="B274" s="181">
        <v>3</v>
      </c>
      <c r="C274" s="17" t="s">
        <v>108</v>
      </c>
      <c r="D274" s="17" t="s">
        <v>112</v>
      </c>
      <c r="E274" s="58">
        <v>132133.81839999999</v>
      </c>
    </row>
    <row r="275" spans="1:5" ht="14.4" x14ac:dyDescent="0.3">
      <c r="A275" s="180" t="s">
        <v>74</v>
      </c>
      <c r="B275" s="181">
        <v>3</v>
      </c>
      <c r="C275" s="17" t="s">
        <v>130</v>
      </c>
      <c r="D275" s="17" t="s">
        <v>130</v>
      </c>
      <c r="E275" s="58">
        <v>424711.86902222224</v>
      </c>
    </row>
    <row r="276" spans="1:5" ht="14.4" x14ac:dyDescent="0.3">
      <c r="A276" s="180" t="s">
        <v>74</v>
      </c>
      <c r="B276" s="181">
        <v>3</v>
      </c>
      <c r="C276" s="17" t="s">
        <v>133</v>
      </c>
      <c r="D276" s="17" t="s">
        <v>133</v>
      </c>
      <c r="E276" s="58">
        <v>30.476266666666668</v>
      </c>
    </row>
    <row r="277" spans="1:5" ht="14.4" x14ac:dyDescent="0.3">
      <c r="A277" s="180" t="s">
        <v>74</v>
      </c>
      <c r="B277" s="181">
        <v>3</v>
      </c>
      <c r="C277" s="17" t="s">
        <v>96</v>
      </c>
      <c r="D277" s="17" t="s">
        <v>96</v>
      </c>
      <c r="E277" s="58">
        <v>4335008.8085777778</v>
      </c>
    </row>
    <row r="278" spans="1:5" ht="14.4" x14ac:dyDescent="0.3">
      <c r="A278" s="180" t="s">
        <v>74</v>
      </c>
      <c r="B278" s="181">
        <v>3</v>
      </c>
      <c r="C278" s="17" t="s">
        <v>66</v>
      </c>
      <c r="D278" s="17" t="s">
        <v>66</v>
      </c>
      <c r="E278" s="58">
        <v>8271860.2717777779</v>
      </c>
    </row>
    <row r="279" spans="1:5" ht="14.4" x14ac:dyDescent="0.3">
      <c r="A279" s="180" t="s">
        <v>74</v>
      </c>
      <c r="B279" s="181">
        <v>3</v>
      </c>
      <c r="C279" s="17" t="s">
        <v>112</v>
      </c>
      <c r="D279" s="17" t="s">
        <v>112</v>
      </c>
      <c r="E279" s="58">
        <v>346030.10075555556</v>
      </c>
    </row>
    <row r="280" spans="1:5" ht="14.4" x14ac:dyDescent="0.3">
      <c r="A280" s="180" t="s">
        <v>74</v>
      </c>
      <c r="B280" s="181">
        <v>3</v>
      </c>
      <c r="C280" s="17" t="s">
        <v>138</v>
      </c>
      <c r="D280" s="17" t="s">
        <v>96</v>
      </c>
      <c r="E280" s="58">
        <v>34260.358977777774</v>
      </c>
    </row>
    <row r="281" spans="1:5" ht="14.4" x14ac:dyDescent="0.3">
      <c r="A281" s="180" t="s">
        <v>74</v>
      </c>
      <c r="B281" s="181">
        <v>3</v>
      </c>
      <c r="C281" s="17" t="s">
        <v>134</v>
      </c>
      <c r="D281" s="17" t="s">
        <v>134</v>
      </c>
      <c r="E281" s="58">
        <v>146832.13426666666</v>
      </c>
    </row>
    <row r="282" spans="1:5" ht="14.4" x14ac:dyDescent="0.3">
      <c r="A282" s="180" t="s">
        <v>74</v>
      </c>
      <c r="B282" s="181">
        <v>3</v>
      </c>
      <c r="C282" s="17" t="s">
        <v>127</v>
      </c>
      <c r="D282" s="17" t="s">
        <v>127</v>
      </c>
      <c r="E282" s="58">
        <v>917125.11053333338</v>
      </c>
    </row>
    <row r="283" spans="1:5" ht="14.4" x14ac:dyDescent="0.3">
      <c r="A283" s="180" t="s">
        <v>74</v>
      </c>
      <c r="B283" s="181">
        <v>3</v>
      </c>
      <c r="C283" s="17" t="s">
        <v>103</v>
      </c>
      <c r="D283" s="17" t="s">
        <v>103</v>
      </c>
      <c r="E283" s="58">
        <v>4880525.3816</v>
      </c>
    </row>
    <row r="284" spans="1:5" ht="14.4" x14ac:dyDescent="0.3">
      <c r="A284" s="180" t="s">
        <v>74</v>
      </c>
      <c r="B284" s="181">
        <v>3</v>
      </c>
      <c r="C284" s="17" t="s">
        <v>126</v>
      </c>
      <c r="D284" s="17" t="s">
        <v>126</v>
      </c>
      <c r="E284" s="58">
        <v>639019.18466666667</v>
      </c>
    </row>
    <row r="285" spans="1:5" ht="14.4" x14ac:dyDescent="0.3">
      <c r="A285" s="180" t="s">
        <v>74</v>
      </c>
      <c r="B285" s="181">
        <v>3</v>
      </c>
      <c r="C285" s="17" t="s">
        <v>137</v>
      </c>
      <c r="D285" s="17" t="s">
        <v>137</v>
      </c>
      <c r="E285" s="58">
        <v>95909.756577777778</v>
      </c>
    </row>
    <row r="286" spans="1:5" ht="14.4" x14ac:dyDescent="0.3">
      <c r="A286" s="180" t="s">
        <v>74</v>
      </c>
      <c r="B286" s="181">
        <v>3</v>
      </c>
      <c r="C286" s="17" t="s">
        <v>76</v>
      </c>
      <c r="D286" s="17" t="s">
        <v>76</v>
      </c>
      <c r="E286" s="58">
        <v>6681695.3952000001</v>
      </c>
    </row>
    <row r="287" spans="1:5" ht="14.4" x14ac:dyDescent="0.3">
      <c r="A287" s="180" t="s">
        <v>74</v>
      </c>
      <c r="B287" s="181">
        <v>3</v>
      </c>
      <c r="C287" s="17" t="s">
        <v>124</v>
      </c>
      <c r="D287" s="17" t="s">
        <v>124</v>
      </c>
      <c r="E287" s="58">
        <v>1069719.6599555556</v>
      </c>
    </row>
    <row r="288" spans="1:5" ht="14.4" x14ac:dyDescent="0.3">
      <c r="A288" s="180" t="s">
        <v>74</v>
      </c>
      <c r="B288" s="181">
        <v>3</v>
      </c>
      <c r="C288" s="17" t="s">
        <v>132</v>
      </c>
      <c r="D288" s="17" t="s">
        <v>132</v>
      </c>
      <c r="E288" s="58">
        <v>268815.76324444445</v>
      </c>
    </row>
    <row r="289" spans="1:5" ht="14.4" x14ac:dyDescent="0.3">
      <c r="A289" s="180" t="s">
        <v>74</v>
      </c>
      <c r="B289" s="181">
        <v>3</v>
      </c>
      <c r="C289" s="17" t="s">
        <v>85</v>
      </c>
      <c r="D289" s="17" t="s">
        <v>85</v>
      </c>
      <c r="E289" s="58">
        <v>5019945.7888444448</v>
      </c>
    </row>
    <row r="290" spans="1:5" ht="14.4" x14ac:dyDescent="0.3">
      <c r="A290" s="180" t="s">
        <v>74</v>
      </c>
      <c r="B290" s="181">
        <v>3</v>
      </c>
      <c r="C290" s="17" t="s">
        <v>80</v>
      </c>
      <c r="D290" s="17" t="s">
        <v>80</v>
      </c>
      <c r="E290" s="58">
        <v>11444363.976622222</v>
      </c>
    </row>
    <row r="291" spans="1:5" ht="14.4" x14ac:dyDescent="0.3">
      <c r="A291" s="180" t="s">
        <v>74</v>
      </c>
      <c r="B291" s="181">
        <v>3</v>
      </c>
      <c r="C291" s="17" t="s">
        <v>136</v>
      </c>
      <c r="D291" s="17" t="s">
        <v>136</v>
      </c>
      <c r="E291" s="58">
        <v>111068.1388</v>
      </c>
    </row>
    <row r="292" spans="1:5" ht="14.4" x14ac:dyDescent="0.3">
      <c r="A292" s="180" t="s">
        <v>74</v>
      </c>
      <c r="B292" s="181">
        <v>3</v>
      </c>
      <c r="C292" s="17" t="s">
        <v>92</v>
      </c>
      <c r="D292" s="17" t="s">
        <v>92</v>
      </c>
      <c r="E292" s="58">
        <v>493853.32546666666</v>
      </c>
    </row>
    <row r="293" spans="1:5" ht="14.4" x14ac:dyDescent="0.3">
      <c r="A293" s="180" t="s">
        <v>74</v>
      </c>
      <c r="B293" s="181">
        <v>3</v>
      </c>
      <c r="C293" s="17" t="s">
        <v>135</v>
      </c>
      <c r="D293" s="17" t="s">
        <v>135</v>
      </c>
      <c r="E293" s="58">
        <v>86348.532844444446</v>
      </c>
    </row>
    <row r="294" spans="1:5" ht="14.4" x14ac:dyDescent="0.3">
      <c r="A294" s="180" t="s">
        <v>74</v>
      </c>
      <c r="B294" s="181">
        <v>4</v>
      </c>
      <c r="C294" s="17" t="s">
        <v>65</v>
      </c>
      <c r="D294" s="17" t="s">
        <v>65</v>
      </c>
      <c r="E294" s="58">
        <v>-396.96253333333334</v>
      </c>
    </row>
    <row r="295" spans="1:5" ht="14.4" x14ac:dyDescent="0.3">
      <c r="A295" s="180" t="s">
        <v>74</v>
      </c>
      <c r="B295" s="181">
        <v>4</v>
      </c>
      <c r="C295" s="17" t="s">
        <v>75</v>
      </c>
      <c r="D295" s="17" t="s">
        <v>75</v>
      </c>
      <c r="E295" s="58">
        <v>2077450.1401777777</v>
      </c>
    </row>
    <row r="296" spans="1:5" ht="14.4" x14ac:dyDescent="0.3">
      <c r="A296" s="180" t="s">
        <v>74</v>
      </c>
      <c r="B296" s="181">
        <v>4</v>
      </c>
      <c r="C296" s="17" t="s">
        <v>78</v>
      </c>
      <c r="D296" s="17" t="s">
        <v>112</v>
      </c>
      <c r="E296" s="58">
        <v>4822.2222222222226</v>
      </c>
    </row>
    <row r="297" spans="1:5" ht="14.4" x14ac:dyDescent="0.3">
      <c r="A297" s="180" t="s">
        <v>74</v>
      </c>
      <c r="B297" s="181">
        <v>4</v>
      </c>
      <c r="C297" s="17" t="s">
        <v>82</v>
      </c>
      <c r="D297" s="17" t="s">
        <v>82</v>
      </c>
      <c r="E297" s="58">
        <v>7142177.4373777779</v>
      </c>
    </row>
    <row r="298" spans="1:5" ht="14.4" x14ac:dyDescent="0.3">
      <c r="A298" s="180" t="s">
        <v>74</v>
      </c>
      <c r="B298" s="181">
        <v>4</v>
      </c>
      <c r="C298" s="17" t="s">
        <v>91</v>
      </c>
      <c r="D298" s="17" t="s">
        <v>91</v>
      </c>
      <c r="E298" s="58">
        <v>800466.28506666666</v>
      </c>
    </row>
    <row r="299" spans="1:5" ht="14.4" x14ac:dyDescent="0.3">
      <c r="A299" s="180" t="s">
        <v>74</v>
      </c>
      <c r="B299" s="181">
        <v>4</v>
      </c>
      <c r="C299" s="17" t="s">
        <v>95</v>
      </c>
      <c r="D299" s="17" t="s">
        <v>95</v>
      </c>
      <c r="E299" s="58">
        <v>42719.649066666665</v>
      </c>
    </row>
    <row r="300" spans="1:5" ht="14.4" x14ac:dyDescent="0.3">
      <c r="A300" s="180" t="s">
        <v>74</v>
      </c>
      <c r="B300" s="181">
        <v>4</v>
      </c>
      <c r="C300" s="17" t="s">
        <v>99</v>
      </c>
      <c r="D300" s="17" t="s">
        <v>99</v>
      </c>
      <c r="E300" s="58">
        <v>139746.51697777779</v>
      </c>
    </row>
    <row r="301" spans="1:5" ht="14.4" x14ac:dyDescent="0.3">
      <c r="A301" s="180" t="s">
        <v>74</v>
      </c>
      <c r="B301" s="181">
        <v>4</v>
      </c>
      <c r="C301" s="17" t="s">
        <v>104</v>
      </c>
      <c r="D301" s="17" t="s">
        <v>104</v>
      </c>
      <c r="E301" s="58">
        <v>3999985.0564000001</v>
      </c>
    </row>
    <row r="302" spans="1:5" ht="14.4" x14ac:dyDescent="0.3">
      <c r="A302" s="180" t="s">
        <v>74</v>
      </c>
      <c r="B302" s="181">
        <v>4</v>
      </c>
      <c r="C302" s="17" t="s">
        <v>100</v>
      </c>
      <c r="D302" s="17" t="s">
        <v>100</v>
      </c>
      <c r="E302" s="58">
        <v>1651383.6476444444</v>
      </c>
    </row>
    <row r="303" spans="1:5" ht="14.4" x14ac:dyDescent="0.3">
      <c r="A303" s="180" t="s">
        <v>74</v>
      </c>
      <c r="B303" s="181">
        <v>4</v>
      </c>
      <c r="C303" s="17" t="s">
        <v>111</v>
      </c>
      <c r="D303" s="17" t="s">
        <v>111</v>
      </c>
      <c r="E303" s="58">
        <v>1590971.6457777778</v>
      </c>
    </row>
    <row r="304" spans="1:5" ht="14.4" x14ac:dyDescent="0.3">
      <c r="A304" s="180" t="s">
        <v>74</v>
      </c>
      <c r="B304" s="181">
        <v>4</v>
      </c>
      <c r="C304" s="17" t="s">
        <v>113</v>
      </c>
      <c r="D304" s="17" t="s">
        <v>113</v>
      </c>
      <c r="E304" s="58">
        <v>1047532.2872</v>
      </c>
    </row>
    <row r="305" spans="1:5" ht="14.4" x14ac:dyDescent="0.3">
      <c r="A305" s="180" t="s">
        <v>74</v>
      </c>
      <c r="B305" s="181">
        <v>4</v>
      </c>
      <c r="C305" s="17" t="s">
        <v>117</v>
      </c>
      <c r="D305" s="17" t="s">
        <v>117</v>
      </c>
      <c r="E305" s="58">
        <v>147809.18151111112</v>
      </c>
    </row>
    <row r="306" spans="1:5" ht="14.4" x14ac:dyDescent="0.3">
      <c r="A306" s="180" t="s">
        <v>74</v>
      </c>
      <c r="B306" s="181">
        <v>4</v>
      </c>
      <c r="C306" s="17" t="s">
        <v>121</v>
      </c>
      <c r="D306" s="17" t="s">
        <v>121</v>
      </c>
      <c r="E306" s="58">
        <v>177024.49893333332</v>
      </c>
    </row>
    <row r="307" spans="1:5" ht="14.4" x14ac:dyDescent="0.3">
      <c r="A307" s="180" t="s">
        <v>74</v>
      </c>
      <c r="B307" s="181">
        <v>4</v>
      </c>
      <c r="C307" s="17" t="s">
        <v>116</v>
      </c>
      <c r="D307" s="17" t="s">
        <v>116</v>
      </c>
      <c r="E307" s="58">
        <v>1693639.5612444445</v>
      </c>
    </row>
    <row r="308" spans="1:5" ht="14.4" x14ac:dyDescent="0.3">
      <c r="A308" s="180" t="s">
        <v>74</v>
      </c>
      <c r="B308" s="181">
        <v>4</v>
      </c>
      <c r="C308" s="17" t="s">
        <v>61</v>
      </c>
      <c r="D308" s="17" t="s">
        <v>61</v>
      </c>
      <c r="E308" s="58">
        <v>9011741.5362222213</v>
      </c>
    </row>
    <row r="309" spans="1:5" ht="14.4" x14ac:dyDescent="0.3">
      <c r="A309" s="180" t="s">
        <v>74</v>
      </c>
      <c r="B309" s="181">
        <v>4</v>
      </c>
      <c r="C309" s="17" t="s">
        <v>98</v>
      </c>
      <c r="D309" s="17" t="s">
        <v>112</v>
      </c>
      <c r="E309" s="58">
        <v>427265.54942222225</v>
      </c>
    </row>
    <row r="310" spans="1:5" ht="14.4" x14ac:dyDescent="0.3">
      <c r="A310" s="180" t="s">
        <v>74</v>
      </c>
      <c r="B310" s="181">
        <v>4</v>
      </c>
      <c r="C310" s="17" t="s">
        <v>125</v>
      </c>
      <c r="D310" s="17" t="s">
        <v>61</v>
      </c>
      <c r="E310" s="58">
        <v>40825.105333333333</v>
      </c>
    </row>
    <row r="311" spans="1:5" ht="14.4" x14ac:dyDescent="0.3">
      <c r="A311" s="180" t="s">
        <v>74</v>
      </c>
      <c r="B311" s="181">
        <v>4</v>
      </c>
      <c r="C311" s="17" t="s">
        <v>128</v>
      </c>
      <c r="D311" s="17" t="s">
        <v>128</v>
      </c>
      <c r="E311" s="58">
        <v>36471.606222222224</v>
      </c>
    </row>
    <row r="312" spans="1:5" ht="14.4" x14ac:dyDescent="0.3">
      <c r="A312" s="180" t="s">
        <v>74</v>
      </c>
      <c r="B312" s="181">
        <v>4</v>
      </c>
      <c r="C312" s="17" t="s">
        <v>102</v>
      </c>
      <c r="D312" s="17" t="s">
        <v>112</v>
      </c>
      <c r="E312" s="58">
        <v>663220.39911111107</v>
      </c>
    </row>
    <row r="313" spans="1:5" ht="14.4" x14ac:dyDescent="0.3">
      <c r="A313" s="180" t="s">
        <v>74</v>
      </c>
      <c r="B313" s="181">
        <v>4</v>
      </c>
      <c r="C313" s="17" t="s">
        <v>106</v>
      </c>
      <c r="D313" s="17" t="s">
        <v>112</v>
      </c>
      <c r="E313" s="58">
        <v>75.556311111111114</v>
      </c>
    </row>
    <row r="314" spans="1:5" ht="14.4" x14ac:dyDescent="0.3">
      <c r="A314" s="180" t="s">
        <v>74</v>
      </c>
      <c r="B314" s="181">
        <v>4</v>
      </c>
      <c r="C314" s="17" t="s">
        <v>129</v>
      </c>
      <c r="D314" s="17" t="s">
        <v>129</v>
      </c>
      <c r="E314" s="58">
        <v>32446.686222222223</v>
      </c>
    </row>
    <row r="315" spans="1:5" ht="14.4" x14ac:dyDescent="0.3">
      <c r="A315" s="180" t="s">
        <v>74</v>
      </c>
      <c r="B315" s="181">
        <v>4</v>
      </c>
      <c r="C315" s="17" t="s">
        <v>131</v>
      </c>
      <c r="D315" s="17" t="s">
        <v>131</v>
      </c>
      <c r="E315" s="58">
        <v>207172.73511111111</v>
      </c>
    </row>
    <row r="316" spans="1:5" ht="14.4" x14ac:dyDescent="0.3">
      <c r="A316" s="180" t="s">
        <v>74</v>
      </c>
      <c r="B316" s="181">
        <v>4</v>
      </c>
      <c r="C316" s="17" t="s">
        <v>108</v>
      </c>
      <c r="D316" s="17" t="s">
        <v>112</v>
      </c>
      <c r="E316" s="58">
        <v>133129.19577777779</v>
      </c>
    </row>
    <row r="317" spans="1:5" ht="14.4" x14ac:dyDescent="0.3">
      <c r="A317" s="180" t="s">
        <v>74</v>
      </c>
      <c r="B317" s="181">
        <v>4</v>
      </c>
      <c r="C317" s="17" t="s">
        <v>130</v>
      </c>
      <c r="D317" s="17" t="s">
        <v>130</v>
      </c>
      <c r="E317" s="58">
        <v>309378.91191111109</v>
      </c>
    </row>
    <row r="318" spans="1:5" ht="14.4" x14ac:dyDescent="0.3">
      <c r="A318" s="180" t="s">
        <v>74</v>
      </c>
      <c r="B318" s="181">
        <v>4</v>
      </c>
      <c r="C318" s="17" t="s">
        <v>96</v>
      </c>
      <c r="D318" s="17" t="s">
        <v>96</v>
      </c>
      <c r="E318" s="58">
        <v>2599472.0209777779</v>
      </c>
    </row>
    <row r="319" spans="1:5" ht="14.4" x14ac:dyDescent="0.3">
      <c r="A319" s="180" t="s">
        <v>74</v>
      </c>
      <c r="B319" s="181">
        <v>4</v>
      </c>
      <c r="C319" s="17" t="s">
        <v>66</v>
      </c>
      <c r="D319" s="17" t="s">
        <v>66</v>
      </c>
      <c r="E319" s="58">
        <v>6511980.4776444444</v>
      </c>
    </row>
    <row r="320" spans="1:5" ht="14.4" x14ac:dyDescent="0.3">
      <c r="A320" s="180" t="s">
        <v>74</v>
      </c>
      <c r="B320" s="181">
        <v>4</v>
      </c>
      <c r="C320" s="17" t="s">
        <v>112</v>
      </c>
      <c r="D320" s="17" t="s">
        <v>112</v>
      </c>
      <c r="E320" s="58">
        <v>142687.73244444444</v>
      </c>
    </row>
    <row r="321" spans="1:5" ht="14.4" x14ac:dyDescent="0.3">
      <c r="A321" s="180" t="s">
        <v>74</v>
      </c>
      <c r="B321" s="181">
        <v>4</v>
      </c>
      <c r="C321" s="17" t="s">
        <v>138</v>
      </c>
      <c r="D321" s="17" t="s">
        <v>96</v>
      </c>
      <c r="E321" s="58">
        <v>10473.340444444444</v>
      </c>
    </row>
    <row r="322" spans="1:5" ht="14.4" x14ac:dyDescent="0.3">
      <c r="A322" s="180" t="s">
        <v>74</v>
      </c>
      <c r="B322" s="181">
        <v>4</v>
      </c>
      <c r="C322" s="17" t="s">
        <v>134</v>
      </c>
      <c r="D322" s="17" t="s">
        <v>134</v>
      </c>
      <c r="E322" s="58">
        <v>104359.3152</v>
      </c>
    </row>
    <row r="323" spans="1:5" ht="14.4" x14ac:dyDescent="0.3">
      <c r="A323" s="180" t="s">
        <v>74</v>
      </c>
      <c r="B323" s="181">
        <v>4</v>
      </c>
      <c r="C323" s="17" t="s">
        <v>127</v>
      </c>
      <c r="D323" s="17" t="s">
        <v>127</v>
      </c>
      <c r="E323" s="58">
        <v>542462.23791111109</v>
      </c>
    </row>
    <row r="324" spans="1:5" ht="14.4" x14ac:dyDescent="0.3">
      <c r="A324" s="180" t="s">
        <v>74</v>
      </c>
      <c r="B324" s="181">
        <v>4</v>
      </c>
      <c r="C324" s="17" t="s">
        <v>103</v>
      </c>
      <c r="D324" s="17" t="s">
        <v>103</v>
      </c>
      <c r="E324" s="58">
        <v>4229809.2776888888</v>
      </c>
    </row>
    <row r="325" spans="1:5" ht="14.4" x14ac:dyDescent="0.3">
      <c r="A325" s="180" t="s">
        <v>74</v>
      </c>
      <c r="B325" s="181">
        <v>4</v>
      </c>
      <c r="C325" s="17" t="s">
        <v>126</v>
      </c>
      <c r="D325" s="17" t="s">
        <v>126</v>
      </c>
      <c r="E325" s="58">
        <v>638825.79493333329</v>
      </c>
    </row>
    <row r="326" spans="1:5" ht="14.4" x14ac:dyDescent="0.3">
      <c r="A326" s="180" t="s">
        <v>74</v>
      </c>
      <c r="B326" s="181">
        <v>4</v>
      </c>
      <c r="C326" s="17" t="s">
        <v>76</v>
      </c>
      <c r="D326" s="17" t="s">
        <v>76</v>
      </c>
      <c r="E326" s="58">
        <v>6587506.2242222223</v>
      </c>
    </row>
    <row r="327" spans="1:5" ht="14.4" x14ac:dyDescent="0.3">
      <c r="A327" s="180" t="s">
        <v>74</v>
      </c>
      <c r="B327" s="181">
        <v>4</v>
      </c>
      <c r="C327" s="17" t="s">
        <v>124</v>
      </c>
      <c r="D327" s="17" t="s">
        <v>124</v>
      </c>
      <c r="E327" s="58">
        <v>1347923.2176444444</v>
      </c>
    </row>
    <row r="328" spans="1:5" ht="14.4" x14ac:dyDescent="0.3">
      <c r="A328" s="180" t="s">
        <v>74</v>
      </c>
      <c r="B328" s="181">
        <v>4</v>
      </c>
      <c r="C328" s="17" t="s">
        <v>132</v>
      </c>
      <c r="D328" s="17" t="s">
        <v>132</v>
      </c>
      <c r="E328" s="58">
        <v>199935.56324444443</v>
      </c>
    </row>
    <row r="329" spans="1:5" ht="14.4" x14ac:dyDescent="0.3">
      <c r="A329" s="180" t="s">
        <v>74</v>
      </c>
      <c r="B329" s="181">
        <v>4</v>
      </c>
      <c r="C329" s="17" t="s">
        <v>85</v>
      </c>
      <c r="D329" s="17" t="s">
        <v>85</v>
      </c>
      <c r="E329" s="58">
        <v>4659586.8193777781</v>
      </c>
    </row>
    <row r="330" spans="1:5" ht="14.4" x14ac:dyDescent="0.3">
      <c r="A330" s="180" t="s">
        <v>74</v>
      </c>
      <c r="B330" s="181">
        <v>4</v>
      </c>
      <c r="C330" s="17" t="s">
        <v>80</v>
      </c>
      <c r="D330" s="17" t="s">
        <v>80</v>
      </c>
      <c r="E330" s="58">
        <v>10729756.167644445</v>
      </c>
    </row>
    <row r="331" spans="1:5" ht="14.4" x14ac:dyDescent="0.3">
      <c r="A331" s="180" t="s">
        <v>74</v>
      </c>
      <c r="B331" s="181">
        <v>4</v>
      </c>
      <c r="C331" s="17" t="s">
        <v>136</v>
      </c>
      <c r="D331" s="17" t="s">
        <v>136</v>
      </c>
      <c r="E331" s="58">
        <v>87351.867911111112</v>
      </c>
    </row>
    <row r="332" spans="1:5" ht="14.4" x14ac:dyDescent="0.3">
      <c r="A332" s="180" t="s">
        <v>74</v>
      </c>
      <c r="B332" s="181">
        <v>4</v>
      </c>
      <c r="C332" s="17" t="s">
        <v>92</v>
      </c>
      <c r="D332" s="17" t="s">
        <v>92</v>
      </c>
      <c r="E332" s="58">
        <v>302480.14266666665</v>
      </c>
    </row>
    <row r="333" spans="1:5" ht="14.4" x14ac:dyDescent="0.3">
      <c r="A333" s="203" t="s">
        <v>74</v>
      </c>
      <c r="B333" s="181">
        <v>4</v>
      </c>
      <c r="C333" s="17" t="s">
        <v>135</v>
      </c>
      <c r="D333" s="17" t="s">
        <v>135</v>
      </c>
      <c r="E333" s="58">
        <v>105910.86719999999</v>
      </c>
    </row>
    <row r="334" spans="1:5" ht="14.4" x14ac:dyDescent="0.3">
      <c r="A334" s="180"/>
      <c r="B334" s="181"/>
      <c r="E334" s="58"/>
    </row>
    <row r="335" spans="1:5" ht="14.4" x14ac:dyDescent="0.3">
      <c r="A335" s="180"/>
      <c r="B335" s="181"/>
      <c r="E335" s="58"/>
    </row>
    <row r="336" spans="1:5" ht="14.4" x14ac:dyDescent="0.3">
      <c r="A336" s="180"/>
      <c r="B336" s="181"/>
      <c r="E336" s="58"/>
    </row>
    <row r="337" spans="1:5" ht="14.4" x14ac:dyDescent="0.3">
      <c r="A337" s="180"/>
      <c r="B337" s="181"/>
      <c r="E337" s="58"/>
    </row>
    <row r="338" spans="1:5" ht="14.4" x14ac:dyDescent="0.3">
      <c r="A338" s="180"/>
      <c r="B338" s="181"/>
      <c r="E338" s="58"/>
    </row>
    <row r="339" spans="1:5" ht="14.4" x14ac:dyDescent="0.3">
      <c r="A339" s="180"/>
      <c r="B339" s="181"/>
      <c r="E339" s="58"/>
    </row>
    <row r="340" spans="1:5" ht="14.4" x14ac:dyDescent="0.3">
      <c r="A340" s="180"/>
      <c r="B340" s="181"/>
      <c r="E340" s="58"/>
    </row>
    <row r="341" spans="1:5" ht="14.4" x14ac:dyDescent="0.3">
      <c r="A341" s="180"/>
      <c r="B341" s="181"/>
      <c r="E341" s="58"/>
    </row>
    <row r="342" spans="1:5" ht="14.4" x14ac:dyDescent="0.3">
      <c r="A342" s="180"/>
      <c r="B342" s="181"/>
      <c r="E342" s="58"/>
    </row>
    <row r="343" spans="1:5" ht="14.4" x14ac:dyDescent="0.3">
      <c r="A343" s="180"/>
      <c r="B343" s="181"/>
      <c r="E343" s="58"/>
    </row>
    <row r="344" spans="1:5" ht="14.4" x14ac:dyDescent="0.3">
      <c r="A344" s="180"/>
      <c r="B344" s="181"/>
      <c r="E344" s="58"/>
    </row>
    <row r="345" spans="1:5" ht="14.4" x14ac:dyDescent="0.3">
      <c r="A345" s="180"/>
      <c r="B345" s="181"/>
      <c r="E345" s="58"/>
    </row>
    <row r="346" spans="1:5" ht="14.4" x14ac:dyDescent="0.3">
      <c r="A346" s="180"/>
      <c r="B346" s="181"/>
      <c r="E346" s="58"/>
    </row>
    <row r="347" spans="1:5" ht="14.4" x14ac:dyDescent="0.3">
      <c r="A347" s="180"/>
      <c r="B347" s="181"/>
      <c r="E347" s="58"/>
    </row>
    <row r="348" spans="1:5" ht="14.4" x14ac:dyDescent="0.3">
      <c r="A348" s="180"/>
      <c r="B348" s="181"/>
      <c r="E348" s="58"/>
    </row>
    <row r="349" spans="1:5" ht="14.4" x14ac:dyDescent="0.3">
      <c r="A349" s="180"/>
      <c r="B349" s="181"/>
      <c r="E349" s="58"/>
    </row>
    <row r="350" spans="1:5" ht="14.4" x14ac:dyDescent="0.3">
      <c r="A350" s="180"/>
      <c r="B350" s="181"/>
      <c r="E350" s="58"/>
    </row>
    <row r="351" spans="1:5" ht="14.4" x14ac:dyDescent="0.3">
      <c r="A351" s="180"/>
      <c r="B351" s="181"/>
      <c r="E351" s="58"/>
    </row>
    <row r="352" spans="1:5" ht="14.4" x14ac:dyDescent="0.3">
      <c r="A352" s="180"/>
      <c r="B352" s="181"/>
      <c r="E352" s="58"/>
    </row>
    <row r="353" spans="1:5" ht="14.4" x14ac:dyDescent="0.3">
      <c r="A353" s="180"/>
      <c r="B353" s="181"/>
      <c r="E353" s="58"/>
    </row>
    <row r="354" spans="1:5" ht="14.4" x14ac:dyDescent="0.3">
      <c r="A354" s="180"/>
      <c r="B354" s="181"/>
      <c r="E354" s="58"/>
    </row>
    <row r="355" spans="1:5" ht="14.4" x14ac:dyDescent="0.3">
      <c r="A355" s="180"/>
      <c r="B355" s="181"/>
      <c r="E355" s="58"/>
    </row>
    <row r="356" spans="1:5" ht="14.4" x14ac:dyDescent="0.3">
      <c r="A356" s="180"/>
      <c r="B356" s="181"/>
      <c r="E356" s="58"/>
    </row>
    <row r="357" spans="1:5" ht="14.4" x14ac:dyDescent="0.3">
      <c r="A357" s="180"/>
      <c r="B357" s="181"/>
      <c r="E357" s="58"/>
    </row>
    <row r="358" spans="1:5" ht="14.4" x14ac:dyDescent="0.3">
      <c r="A358" s="180"/>
      <c r="B358" s="181"/>
      <c r="E358" s="58"/>
    </row>
    <row r="359" spans="1:5" ht="14.4" x14ac:dyDescent="0.3">
      <c r="A359" s="180"/>
      <c r="B359" s="181"/>
      <c r="E359" s="58"/>
    </row>
    <row r="360" spans="1:5" ht="14.4" x14ac:dyDescent="0.3">
      <c r="A360" s="180"/>
      <c r="B360" s="181"/>
      <c r="E360" s="58"/>
    </row>
    <row r="361" spans="1:5" ht="14.4" x14ac:dyDescent="0.3">
      <c r="A361" s="180"/>
      <c r="B361" s="181"/>
      <c r="E361" s="58"/>
    </row>
    <row r="362" spans="1:5" ht="14.4" x14ac:dyDescent="0.3">
      <c r="A362" s="180"/>
      <c r="B362" s="181"/>
      <c r="E362" s="58"/>
    </row>
    <row r="363" spans="1:5" ht="14.4" x14ac:dyDescent="0.3">
      <c r="A363" s="180"/>
      <c r="B363" s="181"/>
      <c r="E363" s="58"/>
    </row>
    <row r="364" spans="1:5" ht="14.4" x14ac:dyDescent="0.3">
      <c r="A364" s="180"/>
      <c r="B364" s="181"/>
      <c r="E364" s="58"/>
    </row>
    <row r="365" spans="1:5" ht="14.4" x14ac:dyDescent="0.3">
      <c r="A365" s="180"/>
      <c r="B365" s="181"/>
      <c r="E365" s="58"/>
    </row>
    <row r="366" spans="1:5" ht="14.4" x14ac:dyDescent="0.3">
      <c r="A366" s="180"/>
      <c r="B366" s="181"/>
      <c r="E366" s="58"/>
    </row>
    <row r="367" spans="1:5" ht="14.4" x14ac:dyDescent="0.3">
      <c r="A367" s="180"/>
      <c r="B367" s="181"/>
      <c r="E367" s="58"/>
    </row>
    <row r="368" spans="1:5" ht="14.4" x14ac:dyDescent="0.3">
      <c r="A368" s="180"/>
      <c r="B368" s="181"/>
      <c r="E368" s="58"/>
    </row>
    <row r="369" spans="1:5" ht="14.4" x14ac:dyDescent="0.3">
      <c r="A369" s="180"/>
      <c r="B369" s="181"/>
      <c r="E369" s="58"/>
    </row>
    <row r="370" spans="1:5" ht="14.4" x14ac:dyDescent="0.3">
      <c r="A370" s="180"/>
      <c r="B370" s="181"/>
      <c r="E370" s="58"/>
    </row>
    <row r="371" spans="1:5" ht="14.4" x14ac:dyDescent="0.3">
      <c r="A371" s="180"/>
      <c r="B371" s="181"/>
      <c r="E371" s="58"/>
    </row>
    <row r="372" spans="1:5" ht="14.4" x14ac:dyDescent="0.3">
      <c r="A372" s="180"/>
      <c r="B372" s="181"/>
      <c r="E372" s="58"/>
    </row>
    <row r="373" spans="1:5" ht="14.4" x14ac:dyDescent="0.3">
      <c r="A373" s="180"/>
      <c r="B373" s="181"/>
      <c r="E373" s="58"/>
    </row>
    <row r="374" spans="1:5" ht="14.4" x14ac:dyDescent="0.3">
      <c r="A374" s="180"/>
      <c r="B374" s="181"/>
      <c r="E374" s="58"/>
    </row>
    <row r="375" spans="1:5" ht="14.4" x14ac:dyDescent="0.3">
      <c r="A375" s="180"/>
      <c r="B375" s="181"/>
      <c r="E375" s="58"/>
    </row>
    <row r="376" spans="1:5" ht="14.4" x14ac:dyDescent="0.3">
      <c r="A376" s="180"/>
      <c r="B376" s="181"/>
      <c r="E376" s="58"/>
    </row>
    <row r="377" spans="1:5" ht="14.4" x14ac:dyDescent="0.3">
      <c r="A377" s="180"/>
      <c r="B377" s="181"/>
      <c r="E377" s="58"/>
    </row>
    <row r="378" spans="1:5" ht="14.4" x14ac:dyDescent="0.3">
      <c r="A378" s="180"/>
      <c r="B378" s="181"/>
      <c r="E378" s="58"/>
    </row>
    <row r="379" spans="1:5" ht="14.4" x14ac:dyDescent="0.3">
      <c r="A379" s="180"/>
      <c r="B379" s="181"/>
      <c r="E379" s="58"/>
    </row>
    <row r="380" spans="1:5" ht="14.4" x14ac:dyDescent="0.3">
      <c r="A380" s="180"/>
      <c r="B380" s="181"/>
      <c r="E380" s="58"/>
    </row>
    <row r="381" spans="1:5" ht="14.4" x14ac:dyDescent="0.3">
      <c r="A381" s="180"/>
      <c r="B381" s="181"/>
      <c r="E381" s="58"/>
    </row>
    <row r="382" spans="1:5" ht="14.4" x14ac:dyDescent="0.3">
      <c r="A382" s="180"/>
      <c r="B382" s="181"/>
      <c r="E382" s="58"/>
    </row>
    <row r="383" spans="1:5" ht="14.4" x14ac:dyDescent="0.3">
      <c r="A383" s="180"/>
      <c r="B383" s="181"/>
      <c r="E383" s="58"/>
    </row>
    <row r="384" spans="1:5" ht="14.4" x14ac:dyDescent="0.3">
      <c r="A384" s="180"/>
      <c r="B384" s="181"/>
      <c r="E384" s="58"/>
    </row>
    <row r="385" spans="1:5" ht="14.4" x14ac:dyDescent="0.3">
      <c r="A385" s="180"/>
      <c r="B385" s="181"/>
      <c r="E385" s="58"/>
    </row>
    <row r="386" spans="1:5" ht="14.4" x14ac:dyDescent="0.3">
      <c r="A386" s="180"/>
      <c r="B386" s="181"/>
      <c r="E386" s="58"/>
    </row>
    <row r="387" spans="1:5" ht="14.4" x14ac:dyDescent="0.3">
      <c r="A387" s="180"/>
      <c r="B387" s="181"/>
      <c r="E387" s="58"/>
    </row>
    <row r="388" spans="1:5" ht="14.4" x14ac:dyDescent="0.3">
      <c r="A388" s="180"/>
      <c r="B388" s="181"/>
      <c r="E388" s="58"/>
    </row>
    <row r="389" spans="1:5" ht="14.4" x14ac:dyDescent="0.3">
      <c r="A389" s="180"/>
      <c r="B389" s="181"/>
      <c r="E389" s="58"/>
    </row>
    <row r="390" spans="1:5" ht="14.4" x14ac:dyDescent="0.3">
      <c r="A390" s="180"/>
      <c r="B390" s="181"/>
      <c r="E390" s="58"/>
    </row>
    <row r="391" spans="1:5" ht="14.4" x14ac:dyDescent="0.3">
      <c r="A391" s="180"/>
      <c r="B391" s="181"/>
      <c r="E391" s="58"/>
    </row>
    <row r="392" spans="1:5" ht="14.4" x14ac:dyDescent="0.3">
      <c r="A392" s="180"/>
      <c r="B392" s="181"/>
      <c r="E392" s="58"/>
    </row>
    <row r="393" spans="1:5" ht="14.4" x14ac:dyDescent="0.3">
      <c r="A393" s="180"/>
      <c r="B393" s="181"/>
      <c r="E393" s="58"/>
    </row>
    <row r="394" spans="1:5" ht="14.4" x14ac:dyDescent="0.3">
      <c r="A394" s="180"/>
      <c r="B394" s="181"/>
      <c r="E394" s="58"/>
    </row>
    <row r="395" spans="1:5" ht="14.4" x14ac:dyDescent="0.3">
      <c r="A395" s="180"/>
      <c r="B395" s="181"/>
      <c r="E395" s="58"/>
    </row>
    <row r="396" spans="1:5" ht="14.4" x14ac:dyDescent="0.3">
      <c r="A396" s="180"/>
      <c r="B396" s="181"/>
      <c r="E396" s="58"/>
    </row>
    <row r="397" spans="1:5" ht="14.4" x14ac:dyDescent="0.3">
      <c r="A397" s="180"/>
      <c r="B397" s="181"/>
      <c r="E397" s="58"/>
    </row>
    <row r="398" spans="1:5" ht="14.4" x14ac:dyDescent="0.3">
      <c r="A398" s="180"/>
      <c r="B398" s="181"/>
      <c r="E398" s="58"/>
    </row>
    <row r="399" spans="1:5" ht="14.4" x14ac:dyDescent="0.3">
      <c r="A399" s="180"/>
      <c r="B399" s="181"/>
      <c r="E399" s="58"/>
    </row>
    <row r="400" spans="1:5" ht="14.4" x14ac:dyDescent="0.3">
      <c r="A400" s="180"/>
      <c r="B400" s="181"/>
      <c r="E400" s="58"/>
    </row>
    <row r="401" spans="1:5" ht="14.4" x14ac:dyDescent="0.3">
      <c r="A401" s="180"/>
      <c r="B401" s="181"/>
      <c r="E401" s="58"/>
    </row>
    <row r="402" spans="1:5" ht="14.4" x14ac:dyDescent="0.3">
      <c r="A402" s="180"/>
      <c r="B402" s="181"/>
      <c r="E402" s="58"/>
    </row>
    <row r="403" spans="1:5" ht="14.4" x14ac:dyDescent="0.3">
      <c r="A403" s="180"/>
      <c r="B403" s="181"/>
      <c r="E403" s="58"/>
    </row>
    <row r="404" spans="1:5" ht="14.4" x14ac:dyDescent="0.3">
      <c r="A404" s="180"/>
      <c r="B404" s="181"/>
      <c r="E404" s="58"/>
    </row>
    <row r="405" spans="1:5" ht="14.4" x14ac:dyDescent="0.3">
      <c r="A405" s="180"/>
      <c r="B405" s="181"/>
      <c r="E405" s="58"/>
    </row>
    <row r="406" spans="1:5" ht="14.4" x14ac:dyDescent="0.3">
      <c r="A406" s="180"/>
      <c r="B406" s="181"/>
      <c r="E406" s="58"/>
    </row>
    <row r="407" spans="1:5" ht="14.4" x14ac:dyDescent="0.3">
      <c r="A407" s="180"/>
      <c r="B407" s="181"/>
      <c r="E407" s="58"/>
    </row>
    <row r="408" spans="1:5" ht="14.4" x14ac:dyDescent="0.3">
      <c r="A408" s="180"/>
      <c r="B408" s="181"/>
      <c r="E408" s="58"/>
    </row>
    <row r="409" spans="1:5" ht="14.4" x14ac:dyDescent="0.3">
      <c r="A409" s="180"/>
      <c r="B409" s="181"/>
      <c r="E409" s="58"/>
    </row>
    <row r="410" spans="1:5" ht="14.4" x14ac:dyDescent="0.3">
      <c r="A410" s="180"/>
      <c r="B410" s="181"/>
      <c r="E410" s="58"/>
    </row>
    <row r="411" spans="1:5" ht="14.4" x14ac:dyDescent="0.3">
      <c r="A411" s="180"/>
      <c r="B411" s="181"/>
      <c r="E411" s="58"/>
    </row>
    <row r="412" spans="1:5" ht="14.4" x14ac:dyDescent="0.3">
      <c r="A412" s="180"/>
      <c r="B412" s="181"/>
      <c r="E412" s="58"/>
    </row>
    <row r="413" spans="1:5" ht="14.4" x14ac:dyDescent="0.3">
      <c r="A413" s="180"/>
      <c r="B413" s="181"/>
      <c r="E413" s="58"/>
    </row>
    <row r="414" spans="1:5" ht="14.4" x14ac:dyDescent="0.3">
      <c r="A414" s="180"/>
      <c r="B414" s="181"/>
      <c r="E414" s="58"/>
    </row>
    <row r="415" spans="1:5" ht="14.4" x14ac:dyDescent="0.3">
      <c r="A415" s="180"/>
      <c r="B415" s="181"/>
      <c r="E415" s="58"/>
    </row>
    <row r="416" spans="1:5" ht="14.4" x14ac:dyDescent="0.3">
      <c r="A416" s="180"/>
      <c r="B416" s="181"/>
      <c r="E416" s="58"/>
    </row>
    <row r="417" spans="1:5" ht="14.4" x14ac:dyDescent="0.3">
      <c r="A417" s="180"/>
      <c r="B417" s="181"/>
      <c r="E417" s="58"/>
    </row>
    <row r="418" spans="1:5" ht="14.4" x14ac:dyDescent="0.3">
      <c r="A418" s="180"/>
      <c r="B418" s="181"/>
      <c r="E418" s="58"/>
    </row>
    <row r="419" spans="1:5" ht="14.4" x14ac:dyDescent="0.3">
      <c r="A419" s="180"/>
      <c r="B419" s="181"/>
      <c r="E419" s="58"/>
    </row>
    <row r="420" spans="1:5" ht="14.4" x14ac:dyDescent="0.3">
      <c r="A420" s="180"/>
      <c r="B420" s="181"/>
      <c r="E420" s="58"/>
    </row>
    <row r="421" spans="1:5" ht="14.4" x14ac:dyDescent="0.3">
      <c r="A421" s="180"/>
      <c r="B421" s="181"/>
      <c r="E421" s="58"/>
    </row>
    <row r="422" spans="1:5" ht="14.4" x14ac:dyDescent="0.3">
      <c r="A422" s="180"/>
      <c r="B422" s="181"/>
      <c r="E422" s="58"/>
    </row>
    <row r="423" spans="1:5" ht="14.4" x14ac:dyDescent="0.3">
      <c r="A423" s="180"/>
      <c r="B423" s="181"/>
      <c r="E423" s="58"/>
    </row>
    <row r="424" spans="1:5" ht="14.4" x14ac:dyDescent="0.3">
      <c r="A424" s="180"/>
      <c r="B424" s="181"/>
      <c r="E424" s="58"/>
    </row>
    <row r="425" spans="1:5" ht="14.4" x14ac:dyDescent="0.3">
      <c r="A425" s="180"/>
      <c r="B425" s="181"/>
      <c r="E425" s="58"/>
    </row>
    <row r="426" spans="1:5" ht="14.4" x14ac:dyDescent="0.3">
      <c r="A426" s="180"/>
      <c r="B426" s="181"/>
      <c r="E426" s="58"/>
    </row>
    <row r="427" spans="1:5" ht="14.4" x14ac:dyDescent="0.3">
      <c r="A427" s="180"/>
      <c r="B427" s="181"/>
      <c r="E427" s="58"/>
    </row>
    <row r="428" spans="1:5" ht="14.4" x14ac:dyDescent="0.3">
      <c r="A428" s="180"/>
      <c r="B428" s="181"/>
      <c r="E428" s="58"/>
    </row>
    <row r="429" spans="1:5" ht="14.4" x14ac:dyDescent="0.3">
      <c r="A429" s="180"/>
      <c r="B429" s="181"/>
      <c r="E429" s="58"/>
    </row>
    <row r="430" spans="1:5" ht="14.4" x14ac:dyDescent="0.3">
      <c r="A430" s="180"/>
      <c r="B430" s="181"/>
      <c r="E430" s="58"/>
    </row>
    <row r="431" spans="1:5" ht="14.4" x14ac:dyDescent="0.3">
      <c r="A431" s="180"/>
      <c r="B431" s="181"/>
      <c r="E431" s="58"/>
    </row>
    <row r="432" spans="1:5" ht="14.4" x14ac:dyDescent="0.3">
      <c r="A432" s="180"/>
      <c r="B432" s="181"/>
      <c r="E432" s="58"/>
    </row>
    <row r="433" spans="1:5" ht="14.4" x14ac:dyDescent="0.3">
      <c r="A433" s="180"/>
      <c r="B433" s="181"/>
      <c r="E433" s="58"/>
    </row>
    <row r="434" spans="1:5" ht="14.4" x14ac:dyDescent="0.3">
      <c r="A434" s="180"/>
      <c r="B434" s="181"/>
      <c r="E434" s="58"/>
    </row>
    <row r="435" spans="1:5" ht="14.4" x14ac:dyDescent="0.3">
      <c r="A435" s="180"/>
      <c r="B435" s="181"/>
      <c r="E435" s="58"/>
    </row>
    <row r="436" spans="1:5" ht="14.4" x14ac:dyDescent="0.3">
      <c r="A436" s="180"/>
      <c r="B436" s="181"/>
      <c r="E436" s="58"/>
    </row>
    <row r="437" spans="1:5" ht="14.4" x14ac:dyDescent="0.3">
      <c r="A437" s="180"/>
      <c r="B437" s="181"/>
      <c r="E437" s="58"/>
    </row>
    <row r="438" spans="1:5" ht="14.4" x14ac:dyDescent="0.3">
      <c r="A438" s="180"/>
      <c r="B438" s="181"/>
      <c r="E438" s="58"/>
    </row>
    <row r="439" spans="1:5" ht="14.4" x14ac:dyDescent="0.3">
      <c r="A439" s="180"/>
      <c r="B439" s="181"/>
      <c r="E439" s="58"/>
    </row>
    <row r="440" spans="1:5" ht="14.4" x14ac:dyDescent="0.3">
      <c r="A440" s="180"/>
      <c r="B440" s="181"/>
      <c r="E440" s="58"/>
    </row>
    <row r="441" spans="1:5" ht="14.4" x14ac:dyDescent="0.3">
      <c r="A441" s="180"/>
      <c r="B441" s="181"/>
      <c r="E441" s="58"/>
    </row>
    <row r="442" spans="1:5" ht="14.4" x14ac:dyDescent="0.3">
      <c r="A442" s="180"/>
      <c r="B442" s="181"/>
      <c r="E442" s="58"/>
    </row>
    <row r="443" spans="1:5" ht="14.4" x14ac:dyDescent="0.3">
      <c r="A443" s="180"/>
      <c r="B443" s="181"/>
      <c r="E443" s="58"/>
    </row>
    <row r="444" spans="1:5" ht="14.4" x14ac:dyDescent="0.3">
      <c r="A444" s="180"/>
      <c r="B444" s="181"/>
      <c r="E444" s="58"/>
    </row>
    <row r="445" spans="1:5" ht="14.4" x14ac:dyDescent="0.3">
      <c r="A445" s="180"/>
      <c r="B445" s="181"/>
      <c r="E445" s="58"/>
    </row>
    <row r="446" spans="1:5" ht="14.4" x14ac:dyDescent="0.3">
      <c r="A446" s="180"/>
      <c r="B446" s="181"/>
      <c r="E446" s="58"/>
    </row>
    <row r="447" spans="1:5" ht="14.4" x14ac:dyDescent="0.3">
      <c r="A447" s="180"/>
      <c r="B447" s="181"/>
      <c r="E447" s="58"/>
    </row>
    <row r="448" spans="1:5" ht="14.4" x14ac:dyDescent="0.3">
      <c r="A448" s="180"/>
      <c r="B448" s="181"/>
      <c r="E448" s="58"/>
    </row>
    <row r="449" spans="1:5" ht="14.4" x14ac:dyDescent="0.3">
      <c r="A449" s="180"/>
      <c r="B449" s="181"/>
      <c r="E449" s="58"/>
    </row>
    <row r="450" spans="1:5" ht="14.4" x14ac:dyDescent="0.3">
      <c r="A450" s="180"/>
      <c r="B450" s="181"/>
      <c r="E450" s="58"/>
    </row>
    <row r="451" spans="1:5" ht="14.4" x14ac:dyDescent="0.3">
      <c r="A451" s="180"/>
      <c r="B451" s="181"/>
      <c r="E451" s="58"/>
    </row>
    <row r="452" spans="1:5" ht="14.4" x14ac:dyDescent="0.3">
      <c r="A452" s="180"/>
      <c r="B452" s="181"/>
      <c r="E452" s="58"/>
    </row>
    <row r="453" spans="1:5" ht="14.4" x14ac:dyDescent="0.3">
      <c r="A453" s="180"/>
      <c r="B453" s="181"/>
      <c r="E453" s="58"/>
    </row>
    <row r="454" spans="1:5" ht="14.4" x14ac:dyDescent="0.3">
      <c r="A454" s="180"/>
      <c r="B454" s="181"/>
      <c r="E454" s="58"/>
    </row>
    <row r="455" spans="1:5" ht="14.4" x14ac:dyDescent="0.3">
      <c r="A455" s="180"/>
      <c r="B455" s="181"/>
      <c r="E455" s="58"/>
    </row>
    <row r="456" spans="1:5" ht="14.4" x14ac:dyDescent="0.3">
      <c r="A456" s="180"/>
      <c r="B456" s="181"/>
      <c r="E456" s="58"/>
    </row>
    <row r="457" spans="1:5" ht="14.4" x14ac:dyDescent="0.3">
      <c r="A457" s="180"/>
      <c r="B457" s="181"/>
      <c r="E457" s="58"/>
    </row>
    <row r="458" spans="1:5" ht="14.4" x14ac:dyDescent="0.3">
      <c r="A458" s="180"/>
      <c r="B458" s="181"/>
      <c r="E458" s="58"/>
    </row>
    <row r="459" spans="1:5" ht="14.4" x14ac:dyDescent="0.3">
      <c r="A459" s="180"/>
      <c r="B459" s="181"/>
      <c r="E459" s="58"/>
    </row>
    <row r="460" spans="1:5" ht="14.4" x14ac:dyDescent="0.3">
      <c r="A460" s="180"/>
      <c r="B460" s="181"/>
      <c r="E460" s="58"/>
    </row>
    <row r="461" spans="1:5" ht="14.4" x14ac:dyDescent="0.3">
      <c r="A461" s="180"/>
      <c r="B461" s="181"/>
      <c r="E461" s="58"/>
    </row>
    <row r="462" spans="1:5" ht="14.4" x14ac:dyDescent="0.3">
      <c r="A462" s="180"/>
      <c r="B462" s="181"/>
      <c r="E462" s="58"/>
    </row>
    <row r="463" spans="1:5" ht="14.4" x14ac:dyDescent="0.3">
      <c r="A463" s="180"/>
      <c r="B463" s="181"/>
      <c r="E463" s="58"/>
    </row>
    <row r="464" spans="1:5" ht="14.4" x14ac:dyDescent="0.3">
      <c r="A464" s="180"/>
      <c r="B464" s="181"/>
      <c r="E464" s="58"/>
    </row>
    <row r="465" spans="1:5" ht="14.4" x14ac:dyDescent="0.3">
      <c r="A465" s="180"/>
      <c r="B465" s="181"/>
      <c r="E465" s="58"/>
    </row>
    <row r="466" spans="1:5" ht="14.4" x14ac:dyDescent="0.3">
      <c r="A466" s="180"/>
      <c r="B466" s="181"/>
      <c r="E466" s="58"/>
    </row>
    <row r="467" spans="1:5" ht="14.4" x14ac:dyDescent="0.3">
      <c r="A467" s="180"/>
      <c r="B467" s="181"/>
      <c r="E467" s="58"/>
    </row>
    <row r="468" spans="1:5" ht="14.4" x14ac:dyDescent="0.3">
      <c r="A468" s="180"/>
      <c r="B468" s="181"/>
      <c r="E468" s="58"/>
    </row>
    <row r="469" spans="1:5" ht="14.4" x14ac:dyDescent="0.3">
      <c r="A469" s="180"/>
      <c r="B469" s="181"/>
      <c r="E469" s="58"/>
    </row>
    <row r="470" spans="1:5" ht="14.4" x14ac:dyDescent="0.3">
      <c r="A470" s="180"/>
      <c r="B470" s="181"/>
      <c r="E470" s="58"/>
    </row>
    <row r="471" spans="1:5" ht="14.4" x14ac:dyDescent="0.3">
      <c r="A471" s="180"/>
      <c r="B471" s="181"/>
      <c r="E471" s="58"/>
    </row>
    <row r="472" spans="1:5" ht="14.4" x14ac:dyDescent="0.3">
      <c r="A472" s="180"/>
      <c r="B472" s="181"/>
      <c r="E472" s="58"/>
    </row>
    <row r="473" spans="1:5" ht="14.4" x14ac:dyDescent="0.3">
      <c r="A473" s="180"/>
      <c r="B473" s="181"/>
      <c r="E473" s="58"/>
    </row>
    <row r="474" spans="1:5" ht="14.4" x14ac:dyDescent="0.3">
      <c r="A474" s="180"/>
      <c r="B474" s="181"/>
      <c r="E474" s="58"/>
    </row>
    <row r="475" spans="1:5" ht="14.4" x14ac:dyDescent="0.3">
      <c r="A475" s="180"/>
      <c r="B475" s="181"/>
      <c r="E475" s="58"/>
    </row>
    <row r="476" spans="1:5" ht="14.4" x14ac:dyDescent="0.3">
      <c r="A476" s="180"/>
      <c r="B476" s="181"/>
      <c r="E476" s="58"/>
    </row>
    <row r="477" spans="1:5" ht="14.4" x14ac:dyDescent="0.3">
      <c r="A477" s="180"/>
      <c r="B477" s="181"/>
      <c r="E477" s="58"/>
    </row>
    <row r="478" spans="1:5" ht="14.4" x14ac:dyDescent="0.3">
      <c r="A478" s="180"/>
      <c r="B478" s="181"/>
      <c r="E478" s="58"/>
    </row>
    <row r="479" spans="1:5" ht="14.4" x14ac:dyDescent="0.3">
      <c r="A479" s="180"/>
      <c r="B479" s="181"/>
      <c r="E479" s="58"/>
    </row>
    <row r="480" spans="1:5" ht="14.4" x14ac:dyDescent="0.3">
      <c r="A480" s="180"/>
      <c r="B480" s="181"/>
      <c r="E480" s="58"/>
    </row>
    <row r="481" spans="1:5" ht="14.4" x14ac:dyDescent="0.3">
      <c r="A481" s="180"/>
      <c r="B481" s="181"/>
      <c r="E481" s="58"/>
    </row>
    <row r="482" spans="1:5" ht="14.4" x14ac:dyDescent="0.3">
      <c r="A482" s="180"/>
      <c r="B482" s="181"/>
      <c r="E482" s="58"/>
    </row>
    <row r="483" spans="1:5" ht="14.4" x14ac:dyDescent="0.3">
      <c r="A483" s="180"/>
      <c r="B483" s="181"/>
      <c r="E483" s="58"/>
    </row>
    <row r="484" spans="1:5" ht="14.4" x14ac:dyDescent="0.3">
      <c r="A484" s="180"/>
      <c r="B484" s="181"/>
      <c r="E484" s="58"/>
    </row>
    <row r="485" spans="1:5" ht="14.4" x14ac:dyDescent="0.3">
      <c r="A485" s="180"/>
      <c r="B485" s="181"/>
      <c r="E485" s="58"/>
    </row>
    <row r="486" spans="1:5" ht="14.4" x14ac:dyDescent="0.3">
      <c r="A486" s="180"/>
      <c r="B486" s="181"/>
      <c r="E486" s="58"/>
    </row>
    <row r="487" spans="1:5" ht="14.4" x14ac:dyDescent="0.3">
      <c r="A487" s="180"/>
      <c r="B487" s="181"/>
      <c r="E487" s="58"/>
    </row>
    <row r="488" spans="1:5" ht="14.4" x14ac:dyDescent="0.3">
      <c r="A488" s="180"/>
      <c r="B488" s="181"/>
      <c r="E488" s="58"/>
    </row>
    <row r="489" spans="1:5" ht="14.4" x14ac:dyDescent="0.3">
      <c r="A489" s="180"/>
      <c r="B489" s="181"/>
      <c r="E489" s="58"/>
    </row>
    <row r="490" spans="1:5" ht="14.4" x14ac:dyDescent="0.3">
      <c r="A490" s="180"/>
      <c r="B490" s="181"/>
      <c r="E490" s="58"/>
    </row>
    <row r="491" spans="1:5" ht="14.4" x14ac:dyDescent="0.3">
      <c r="A491" s="180"/>
      <c r="B491" s="181"/>
      <c r="E491" s="58"/>
    </row>
    <row r="492" spans="1:5" ht="14.4" x14ac:dyDescent="0.3">
      <c r="A492" s="180"/>
      <c r="B492" s="181"/>
      <c r="E492" s="58"/>
    </row>
    <row r="493" spans="1:5" ht="14.4" x14ac:dyDescent="0.3">
      <c r="A493" s="180"/>
      <c r="B493" s="181"/>
      <c r="E493" s="58"/>
    </row>
    <row r="494" spans="1:5" ht="14.4" x14ac:dyDescent="0.3">
      <c r="A494" s="180"/>
      <c r="B494" s="181"/>
      <c r="E494" s="58"/>
    </row>
    <row r="495" spans="1:5" ht="14.4" x14ac:dyDescent="0.3">
      <c r="A495" s="180"/>
      <c r="B495" s="181"/>
      <c r="E495" s="58"/>
    </row>
    <row r="496" spans="1:5" ht="14.4" x14ac:dyDescent="0.3">
      <c r="A496" s="180"/>
      <c r="B496" s="181"/>
      <c r="E496" s="58"/>
    </row>
    <row r="497" spans="1:5" ht="14.4" x14ac:dyDescent="0.3">
      <c r="A497" s="180"/>
      <c r="B497" s="181"/>
      <c r="E497" s="58"/>
    </row>
    <row r="498" spans="1:5" ht="14.4" x14ac:dyDescent="0.3">
      <c r="A498" s="180"/>
      <c r="B498" s="181"/>
      <c r="E498" s="58"/>
    </row>
    <row r="499" spans="1:5" ht="14.4" x14ac:dyDescent="0.3">
      <c r="A499" s="180"/>
      <c r="B499" s="181"/>
      <c r="E499" s="58"/>
    </row>
    <row r="500" spans="1:5" ht="14.4" x14ac:dyDescent="0.3">
      <c r="A500" s="180"/>
      <c r="B500" s="181"/>
      <c r="E500" s="58"/>
    </row>
    <row r="501" spans="1:5" ht="14.4" x14ac:dyDescent="0.3">
      <c r="A501" s="180"/>
      <c r="B501" s="181"/>
      <c r="E501" s="58"/>
    </row>
    <row r="502" spans="1:5" ht="14.4" x14ac:dyDescent="0.3">
      <c r="A502" s="180"/>
      <c r="B502" s="181"/>
      <c r="E502" s="58"/>
    </row>
    <row r="503" spans="1:5" ht="14.4" x14ac:dyDescent="0.3">
      <c r="A503" s="180"/>
      <c r="B503" s="181"/>
      <c r="E503" s="58"/>
    </row>
    <row r="504" spans="1:5" ht="14.4" x14ac:dyDescent="0.3">
      <c r="A504" s="180"/>
      <c r="B504" s="181"/>
      <c r="E504" s="58"/>
    </row>
    <row r="505" spans="1:5" ht="14.4" x14ac:dyDescent="0.3">
      <c r="A505" s="180"/>
      <c r="B505" s="181"/>
      <c r="E505" s="58"/>
    </row>
    <row r="506" spans="1:5" ht="14.4" x14ac:dyDescent="0.3">
      <c r="A506" s="180"/>
      <c r="B506" s="181"/>
      <c r="E506" s="58"/>
    </row>
    <row r="507" spans="1:5" ht="14.4" x14ac:dyDescent="0.3">
      <c r="A507" s="180"/>
      <c r="B507" s="181"/>
      <c r="E507" s="58"/>
    </row>
    <row r="508" spans="1:5" ht="14.4" x14ac:dyDescent="0.3">
      <c r="A508" s="180"/>
      <c r="B508" s="181"/>
      <c r="E508" s="58"/>
    </row>
    <row r="509" spans="1:5" ht="14.4" x14ac:dyDescent="0.3">
      <c r="A509" s="180"/>
      <c r="B509" s="181"/>
      <c r="E509" s="58"/>
    </row>
    <row r="510" spans="1:5" ht="14.4" x14ac:dyDescent="0.3">
      <c r="A510" s="180"/>
      <c r="B510" s="181"/>
      <c r="E510" s="58"/>
    </row>
    <row r="511" spans="1:5" ht="14.4" x14ac:dyDescent="0.3">
      <c r="A511" s="180"/>
      <c r="B511" s="181"/>
      <c r="E511" s="58"/>
    </row>
    <row r="512" spans="1:5" ht="14.4" x14ac:dyDescent="0.3">
      <c r="A512" s="180"/>
      <c r="B512" s="181"/>
      <c r="E512" s="58"/>
    </row>
    <row r="513" spans="1:5" ht="14.4" x14ac:dyDescent="0.3">
      <c r="A513" s="180"/>
      <c r="B513" s="181"/>
      <c r="E513" s="58"/>
    </row>
    <row r="514" spans="1:5" ht="14.4" x14ac:dyDescent="0.3">
      <c r="A514" s="203"/>
      <c r="B514" s="181"/>
      <c r="E514" s="58"/>
    </row>
    <row r="515" spans="1:5" ht="14.4" x14ac:dyDescent="0.3">
      <c r="A515" s="180"/>
      <c r="B515" s="181"/>
      <c r="E515" s="58"/>
    </row>
    <row r="516" spans="1:5" ht="14.4" x14ac:dyDescent="0.3">
      <c r="A516" s="180"/>
      <c r="B516" s="181"/>
      <c r="E516" s="58"/>
    </row>
    <row r="517" spans="1:5" ht="14.4" x14ac:dyDescent="0.3">
      <c r="A517" s="180"/>
      <c r="B517" s="181"/>
      <c r="E517" s="58"/>
    </row>
    <row r="518" spans="1:5" ht="14.4" x14ac:dyDescent="0.3">
      <c r="A518" s="180"/>
      <c r="B518" s="181"/>
      <c r="E518" s="58"/>
    </row>
    <row r="519" spans="1:5" ht="14.4" x14ac:dyDescent="0.3">
      <c r="A519" s="180"/>
      <c r="B519" s="181"/>
      <c r="E519" s="58"/>
    </row>
    <row r="520" spans="1:5" ht="14.4" x14ac:dyDescent="0.3">
      <c r="A520" s="180"/>
      <c r="B520" s="181"/>
      <c r="E520" s="58"/>
    </row>
    <row r="521" spans="1:5" ht="14.4" x14ac:dyDescent="0.3">
      <c r="A521" s="180"/>
      <c r="B521" s="181"/>
      <c r="E521" s="58"/>
    </row>
    <row r="522" spans="1:5" ht="14.4" x14ac:dyDescent="0.3">
      <c r="A522" s="180"/>
      <c r="B522" s="181"/>
      <c r="E522" s="58"/>
    </row>
    <row r="523" spans="1:5" ht="14.4" x14ac:dyDescent="0.3">
      <c r="A523" s="180"/>
      <c r="B523" s="181"/>
      <c r="E523" s="58"/>
    </row>
    <row r="524" spans="1:5" ht="14.4" x14ac:dyDescent="0.3">
      <c r="A524" s="180"/>
      <c r="B524" s="181"/>
      <c r="E524" s="58"/>
    </row>
    <row r="525" spans="1:5" ht="14.4" x14ac:dyDescent="0.3">
      <c r="A525" s="180"/>
      <c r="B525" s="181"/>
      <c r="E525" s="58"/>
    </row>
    <row r="526" spans="1:5" ht="14.4" x14ac:dyDescent="0.3">
      <c r="A526" s="180"/>
      <c r="B526" s="181"/>
      <c r="E526" s="58"/>
    </row>
    <row r="527" spans="1:5" ht="14.4" x14ac:dyDescent="0.3">
      <c r="A527" s="180"/>
      <c r="B527" s="181"/>
      <c r="E527" s="58"/>
    </row>
    <row r="528" spans="1:5" ht="14.4" x14ac:dyDescent="0.3">
      <c r="A528" s="180"/>
      <c r="B528" s="181"/>
      <c r="E528" s="58"/>
    </row>
    <row r="529" spans="1:5" ht="14.4" x14ac:dyDescent="0.3">
      <c r="A529" s="180"/>
      <c r="B529" s="181"/>
      <c r="E529" s="58"/>
    </row>
    <row r="530" spans="1:5" ht="14.4" x14ac:dyDescent="0.3">
      <c r="A530" s="180"/>
      <c r="B530" s="181"/>
      <c r="E530" s="58"/>
    </row>
    <row r="531" spans="1:5" ht="14.4" x14ac:dyDescent="0.3">
      <c r="A531" s="180"/>
      <c r="B531" s="181"/>
      <c r="E531" s="58"/>
    </row>
    <row r="532" spans="1:5" ht="14.4" x14ac:dyDescent="0.3">
      <c r="A532" s="180"/>
      <c r="B532" s="181"/>
      <c r="E532" s="58"/>
    </row>
    <row r="533" spans="1:5" ht="14.4" x14ac:dyDescent="0.3">
      <c r="A533" s="180"/>
      <c r="B533" s="181"/>
      <c r="E533" s="58"/>
    </row>
    <row r="534" spans="1:5" ht="14.4" x14ac:dyDescent="0.3">
      <c r="A534" s="180"/>
      <c r="B534" s="181"/>
      <c r="E534" s="58"/>
    </row>
    <row r="535" spans="1:5" ht="14.4" x14ac:dyDescent="0.3">
      <c r="A535" s="180"/>
      <c r="B535" s="181"/>
      <c r="E535" s="58"/>
    </row>
    <row r="536" spans="1:5" ht="14.4" x14ac:dyDescent="0.3">
      <c r="A536" s="180"/>
      <c r="B536" s="181"/>
      <c r="E536" s="58"/>
    </row>
    <row r="537" spans="1:5" ht="14.4" x14ac:dyDescent="0.3">
      <c r="A537" s="180"/>
      <c r="B537" s="181"/>
      <c r="E537" s="58"/>
    </row>
    <row r="538" spans="1:5" ht="14.4" x14ac:dyDescent="0.3">
      <c r="A538" s="180"/>
      <c r="B538" s="181"/>
      <c r="E538" s="58"/>
    </row>
    <row r="539" spans="1:5" ht="14.4" x14ac:dyDescent="0.3">
      <c r="A539" s="180"/>
      <c r="B539" s="181"/>
      <c r="E539" s="58"/>
    </row>
    <row r="540" spans="1:5" ht="14.4" x14ac:dyDescent="0.3">
      <c r="A540" s="180"/>
      <c r="B540" s="181"/>
      <c r="E540" s="58"/>
    </row>
    <row r="541" spans="1:5" ht="14.4" x14ac:dyDescent="0.3">
      <c r="A541" s="180"/>
      <c r="B541" s="181"/>
      <c r="E541" s="58"/>
    </row>
    <row r="542" spans="1:5" ht="14.4" x14ac:dyDescent="0.3">
      <c r="A542" s="180"/>
      <c r="B542" s="181"/>
      <c r="E542" s="58"/>
    </row>
    <row r="543" spans="1:5" ht="14.4" x14ac:dyDescent="0.3">
      <c r="A543" s="180"/>
      <c r="B543" s="181"/>
      <c r="E543" s="58"/>
    </row>
    <row r="544" spans="1:5" ht="14.4" x14ac:dyDescent="0.3">
      <c r="A544" s="180"/>
      <c r="B544" s="181"/>
      <c r="E544" s="58"/>
    </row>
    <row r="545" spans="1:5" ht="14.4" x14ac:dyDescent="0.3">
      <c r="A545" s="180"/>
      <c r="B545" s="181"/>
      <c r="E545" s="58"/>
    </row>
    <row r="546" spans="1:5" ht="14.4" x14ac:dyDescent="0.3">
      <c r="A546" s="180"/>
      <c r="B546" s="181"/>
      <c r="E546" s="58"/>
    </row>
    <row r="547" spans="1:5" ht="14.4" x14ac:dyDescent="0.3">
      <c r="A547" s="180"/>
      <c r="B547" s="181"/>
      <c r="E547" s="58"/>
    </row>
    <row r="548" spans="1:5" ht="14.4" x14ac:dyDescent="0.3">
      <c r="A548" s="180"/>
      <c r="B548" s="181"/>
      <c r="E548" s="58"/>
    </row>
    <row r="549" spans="1:5" ht="14.4" x14ac:dyDescent="0.3">
      <c r="A549" s="180"/>
      <c r="B549" s="181"/>
      <c r="E549" s="58"/>
    </row>
    <row r="550" spans="1:5" ht="14.4" x14ac:dyDescent="0.3">
      <c r="A550" s="180"/>
      <c r="B550" s="181"/>
      <c r="E550" s="58"/>
    </row>
    <row r="551" spans="1:5" ht="14.4" x14ac:dyDescent="0.3">
      <c r="A551" s="180"/>
      <c r="B551" s="181"/>
      <c r="E551" s="58"/>
    </row>
    <row r="552" spans="1:5" ht="14.4" x14ac:dyDescent="0.3">
      <c r="A552" s="180"/>
      <c r="B552" s="181"/>
      <c r="E552" s="58"/>
    </row>
    <row r="553" spans="1:5" ht="14.4" x14ac:dyDescent="0.3">
      <c r="A553" s="180"/>
      <c r="B553" s="181"/>
      <c r="E553" s="58"/>
    </row>
    <row r="554" spans="1:5" ht="14.4" x14ac:dyDescent="0.3">
      <c r="A554" s="180"/>
      <c r="B554" s="181"/>
      <c r="E554" s="58"/>
    </row>
    <row r="555" spans="1:5" ht="14.4" x14ac:dyDescent="0.3">
      <c r="A555" s="180"/>
      <c r="B555" s="181"/>
      <c r="E555" s="58"/>
    </row>
    <row r="556" spans="1:5" ht="14.4" x14ac:dyDescent="0.3">
      <c r="A556" s="180"/>
      <c r="B556" s="181"/>
      <c r="E556" s="58"/>
    </row>
    <row r="557" spans="1:5" ht="14.4" x14ac:dyDescent="0.3">
      <c r="A557" s="180"/>
      <c r="B557" s="181"/>
      <c r="E557" s="58"/>
    </row>
    <row r="558" spans="1:5" ht="14.4" x14ac:dyDescent="0.3">
      <c r="A558" s="180"/>
      <c r="B558" s="181"/>
      <c r="E558" s="58"/>
    </row>
    <row r="559" spans="1:5" ht="14.4" x14ac:dyDescent="0.3">
      <c r="A559" s="180"/>
      <c r="B559" s="181"/>
      <c r="E559" s="58"/>
    </row>
    <row r="560" spans="1:5" ht="14.4" x14ac:dyDescent="0.3">
      <c r="A560" s="180"/>
      <c r="B560" s="181"/>
      <c r="E560" s="58"/>
    </row>
    <row r="561" spans="1:5" ht="14.4" x14ac:dyDescent="0.3">
      <c r="A561" s="180"/>
      <c r="B561" s="181"/>
      <c r="E561" s="58"/>
    </row>
    <row r="562" spans="1:5" ht="14.4" x14ac:dyDescent="0.3">
      <c r="A562" s="180"/>
      <c r="B562" s="181"/>
      <c r="E562" s="58"/>
    </row>
    <row r="563" spans="1:5" ht="14.4" x14ac:dyDescent="0.3">
      <c r="A563" s="180"/>
      <c r="B563" s="181"/>
      <c r="E563" s="58"/>
    </row>
    <row r="564" spans="1:5" ht="14.4" x14ac:dyDescent="0.3">
      <c r="A564" s="180"/>
      <c r="B564" s="181"/>
      <c r="E564" s="58"/>
    </row>
    <row r="565" spans="1:5" ht="14.4" x14ac:dyDescent="0.3">
      <c r="A565" s="180"/>
      <c r="B565" s="181"/>
      <c r="E565" s="58"/>
    </row>
    <row r="566" spans="1:5" ht="14.4" x14ac:dyDescent="0.3">
      <c r="A566" s="180"/>
      <c r="B566" s="181"/>
      <c r="E566" s="58"/>
    </row>
    <row r="567" spans="1:5" ht="14.4" x14ac:dyDescent="0.3">
      <c r="A567" s="180"/>
      <c r="B567" s="181"/>
      <c r="E567" s="58"/>
    </row>
    <row r="568" spans="1:5" ht="14.4" x14ac:dyDescent="0.3">
      <c r="A568" s="180"/>
      <c r="B568" s="181"/>
      <c r="E568" s="58"/>
    </row>
    <row r="569" spans="1:5" ht="14.4" x14ac:dyDescent="0.3">
      <c r="A569" s="180"/>
      <c r="B569" s="181"/>
      <c r="E569" s="58"/>
    </row>
    <row r="570" spans="1:5" ht="14.4" x14ac:dyDescent="0.3">
      <c r="A570" s="180"/>
      <c r="B570" s="181"/>
      <c r="E570" s="58"/>
    </row>
    <row r="571" spans="1:5" ht="14.4" x14ac:dyDescent="0.3">
      <c r="A571" s="180"/>
      <c r="B571" s="181"/>
      <c r="E571" s="58"/>
    </row>
    <row r="572" spans="1:5" ht="14.4" x14ac:dyDescent="0.3">
      <c r="A572" s="180"/>
      <c r="B572" s="181"/>
      <c r="E572" s="58"/>
    </row>
    <row r="573" spans="1:5" ht="14.4" x14ac:dyDescent="0.3">
      <c r="A573" s="180"/>
      <c r="B573" s="181"/>
      <c r="E573" s="58"/>
    </row>
    <row r="574" spans="1:5" ht="14.4" x14ac:dyDescent="0.3">
      <c r="A574" s="180"/>
      <c r="B574" s="181"/>
      <c r="E574" s="58"/>
    </row>
    <row r="575" spans="1:5" ht="14.4" x14ac:dyDescent="0.3">
      <c r="A575" s="180"/>
      <c r="B575" s="181"/>
      <c r="E575" s="58"/>
    </row>
    <row r="576" spans="1:5" ht="14.4" x14ac:dyDescent="0.3">
      <c r="A576" s="180"/>
      <c r="B576" s="181"/>
      <c r="E576" s="58"/>
    </row>
    <row r="577" spans="1:5" ht="14.4" x14ac:dyDescent="0.3">
      <c r="A577" s="180"/>
      <c r="B577" s="181"/>
      <c r="E577" s="58"/>
    </row>
    <row r="578" spans="1:5" ht="14.4" x14ac:dyDescent="0.3">
      <c r="A578" s="180"/>
      <c r="B578" s="181"/>
      <c r="E578" s="58"/>
    </row>
    <row r="579" spans="1:5" ht="14.4" x14ac:dyDescent="0.3">
      <c r="A579" s="180"/>
      <c r="B579" s="181"/>
      <c r="E579" s="58"/>
    </row>
    <row r="580" spans="1:5" ht="14.4" x14ac:dyDescent="0.3">
      <c r="A580" s="180"/>
      <c r="B580" s="181"/>
      <c r="E580" s="58"/>
    </row>
    <row r="581" spans="1:5" ht="14.4" x14ac:dyDescent="0.3">
      <c r="A581" s="180"/>
      <c r="B581" s="181"/>
      <c r="E581" s="58"/>
    </row>
    <row r="582" spans="1:5" ht="14.4" x14ac:dyDescent="0.3">
      <c r="A582" s="180"/>
      <c r="B582" s="181"/>
      <c r="E582" s="58"/>
    </row>
    <row r="583" spans="1:5" ht="14.4" x14ac:dyDescent="0.3">
      <c r="A583" s="180"/>
      <c r="B583" s="181"/>
      <c r="E583" s="58"/>
    </row>
    <row r="584" spans="1:5" ht="14.4" x14ac:dyDescent="0.3">
      <c r="A584" s="180"/>
      <c r="B584" s="181"/>
      <c r="E584" s="58"/>
    </row>
    <row r="585" spans="1:5" ht="14.4" x14ac:dyDescent="0.3">
      <c r="A585" s="180"/>
      <c r="B585" s="181"/>
      <c r="E585" s="58"/>
    </row>
    <row r="586" spans="1:5" ht="14.4" x14ac:dyDescent="0.3">
      <c r="A586" s="180"/>
      <c r="B586" s="181"/>
      <c r="E586" s="58"/>
    </row>
    <row r="587" spans="1:5" ht="14.4" x14ac:dyDescent="0.3">
      <c r="A587" s="180"/>
      <c r="B587" s="181"/>
      <c r="E587" s="58"/>
    </row>
    <row r="588" spans="1:5" ht="14.4" x14ac:dyDescent="0.3">
      <c r="A588" s="180"/>
      <c r="B588" s="181"/>
      <c r="E588" s="58"/>
    </row>
    <row r="589" spans="1:5" ht="14.4" x14ac:dyDescent="0.3">
      <c r="A589" s="180"/>
      <c r="B589" s="181"/>
      <c r="E589" s="58"/>
    </row>
    <row r="590" spans="1:5" ht="14.4" x14ac:dyDescent="0.3">
      <c r="A590" s="180"/>
      <c r="B590" s="181"/>
      <c r="E590" s="58"/>
    </row>
    <row r="591" spans="1:5" ht="14.4" x14ac:dyDescent="0.3">
      <c r="A591" s="180"/>
      <c r="B591" s="181"/>
      <c r="E591" s="58"/>
    </row>
    <row r="592" spans="1:5" ht="14.4" x14ac:dyDescent="0.3">
      <c r="A592" s="180"/>
      <c r="B592" s="181"/>
      <c r="E592" s="58"/>
    </row>
    <row r="593" spans="1:5" ht="14.4" x14ac:dyDescent="0.3">
      <c r="A593" s="180"/>
      <c r="B593" s="181"/>
      <c r="E593" s="58"/>
    </row>
    <row r="594" spans="1:5" ht="14.4" x14ac:dyDescent="0.3">
      <c r="A594" s="180"/>
      <c r="B594" s="181"/>
      <c r="E594" s="58"/>
    </row>
    <row r="595" spans="1:5" ht="14.4" x14ac:dyDescent="0.3">
      <c r="A595" s="180"/>
      <c r="B595" s="181"/>
      <c r="E595" s="58"/>
    </row>
    <row r="596" spans="1:5" ht="14.4" x14ac:dyDescent="0.3">
      <c r="A596" s="180"/>
      <c r="B596" s="181"/>
      <c r="E596" s="58"/>
    </row>
    <row r="597" spans="1:5" ht="14.4" x14ac:dyDescent="0.3">
      <c r="A597" s="180"/>
      <c r="B597" s="181"/>
      <c r="E597" s="58"/>
    </row>
    <row r="598" spans="1:5" ht="14.4" x14ac:dyDescent="0.3">
      <c r="A598" s="180"/>
      <c r="B598" s="181"/>
      <c r="E598" s="58"/>
    </row>
    <row r="599" spans="1:5" ht="14.4" x14ac:dyDescent="0.3">
      <c r="A599" s="180"/>
      <c r="B599" s="181"/>
      <c r="E599" s="58"/>
    </row>
    <row r="600" spans="1:5" ht="14.4" x14ac:dyDescent="0.3">
      <c r="A600" s="180"/>
      <c r="B600" s="181"/>
      <c r="E600" s="58"/>
    </row>
    <row r="601" spans="1:5" ht="14.4" x14ac:dyDescent="0.3">
      <c r="A601" s="180"/>
      <c r="B601" s="181"/>
      <c r="E601" s="58"/>
    </row>
    <row r="602" spans="1:5" ht="14.4" x14ac:dyDescent="0.3">
      <c r="A602" s="180"/>
      <c r="B602" s="181"/>
      <c r="E602" s="58"/>
    </row>
    <row r="603" spans="1:5" ht="14.4" x14ac:dyDescent="0.3">
      <c r="A603" s="180"/>
      <c r="B603" s="181"/>
      <c r="E603" s="58"/>
    </row>
    <row r="604" spans="1:5" ht="14.4" x14ac:dyDescent="0.3">
      <c r="A604" s="180"/>
      <c r="B604" s="181"/>
      <c r="E604" s="58"/>
    </row>
    <row r="605" spans="1:5" ht="14.4" x14ac:dyDescent="0.3">
      <c r="A605" s="180"/>
      <c r="B605" s="181"/>
      <c r="E605" s="58"/>
    </row>
    <row r="606" spans="1:5" ht="14.4" x14ac:dyDescent="0.3">
      <c r="A606" s="180"/>
      <c r="B606" s="181"/>
      <c r="E606" s="58"/>
    </row>
    <row r="607" spans="1:5" ht="14.4" x14ac:dyDescent="0.3">
      <c r="A607" s="180"/>
      <c r="B607" s="181"/>
      <c r="E607" s="58"/>
    </row>
    <row r="608" spans="1:5" ht="14.4" x14ac:dyDescent="0.3">
      <c r="A608" s="180"/>
      <c r="B608" s="181"/>
      <c r="E608" s="58"/>
    </row>
    <row r="609" spans="1:5" ht="14.4" x14ac:dyDescent="0.3">
      <c r="A609" s="180"/>
      <c r="B609" s="181"/>
      <c r="E609" s="58"/>
    </row>
    <row r="610" spans="1:5" ht="14.4" x14ac:dyDescent="0.3">
      <c r="A610" s="180"/>
      <c r="B610" s="181"/>
      <c r="E610" s="58"/>
    </row>
    <row r="611" spans="1:5" ht="14.4" x14ac:dyDescent="0.3">
      <c r="A611" s="180"/>
      <c r="B611" s="181"/>
      <c r="E611" s="58"/>
    </row>
    <row r="612" spans="1:5" ht="14.4" x14ac:dyDescent="0.3">
      <c r="A612" s="180"/>
      <c r="B612" s="181"/>
      <c r="E612" s="58"/>
    </row>
    <row r="613" spans="1:5" ht="14.4" x14ac:dyDescent="0.3">
      <c r="A613" s="180"/>
      <c r="B613" s="181"/>
      <c r="E613" s="58"/>
    </row>
    <row r="614" spans="1:5" ht="14.4" x14ac:dyDescent="0.3">
      <c r="A614" s="180"/>
      <c r="B614" s="181"/>
      <c r="E614" s="58"/>
    </row>
    <row r="615" spans="1:5" ht="14.4" x14ac:dyDescent="0.3">
      <c r="A615" s="180"/>
      <c r="B615" s="181"/>
      <c r="E615" s="58"/>
    </row>
    <row r="616" spans="1:5" ht="14.4" x14ac:dyDescent="0.3">
      <c r="A616" s="180"/>
      <c r="B616" s="181"/>
      <c r="E616" s="58"/>
    </row>
    <row r="617" spans="1:5" ht="14.4" x14ac:dyDescent="0.3">
      <c r="A617" s="180"/>
      <c r="B617" s="181"/>
      <c r="E617" s="58"/>
    </row>
    <row r="618" spans="1:5" ht="14.4" x14ac:dyDescent="0.3">
      <c r="A618" s="180"/>
      <c r="B618" s="181"/>
      <c r="E618" s="58"/>
    </row>
    <row r="619" spans="1:5" ht="14.4" x14ac:dyDescent="0.3">
      <c r="A619" s="180"/>
      <c r="B619" s="181"/>
      <c r="E619" s="58"/>
    </row>
    <row r="620" spans="1:5" ht="14.4" x14ac:dyDescent="0.3">
      <c r="A620" s="180"/>
      <c r="B620" s="181"/>
      <c r="E620" s="58"/>
    </row>
    <row r="621" spans="1:5" ht="14.4" x14ac:dyDescent="0.3">
      <c r="A621" s="180"/>
      <c r="B621" s="181"/>
      <c r="E621" s="58"/>
    </row>
    <row r="622" spans="1:5" ht="14.4" x14ac:dyDescent="0.3">
      <c r="A622" s="180"/>
      <c r="B622" s="181"/>
      <c r="E622" s="58"/>
    </row>
    <row r="623" spans="1:5" ht="14.4" x14ac:dyDescent="0.3">
      <c r="A623" s="180"/>
      <c r="B623" s="181"/>
      <c r="E623" s="58"/>
    </row>
    <row r="624" spans="1:5" ht="14.4" x14ac:dyDescent="0.3">
      <c r="A624" s="180"/>
      <c r="B624" s="181"/>
      <c r="E624" s="58"/>
    </row>
    <row r="625" spans="1:5" ht="14.4" x14ac:dyDescent="0.3">
      <c r="A625" s="180"/>
      <c r="B625" s="181"/>
      <c r="E625" s="58"/>
    </row>
    <row r="626" spans="1:5" ht="14.4" x14ac:dyDescent="0.3">
      <c r="A626" s="180"/>
      <c r="B626" s="181"/>
      <c r="E626" s="58"/>
    </row>
    <row r="627" spans="1:5" ht="14.4" x14ac:dyDescent="0.3">
      <c r="A627" s="180"/>
      <c r="B627" s="181"/>
      <c r="E627" s="58"/>
    </row>
    <row r="628" spans="1:5" ht="14.4" x14ac:dyDescent="0.3">
      <c r="A628" s="180"/>
      <c r="B628" s="181"/>
      <c r="E628" s="58"/>
    </row>
    <row r="629" spans="1:5" ht="14.4" x14ac:dyDescent="0.3">
      <c r="A629" s="180"/>
      <c r="B629" s="181"/>
      <c r="E629" s="58"/>
    </row>
    <row r="630" spans="1:5" ht="14.4" x14ac:dyDescent="0.3">
      <c r="A630" s="180"/>
      <c r="B630" s="181"/>
      <c r="E630" s="58"/>
    </row>
    <row r="631" spans="1:5" ht="14.4" x14ac:dyDescent="0.3">
      <c r="A631" s="180"/>
      <c r="B631" s="181"/>
      <c r="E631" s="58"/>
    </row>
    <row r="632" spans="1:5" ht="14.4" x14ac:dyDescent="0.3">
      <c r="A632" s="180"/>
      <c r="B632" s="181"/>
      <c r="E632" s="58"/>
    </row>
    <row r="633" spans="1:5" ht="14.4" x14ac:dyDescent="0.3">
      <c r="A633" s="180"/>
      <c r="B633" s="181"/>
      <c r="E633" s="58"/>
    </row>
    <row r="634" spans="1:5" ht="14.4" x14ac:dyDescent="0.3">
      <c r="A634" s="180"/>
      <c r="B634" s="181"/>
      <c r="E634" s="58"/>
    </row>
    <row r="635" spans="1:5" ht="14.4" x14ac:dyDescent="0.3">
      <c r="A635" s="180"/>
      <c r="B635" s="181"/>
      <c r="E635" s="58"/>
    </row>
    <row r="636" spans="1:5" ht="14.4" x14ac:dyDescent="0.3">
      <c r="A636" s="180"/>
      <c r="B636" s="181"/>
      <c r="E636" s="58"/>
    </row>
    <row r="637" spans="1:5" ht="14.4" x14ac:dyDescent="0.3">
      <c r="A637" s="180"/>
      <c r="B637" s="181"/>
      <c r="E637" s="58"/>
    </row>
    <row r="638" spans="1:5" ht="14.4" x14ac:dyDescent="0.3">
      <c r="A638" s="180"/>
      <c r="B638" s="181"/>
      <c r="E638" s="58"/>
    </row>
    <row r="639" spans="1:5" ht="14.4" x14ac:dyDescent="0.3">
      <c r="A639" s="180"/>
      <c r="B639" s="181"/>
      <c r="E639" s="58"/>
    </row>
    <row r="640" spans="1:5" ht="14.4" x14ac:dyDescent="0.3">
      <c r="A640" s="180"/>
      <c r="B640" s="181"/>
      <c r="E640" s="58"/>
    </row>
    <row r="641" spans="1:5" ht="14.4" x14ac:dyDescent="0.3">
      <c r="A641" s="180"/>
      <c r="B641" s="181"/>
      <c r="E641" s="58"/>
    </row>
    <row r="642" spans="1:5" ht="14.4" x14ac:dyDescent="0.3">
      <c r="A642" s="180"/>
      <c r="B642" s="181"/>
      <c r="E642" s="58"/>
    </row>
    <row r="643" spans="1:5" ht="14.4" x14ac:dyDescent="0.3">
      <c r="A643" s="180"/>
      <c r="B643" s="181"/>
      <c r="E643" s="58"/>
    </row>
    <row r="644" spans="1:5" ht="14.4" x14ac:dyDescent="0.3">
      <c r="A644" s="180"/>
      <c r="B644" s="181"/>
      <c r="E644" s="58"/>
    </row>
    <row r="645" spans="1:5" ht="14.4" x14ac:dyDescent="0.3">
      <c r="A645" s="180"/>
      <c r="B645" s="181"/>
      <c r="E645" s="58"/>
    </row>
    <row r="646" spans="1:5" ht="14.4" x14ac:dyDescent="0.3">
      <c r="A646" s="180"/>
      <c r="B646" s="181"/>
      <c r="E646" s="58"/>
    </row>
    <row r="647" spans="1:5" ht="14.4" x14ac:dyDescent="0.3">
      <c r="A647" s="180"/>
      <c r="B647" s="181"/>
      <c r="E647" s="58"/>
    </row>
    <row r="648" spans="1:5" ht="14.4" x14ac:dyDescent="0.3">
      <c r="A648" s="180"/>
      <c r="B648" s="181"/>
      <c r="E648" s="58"/>
    </row>
    <row r="649" spans="1:5" ht="14.4" x14ac:dyDescent="0.3">
      <c r="A649" s="180"/>
      <c r="B649" s="181"/>
      <c r="E649" s="58"/>
    </row>
    <row r="650" spans="1:5" ht="14.4" x14ac:dyDescent="0.3">
      <c r="A650" s="180"/>
      <c r="B650" s="181"/>
      <c r="E650" s="58"/>
    </row>
    <row r="651" spans="1:5" ht="14.4" x14ac:dyDescent="0.3">
      <c r="A651" s="180"/>
      <c r="B651" s="181"/>
      <c r="E651" s="58"/>
    </row>
    <row r="652" spans="1:5" ht="14.4" x14ac:dyDescent="0.3">
      <c r="A652" s="180"/>
      <c r="B652" s="181"/>
      <c r="E652" s="58"/>
    </row>
    <row r="653" spans="1:5" ht="14.4" x14ac:dyDescent="0.3">
      <c r="A653" s="180"/>
      <c r="B653" s="181"/>
      <c r="E653" s="58"/>
    </row>
    <row r="654" spans="1:5" ht="14.4" x14ac:dyDescent="0.3">
      <c r="A654" s="180"/>
      <c r="B654" s="181"/>
      <c r="E654" s="58"/>
    </row>
    <row r="655" spans="1:5" ht="14.4" x14ac:dyDescent="0.3">
      <c r="A655" s="180"/>
      <c r="B655" s="181"/>
      <c r="E655" s="58"/>
    </row>
    <row r="656" spans="1:5" ht="14.4" x14ac:dyDescent="0.3">
      <c r="A656" s="180"/>
      <c r="B656" s="181"/>
      <c r="E656" s="58"/>
    </row>
    <row r="657" spans="1:5" ht="14.4" x14ac:dyDescent="0.3">
      <c r="A657" s="180"/>
      <c r="B657" s="181"/>
      <c r="E657" s="58"/>
    </row>
    <row r="658" spans="1:5" ht="14.4" x14ac:dyDescent="0.3">
      <c r="A658" s="180"/>
      <c r="B658" s="181"/>
      <c r="E658" s="58"/>
    </row>
    <row r="659" spans="1:5" ht="14.4" x14ac:dyDescent="0.3">
      <c r="A659" s="180"/>
      <c r="B659" s="181"/>
      <c r="E659" s="58"/>
    </row>
    <row r="660" spans="1:5" ht="14.4" x14ac:dyDescent="0.3">
      <c r="A660" s="180"/>
      <c r="B660" s="181"/>
      <c r="E660" s="58"/>
    </row>
    <row r="661" spans="1:5" ht="14.4" x14ac:dyDescent="0.3">
      <c r="A661" s="180"/>
      <c r="B661" s="181"/>
      <c r="E661" s="58"/>
    </row>
    <row r="662" spans="1:5" ht="14.4" x14ac:dyDescent="0.3">
      <c r="A662" s="180"/>
      <c r="B662" s="181"/>
      <c r="E662" s="58"/>
    </row>
    <row r="663" spans="1:5" ht="14.4" x14ac:dyDescent="0.3">
      <c r="A663" s="180"/>
      <c r="B663" s="181"/>
      <c r="E663" s="58"/>
    </row>
    <row r="664" spans="1:5" ht="14.4" x14ac:dyDescent="0.3">
      <c r="A664" s="180"/>
      <c r="B664" s="181"/>
      <c r="E664" s="58"/>
    </row>
    <row r="665" spans="1:5" ht="14.4" x14ac:dyDescent="0.3">
      <c r="A665" s="180"/>
      <c r="B665" s="181"/>
      <c r="E665" s="58"/>
    </row>
    <row r="666" spans="1:5" ht="14.4" x14ac:dyDescent="0.3">
      <c r="A666" s="180"/>
      <c r="B666" s="181"/>
      <c r="E666" s="58"/>
    </row>
    <row r="667" spans="1:5" ht="14.4" x14ac:dyDescent="0.3">
      <c r="A667" s="180"/>
      <c r="B667" s="181"/>
      <c r="E667" s="58"/>
    </row>
    <row r="668" spans="1:5" ht="14.4" x14ac:dyDescent="0.3">
      <c r="A668" s="180"/>
      <c r="B668" s="181"/>
      <c r="E668" s="58"/>
    </row>
    <row r="669" spans="1:5" ht="14.4" x14ac:dyDescent="0.3">
      <c r="A669" s="180"/>
      <c r="B669" s="181"/>
      <c r="E669" s="58"/>
    </row>
    <row r="670" spans="1:5" ht="14.4" x14ac:dyDescent="0.3">
      <c r="A670" s="180"/>
      <c r="B670" s="181"/>
      <c r="E670" s="58"/>
    </row>
    <row r="671" spans="1:5" ht="14.4" x14ac:dyDescent="0.3">
      <c r="A671" s="180"/>
      <c r="B671" s="181"/>
      <c r="E671" s="58"/>
    </row>
    <row r="672" spans="1:5" ht="14.4" x14ac:dyDescent="0.3">
      <c r="A672" s="180"/>
      <c r="B672" s="181"/>
      <c r="E672" s="58"/>
    </row>
    <row r="673" spans="1:5" ht="14.4" x14ac:dyDescent="0.3">
      <c r="A673" s="180"/>
      <c r="B673" s="181"/>
      <c r="E673" s="58"/>
    </row>
    <row r="674" spans="1:5" ht="14.4" x14ac:dyDescent="0.3">
      <c r="A674" s="180"/>
      <c r="B674" s="181"/>
      <c r="E674" s="58"/>
    </row>
    <row r="675" spans="1:5" ht="14.4" x14ac:dyDescent="0.3">
      <c r="A675" s="180"/>
      <c r="B675" s="181"/>
      <c r="E675" s="58"/>
    </row>
    <row r="676" spans="1:5" ht="14.4" x14ac:dyDescent="0.3">
      <c r="A676" s="180"/>
      <c r="B676" s="181"/>
      <c r="E676" s="58"/>
    </row>
    <row r="677" spans="1:5" ht="14.4" x14ac:dyDescent="0.3">
      <c r="A677" s="180"/>
      <c r="B677" s="181"/>
      <c r="E677" s="58"/>
    </row>
    <row r="678" spans="1:5" ht="14.4" x14ac:dyDescent="0.3">
      <c r="A678" s="180"/>
      <c r="B678" s="181"/>
      <c r="E678" s="58"/>
    </row>
    <row r="679" spans="1:5" ht="14.4" x14ac:dyDescent="0.3">
      <c r="A679" s="180"/>
      <c r="B679" s="181"/>
      <c r="E679" s="58"/>
    </row>
    <row r="680" spans="1:5" ht="14.4" x14ac:dyDescent="0.3">
      <c r="A680" s="180"/>
      <c r="B680" s="181"/>
      <c r="E680" s="58"/>
    </row>
    <row r="681" spans="1:5" ht="14.4" x14ac:dyDescent="0.3">
      <c r="A681" s="180"/>
      <c r="B681" s="181"/>
      <c r="E681" s="58"/>
    </row>
    <row r="682" spans="1:5" ht="14.4" x14ac:dyDescent="0.3">
      <c r="A682" s="180"/>
      <c r="B682" s="181"/>
      <c r="E682" s="58"/>
    </row>
    <row r="683" spans="1:5" ht="14.4" x14ac:dyDescent="0.3">
      <c r="A683" s="180"/>
      <c r="B683" s="181"/>
      <c r="E683" s="58"/>
    </row>
    <row r="684" spans="1:5" ht="14.4" x14ac:dyDescent="0.3">
      <c r="A684" s="180"/>
      <c r="B684" s="181"/>
      <c r="E684" s="58"/>
    </row>
    <row r="685" spans="1:5" ht="14.4" x14ac:dyDescent="0.3">
      <c r="A685" s="180"/>
      <c r="B685" s="181"/>
      <c r="E685" s="58"/>
    </row>
    <row r="686" spans="1:5" ht="14.4" x14ac:dyDescent="0.3">
      <c r="A686" s="180"/>
      <c r="B686" s="181"/>
      <c r="E686" s="58"/>
    </row>
    <row r="687" spans="1:5" ht="14.4" x14ac:dyDescent="0.3">
      <c r="A687" s="180"/>
      <c r="B687" s="181"/>
      <c r="E687" s="58"/>
    </row>
    <row r="688" spans="1:5" ht="14.4" x14ac:dyDescent="0.3">
      <c r="A688" s="180"/>
      <c r="B688" s="181"/>
      <c r="E688" s="58"/>
    </row>
    <row r="689" spans="1:5" ht="14.4" x14ac:dyDescent="0.3">
      <c r="A689" s="180"/>
      <c r="B689" s="181"/>
      <c r="E689" s="58"/>
    </row>
    <row r="690" spans="1:5" ht="14.4" x14ac:dyDescent="0.3">
      <c r="A690" s="180"/>
      <c r="B690" s="181"/>
      <c r="E690" s="58"/>
    </row>
    <row r="691" spans="1:5" ht="14.4" x14ac:dyDescent="0.3">
      <c r="A691" s="180"/>
      <c r="B691" s="181"/>
      <c r="E691" s="58"/>
    </row>
    <row r="692" spans="1:5" ht="14.4" x14ac:dyDescent="0.3">
      <c r="A692" s="180"/>
      <c r="B692" s="181"/>
      <c r="E692" s="58"/>
    </row>
    <row r="693" spans="1:5" ht="14.4" x14ac:dyDescent="0.3">
      <c r="A693" s="180"/>
      <c r="B693" s="181"/>
      <c r="E693" s="58"/>
    </row>
    <row r="694" spans="1:5" ht="14.4" x14ac:dyDescent="0.3">
      <c r="A694" s="180"/>
      <c r="B694" s="181"/>
      <c r="E694" s="58"/>
    </row>
    <row r="695" spans="1:5" ht="14.4" x14ac:dyDescent="0.3">
      <c r="A695" s="180"/>
      <c r="B695" s="181"/>
      <c r="E695" s="58"/>
    </row>
    <row r="696" spans="1:5" ht="14.4" x14ac:dyDescent="0.3">
      <c r="A696" s="180"/>
      <c r="B696" s="181"/>
      <c r="E696" s="58"/>
    </row>
    <row r="697" spans="1:5" ht="14.4" x14ac:dyDescent="0.3">
      <c r="A697" s="180"/>
      <c r="B697" s="181"/>
      <c r="E697" s="58"/>
    </row>
    <row r="698" spans="1:5" ht="14.4" x14ac:dyDescent="0.3">
      <c r="A698" s="180"/>
      <c r="B698" s="181"/>
      <c r="E698" s="58"/>
    </row>
    <row r="699" spans="1:5" ht="14.4" x14ac:dyDescent="0.3">
      <c r="A699" s="180"/>
      <c r="B699" s="181"/>
      <c r="E699" s="58"/>
    </row>
    <row r="700" spans="1:5" ht="14.4" x14ac:dyDescent="0.3">
      <c r="A700" s="180"/>
      <c r="B700" s="181"/>
      <c r="E700" s="58"/>
    </row>
    <row r="701" spans="1:5" ht="14.4" x14ac:dyDescent="0.3">
      <c r="A701" s="180"/>
      <c r="B701" s="181"/>
      <c r="E701" s="58"/>
    </row>
    <row r="702" spans="1:5" ht="14.4" x14ac:dyDescent="0.3">
      <c r="A702" s="180"/>
      <c r="B702" s="181"/>
      <c r="E702" s="58"/>
    </row>
    <row r="703" spans="1:5" ht="14.4" x14ac:dyDescent="0.3">
      <c r="A703" s="180"/>
      <c r="B703" s="181"/>
      <c r="E703" s="58"/>
    </row>
    <row r="704" spans="1:5" ht="14.4" x14ac:dyDescent="0.3">
      <c r="A704" s="180"/>
      <c r="B704" s="181"/>
      <c r="E704" s="58"/>
    </row>
    <row r="705" spans="1:5" ht="14.4" x14ac:dyDescent="0.3">
      <c r="A705" s="180"/>
      <c r="B705" s="181"/>
      <c r="E705" s="58"/>
    </row>
    <row r="706" spans="1:5" ht="14.4" x14ac:dyDescent="0.3">
      <c r="A706" s="180"/>
      <c r="B706" s="181"/>
      <c r="E706" s="58"/>
    </row>
    <row r="707" spans="1:5" ht="14.4" x14ac:dyDescent="0.3">
      <c r="A707" s="180"/>
      <c r="B707" s="181"/>
      <c r="E707" s="58"/>
    </row>
    <row r="708" spans="1:5" ht="14.4" x14ac:dyDescent="0.3">
      <c r="A708" s="180"/>
      <c r="B708" s="181"/>
      <c r="E708" s="58"/>
    </row>
    <row r="709" spans="1:5" ht="14.4" x14ac:dyDescent="0.3">
      <c r="A709" s="180"/>
      <c r="B709" s="181"/>
      <c r="E709" s="58"/>
    </row>
    <row r="710" spans="1:5" ht="14.4" x14ac:dyDescent="0.3">
      <c r="A710" s="180"/>
      <c r="B710" s="181"/>
      <c r="E710" s="58"/>
    </row>
    <row r="711" spans="1:5" ht="14.4" x14ac:dyDescent="0.3">
      <c r="A711" s="180"/>
      <c r="B711" s="181"/>
      <c r="E711" s="58"/>
    </row>
    <row r="712" spans="1:5" ht="14.4" x14ac:dyDescent="0.3">
      <c r="A712" s="180"/>
      <c r="B712" s="181"/>
      <c r="E712" s="58"/>
    </row>
    <row r="713" spans="1:5" ht="14.4" x14ac:dyDescent="0.3">
      <c r="A713" s="180"/>
      <c r="B713" s="181"/>
      <c r="E713" s="58"/>
    </row>
    <row r="714" spans="1:5" ht="14.4" x14ac:dyDescent="0.3">
      <c r="A714" s="180"/>
      <c r="B714" s="181"/>
      <c r="E714" s="58"/>
    </row>
    <row r="715" spans="1:5" ht="14.4" x14ac:dyDescent="0.3">
      <c r="A715" s="180"/>
      <c r="B715" s="181"/>
      <c r="E715" s="58"/>
    </row>
    <row r="716" spans="1:5" ht="14.4" x14ac:dyDescent="0.3">
      <c r="A716" s="180"/>
      <c r="B716" s="181"/>
      <c r="E716" s="58"/>
    </row>
    <row r="717" spans="1:5" ht="14.4" x14ac:dyDescent="0.3">
      <c r="A717" s="180"/>
      <c r="B717" s="181"/>
      <c r="E717" s="58"/>
    </row>
    <row r="718" spans="1:5" ht="14.4" x14ac:dyDescent="0.3">
      <c r="A718" s="180"/>
      <c r="B718" s="181"/>
      <c r="E718" s="58"/>
    </row>
    <row r="719" spans="1:5" ht="14.4" x14ac:dyDescent="0.3">
      <c r="A719" s="180"/>
      <c r="B719" s="181"/>
      <c r="E719" s="58"/>
    </row>
    <row r="720" spans="1:5" ht="14.4" x14ac:dyDescent="0.3">
      <c r="A720" s="180"/>
      <c r="B720" s="181"/>
      <c r="E720" s="58"/>
    </row>
    <row r="721" spans="1:5" ht="14.4" x14ac:dyDescent="0.3">
      <c r="A721" s="180"/>
      <c r="B721" s="181"/>
      <c r="E721" s="58"/>
    </row>
    <row r="722" spans="1:5" ht="14.4" x14ac:dyDescent="0.3">
      <c r="A722" s="180"/>
      <c r="B722" s="181"/>
      <c r="E722" s="58"/>
    </row>
    <row r="723" spans="1:5" ht="14.4" x14ac:dyDescent="0.3">
      <c r="A723" s="180"/>
      <c r="B723" s="181"/>
      <c r="E723" s="58"/>
    </row>
    <row r="724" spans="1:5" ht="14.4" x14ac:dyDescent="0.3">
      <c r="A724" s="180"/>
      <c r="B724" s="181"/>
      <c r="E724" s="58"/>
    </row>
    <row r="725" spans="1:5" ht="14.4" x14ac:dyDescent="0.3">
      <c r="A725" s="180"/>
      <c r="B725" s="181"/>
      <c r="E725" s="58"/>
    </row>
    <row r="726" spans="1:5" ht="14.4" x14ac:dyDescent="0.3">
      <c r="A726" s="180"/>
      <c r="B726" s="181"/>
      <c r="E726" s="58"/>
    </row>
    <row r="727" spans="1:5" ht="14.4" x14ac:dyDescent="0.3">
      <c r="A727" s="180"/>
      <c r="B727" s="181"/>
      <c r="E727" s="58"/>
    </row>
    <row r="728" spans="1:5" ht="14.4" x14ac:dyDescent="0.3">
      <c r="A728" s="180"/>
      <c r="B728" s="181"/>
      <c r="E728" s="58"/>
    </row>
    <row r="729" spans="1:5" ht="14.4" x14ac:dyDescent="0.3">
      <c r="A729" s="180"/>
      <c r="B729" s="181"/>
      <c r="E729" s="58"/>
    </row>
    <row r="730" spans="1:5" ht="14.4" x14ac:dyDescent="0.3">
      <c r="A730" s="180"/>
      <c r="B730" s="181"/>
      <c r="E730" s="58"/>
    </row>
    <row r="731" spans="1:5" ht="14.4" x14ac:dyDescent="0.3">
      <c r="A731" s="180"/>
      <c r="B731" s="181"/>
      <c r="E731" s="58"/>
    </row>
    <row r="732" spans="1:5" ht="14.4" x14ac:dyDescent="0.3">
      <c r="A732" s="180"/>
      <c r="B732" s="181"/>
      <c r="E732" s="58"/>
    </row>
    <row r="733" spans="1:5" ht="14.4" x14ac:dyDescent="0.3">
      <c r="A733" s="180"/>
      <c r="B733" s="181"/>
      <c r="E733" s="58"/>
    </row>
    <row r="734" spans="1:5" ht="14.4" x14ac:dyDescent="0.3">
      <c r="A734" s="180"/>
      <c r="B734" s="181"/>
      <c r="E734" s="58"/>
    </row>
    <row r="735" spans="1:5" ht="14.4" x14ac:dyDescent="0.3">
      <c r="A735" s="180"/>
      <c r="B735" s="181"/>
      <c r="E735" s="58"/>
    </row>
    <row r="736" spans="1:5" ht="14.4" x14ac:dyDescent="0.3">
      <c r="A736" s="180"/>
      <c r="B736" s="181"/>
      <c r="E736" s="58"/>
    </row>
    <row r="737" spans="1:5" ht="14.4" x14ac:dyDescent="0.3">
      <c r="A737" s="180"/>
      <c r="B737" s="181"/>
      <c r="E737" s="58"/>
    </row>
    <row r="738" spans="1:5" ht="14.4" x14ac:dyDescent="0.3">
      <c r="A738" s="180"/>
      <c r="B738" s="181"/>
      <c r="E738" s="58"/>
    </row>
    <row r="739" spans="1:5" ht="14.4" x14ac:dyDescent="0.3">
      <c r="A739" s="180"/>
      <c r="B739" s="181"/>
      <c r="E739" s="58"/>
    </row>
    <row r="740" spans="1:5" ht="14.4" x14ac:dyDescent="0.3">
      <c r="A740" s="180"/>
      <c r="B740" s="181"/>
      <c r="E740" s="58"/>
    </row>
    <row r="741" spans="1:5" ht="14.4" x14ac:dyDescent="0.3">
      <c r="A741" s="180"/>
      <c r="B741" s="181"/>
      <c r="E741" s="58"/>
    </row>
    <row r="742" spans="1:5" ht="14.4" x14ac:dyDescent="0.3">
      <c r="A742" s="180"/>
      <c r="B742" s="181"/>
      <c r="E742" s="58"/>
    </row>
    <row r="743" spans="1:5" ht="14.4" x14ac:dyDescent="0.3">
      <c r="A743" s="180"/>
      <c r="B743" s="181"/>
      <c r="E743" s="58"/>
    </row>
    <row r="744" spans="1:5" ht="14.4" x14ac:dyDescent="0.3">
      <c r="A744" s="180"/>
      <c r="B744" s="181"/>
      <c r="E744" s="58"/>
    </row>
    <row r="745" spans="1:5" ht="14.4" x14ac:dyDescent="0.3">
      <c r="A745" s="180"/>
      <c r="B745" s="181"/>
      <c r="E745" s="58"/>
    </row>
    <row r="746" spans="1:5" ht="14.4" x14ac:dyDescent="0.3">
      <c r="A746" s="180"/>
      <c r="B746" s="181"/>
      <c r="E746" s="58"/>
    </row>
    <row r="747" spans="1:5" ht="14.4" x14ac:dyDescent="0.3">
      <c r="A747" s="180"/>
      <c r="B747" s="181"/>
      <c r="E747" s="58"/>
    </row>
    <row r="748" spans="1:5" ht="14.4" x14ac:dyDescent="0.3">
      <c r="A748" s="180"/>
      <c r="B748" s="181"/>
      <c r="E748" s="58"/>
    </row>
    <row r="749" spans="1:5" ht="14.4" x14ac:dyDescent="0.3">
      <c r="A749" s="180"/>
      <c r="B749" s="181"/>
      <c r="E749" s="58"/>
    </row>
    <row r="750" spans="1:5" ht="14.4" x14ac:dyDescent="0.3">
      <c r="A750" s="180"/>
      <c r="B750" s="181"/>
      <c r="E750" s="58"/>
    </row>
    <row r="751" spans="1:5" ht="14.4" x14ac:dyDescent="0.3">
      <c r="A751" s="180"/>
      <c r="B751" s="181"/>
      <c r="E751" s="58"/>
    </row>
    <row r="752" spans="1:5" ht="14.4" x14ac:dyDescent="0.3">
      <c r="A752" s="180"/>
      <c r="B752" s="181"/>
      <c r="E752" s="58"/>
    </row>
    <row r="753" spans="1:5" ht="14.4" x14ac:dyDescent="0.3">
      <c r="A753" s="180"/>
      <c r="B753" s="181"/>
      <c r="E753" s="58"/>
    </row>
    <row r="754" spans="1:5" ht="14.4" x14ac:dyDescent="0.3">
      <c r="A754" s="180"/>
      <c r="B754" s="181"/>
      <c r="E754" s="58"/>
    </row>
    <row r="755" spans="1:5" ht="14.4" x14ac:dyDescent="0.3">
      <c r="A755" s="180"/>
      <c r="B755" s="181"/>
      <c r="E755" s="58"/>
    </row>
    <row r="756" spans="1:5" ht="14.4" x14ac:dyDescent="0.3">
      <c r="A756" s="180"/>
      <c r="B756" s="181"/>
      <c r="E756" s="58"/>
    </row>
    <row r="757" spans="1:5" ht="14.4" x14ac:dyDescent="0.3">
      <c r="A757" s="180"/>
      <c r="B757" s="181"/>
      <c r="E757" s="58"/>
    </row>
    <row r="758" spans="1:5" ht="14.4" x14ac:dyDescent="0.3">
      <c r="A758" s="180"/>
      <c r="B758" s="181"/>
      <c r="E758" s="58"/>
    </row>
    <row r="759" spans="1:5" ht="14.4" x14ac:dyDescent="0.3">
      <c r="A759" s="180"/>
      <c r="B759" s="181"/>
      <c r="E759" s="58"/>
    </row>
    <row r="760" spans="1:5" ht="14.4" x14ac:dyDescent="0.3">
      <c r="A760" s="180"/>
      <c r="B760" s="181"/>
      <c r="E760" s="58"/>
    </row>
    <row r="761" spans="1:5" ht="14.4" x14ac:dyDescent="0.3">
      <c r="A761" s="180"/>
      <c r="B761" s="181"/>
      <c r="E761" s="58"/>
    </row>
    <row r="762" spans="1:5" ht="14.4" x14ac:dyDescent="0.3">
      <c r="A762" s="180"/>
      <c r="B762" s="181"/>
      <c r="E762" s="58"/>
    </row>
    <row r="763" spans="1:5" ht="14.4" x14ac:dyDescent="0.3">
      <c r="A763" s="180"/>
      <c r="B763" s="181"/>
      <c r="E763" s="58"/>
    </row>
    <row r="764" spans="1:5" ht="14.4" x14ac:dyDescent="0.3">
      <c r="A764" s="180"/>
      <c r="B764" s="181"/>
      <c r="E764" s="58"/>
    </row>
    <row r="765" spans="1:5" ht="14.4" x14ac:dyDescent="0.3">
      <c r="A765" s="180"/>
      <c r="B765" s="181"/>
      <c r="E765" s="58"/>
    </row>
    <row r="766" spans="1:5" ht="14.4" x14ac:dyDescent="0.3">
      <c r="A766" s="180"/>
      <c r="B766" s="181"/>
      <c r="E766" s="58"/>
    </row>
    <row r="767" spans="1:5" ht="14.4" x14ac:dyDescent="0.3">
      <c r="A767" s="180"/>
      <c r="B767" s="181"/>
      <c r="E767" s="58"/>
    </row>
    <row r="768" spans="1:5" ht="14.4" x14ac:dyDescent="0.3">
      <c r="A768" s="180"/>
      <c r="B768" s="181"/>
      <c r="E768" s="58"/>
    </row>
    <row r="769" spans="1:5" ht="14.4" x14ac:dyDescent="0.3">
      <c r="A769" s="180"/>
      <c r="B769" s="181"/>
      <c r="E769" s="58"/>
    </row>
    <row r="770" spans="1:5" ht="14.4" x14ac:dyDescent="0.3">
      <c r="A770" s="180"/>
      <c r="B770" s="181"/>
      <c r="E770" s="58"/>
    </row>
    <row r="771" spans="1:5" ht="14.4" x14ac:dyDescent="0.3">
      <c r="A771" s="180"/>
      <c r="B771" s="181"/>
      <c r="E771" s="58"/>
    </row>
    <row r="772" spans="1:5" ht="14.4" x14ac:dyDescent="0.3">
      <c r="A772" s="180"/>
      <c r="B772" s="181"/>
      <c r="E772" s="58"/>
    </row>
    <row r="773" spans="1:5" ht="14.4" x14ac:dyDescent="0.3">
      <c r="A773" s="180"/>
      <c r="B773" s="181"/>
      <c r="E773" s="58"/>
    </row>
    <row r="774" spans="1:5" ht="14.4" x14ac:dyDescent="0.3">
      <c r="A774" s="180"/>
      <c r="B774" s="181"/>
      <c r="E774" s="58"/>
    </row>
    <row r="775" spans="1:5" ht="14.4" x14ac:dyDescent="0.3">
      <c r="A775" s="180"/>
      <c r="B775" s="181"/>
      <c r="E775" s="58"/>
    </row>
    <row r="776" spans="1:5" ht="14.4" x14ac:dyDescent="0.3">
      <c r="A776" s="180"/>
      <c r="B776" s="181"/>
      <c r="E776" s="58"/>
    </row>
    <row r="777" spans="1:5" ht="14.4" x14ac:dyDescent="0.3">
      <c r="A777" s="180"/>
      <c r="B777" s="181"/>
      <c r="E777" s="58"/>
    </row>
    <row r="778" spans="1:5" ht="14.4" x14ac:dyDescent="0.3">
      <c r="A778" s="180"/>
      <c r="B778" s="181"/>
      <c r="E778" s="58"/>
    </row>
    <row r="779" spans="1:5" ht="14.4" x14ac:dyDescent="0.3">
      <c r="A779" s="180"/>
      <c r="B779" s="181"/>
      <c r="E779" s="58"/>
    </row>
    <row r="780" spans="1:5" ht="14.4" x14ac:dyDescent="0.3">
      <c r="A780" s="180"/>
      <c r="B780" s="181"/>
      <c r="E780" s="58"/>
    </row>
    <row r="781" spans="1:5" ht="14.4" x14ac:dyDescent="0.3">
      <c r="A781" s="180"/>
      <c r="B781" s="181"/>
      <c r="E781" s="58"/>
    </row>
    <row r="782" spans="1:5" ht="14.4" x14ac:dyDescent="0.3">
      <c r="A782" s="180"/>
      <c r="B782" s="181"/>
      <c r="E782" s="58"/>
    </row>
    <row r="783" spans="1:5" ht="14.4" x14ac:dyDescent="0.3">
      <c r="A783" s="180"/>
      <c r="B783" s="181"/>
      <c r="E783" s="58"/>
    </row>
    <row r="784" spans="1:5" ht="14.4" x14ac:dyDescent="0.3">
      <c r="A784" s="180"/>
      <c r="B784" s="181"/>
      <c r="E784" s="58"/>
    </row>
    <row r="785" spans="1:5" ht="14.4" x14ac:dyDescent="0.3">
      <c r="A785" s="180"/>
      <c r="B785" s="181"/>
      <c r="E785" s="58"/>
    </row>
    <row r="786" spans="1:5" ht="14.4" x14ac:dyDescent="0.3">
      <c r="A786" s="180"/>
      <c r="B786" s="181"/>
      <c r="E786" s="58"/>
    </row>
    <row r="787" spans="1:5" ht="14.4" x14ac:dyDescent="0.3">
      <c r="A787" s="180"/>
      <c r="B787" s="181"/>
      <c r="E787" s="58"/>
    </row>
    <row r="788" spans="1:5" ht="14.4" x14ac:dyDescent="0.3">
      <c r="A788" s="180"/>
      <c r="B788" s="181"/>
      <c r="E788" s="58"/>
    </row>
    <row r="789" spans="1:5" ht="14.4" x14ac:dyDescent="0.3">
      <c r="A789" s="180"/>
      <c r="B789" s="181"/>
      <c r="E789" s="58"/>
    </row>
    <row r="790" spans="1:5" ht="14.4" x14ac:dyDescent="0.3">
      <c r="A790" s="180"/>
      <c r="B790" s="181"/>
      <c r="E790" s="58"/>
    </row>
    <row r="791" spans="1:5" ht="14.4" x14ac:dyDescent="0.3">
      <c r="A791" s="180"/>
      <c r="B791" s="181"/>
      <c r="E791" s="58"/>
    </row>
    <row r="792" spans="1:5" ht="14.4" x14ac:dyDescent="0.3">
      <c r="A792" s="180"/>
      <c r="B792" s="181"/>
      <c r="E792" s="58"/>
    </row>
    <row r="793" spans="1:5" ht="14.4" x14ac:dyDescent="0.3">
      <c r="A793" s="180"/>
      <c r="B793" s="181"/>
      <c r="E793" s="58"/>
    </row>
    <row r="794" spans="1:5" ht="14.4" x14ac:dyDescent="0.3">
      <c r="A794" s="180"/>
      <c r="B794" s="181"/>
      <c r="E794" s="58"/>
    </row>
    <row r="795" spans="1:5" ht="14.4" x14ac:dyDescent="0.3">
      <c r="A795" s="180"/>
      <c r="B795" s="181"/>
      <c r="E795" s="58"/>
    </row>
    <row r="796" spans="1:5" ht="14.4" x14ac:dyDescent="0.3">
      <c r="A796" s="180"/>
      <c r="B796" s="181"/>
      <c r="E796" s="58"/>
    </row>
    <row r="797" spans="1:5" ht="14.4" x14ac:dyDescent="0.3">
      <c r="A797" s="180"/>
      <c r="B797" s="181"/>
      <c r="E797" s="58"/>
    </row>
    <row r="798" spans="1:5" ht="14.4" x14ac:dyDescent="0.3">
      <c r="A798" s="180"/>
      <c r="B798" s="181"/>
      <c r="E798" s="58"/>
    </row>
    <row r="799" spans="1:5" ht="14.4" x14ac:dyDescent="0.3">
      <c r="A799" s="180"/>
      <c r="B799" s="181"/>
      <c r="E799" s="58"/>
    </row>
    <row r="800" spans="1:5" ht="14.4" x14ac:dyDescent="0.3">
      <c r="A800" s="180"/>
      <c r="B800" s="181"/>
      <c r="E800" s="58"/>
    </row>
    <row r="801" spans="1:5" ht="14.4" x14ac:dyDescent="0.3">
      <c r="A801" s="180"/>
      <c r="B801" s="181"/>
      <c r="E801" s="58"/>
    </row>
    <row r="802" spans="1:5" ht="14.4" x14ac:dyDescent="0.3">
      <c r="A802" s="180"/>
      <c r="B802" s="181"/>
      <c r="E802" s="58"/>
    </row>
    <row r="803" spans="1:5" ht="14.4" x14ac:dyDescent="0.3">
      <c r="A803" s="180"/>
      <c r="B803" s="181"/>
      <c r="E803" s="58"/>
    </row>
    <row r="804" spans="1:5" ht="14.4" x14ac:dyDescent="0.3">
      <c r="A804" s="180"/>
      <c r="B804" s="181"/>
      <c r="E804" s="58"/>
    </row>
    <row r="805" spans="1:5" ht="14.4" x14ac:dyDescent="0.3">
      <c r="A805" s="180"/>
      <c r="B805" s="181"/>
      <c r="E805" s="58"/>
    </row>
    <row r="806" spans="1:5" ht="14.4" x14ac:dyDescent="0.3">
      <c r="A806" s="180"/>
      <c r="B806" s="181"/>
      <c r="E806" s="58"/>
    </row>
    <row r="807" spans="1:5" ht="14.4" x14ac:dyDescent="0.3">
      <c r="A807" s="180"/>
      <c r="B807" s="181"/>
      <c r="E807" s="58"/>
    </row>
    <row r="808" spans="1:5" ht="14.4" x14ac:dyDescent="0.3">
      <c r="A808" s="180"/>
      <c r="B808" s="181"/>
      <c r="E808" s="58"/>
    </row>
    <row r="809" spans="1:5" ht="14.4" x14ac:dyDescent="0.3">
      <c r="A809" s="180"/>
      <c r="B809" s="181"/>
      <c r="E809" s="58"/>
    </row>
    <row r="810" spans="1:5" ht="14.4" x14ac:dyDescent="0.3">
      <c r="A810" s="180"/>
      <c r="B810" s="181"/>
      <c r="E810" s="58"/>
    </row>
    <row r="811" spans="1:5" ht="14.4" x14ac:dyDescent="0.3">
      <c r="A811" s="180"/>
      <c r="B811" s="181"/>
      <c r="E811" s="58"/>
    </row>
    <row r="812" spans="1:5" ht="14.4" x14ac:dyDescent="0.3">
      <c r="A812" s="180"/>
      <c r="B812" s="181"/>
      <c r="E812" s="58"/>
    </row>
    <row r="813" spans="1:5" ht="14.4" x14ac:dyDescent="0.3">
      <c r="A813" s="180"/>
      <c r="B813" s="181"/>
      <c r="E813" s="58"/>
    </row>
    <row r="814" spans="1:5" ht="14.4" x14ac:dyDescent="0.3">
      <c r="A814" s="180"/>
      <c r="B814" s="181"/>
      <c r="E814" s="58"/>
    </row>
    <row r="815" spans="1:5" ht="14.4" x14ac:dyDescent="0.3">
      <c r="A815" s="180"/>
      <c r="B815" s="181"/>
      <c r="E815" s="58"/>
    </row>
    <row r="816" spans="1:5" ht="14.4" x14ac:dyDescent="0.3">
      <c r="A816" s="180"/>
      <c r="B816" s="181"/>
      <c r="E816" s="58"/>
    </row>
    <row r="817" spans="1:5" ht="14.4" x14ac:dyDescent="0.3">
      <c r="A817" s="180"/>
      <c r="B817" s="181"/>
      <c r="E817" s="58"/>
    </row>
    <row r="818" spans="1:5" ht="14.4" x14ac:dyDescent="0.3">
      <c r="A818" s="180"/>
      <c r="B818" s="181"/>
      <c r="E818" s="58"/>
    </row>
    <row r="819" spans="1:5" ht="14.4" x14ac:dyDescent="0.3">
      <c r="A819" s="180"/>
      <c r="B819" s="181"/>
      <c r="E819" s="58"/>
    </row>
    <row r="820" spans="1:5" ht="14.4" x14ac:dyDescent="0.3">
      <c r="A820" s="180"/>
      <c r="B820" s="181"/>
      <c r="E820" s="58"/>
    </row>
    <row r="821" spans="1:5" ht="14.4" x14ac:dyDescent="0.3">
      <c r="A821" s="180"/>
      <c r="B821" s="181"/>
      <c r="E821" s="58"/>
    </row>
    <row r="822" spans="1:5" ht="14.4" x14ac:dyDescent="0.3">
      <c r="A822" s="180"/>
      <c r="B822" s="181"/>
      <c r="E822" s="58"/>
    </row>
    <row r="823" spans="1:5" ht="14.4" x14ac:dyDescent="0.3">
      <c r="A823" s="180"/>
      <c r="B823" s="181"/>
      <c r="E823" s="58"/>
    </row>
    <row r="824" spans="1:5" ht="14.4" x14ac:dyDescent="0.3">
      <c r="A824" s="180"/>
      <c r="B824" s="181"/>
      <c r="E824" s="58"/>
    </row>
    <row r="825" spans="1:5" ht="14.4" x14ac:dyDescent="0.3">
      <c r="A825" s="180"/>
      <c r="B825" s="181"/>
      <c r="E825" s="58"/>
    </row>
    <row r="826" spans="1:5" ht="14.4" x14ac:dyDescent="0.3">
      <c r="A826" s="180"/>
      <c r="B826" s="181"/>
      <c r="E826" s="58"/>
    </row>
    <row r="827" spans="1:5" ht="14.4" x14ac:dyDescent="0.3">
      <c r="A827" s="180"/>
      <c r="B827" s="181"/>
      <c r="E827" s="58"/>
    </row>
    <row r="828" spans="1:5" ht="14.4" x14ac:dyDescent="0.3">
      <c r="A828" s="180"/>
      <c r="B828" s="181"/>
      <c r="E828" s="58"/>
    </row>
    <row r="829" spans="1:5" ht="14.4" x14ac:dyDescent="0.3">
      <c r="A829" s="180"/>
      <c r="B829" s="181"/>
      <c r="E829" s="58"/>
    </row>
    <row r="830" spans="1:5" ht="14.4" x14ac:dyDescent="0.3">
      <c r="A830" s="180"/>
      <c r="B830" s="181"/>
      <c r="E830" s="58"/>
    </row>
    <row r="831" spans="1:5" ht="14.4" x14ac:dyDescent="0.3">
      <c r="A831" s="180"/>
      <c r="B831" s="181"/>
      <c r="E831" s="58"/>
    </row>
    <row r="832" spans="1:5" ht="14.4" x14ac:dyDescent="0.3">
      <c r="A832" s="180"/>
      <c r="B832" s="181"/>
      <c r="E832" s="58"/>
    </row>
    <row r="833" spans="1:5" ht="14.4" x14ac:dyDescent="0.3">
      <c r="A833" s="180"/>
      <c r="B833" s="181"/>
      <c r="E833" s="58"/>
    </row>
    <row r="834" spans="1:5" ht="14.4" x14ac:dyDescent="0.3">
      <c r="A834" s="180"/>
      <c r="B834" s="181"/>
      <c r="E834" s="58"/>
    </row>
    <row r="835" spans="1:5" ht="14.4" x14ac:dyDescent="0.3">
      <c r="A835" s="180"/>
      <c r="B835" s="181"/>
      <c r="E835" s="58"/>
    </row>
    <row r="836" spans="1:5" ht="14.4" x14ac:dyDescent="0.3">
      <c r="A836" s="180"/>
      <c r="B836" s="181"/>
      <c r="E836" s="58"/>
    </row>
    <row r="837" spans="1:5" ht="14.4" x14ac:dyDescent="0.3">
      <c r="A837" s="180"/>
      <c r="B837" s="181"/>
      <c r="E837" s="58"/>
    </row>
    <row r="838" spans="1:5" ht="14.4" x14ac:dyDescent="0.3">
      <c r="A838" s="180"/>
      <c r="B838" s="181"/>
      <c r="E838" s="58"/>
    </row>
    <row r="839" spans="1:5" ht="14.4" x14ac:dyDescent="0.3">
      <c r="A839" s="180"/>
      <c r="B839" s="181"/>
      <c r="E839" s="58"/>
    </row>
    <row r="840" spans="1:5" ht="14.4" x14ac:dyDescent="0.3">
      <c r="A840" s="180"/>
      <c r="B840" s="181"/>
      <c r="E840" s="58"/>
    </row>
    <row r="841" spans="1:5" ht="14.4" x14ac:dyDescent="0.3">
      <c r="A841" s="180"/>
      <c r="B841" s="181"/>
      <c r="E841" s="58"/>
    </row>
    <row r="842" spans="1:5" ht="14.4" x14ac:dyDescent="0.3">
      <c r="A842" s="180"/>
      <c r="B842" s="181"/>
      <c r="E842" s="58"/>
    </row>
    <row r="843" spans="1:5" ht="14.4" x14ac:dyDescent="0.3">
      <c r="A843" s="180"/>
      <c r="B843" s="181"/>
      <c r="E843" s="58"/>
    </row>
    <row r="844" spans="1:5" ht="14.4" x14ac:dyDescent="0.3">
      <c r="A844" s="180"/>
      <c r="B844" s="181"/>
      <c r="E844" s="58"/>
    </row>
    <row r="845" spans="1:5" ht="14.4" x14ac:dyDescent="0.3">
      <c r="A845" s="180"/>
      <c r="B845" s="181"/>
      <c r="E845" s="58"/>
    </row>
    <row r="846" spans="1:5" ht="14.4" x14ac:dyDescent="0.3">
      <c r="A846" s="180"/>
      <c r="B846" s="181"/>
      <c r="E846" s="58"/>
    </row>
    <row r="847" spans="1:5" ht="14.4" x14ac:dyDescent="0.3">
      <c r="A847" s="180"/>
      <c r="B847" s="181"/>
      <c r="E847" s="58"/>
    </row>
    <row r="848" spans="1:5" ht="14.4" x14ac:dyDescent="0.3">
      <c r="A848" s="180"/>
      <c r="B848" s="181"/>
      <c r="E848" s="58"/>
    </row>
    <row r="849" spans="1:5" ht="14.4" x14ac:dyDescent="0.3">
      <c r="A849" s="180"/>
      <c r="B849" s="181"/>
      <c r="E849" s="58"/>
    </row>
    <row r="850" spans="1:5" ht="14.4" x14ac:dyDescent="0.3">
      <c r="A850" s="180"/>
      <c r="B850" s="181"/>
      <c r="E850" s="58"/>
    </row>
    <row r="851" spans="1:5" ht="14.4" x14ac:dyDescent="0.3">
      <c r="A851" s="180"/>
      <c r="B851" s="181"/>
      <c r="E851" s="58"/>
    </row>
    <row r="852" spans="1:5" ht="14.4" x14ac:dyDescent="0.3">
      <c r="A852" s="180"/>
      <c r="B852" s="181"/>
      <c r="E852" s="58"/>
    </row>
    <row r="853" spans="1:5" ht="14.4" x14ac:dyDescent="0.3">
      <c r="A853" s="180"/>
      <c r="B853" s="181"/>
      <c r="E853" s="58"/>
    </row>
    <row r="854" spans="1:5" ht="14.4" x14ac:dyDescent="0.3">
      <c r="A854" s="180"/>
      <c r="B854" s="181"/>
      <c r="E854" s="58"/>
    </row>
    <row r="855" spans="1:5" ht="14.4" x14ac:dyDescent="0.3">
      <c r="A855" s="180"/>
      <c r="B855" s="181"/>
      <c r="E855" s="58"/>
    </row>
    <row r="856" spans="1:5" ht="14.4" x14ac:dyDescent="0.3">
      <c r="A856" s="180"/>
      <c r="B856" s="181"/>
      <c r="E856" s="58"/>
    </row>
    <row r="857" spans="1:5" ht="14.4" x14ac:dyDescent="0.3">
      <c r="A857" s="180"/>
      <c r="B857" s="181"/>
      <c r="E857" s="58"/>
    </row>
    <row r="858" spans="1:5" ht="14.4" x14ac:dyDescent="0.3">
      <c r="A858" s="180"/>
      <c r="B858" s="181"/>
      <c r="E858" s="58"/>
    </row>
    <row r="859" spans="1:5" ht="14.4" x14ac:dyDescent="0.3">
      <c r="A859" s="180"/>
      <c r="B859" s="181"/>
      <c r="E859" s="58"/>
    </row>
    <row r="860" spans="1:5" ht="14.4" x14ac:dyDescent="0.3">
      <c r="A860" s="180"/>
      <c r="B860" s="181"/>
      <c r="E860" s="58"/>
    </row>
    <row r="861" spans="1:5" ht="14.4" x14ac:dyDescent="0.3">
      <c r="A861" s="180"/>
      <c r="B861" s="181"/>
      <c r="E861" s="58"/>
    </row>
    <row r="862" spans="1:5" ht="14.4" x14ac:dyDescent="0.3">
      <c r="A862" s="180"/>
      <c r="B862" s="181"/>
      <c r="E862" s="58"/>
    </row>
    <row r="863" spans="1:5" ht="14.4" x14ac:dyDescent="0.3">
      <c r="A863" s="180"/>
      <c r="B863" s="181"/>
      <c r="E863" s="58"/>
    </row>
    <row r="864" spans="1:5" ht="14.4" x14ac:dyDescent="0.3">
      <c r="A864" s="180"/>
      <c r="B864" s="181"/>
      <c r="E864" s="58"/>
    </row>
    <row r="865" spans="1:5" ht="14.4" x14ac:dyDescent="0.3">
      <c r="A865" s="180"/>
      <c r="B865" s="181"/>
      <c r="E865" s="58"/>
    </row>
    <row r="866" spans="1:5" ht="14.4" x14ac:dyDescent="0.3">
      <c r="A866" s="180"/>
      <c r="B866" s="181"/>
      <c r="E866" s="58"/>
    </row>
    <row r="867" spans="1:5" ht="14.4" x14ac:dyDescent="0.3">
      <c r="A867" s="180"/>
      <c r="B867" s="181"/>
      <c r="E867" s="58"/>
    </row>
    <row r="868" spans="1:5" ht="14.4" x14ac:dyDescent="0.3">
      <c r="A868" s="180"/>
      <c r="B868" s="181"/>
      <c r="E868" s="58"/>
    </row>
    <row r="869" spans="1:5" ht="14.4" x14ac:dyDescent="0.3">
      <c r="A869" s="180"/>
      <c r="B869" s="181"/>
      <c r="E869" s="58"/>
    </row>
    <row r="870" spans="1:5" ht="14.4" x14ac:dyDescent="0.3">
      <c r="A870" s="180"/>
      <c r="B870" s="181"/>
      <c r="E870" s="58"/>
    </row>
    <row r="871" spans="1:5" ht="14.4" x14ac:dyDescent="0.3">
      <c r="A871" s="180"/>
      <c r="B871" s="181"/>
      <c r="E871" s="58"/>
    </row>
    <row r="872" spans="1:5" ht="14.4" x14ac:dyDescent="0.3">
      <c r="A872" s="180"/>
      <c r="B872" s="181"/>
      <c r="E872" s="58"/>
    </row>
    <row r="873" spans="1:5" ht="14.4" x14ac:dyDescent="0.3">
      <c r="A873" s="180"/>
      <c r="B873" s="181"/>
      <c r="E873" s="58"/>
    </row>
    <row r="874" spans="1:5" ht="14.4" x14ac:dyDescent="0.3">
      <c r="A874" s="180"/>
      <c r="B874" s="181"/>
      <c r="E874" s="58"/>
    </row>
    <row r="875" spans="1:5" ht="14.4" x14ac:dyDescent="0.3">
      <c r="A875" s="180"/>
      <c r="B875" s="181"/>
      <c r="E875" s="58"/>
    </row>
    <row r="876" spans="1:5" ht="14.4" x14ac:dyDescent="0.3">
      <c r="A876" s="180"/>
      <c r="B876" s="181"/>
      <c r="E876" s="58"/>
    </row>
    <row r="877" spans="1:5" ht="14.4" x14ac:dyDescent="0.3">
      <c r="A877" s="180"/>
      <c r="B877" s="181"/>
      <c r="E877" s="58"/>
    </row>
    <row r="878" spans="1:5" ht="14.4" x14ac:dyDescent="0.3">
      <c r="A878" s="180"/>
      <c r="B878" s="181"/>
      <c r="E878" s="58"/>
    </row>
    <row r="879" spans="1:5" ht="14.4" x14ac:dyDescent="0.3">
      <c r="A879" s="180"/>
      <c r="B879" s="181"/>
      <c r="E879" s="58"/>
    </row>
    <row r="880" spans="1:5" ht="14.4" x14ac:dyDescent="0.3">
      <c r="A880" s="180"/>
      <c r="B880" s="181"/>
      <c r="E880" s="58"/>
    </row>
    <row r="881" spans="1:5" ht="14.4" x14ac:dyDescent="0.3">
      <c r="A881" s="180"/>
      <c r="B881" s="181"/>
      <c r="E881" s="58"/>
    </row>
    <row r="882" spans="1:5" ht="14.4" x14ac:dyDescent="0.3">
      <c r="A882" s="180"/>
      <c r="B882" s="181"/>
      <c r="E882" s="58"/>
    </row>
    <row r="883" spans="1:5" ht="14.4" x14ac:dyDescent="0.3">
      <c r="A883" s="180"/>
      <c r="B883" s="181"/>
      <c r="E883" s="58"/>
    </row>
    <row r="884" spans="1:5" ht="14.4" x14ac:dyDescent="0.3">
      <c r="A884" s="180"/>
      <c r="B884" s="181"/>
      <c r="E884" s="58"/>
    </row>
    <row r="885" spans="1:5" ht="14.4" x14ac:dyDescent="0.3">
      <c r="A885" s="180"/>
      <c r="B885" s="181"/>
      <c r="E885" s="58"/>
    </row>
    <row r="886" spans="1:5" ht="14.4" x14ac:dyDescent="0.3">
      <c r="A886" s="180"/>
      <c r="B886" s="181"/>
      <c r="E886" s="58"/>
    </row>
    <row r="887" spans="1:5" ht="14.4" x14ac:dyDescent="0.3">
      <c r="A887" s="180"/>
      <c r="B887" s="181"/>
      <c r="E887" s="58"/>
    </row>
    <row r="888" spans="1:5" ht="14.4" x14ac:dyDescent="0.3">
      <c r="A888" s="180"/>
      <c r="B888" s="181"/>
      <c r="E888" s="58"/>
    </row>
    <row r="889" spans="1:5" ht="14.4" x14ac:dyDescent="0.3">
      <c r="A889" s="180"/>
      <c r="B889" s="181"/>
      <c r="E889" s="58"/>
    </row>
    <row r="890" spans="1:5" ht="14.4" x14ac:dyDescent="0.3">
      <c r="A890" s="180"/>
      <c r="B890" s="181"/>
      <c r="E890" s="58"/>
    </row>
    <row r="891" spans="1:5" ht="14.4" x14ac:dyDescent="0.3">
      <c r="A891" s="180"/>
      <c r="B891" s="181"/>
      <c r="E891" s="58"/>
    </row>
    <row r="892" spans="1:5" ht="14.4" x14ac:dyDescent="0.3">
      <c r="A892" s="180"/>
      <c r="B892" s="181"/>
      <c r="E892" s="58"/>
    </row>
    <row r="893" spans="1:5" ht="14.4" x14ac:dyDescent="0.3">
      <c r="A893" s="180"/>
      <c r="B893" s="181"/>
      <c r="E893" s="58"/>
    </row>
    <row r="894" spans="1:5" ht="14.4" x14ac:dyDescent="0.3">
      <c r="A894" s="180"/>
      <c r="B894" s="181"/>
      <c r="E894" s="58"/>
    </row>
    <row r="895" spans="1:5" ht="14.4" x14ac:dyDescent="0.3">
      <c r="A895" s="180"/>
      <c r="B895" s="181"/>
      <c r="E895" s="58"/>
    </row>
    <row r="896" spans="1:5" ht="14.4" x14ac:dyDescent="0.3">
      <c r="A896" s="180"/>
      <c r="B896" s="181"/>
      <c r="E896" s="58"/>
    </row>
    <row r="897" spans="1:5" ht="14.4" x14ac:dyDescent="0.3">
      <c r="A897" s="180"/>
      <c r="B897" s="181"/>
      <c r="E897" s="58"/>
    </row>
    <row r="898" spans="1:5" ht="14.4" x14ac:dyDescent="0.3">
      <c r="A898" s="180"/>
      <c r="B898" s="181"/>
      <c r="E898" s="58"/>
    </row>
    <row r="899" spans="1:5" ht="14.4" x14ac:dyDescent="0.3">
      <c r="A899" s="180"/>
      <c r="B899" s="181"/>
      <c r="E899" s="58"/>
    </row>
    <row r="900" spans="1:5" ht="14.4" x14ac:dyDescent="0.3">
      <c r="A900" s="180"/>
      <c r="B900" s="181"/>
      <c r="E900" s="58"/>
    </row>
    <row r="901" spans="1:5" ht="14.4" x14ac:dyDescent="0.3">
      <c r="A901" s="180"/>
      <c r="B901" s="181"/>
      <c r="E901" s="58"/>
    </row>
    <row r="902" spans="1:5" ht="14.4" x14ac:dyDescent="0.3">
      <c r="A902" s="180"/>
      <c r="B902" s="181"/>
      <c r="E902" s="58"/>
    </row>
    <row r="903" spans="1:5" ht="14.4" x14ac:dyDescent="0.3">
      <c r="A903" s="180"/>
      <c r="B903" s="181"/>
      <c r="E903" s="58"/>
    </row>
    <row r="904" spans="1:5" ht="14.4" x14ac:dyDescent="0.3">
      <c r="A904" s="180"/>
      <c r="B904" s="181"/>
      <c r="E904" s="58"/>
    </row>
    <row r="905" spans="1:5" ht="14.4" x14ac:dyDescent="0.3">
      <c r="A905" s="180"/>
      <c r="B905" s="181"/>
      <c r="E905" s="58"/>
    </row>
    <row r="906" spans="1:5" ht="14.4" x14ac:dyDescent="0.3">
      <c r="A906" s="180"/>
      <c r="B906" s="181"/>
      <c r="E906" s="58"/>
    </row>
    <row r="907" spans="1:5" ht="14.4" x14ac:dyDescent="0.3">
      <c r="A907" s="180"/>
      <c r="B907" s="181"/>
      <c r="E907" s="58"/>
    </row>
    <row r="908" spans="1:5" ht="14.4" x14ac:dyDescent="0.3">
      <c r="A908" s="180"/>
      <c r="B908" s="181"/>
      <c r="E908" s="58"/>
    </row>
    <row r="909" spans="1:5" ht="14.4" x14ac:dyDescent="0.3">
      <c r="A909" s="180"/>
      <c r="B909" s="181"/>
      <c r="E909" s="58"/>
    </row>
    <row r="910" spans="1:5" ht="14.4" x14ac:dyDescent="0.3">
      <c r="A910" s="180"/>
      <c r="B910" s="181"/>
      <c r="E910" s="58"/>
    </row>
    <row r="911" spans="1:5" ht="14.4" x14ac:dyDescent="0.3">
      <c r="A911" s="180"/>
      <c r="B911" s="181"/>
      <c r="E911" s="58"/>
    </row>
    <row r="912" spans="1:5" ht="14.4" x14ac:dyDescent="0.3">
      <c r="A912" s="180"/>
      <c r="B912" s="181"/>
      <c r="E912" s="58"/>
    </row>
    <row r="913" spans="1:5" ht="14.4" x14ac:dyDescent="0.3">
      <c r="A913" s="180"/>
      <c r="B913" s="181"/>
      <c r="E913" s="58"/>
    </row>
    <row r="914" spans="1:5" ht="14.4" x14ac:dyDescent="0.3">
      <c r="A914" s="180"/>
      <c r="B914" s="181"/>
      <c r="E914" s="58"/>
    </row>
    <row r="915" spans="1:5" ht="14.4" x14ac:dyDescent="0.3">
      <c r="A915" s="180"/>
      <c r="B915" s="181"/>
      <c r="E915" s="58"/>
    </row>
    <row r="916" spans="1:5" ht="14.4" x14ac:dyDescent="0.3">
      <c r="A916" s="180"/>
      <c r="B916" s="181"/>
      <c r="E916" s="58"/>
    </row>
    <row r="917" spans="1:5" ht="14.4" x14ac:dyDescent="0.3">
      <c r="A917" s="180"/>
      <c r="B917" s="181"/>
      <c r="E917" s="58"/>
    </row>
    <row r="918" spans="1:5" ht="14.4" x14ac:dyDescent="0.3">
      <c r="A918" s="180"/>
      <c r="B918" s="181"/>
      <c r="E918" s="58"/>
    </row>
    <row r="919" spans="1:5" ht="14.4" x14ac:dyDescent="0.3">
      <c r="A919" s="180"/>
      <c r="B919" s="181"/>
      <c r="E919" s="58"/>
    </row>
    <row r="920" spans="1:5" ht="14.4" x14ac:dyDescent="0.3">
      <c r="A920" s="180"/>
      <c r="B920" s="181"/>
      <c r="E920" s="58"/>
    </row>
    <row r="921" spans="1:5" ht="14.4" x14ac:dyDescent="0.3">
      <c r="A921" s="180"/>
      <c r="B921" s="181"/>
      <c r="E921" s="58"/>
    </row>
    <row r="922" spans="1:5" ht="14.4" x14ac:dyDescent="0.3">
      <c r="A922" s="180"/>
      <c r="B922" s="181"/>
      <c r="E922" s="58"/>
    </row>
    <row r="923" spans="1:5" ht="14.4" x14ac:dyDescent="0.3">
      <c r="A923" s="180"/>
      <c r="B923" s="181"/>
      <c r="E923" s="58"/>
    </row>
    <row r="924" spans="1:5" ht="14.4" x14ac:dyDescent="0.3">
      <c r="A924" s="180"/>
      <c r="B924" s="181"/>
      <c r="E924" s="58"/>
    </row>
    <row r="925" spans="1:5" ht="14.4" x14ac:dyDescent="0.3">
      <c r="A925" s="180"/>
      <c r="B925" s="181"/>
      <c r="E925" s="58"/>
    </row>
    <row r="926" spans="1:5" ht="14.4" x14ac:dyDescent="0.3">
      <c r="A926" s="180"/>
      <c r="B926" s="181"/>
      <c r="E926" s="58"/>
    </row>
    <row r="927" spans="1:5" ht="14.4" x14ac:dyDescent="0.3">
      <c r="A927" s="180"/>
      <c r="B927" s="181"/>
      <c r="E927" s="58"/>
    </row>
    <row r="928" spans="1:5" ht="14.4" x14ac:dyDescent="0.3">
      <c r="A928" s="180"/>
      <c r="B928" s="181"/>
      <c r="E928" s="58"/>
    </row>
    <row r="929" spans="1:5" ht="14.4" x14ac:dyDescent="0.3">
      <c r="A929" s="180"/>
      <c r="B929" s="181"/>
      <c r="E929" s="58"/>
    </row>
    <row r="930" spans="1:5" ht="14.4" x14ac:dyDescent="0.3">
      <c r="A930" s="180"/>
      <c r="B930" s="181"/>
      <c r="E930" s="58"/>
    </row>
    <row r="931" spans="1:5" ht="14.4" x14ac:dyDescent="0.3">
      <c r="A931" s="180"/>
      <c r="B931" s="181"/>
      <c r="E931" s="58"/>
    </row>
    <row r="932" spans="1:5" ht="14.4" x14ac:dyDescent="0.3">
      <c r="A932" s="180"/>
      <c r="B932" s="181"/>
      <c r="E932" s="58"/>
    </row>
    <row r="933" spans="1:5" ht="14.4" x14ac:dyDescent="0.3">
      <c r="A933" s="180"/>
      <c r="B933" s="181"/>
      <c r="E933" s="58"/>
    </row>
    <row r="934" spans="1:5" ht="14.4" x14ac:dyDescent="0.3">
      <c r="A934" s="180"/>
      <c r="B934" s="181"/>
      <c r="E934" s="58"/>
    </row>
    <row r="935" spans="1:5" ht="14.4" x14ac:dyDescent="0.3">
      <c r="A935" s="180"/>
      <c r="B935" s="181"/>
      <c r="E935" s="58"/>
    </row>
    <row r="936" spans="1:5" ht="14.4" x14ac:dyDescent="0.3">
      <c r="A936" s="180"/>
      <c r="B936" s="181"/>
      <c r="E936" s="58"/>
    </row>
    <row r="937" spans="1:5" ht="14.4" x14ac:dyDescent="0.3">
      <c r="A937" s="180"/>
      <c r="B937" s="181"/>
      <c r="E937" s="58"/>
    </row>
    <row r="938" spans="1:5" ht="14.4" x14ac:dyDescent="0.3">
      <c r="A938" s="180"/>
      <c r="B938" s="181"/>
      <c r="E938" s="58"/>
    </row>
    <row r="939" spans="1:5" ht="14.4" x14ac:dyDescent="0.3">
      <c r="A939" s="180"/>
      <c r="B939" s="181"/>
      <c r="E939" s="58"/>
    </row>
    <row r="940" spans="1:5" ht="14.4" x14ac:dyDescent="0.3">
      <c r="A940" s="180"/>
      <c r="B940" s="181"/>
      <c r="E940" s="58"/>
    </row>
    <row r="941" spans="1:5" ht="14.4" x14ac:dyDescent="0.3">
      <c r="A941" s="180"/>
      <c r="B941" s="181"/>
      <c r="E941" s="58"/>
    </row>
    <row r="942" spans="1:5" ht="14.4" x14ac:dyDescent="0.3">
      <c r="A942" s="180"/>
      <c r="B942" s="181"/>
      <c r="E942" s="58"/>
    </row>
    <row r="943" spans="1:5" ht="14.4" x14ac:dyDescent="0.3">
      <c r="A943" s="180"/>
      <c r="B943" s="181"/>
      <c r="E943" s="58"/>
    </row>
    <row r="944" spans="1:5" ht="14.4" x14ac:dyDescent="0.3">
      <c r="A944" s="180"/>
      <c r="B944" s="181"/>
      <c r="E944" s="58"/>
    </row>
    <row r="945" spans="1:5" ht="14.4" x14ac:dyDescent="0.3">
      <c r="A945" s="180"/>
      <c r="B945" s="181"/>
      <c r="E945" s="58"/>
    </row>
    <row r="946" spans="1:5" ht="14.4" x14ac:dyDescent="0.3">
      <c r="A946" s="180"/>
      <c r="B946" s="181"/>
      <c r="E946" s="58"/>
    </row>
    <row r="947" spans="1:5" ht="14.4" x14ac:dyDescent="0.3">
      <c r="A947" s="180"/>
      <c r="B947" s="181"/>
      <c r="E947" s="58"/>
    </row>
    <row r="948" spans="1:5" ht="14.4" x14ac:dyDescent="0.3">
      <c r="A948" s="180"/>
      <c r="B948" s="181"/>
      <c r="E948" s="58"/>
    </row>
    <row r="949" spans="1:5" ht="14.4" x14ac:dyDescent="0.3">
      <c r="A949" s="180"/>
      <c r="B949" s="181"/>
      <c r="E949" s="58"/>
    </row>
    <row r="950" spans="1:5" ht="14.4" x14ac:dyDescent="0.3">
      <c r="A950" s="180"/>
      <c r="B950" s="181"/>
      <c r="E950" s="58"/>
    </row>
    <row r="951" spans="1:5" ht="14.4" x14ac:dyDescent="0.3">
      <c r="A951" s="180"/>
      <c r="B951" s="181"/>
      <c r="E951" s="58"/>
    </row>
    <row r="952" spans="1:5" ht="14.4" x14ac:dyDescent="0.3">
      <c r="A952" s="180"/>
      <c r="B952" s="181"/>
      <c r="E952" s="58"/>
    </row>
    <row r="953" spans="1:5" ht="14.4" x14ac:dyDescent="0.3">
      <c r="A953" s="180"/>
      <c r="B953" s="181"/>
      <c r="E953" s="58"/>
    </row>
    <row r="954" spans="1:5" ht="14.4" x14ac:dyDescent="0.3">
      <c r="A954" s="180"/>
      <c r="B954" s="181"/>
      <c r="E954" s="58"/>
    </row>
    <row r="955" spans="1:5" ht="14.4" x14ac:dyDescent="0.3">
      <c r="A955" s="180"/>
      <c r="B955" s="181"/>
      <c r="E955" s="58"/>
    </row>
    <row r="956" spans="1:5" ht="14.4" x14ac:dyDescent="0.3">
      <c r="A956" s="180"/>
      <c r="B956" s="181"/>
      <c r="E956" s="58"/>
    </row>
    <row r="957" spans="1:5" ht="14.4" x14ac:dyDescent="0.3">
      <c r="A957" s="180"/>
      <c r="B957" s="181"/>
      <c r="E957" s="58"/>
    </row>
    <row r="958" spans="1:5" ht="14.4" x14ac:dyDescent="0.3">
      <c r="A958" s="180"/>
      <c r="B958" s="181"/>
      <c r="E958" s="58"/>
    </row>
    <row r="959" spans="1:5" ht="14.4" x14ac:dyDescent="0.3">
      <c r="A959" s="180"/>
      <c r="B959" s="181"/>
      <c r="E959" s="58"/>
    </row>
    <row r="960" spans="1:5" ht="14.4" x14ac:dyDescent="0.3">
      <c r="A960" s="180"/>
      <c r="B960" s="181"/>
      <c r="E960" s="58"/>
    </row>
    <row r="961" spans="1:5" ht="14.4" x14ac:dyDescent="0.3">
      <c r="A961" s="180"/>
      <c r="B961" s="181"/>
      <c r="E961" s="58"/>
    </row>
    <row r="962" spans="1:5" ht="14.4" x14ac:dyDescent="0.3">
      <c r="A962" s="180"/>
      <c r="B962" s="181"/>
      <c r="E962" s="58"/>
    </row>
    <row r="963" spans="1:5" ht="14.4" x14ac:dyDescent="0.3">
      <c r="A963" s="180"/>
      <c r="B963" s="181"/>
      <c r="E963" s="58"/>
    </row>
    <row r="964" spans="1:5" ht="14.4" x14ac:dyDescent="0.3">
      <c r="A964" s="180"/>
      <c r="B964" s="181"/>
      <c r="E964" s="58"/>
    </row>
    <row r="965" spans="1:5" ht="14.4" x14ac:dyDescent="0.3">
      <c r="A965" s="180"/>
      <c r="B965" s="181"/>
      <c r="E965" s="58"/>
    </row>
    <row r="966" spans="1:5" ht="14.4" x14ac:dyDescent="0.3">
      <c r="A966" s="180"/>
      <c r="B966" s="181"/>
      <c r="E966" s="58"/>
    </row>
    <row r="967" spans="1:5" ht="14.4" x14ac:dyDescent="0.3">
      <c r="A967" s="180"/>
      <c r="B967" s="181"/>
      <c r="E967" s="58"/>
    </row>
    <row r="968" spans="1:5" ht="14.4" x14ac:dyDescent="0.3">
      <c r="A968" s="180"/>
      <c r="B968" s="181"/>
      <c r="E968" s="58"/>
    </row>
    <row r="969" spans="1:5" ht="14.4" x14ac:dyDescent="0.3">
      <c r="A969" s="180"/>
      <c r="B969" s="181"/>
      <c r="E969" s="58"/>
    </row>
    <row r="970" spans="1:5" ht="14.4" x14ac:dyDescent="0.3">
      <c r="A970" s="180"/>
      <c r="B970" s="181"/>
      <c r="E970" s="58"/>
    </row>
    <row r="971" spans="1:5" ht="14.4" x14ac:dyDescent="0.3">
      <c r="A971" s="180"/>
      <c r="B971" s="181"/>
      <c r="E971" s="58"/>
    </row>
    <row r="972" spans="1:5" ht="14.4" x14ac:dyDescent="0.3">
      <c r="A972" s="180"/>
      <c r="B972" s="181"/>
      <c r="E972" s="58"/>
    </row>
    <row r="973" spans="1:5" ht="14.4" x14ac:dyDescent="0.3">
      <c r="A973" s="180"/>
      <c r="B973" s="181"/>
      <c r="E973" s="58"/>
    </row>
    <row r="974" spans="1:5" ht="14.4" x14ac:dyDescent="0.3">
      <c r="A974" s="180"/>
      <c r="B974" s="181"/>
      <c r="E974" s="58"/>
    </row>
    <row r="975" spans="1:5" ht="14.4" x14ac:dyDescent="0.3">
      <c r="A975" s="180"/>
      <c r="B975" s="181"/>
      <c r="E975" s="58"/>
    </row>
    <row r="976" spans="1:5" ht="14.4" x14ac:dyDescent="0.3">
      <c r="A976" s="180"/>
      <c r="B976" s="181"/>
      <c r="E976" s="58"/>
    </row>
    <row r="977" spans="1:5" ht="14.4" x14ac:dyDescent="0.3">
      <c r="A977" s="180"/>
      <c r="B977" s="181"/>
      <c r="E977" s="58"/>
    </row>
    <row r="978" spans="1:5" ht="14.4" x14ac:dyDescent="0.3">
      <c r="A978" s="180"/>
      <c r="B978" s="181"/>
      <c r="E978" s="58"/>
    </row>
    <row r="979" spans="1:5" ht="14.4" x14ac:dyDescent="0.3">
      <c r="A979" s="180"/>
      <c r="B979" s="181"/>
      <c r="E979" s="58"/>
    </row>
    <row r="980" spans="1:5" ht="14.4" x14ac:dyDescent="0.3">
      <c r="A980" s="180"/>
      <c r="B980" s="181"/>
      <c r="E980" s="58"/>
    </row>
    <row r="981" spans="1:5" ht="14.4" x14ac:dyDescent="0.3">
      <c r="A981" s="180"/>
      <c r="B981" s="181"/>
      <c r="E981" s="58"/>
    </row>
    <row r="982" spans="1:5" ht="14.4" x14ac:dyDescent="0.3">
      <c r="A982" s="180"/>
      <c r="B982" s="181"/>
      <c r="E982" s="58"/>
    </row>
    <row r="983" spans="1:5" ht="14.4" x14ac:dyDescent="0.3">
      <c r="A983" s="180"/>
      <c r="B983" s="181"/>
      <c r="E983" s="58"/>
    </row>
    <row r="984" spans="1:5" ht="14.4" x14ac:dyDescent="0.3">
      <c r="A984" s="180"/>
      <c r="B984" s="181"/>
      <c r="E984" s="58"/>
    </row>
    <row r="985" spans="1:5" ht="14.4" x14ac:dyDescent="0.3">
      <c r="A985" s="180"/>
      <c r="B985" s="181"/>
      <c r="E985" s="58"/>
    </row>
    <row r="986" spans="1:5" ht="14.4" x14ac:dyDescent="0.3">
      <c r="A986" s="180"/>
      <c r="B986" s="181"/>
      <c r="E986" s="58"/>
    </row>
    <row r="987" spans="1:5" ht="14.4" x14ac:dyDescent="0.3">
      <c r="A987" s="180"/>
      <c r="B987" s="181"/>
      <c r="E987" s="58"/>
    </row>
    <row r="988" spans="1:5" ht="14.4" x14ac:dyDescent="0.3">
      <c r="A988" s="180"/>
      <c r="B988" s="181"/>
      <c r="E988" s="58"/>
    </row>
    <row r="989" spans="1:5" ht="14.4" x14ac:dyDescent="0.3">
      <c r="A989" s="180"/>
      <c r="B989" s="181"/>
      <c r="E989" s="58"/>
    </row>
    <row r="990" spans="1:5" ht="14.4" x14ac:dyDescent="0.3">
      <c r="A990" s="180"/>
      <c r="B990" s="181"/>
      <c r="E990" s="58"/>
    </row>
    <row r="991" spans="1:5" ht="14.4" x14ac:dyDescent="0.3">
      <c r="A991" s="180"/>
      <c r="B991" s="181"/>
      <c r="E991" s="58"/>
    </row>
    <row r="992" spans="1:5" ht="14.4" x14ac:dyDescent="0.3">
      <c r="A992" s="180"/>
      <c r="B992" s="181"/>
      <c r="E992" s="58"/>
    </row>
    <row r="993" spans="1:5" ht="14.4" x14ac:dyDescent="0.3">
      <c r="A993" s="180"/>
      <c r="B993" s="181"/>
      <c r="E993" s="58"/>
    </row>
    <row r="994" spans="1:5" ht="14.4" x14ac:dyDescent="0.3">
      <c r="A994" s="180"/>
      <c r="B994" s="181"/>
      <c r="E994" s="58"/>
    </row>
    <row r="995" spans="1:5" ht="14.4" x14ac:dyDescent="0.3">
      <c r="A995" s="180"/>
      <c r="B995" s="181"/>
      <c r="E995" s="58"/>
    </row>
    <row r="996" spans="1:5" ht="14.4" x14ac:dyDescent="0.3">
      <c r="A996" s="180"/>
      <c r="B996" s="181"/>
      <c r="E996" s="58"/>
    </row>
    <row r="997" spans="1:5" ht="14.4" x14ac:dyDescent="0.3">
      <c r="A997" s="180"/>
      <c r="B997" s="181"/>
      <c r="E997" s="58"/>
    </row>
    <row r="998" spans="1:5" ht="14.4" x14ac:dyDescent="0.3">
      <c r="A998" s="180"/>
      <c r="B998" s="181"/>
      <c r="E998" s="58"/>
    </row>
    <row r="999" spans="1:5" ht="14.4" x14ac:dyDescent="0.3">
      <c r="A999" s="180"/>
      <c r="B999" s="181"/>
      <c r="E999" s="58"/>
    </row>
    <row r="1000" spans="1:5" ht="14.4" x14ac:dyDescent="0.3">
      <c r="A1000" s="180"/>
      <c r="B1000" s="181"/>
      <c r="E1000" s="58"/>
    </row>
    <row r="1001" spans="1:5" ht="14.4" x14ac:dyDescent="0.3">
      <c r="A1001" s="180"/>
      <c r="B1001" s="181"/>
      <c r="E1001" s="58"/>
    </row>
    <row r="1002" spans="1:5" ht="14.4" x14ac:dyDescent="0.3">
      <c r="A1002" s="180"/>
      <c r="B1002" s="181"/>
      <c r="E1002" s="58"/>
    </row>
    <row r="1003" spans="1:5" ht="14.4" x14ac:dyDescent="0.3">
      <c r="A1003" s="180"/>
      <c r="B1003" s="181"/>
      <c r="E1003" s="58"/>
    </row>
    <row r="1004" spans="1:5" ht="14.4" x14ac:dyDescent="0.3">
      <c r="A1004" s="180"/>
      <c r="B1004" s="181"/>
      <c r="E1004" s="58"/>
    </row>
    <row r="1005" spans="1:5" ht="14.4" x14ac:dyDescent="0.3">
      <c r="A1005" s="180"/>
      <c r="B1005" s="181"/>
      <c r="E1005" s="58"/>
    </row>
    <row r="1006" spans="1:5" ht="14.4" x14ac:dyDescent="0.3">
      <c r="A1006" s="180"/>
      <c r="B1006" s="181"/>
      <c r="E1006" s="58"/>
    </row>
    <row r="1007" spans="1:5" ht="14.4" x14ac:dyDescent="0.3">
      <c r="A1007" s="180"/>
      <c r="B1007" s="181"/>
      <c r="E1007" s="58"/>
    </row>
    <row r="1008" spans="1:5" ht="14.4" x14ac:dyDescent="0.3">
      <c r="A1008" s="180"/>
      <c r="B1008" s="181"/>
      <c r="E1008" s="58"/>
    </row>
    <row r="1009" spans="1:5" ht="14.4" x14ac:dyDescent="0.3">
      <c r="A1009" s="180"/>
      <c r="B1009" s="181"/>
      <c r="E1009" s="58"/>
    </row>
    <row r="1010" spans="1:5" ht="14.4" x14ac:dyDescent="0.3">
      <c r="A1010" s="180"/>
      <c r="B1010" s="181"/>
      <c r="E1010" s="58"/>
    </row>
    <row r="1011" spans="1:5" ht="14.4" x14ac:dyDescent="0.3">
      <c r="A1011" s="180"/>
      <c r="B1011" s="181"/>
      <c r="E1011" s="58"/>
    </row>
    <row r="1012" spans="1:5" ht="14.4" x14ac:dyDescent="0.3">
      <c r="A1012" s="180"/>
      <c r="B1012" s="181"/>
      <c r="E1012" s="58"/>
    </row>
    <row r="1013" spans="1:5" ht="14.4" x14ac:dyDescent="0.3">
      <c r="A1013" s="180"/>
      <c r="B1013" s="181"/>
      <c r="E1013" s="58"/>
    </row>
    <row r="1014" spans="1:5" ht="14.4" x14ac:dyDescent="0.3">
      <c r="A1014" s="203"/>
      <c r="B1014" s="181"/>
      <c r="E1014" s="58"/>
    </row>
  </sheetData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topLeftCell="A19" workbookViewId="0">
      <selection activeCell="E1" sqref="E1"/>
    </sheetView>
  </sheetViews>
  <sheetFormatPr defaultColWidth="8.6640625" defaultRowHeight="13.2" x14ac:dyDescent="0.25"/>
  <cols>
    <col min="1" max="1" width="14.44140625" style="204" bestFit="1" customWidth="1"/>
    <col min="2" max="2" width="15.109375" style="204" customWidth="1"/>
    <col min="3" max="5" width="15.109375" style="204" bestFit="1" customWidth="1"/>
    <col min="6" max="6" width="6.44140625" style="206" customWidth="1"/>
    <col min="7" max="7" width="6.109375" style="207" customWidth="1"/>
    <col min="8" max="8" width="23.6640625" style="204" bestFit="1" customWidth="1"/>
    <col min="9" max="9" width="27" style="204" customWidth="1"/>
    <col min="10" max="10" width="22.109375" style="221" bestFit="1" customWidth="1"/>
    <col min="11" max="11" width="19.44140625" style="204" customWidth="1"/>
    <col min="12" max="13" width="14" style="204" bestFit="1" customWidth="1"/>
    <col min="14" max="14" width="13.88671875" style="204" bestFit="1" customWidth="1"/>
    <col min="15" max="16384" width="8.6640625" style="204"/>
  </cols>
  <sheetData>
    <row r="1" spans="1:14" x14ac:dyDescent="0.25">
      <c r="D1" s="205"/>
      <c r="H1" s="204" t="s">
        <v>139</v>
      </c>
      <c r="I1" s="207" t="s">
        <v>140</v>
      </c>
      <c r="J1" s="208" t="s">
        <v>141</v>
      </c>
      <c r="K1" s="204" t="s">
        <v>142</v>
      </c>
      <c r="L1" s="204" t="s">
        <v>139</v>
      </c>
      <c r="M1" s="204" t="s">
        <v>140</v>
      </c>
      <c r="N1" s="204" t="s">
        <v>216</v>
      </c>
    </row>
    <row r="2" spans="1:14" s="209" customFormat="1" x14ac:dyDescent="0.25">
      <c r="B2" s="210" t="s">
        <v>143</v>
      </c>
      <c r="C2" s="211" t="s">
        <v>144</v>
      </c>
      <c r="D2" s="212"/>
      <c r="E2" s="212"/>
      <c r="F2" s="214"/>
      <c r="G2" s="215" t="s">
        <v>145</v>
      </c>
      <c r="H2" s="176">
        <f>+SUM(C14:E14)</f>
        <v>196140800.2692</v>
      </c>
      <c r="I2" s="176">
        <f>+SUM(C13:E13)</f>
        <v>187028195.4026202</v>
      </c>
      <c r="J2" s="174">
        <f>H2/I2</f>
        <v>1.0487231609488765</v>
      </c>
      <c r="K2" s="174" t="e">
        <f>H2/$I$6</f>
        <v>#DIV/0!</v>
      </c>
      <c r="L2" s="176">
        <f>+H2/1000</f>
        <v>196140.8002692</v>
      </c>
      <c r="M2" s="176">
        <f>+I2/1000</f>
        <v>187028.19540262019</v>
      </c>
      <c r="N2" s="282">
        <f>+L2/M2</f>
        <v>1.0487231609488767</v>
      </c>
    </row>
    <row r="3" spans="1:14" x14ac:dyDescent="0.25">
      <c r="B3" s="216" t="s">
        <v>146</v>
      </c>
      <c r="C3" s="217"/>
      <c r="D3" s="212"/>
      <c r="E3" s="212"/>
      <c r="F3" s="220"/>
      <c r="G3" s="207" t="s">
        <v>147</v>
      </c>
      <c r="H3" s="176">
        <f>+SUM(C20:E20)</f>
        <v>0</v>
      </c>
      <c r="I3" s="176">
        <f>+SUM(C19:E19)</f>
        <v>215649181.01690763</v>
      </c>
      <c r="J3" s="221">
        <f>H3/I3</f>
        <v>0</v>
      </c>
      <c r="K3" s="174" t="e">
        <f>H3/$I$6</f>
        <v>#DIV/0!</v>
      </c>
      <c r="L3" s="176">
        <f t="shared" ref="L3:L6" si="0">+H3/1000</f>
        <v>0</v>
      </c>
      <c r="M3" s="176">
        <f t="shared" ref="M3:M6" si="1">+I3/1000</f>
        <v>215649.18101690762</v>
      </c>
      <c r="N3" s="282">
        <f t="shared" ref="N3:N6" si="2">+L3/M3</f>
        <v>0</v>
      </c>
    </row>
    <row r="4" spans="1:14" x14ac:dyDescent="0.25">
      <c r="B4" s="216" t="s">
        <v>148</v>
      </c>
      <c r="C4" s="217"/>
      <c r="D4" s="212"/>
      <c r="E4" s="212"/>
      <c r="F4" s="220"/>
      <c r="G4" s="207" t="s">
        <v>149</v>
      </c>
      <c r="H4" s="176">
        <f>+SUM(C27:E27)</f>
        <v>0</v>
      </c>
      <c r="I4" s="176">
        <f>+SUM(C26:E26)</f>
        <v>0</v>
      </c>
      <c r="J4" s="221" t="e">
        <f>H4/I4</f>
        <v>#DIV/0!</v>
      </c>
      <c r="K4" s="174" t="e">
        <f>H4/$I$6</f>
        <v>#DIV/0!</v>
      </c>
      <c r="L4" s="176">
        <f t="shared" si="0"/>
        <v>0</v>
      </c>
      <c r="M4" s="176">
        <f t="shared" si="1"/>
        <v>0</v>
      </c>
      <c r="N4" s="282" t="e">
        <f t="shared" si="2"/>
        <v>#DIV/0!</v>
      </c>
    </row>
    <row r="5" spans="1:14" x14ac:dyDescent="0.25">
      <c r="B5" s="216" t="s">
        <v>150</v>
      </c>
      <c r="C5" s="217"/>
      <c r="D5" s="212"/>
      <c r="E5" s="212"/>
      <c r="F5" s="220"/>
      <c r="G5" s="207" t="s">
        <v>151</v>
      </c>
      <c r="H5" s="176">
        <f>+SUM(C34:E34)</f>
        <v>0</v>
      </c>
      <c r="I5" s="176">
        <f>+SUM(C33:E33)</f>
        <v>0</v>
      </c>
      <c r="J5" s="221" t="e">
        <f>H5/I5</f>
        <v>#DIV/0!</v>
      </c>
      <c r="K5" s="174" t="e">
        <f>H5/$I$6</f>
        <v>#DIV/0!</v>
      </c>
      <c r="L5" s="176">
        <f t="shared" si="0"/>
        <v>0</v>
      </c>
      <c r="M5" s="176">
        <f t="shared" si="1"/>
        <v>0</v>
      </c>
      <c r="N5" s="282" t="e">
        <f t="shared" si="2"/>
        <v>#DIV/0!</v>
      </c>
    </row>
    <row r="6" spans="1:14" x14ac:dyDescent="0.25">
      <c r="B6" s="216" t="s">
        <v>152</v>
      </c>
      <c r="C6" s="217"/>
      <c r="D6" s="218"/>
      <c r="E6" s="219"/>
      <c r="F6" s="220"/>
      <c r="I6" s="222"/>
      <c r="J6" s="223"/>
      <c r="K6" s="174" t="e">
        <f>H6/$I$6</f>
        <v>#DIV/0!</v>
      </c>
      <c r="L6" s="176">
        <f t="shared" si="0"/>
        <v>0</v>
      </c>
      <c r="M6" s="176">
        <f t="shared" si="1"/>
        <v>0</v>
      </c>
      <c r="N6" s="282" t="e">
        <f t="shared" si="2"/>
        <v>#DIV/0!</v>
      </c>
    </row>
    <row r="7" spans="1:14" s="209" customFormat="1" ht="15.9" customHeight="1" x14ac:dyDescent="0.25">
      <c r="B7" s="224" t="s">
        <v>153</v>
      </c>
      <c r="C7" s="225">
        <f>SUM(C3:C6)</f>
        <v>0</v>
      </c>
      <c r="D7" s="226">
        <f>SUM(D3:D6)</f>
        <v>0</v>
      </c>
      <c r="F7" s="220"/>
      <c r="G7" s="215"/>
      <c r="H7" s="227"/>
      <c r="J7" s="174"/>
    </row>
    <row r="8" spans="1:14" x14ac:dyDescent="0.25">
      <c r="B8" s="228"/>
      <c r="C8" s="229"/>
      <c r="D8" s="230"/>
      <c r="E8" s="231"/>
      <c r="H8" s="204" t="s">
        <v>202</v>
      </c>
    </row>
    <row r="9" spans="1:14" x14ac:dyDescent="0.25">
      <c r="B9" s="228"/>
      <c r="C9" s="229"/>
      <c r="D9" s="230"/>
      <c r="E9" s="231"/>
      <c r="F9" s="232"/>
      <c r="H9" s="176" t="s">
        <v>203</v>
      </c>
      <c r="I9" s="176"/>
      <c r="J9" s="174"/>
    </row>
    <row r="10" spans="1:14" s="233" customFormat="1" x14ac:dyDescent="0.25">
      <c r="B10" s="234" t="s">
        <v>154</v>
      </c>
      <c r="C10" s="235"/>
      <c r="D10" s="234"/>
      <c r="E10" s="236"/>
      <c r="F10" s="237"/>
      <c r="G10" s="213"/>
      <c r="H10" s="238" t="s">
        <v>204</v>
      </c>
      <c r="J10" s="196"/>
    </row>
    <row r="11" spans="1:14" x14ac:dyDescent="0.25">
      <c r="B11" s="337" t="s">
        <v>38</v>
      </c>
      <c r="C11" s="280">
        <v>42370</v>
      </c>
      <c r="D11" s="280">
        <v>42401</v>
      </c>
      <c r="E11" s="280">
        <v>42430</v>
      </c>
      <c r="H11" s="205">
        <f>H2/1000</f>
        <v>196140.8002692</v>
      </c>
      <c r="I11" s="205">
        <f>I2/1000</f>
        <v>187028.19540262019</v>
      </c>
    </row>
    <row r="12" spans="1:14" x14ac:dyDescent="0.25">
      <c r="B12" s="338"/>
      <c r="C12" s="240"/>
      <c r="D12" s="240"/>
      <c r="E12" s="240"/>
      <c r="H12" s="221"/>
    </row>
    <row r="13" spans="1:14" x14ac:dyDescent="0.25">
      <c r="A13" s="241" t="s">
        <v>155</v>
      </c>
      <c r="B13" s="242"/>
      <c r="C13" s="243">
        <v>62679773.87983799</v>
      </c>
      <c r="D13" s="243">
        <v>51251750.854668155</v>
      </c>
      <c r="E13" s="243">
        <v>73096670.668114036</v>
      </c>
      <c r="H13" s="205"/>
      <c r="I13" s="205"/>
      <c r="J13" s="205"/>
    </row>
    <row r="14" spans="1:14" x14ac:dyDescent="0.25">
      <c r="A14" s="241" t="s">
        <v>156</v>
      </c>
      <c r="B14" s="242"/>
      <c r="C14" s="243">
        <v>67254398.137022227</v>
      </c>
      <c r="D14" s="243">
        <v>49075650.502622224</v>
      </c>
      <c r="E14" s="243">
        <v>79810751.629555553</v>
      </c>
      <c r="H14" s="205"/>
      <c r="I14" s="205"/>
      <c r="J14" s="205"/>
    </row>
    <row r="15" spans="1:14" s="206" customFormat="1" x14ac:dyDescent="0.25">
      <c r="A15" s="244" t="s">
        <v>157</v>
      </c>
      <c r="B15" s="242"/>
      <c r="C15" s="245">
        <f>C14/C13</f>
        <v>1.0729840580783547</v>
      </c>
      <c r="D15" s="245">
        <f>D14/D13</f>
        <v>0.95754095585501886</v>
      </c>
      <c r="E15" s="245">
        <f>E14/E13</f>
        <v>1.0918520761626194</v>
      </c>
      <c r="G15" s="207"/>
      <c r="H15" s="247"/>
      <c r="J15" s="248"/>
    </row>
    <row r="16" spans="1:14" s="233" customFormat="1" x14ac:dyDescent="0.25">
      <c r="B16" s="234" t="s">
        <v>158</v>
      </c>
      <c r="C16" s="235"/>
      <c r="D16" s="234"/>
      <c r="E16" s="236"/>
      <c r="F16" s="237"/>
      <c r="G16" s="213"/>
      <c r="H16" s="247"/>
      <c r="J16" s="196"/>
    </row>
    <row r="17" spans="1:12" x14ac:dyDescent="0.25">
      <c r="B17" s="337" t="s">
        <v>38</v>
      </c>
      <c r="C17" s="239" t="s">
        <v>7</v>
      </c>
      <c r="D17" s="239" t="s">
        <v>8</v>
      </c>
      <c r="E17" s="239" t="s">
        <v>9</v>
      </c>
      <c r="H17" s="221"/>
      <c r="I17" s="221"/>
      <c r="K17" s="221"/>
      <c r="L17" s="221"/>
    </row>
    <row r="18" spans="1:12" x14ac:dyDescent="0.25">
      <c r="B18" s="339"/>
      <c r="C18" s="249"/>
      <c r="D18" s="249"/>
      <c r="E18" s="249"/>
      <c r="H18" s="205"/>
      <c r="I18" s="205"/>
      <c r="J18" s="205"/>
    </row>
    <row r="19" spans="1:12" x14ac:dyDescent="0.25">
      <c r="A19" s="241" t="s">
        <v>155</v>
      </c>
      <c r="B19" s="242">
        <f>D4</f>
        <v>0</v>
      </c>
      <c r="C19" s="243">
        <v>73906581.791591987</v>
      </c>
      <c r="D19" s="243">
        <v>67691780.209802166</v>
      </c>
      <c r="E19" s="243">
        <v>74050819.015513495</v>
      </c>
    </row>
    <row r="20" spans="1:12" x14ac:dyDescent="0.25">
      <c r="A20" s="241" t="s">
        <v>156</v>
      </c>
      <c r="B20" s="242"/>
      <c r="C20" s="243"/>
      <c r="D20" s="243"/>
      <c r="E20" s="243"/>
    </row>
    <row r="21" spans="1:12" s="206" customFormat="1" x14ac:dyDescent="0.25">
      <c r="A21" s="244" t="s">
        <v>157</v>
      </c>
      <c r="B21" s="242"/>
      <c r="C21" s="245">
        <f>C20/C19</f>
        <v>0</v>
      </c>
      <c r="D21" s="245">
        <f>D20/D19</f>
        <v>0</v>
      </c>
      <c r="E21" s="245">
        <f>E20/E19</f>
        <v>0</v>
      </c>
      <c r="G21" s="207"/>
      <c r="J21" s="248"/>
    </row>
    <row r="22" spans="1:12" x14ac:dyDescent="0.25">
      <c r="D22" s="205"/>
      <c r="E22" s="205"/>
    </row>
    <row r="23" spans="1:12" x14ac:dyDescent="0.25">
      <c r="B23" s="234" t="s">
        <v>159</v>
      </c>
      <c r="C23" s="235"/>
      <c r="D23" s="234"/>
    </row>
    <row r="24" spans="1:12" x14ac:dyDescent="0.25">
      <c r="B24" s="337" t="s">
        <v>38</v>
      </c>
      <c r="C24" s="239" t="s">
        <v>10</v>
      </c>
      <c r="D24" s="239" t="s">
        <v>11</v>
      </c>
      <c r="E24" s="239" t="s">
        <v>12</v>
      </c>
    </row>
    <row r="25" spans="1:12" x14ac:dyDescent="0.25">
      <c r="B25" s="339"/>
      <c r="C25" s="250"/>
      <c r="D25" s="251"/>
      <c r="E25" s="251"/>
    </row>
    <row r="26" spans="1:12" x14ac:dyDescent="0.25">
      <c r="A26" s="241" t="s">
        <v>155</v>
      </c>
      <c r="B26" s="242">
        <f>D5</f>
        <v>0</v>
      </c>
      <c r="C26" s="243"/>
      <c r="D26" s="243"/>
      <c r="E26" s="243"/>
      <c r="H26" s="205"/>
    </row>
    <row r="27" spans="1:12" x14ac:dyDescent="0.25">
      <c r="A27" s="241" t="s">
        <v>156</v>
      </c>
      <c r="B27" s="242"/>
      <c r="C27" s="243"/>
      <c r="D27" s="243"/>
      <c r="E27" s="243"/>
      <c r="H27" s="205"/>
    </row>
    <row r="28" spans="1:12" s="206" customFormat="1" x14ac:dyDescent="0.25">
      <c r="A28" s="244" t="s">
        <v>157</v>
      </c>
      <c r="B28" s="242"/>
      <c r="C28" s="245" t="e">
        <f>C27/C26</f>
        <v>#DIV/0!</v>
      </c>
      <c r="D28" s="245" t="e">
        <f>D27/D26</f>
        <v>#DIV/0!</v>
      </c>
      <c r="E28" s="245" t="e">
        <f>E27/E26</f>
        <v>#DIV/0!</v>
      </c>
      <c r="G28" s="207"/>
      <c r="J28" s="248"/>
    </row>
    <row r="29" spans="1:12" x14ac:dyDescent="0.25">
      <c r="B29" s="252"/>
      <c r="C29" s="253"/>
      <c r="D29" s="253"/>
      <c r="E29" s="253"/>
      <c r="H29" s="254"/>
    </row>
    <row r="30" spans="1:12" x14ac:dyDescent="0.25">
      <c r="B30" s="234" t="s">
        <v>160</v>
      </c>
      <c r="C30" s="235"/>
      <c r="D30" s="234"/>
      <c r="E30" s="236"/>
    </row>
    <row r="31" spans="1:12" x14ac:dyDescent="0.25">
      <c r="B31" s="337" t="s">
        <v>38</v>
      </c>
      <c r="C31" s="239" t="s">
        <v>13</v>
      </c>
      <c r="D31" s="239" t="s">
        <v>14</v>
      </c>
      <c r="E31" s="239" t="s">
        <v>15</v>
      </c>
    </row>
    <row r="32" spans="1:12" x14ac:dyDescent="0.25">
      <c r="B32" s="339"/>
      <c r="C32" s="250"/>
      <c r="D32" s="250"/>
      <c r="E32" s="250"/>
    </row>
    <row r="33" spans="1:10" x14ac:dyDescent="0.25">
      <c r="A33" s="241" t="s">
        <v>155</v>
      </c>
      <c r="B33" s="242">
        <f>D6</f>
        <v>0</v>
      </c>
      <c r="C33" s="243"/>
      <c r="D33" s="243"/>
      <c r="E33" s="243"/>
    </row>
    <row r="34" spans="1:10" s="206" customFormat="1" x14ac:dyDescent="0.25">
      <c r="A34" s="241" t="s">
        <v>156</v>
      </c>
      <c r="B34" s="242"/>
      <c r="C34" s="243"/>
      <c r="D34" s="243"/>
      <c r="E34" s="243"/>
      <c r="G34" s="246"/>
      <c r="J34" s="248"/>
    </row>
    <row r="35" spans="1:10" x14ac:dyDescent="0.25">
      <c r="A35" s="244" t="s">
        <v>157</v>
      </c>
      <c r="B35" s="242"/>
      <c r="C35" s="245" t="e">
        <f>C34/C33</f>
        <v>#DIV/0!</v>
      </c>
      <c r="D35" s="243"/>
      <c r="E35" s="243"/>
    </row>
    <row r="36" spans="1:10" x14ac:dyDescent="0.25">
      <c r="B36" s="255"/>
      <c r="C36" s="205"/>
    </row>
    <row r="37" spans="1:10" ht="24.6" customHeight="1" x14ac:dyDescent="0.25">
      <c r="B37" s="256"/>
      <c r="C37" s="256"/>
      <c r="D37" s="256"/>
      <c r="E37" s="256"/>
    </row>
    <row r="38" spans="1:10" x14ac:dyDescent="0.25">
      <c r="C38" s="205"/>
    </row>
    <row r="39" spans="1:10" x14ac:dyDescent="0.25">
      <c r="B39" s="255"/>
    </row>
  </sheetData>
  <mergeCells count="4">
    <mergeCell ref="B11:B12"/>
    <mergeCell ref="B17:B18"/>
    <mergeCell ref="B24:B25"/>
    <mergeCell ref="B31:B3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zoomScale="80" zoomScaleNormal="80" workbookViewId="0">
      <selection activeCell="G1" sqref="G1"/>
    </sheetView>
  </sheetViews>
  <sheetFormatPr defaultRowHeight="14.4" x14ac:dyDescent="0.3"/>
  <cols>
    <col min="1" max="1" width="13.88671875" style="17" customWidth="1"/>
    <col min="2" max="2" width="18.33203125" style="17" customWidth="1"/>
    <col min="3" max="3" width="18" style="17" customWidth="1"/>
    <col min="4" max="4" width="18.44140625" style="17" customWidth="1"/>
    <col min="5" max="6" width="18.109375" style="17" customWidth="1"/>
    <col min="7" max="7" width="18" style="263" customWidth="1"/>
    <col min="8" max="8" width="18.33203125" style="17" customWidth="1"/>
    <col min="9" max="11" width="18.109375" style="17" customWidth="1"/>
    <col min="12" max="12" width="18" style="17" customWidth="1"/>
  </cols>
  <sheetData>
    <row r="1" spans="1:15" ht="15" customHeight="1" x14ac:dyDescent="0.3">
      <c r="A1" s="257"/>
      <c r="B1" s="258" t="s">
        <v>11</v>
      </c>
      <c r="C1" s="258" t="s">
        <v>56</v>
      </c>
      <c r="D1" s="258" t="s">
        <v>161</v>
      </c>
      <c r="E1" s="258" t="s">
        <v>162</v>
      </c>
      <c r="F1" s="258" t="s">
        <v>163</v>
      </c>
      <c r="G1" s="259" t="s">
        <v>164</v>
      </c>
      <c r="H1" s="258" t="s">
        <v>165</v>
      </c>
      <c r="I1" s="258" t="s">
        <v>166</v>
      </c>
      <c r="J1" s="258" t="s">
        <v>167</v>
      </c>
      <c r="K1" s="260" t="s">
        <v>168</v>
      </c>
      <c r="L1" s="261" t="s">
        <v>169</v>
      </c>
      <c r="N1" s="340" t="s">
        <v>205</v>
      </c>
      <c r="O1" s="340"/>
    </row>
    <row r="2" spans="1:15" ht="12.75" customHeight="1" x14ac:dyDescent="0.25">
      <c r="A2" s="262" t="s">
        <v>213</v>
      </c>
      <c r="B2" s="269">
        <f>B5/1000000000</f>
        <v>1.1951568585333334E-3</v>
      </c>
      <c r="C2" s="269">
        <f t="shared" ref="C2:L2" si="0">C5/1000000000</f>
        <v>1.3715145293777778E-3</v>
      </c>
      <c r="D2" s="269">
        <f t="shared" si="0"/>
        <v>1.0399062677333333E-3</v>
      </c>
      <c r="E2" s="269">
        <f t="shared" si="0"/>
        <v>1.2206197299999999E-3</v>
      </c>
      <c r="F2" s="269">
        <f t="shared" si="0"/>
        <v>1.1672679977777778E-3</v>
      </c>
      <c r="G2" s="269">
        <f t="shared" si="0"/>
        <v>5.994465383422222E-3</v>
      </c>
      <c r="H2" s="269">
        <f t="shared" si="0"/>
        <v>1.2995039333777777E-3</v>
      </c>
      <c r="I2" s="269">
        <f t="shared" si="0"/>
        <v>1.1267118552000001E-3</v>
      </c>
      <c r="J2" s="269">
        <f t="shared" si="0"/>
        <v>1.385033358088889E-3</v>
      </c>
      <c r="K2" s="269">
        <f t="shared" si="0"/>
        <v>1.1476563831555554E-3</v>
      </c>
      <c r="L2" s="269">
        <f t="shared" si="0"/>
        <v>4.9589055298222221E-3</v>
      </c>
      <c r="N2" s="340"/>
      <c r="O2" s="340"/>
    </row>
    <row r="3" spans="1:15" x14ac:dyDescent="0.3">
      <c r="A3" s="264" t="s">
        <v>122</v>
      </c>
      <c r="B3" s="264" t="s">
        <v>122</v>
      </c>
      <c r="C3" s="264" t="s">
        <v>122</v>
      </c>
      <c r="D3" s="264" t="s">
        <v>122</v>
      </c>
      <c r="E3" s="264" t="s">
        <v>122</v>
      </c>
      <c r="F3" s="264" t="s">
        <v>122</v>
      </c>
      <c r="G3" s="264" t="s">
        <v>122</v>
      </c>
      <c r="H3" s="264" t="s">
        <v>122</v>
      </c>
      <c r="I3" s="264" t="s">
        <v>122</v>
      </c>
      <c r="J3" s="264" t="s">
        <v>122</v>
      </c>
      <c r="K3" s="264" t="s">
        <v>122</v>
      </c>
      <c r="L3" s="264" t="s">
        <v>122</v>
      </c>
      <c r="N3" s="340"/>
      <c r="O3" s="340"/>
    </row>
    <row r="4" spans="1:15" x14ac:dyDescent="0.3">
      <c r="A4" s="27" t="s">
        <v>122</v>
      </c>
      <c r="B4" s="265">
        <v>982430.55960000004</v>
      </c>
      <c r="C4" s="265">
        <v>944162.66586666671</v>
      </c>
      <c r="D4" s="265">
        <v>749806.99688888888</v>
      </c>
      <c r="E4" s="265">
        <v>876228.40822222224</v>
      </c>
      <c r="F4" s="265">
        <v>846779.30871111108</v>
      </c>
      <c r="G4" s="266">
        <v>4399407.9392888891</v>
      </c>
      <c r="H4" s="265">
        <v>899838.80426666664</v>
      </c>
      <c r="I4" s="265">
        <v>805334.76266666665</v>
      </c>
      <c r="J4" s="265">
        <v>968051.51773333328</v>
      </c>
      <c r="K4" s="267">
        <v>815748.34719999996</v>
      </c>
      <c r="L4" s="58">
        <v>3488973.4318666668</v>
      </c>
      <c r="N4" s="340"/>
      <c r="O4" s="340"/>
    </row>
    <row r="5" spans="1:15" x14ac:dyDescent="0.3">
      <c r="A5" s="27" t="s">
        <v>170</v>
      </c>
      <c r="B5" s="265">
        <v>1195156.8585333333</v>
      </c>
      <c r="C5" s="265">
        <v>1371514.5293777778</v>
      </c>
      <c r="D5" s="265">
        <v>1039906.2677333333</v>
      </c>
      <c r="E5" s="265">
        <v>1220619.73</v>
      </c>
      <c r="F5" s="265">
        <v>1167267.9977777777</v>
      </c>
      <c r="G5" s="266">
        <v>5994465.383422222</v>
      </c>
      <c r="H5" s="266">
        <v>1299503.9333777777</v>
      </c>
      <c r="I5" s="265">
        <v>1126711.8552000001</v>
      </c>
      <c r="J5" s="265">
        <v>1385033.3580888889</v>
      </c>
      <c r="K5" s="267">
        <v>1147656.3831555555</v>
      </c>
      <c r="L5" s="58">
        <v>4958905.529822222</v>
      </c>
      <c r="N5" s="340"/>
      <c r="O5" s="340"/>
    </row>
    <row r="6" spans="1:15" ht="12.75" customHeight="1" x14ac:dyDescent="0.25">
      <c r="A6" s="268" t="s">
        <v>171</v>
      </c>
      <c r="B6" s="268">
        <f>B4/B5</f>
        <v>0.82200972415086526</v>
      </c>
      <c r="C6" s="268">
        <f t="shared" ref="C6:L6" si="1">C4/C5</f>
        <v>0.6884087960008779</v>
      </c>
      <c r="D6" s="268">
        <f t="shared" si="1"/>
        <v>0.72103325093253934</v>
      </c>
      <c r="E6" s="268">
        <f t="shared" si="1"/>
        <v>0.71785535387194033</v>
      </c>
      <c r="F6" s="268">
        <f t="shared" si="1"/>
        <v>0.72543692650119185</v>
      </c>
      <c r="G6" s="268">
        <f t="shared" si="1"/>
        <v>0.73391164313927204</v>
      </c>
      <c r="H6" s="268">
        <f t="shared" si="1"/>
        <v>0.69244792659282794</v>
      </c>
      <c r="I6" s="268">
        <f t="shared" si="1"/>
        <v>0.7147655001142359</v>
      </c>
      <c r="J6" s="268">
        <f t="shared" si="1"/>
        <v>0.6989373303391625</v>
      </c>
      <c r="K6" s="268">
        <f t="shared" si="1"/>
        <v>0.71079493755530476</v>
      </c>
      <c r="L6" s="268">
        <f t="shared" si="1"/>
        <v>0.70357731376095556</v>
      </c>
      <c r="N6" s="340"/>
      <c r="O6" s="340"/>
    </row>
    <row r="7" spans="1:15" ht="12.75" customHeight="1" x14ac:dyDescent="0.25">
      <c r="A7" s="269" t="s">
        <v>206</v>
      </c>
      <c r="B7" s="269">
        <f>B4/1000000000</f>
        <v>9.8243055960000008E-4</v>
      </c>
      <c r="C7" s="269">
        <f t="shared" ref="C7:L7" si="2">C4/1000000000</f>
        <v>9.4416266586666673E-4</v>
      </c>
      <c r="D7" s="269">
        <f t="shared" si="2"/>
        <v>7.4980699688888893E-4</v>
      </c>
      <c r="E7" s="269">
        <f t="shared" si="2"/>
        <v>8.7622840822222225E-4</v>
      </c>
      <c r="F7" s="269">
        <f t="shared" si="2"/>
        <v>8.4677930871111112E-4</v>
      </c>
      <c r="G7" s="269">
        <f t="shared" si="2"/>
        <v>4.399407939288889E-3</v>
      </c>
      <c r="H7" s="269">
        <f t="shared" si="2"/>
        <v>8.9983880426666664E-4</v>
      </c>
      <c r="I7" s="269">
        <f t="shared" si="2"/>
        <v>8.0533476266666669E-4</v>
      </c>
      <c r="J7" s="269">
        <f t="shared" si="2"/>
        <v>9.6805151773333325E-4</v>
      </c>
      <c r="K7" s="269">
        <f t="shared" si="2"/>
        <v>8.1574834719999991E-4</v>
      </c>
      <c r="L7" s="269">
        <f t="shared" si="2"/>
        <v>3.4889734318666668E-3</v>
      </c>
      <c r="N7" s="340"/>
      <c r="O7" s="340"/>
    </row>
    <row r="8" spans="1:15" ht="13.2" x14ac:dyDescent="0.25">
      <c r="G8" s="17"/>
    </row>
    <row r="9" spans="1:15" x14ac:dyDescent="0.3">
      <c r="A9" s="264" t="s">
        <v>62</v>
      </c>
      <c r="B9" s="264" t="s">
        <v>62</v>
      </c>
      <c r="C9" s="264" t="s">
        <v>62</v>
      </c>
      <c r="D9" s="264" t="s">
        <v>62</v>
      </c>
      <c r="E9" s="264" t="s">
        <v>62</v>
      </c>
      <c r="F9" s="264" t="s">
        <v>62</v>
      </c>
      <c r="G9" s="264" t="s">
        <v>62</v>
      </c>
      <c r="H9" s="264" t="s">
        <v>62</v>
      </c>
      <c r="I9" s="264" t="s">
        <v>62</v>
      </c>
      <c r="J9" s="264" t="s">
        <v>62</v>
      </c>
      <c r="K9" s="264" t="s">
        <v>62</v>
      </c>
      <c r="L9" s="264" t="s">
        <v>62</v>
      </c>
    </row>
    <row r="10" spans="1:15" x14ac:dyDescent="0.3">
      <c r="A10" s="264" t="s">
        <v>62</v>
      </c>
      <c r="B10" s="265">
        <v>47728.148622222223</v>
      </c>
      <c r="C10" s="265">
        <v>60970.30257777778</v>
      </c>
      <c r="D10" s="265">
        <v>73238.675333333333</v>
      </c>
      <c r="E10" s="265">
        <v>60639.697688888889</v>
      </c>
      <c r="F10" s="265">
        <v>79022.888000000006</v>
      </c>
      <c r="G10" s="266">
        <v>321599.71222222224</v>
      </c>
      <c r="H10" s="265">
        <v>84933.868577777772</v>
      </c>
      <c r="I10" s="265">
        <v>69051.194666666663</v>
      </c>
      <c r="J10" s="265">
        <v>91111.601599999995</v>
      </c>
      <c r="K10" s="267">
        <v>57155.411377777775</v>
      </c>
      <c r="L10" s="58">
        <v>302252.07622222224</v>
      </c>
    </row>
    <row r="11" spans="1:15" x14ac:dyDescent="0.3">
      <c r="A11" s="27" t="s">
        <v>170</v>
      </c>
      <c r="B11" s="265">
        <v>1195156.8585333333</v>
      </c>
      <c r="C11" s="265">
        <v>1371514.5293777778</v>
      </c>
      <c r="D11" s="265">
        <v>1039906.2677333333</v>
      </c>
      <c r="E11" s="265">
        <v>1220619.73</v>
      </c>
      <c r="F11" s="265">
        <v>1167267.9977777777</v>
      </c>
      <c r="G11" s="266">
        <v>5994465.383422222</v>
      </c>
      <c r="H11" s="266">
        <v>1299503.9333777777</v>
      </c>
      <c r="I11" s="265">
        <v>1126711.8552000001</v>
      </c>
      <c r="J11" s="265">
        <v>1385033.3580888889</v>
      </c>
      <c r="K11" s="267">
        <v>1147656.3831555555</v>
      </c>
      <c r="L11" s="58">
        <v>4958905.529822222</v>
      </c>
    </row>
    <row r="12" spans="1:15" ht="12.75" customHeight="1" x14ac:dyDescent="0.25">
      <c r="A12" s="268" t="s">
        <v>172</v>
      </c>
      <c r="B12" s="268">
        <f>B10/B11</f>
        <v>3.9934631409631882E-2</v>
      </c>
      <c r="C12" s="268">
        <f t="shared" ref="C12:L12" si="3">C10/C11</f>
        <v>4.4454725977593909E-2</v>
      </c>
      <c r="D12" s="268">
        <f t="shared" si="3"/>
        <v>7.0428150695706904E-2</v>
      </c>
      <c r="E12" s="268">
        <f t="shared" si="3"/>
        <v>4.9679434305792261E-2</v>
      </c>
      <c r="F12" s="268">
        <f>F10/F11</f>
        <v>6.7699010124874712E-2</v>
      </c>
      <c r="G12" s="268">
        <f t="shared" si="3"/>
        <v>5.3649440217239511E-2</v>
      </c>
      <c r="H12" s="268">
        <f t="shared" si="3"/>
        <v>6.5358685261544897E-2</v>
      </c>
      <c r="I12" s="268">
        <f t="shared" si="3"/>
        <v>6.1285584551171286E-2</v>
      </c>
      <c r="J12" s="268">
        <f t="shared" si="3"/>
        <v>6.5782965491689341E-2</v>
      </c>
      <c r="K12" s="268">
        <f t="shared" si="3"/>
        <v>4.9801850289566005E-2</v>
      </c>
      <c r="L12" s="268">
        <f t="shared" si="3"/>
        <v>6.0951368080016249E-2</v>
      </c>
    </row>
    <row r="13" spans="1:15" ht="12.75" customHeight="1" x14ac:dyDescent="0.25">
      <c r="A13" s="269" t="s">
        <v>207</v>
      </c>
      <c r="B13" s="269">
        <f>B10/1000000000</f>
        <v>4.7728148622222223E-5</v>
      </c>
      <c r="C13" s="269">
        <f t="shared" ref="C13:L13" si="4">C10/1000000000</f>
        <v>6.0970302577777782E-5</v>
      </c>
      <c r="D13" s="269">
        <f t="shared" si="4"/>
        <v>7.3238675333333329E-5</v>
      </c>
      <c r="E13" s="269">
        <f t="shared" si="4"/>
        <v>6.0639697688888887E-5</v>
      </c>
      <c r="F13" s="269">
        <f t="shared" si="4"/>
        <v>7.9022888000000006E-5</v>
      </c>
      <c r="G13" s="269">
        <f t="shared" si="4"/>
        <v>3.2159971222222222E-4</v>
      </c>
      <c r="H13" s="269">
        <f t="shared" si="4"/>
        <v>8.4933868577777771E-5</v>
      </c>
      <c r="I13" s="269">
        <f t="shared" si="4"/>
        <v>6.9051194666666657E-5</v>
      </c>
      <c r="J13" s="269">
        <f t="shared" si="4"/>
        <v>9.1111601599999989E-5</v>
      </c>
      <c r="K13" s="269">
        <f t="shared" si="4"/>
        <v>5.7155411377777774E-5</v>
      </c>
      <c r="L13" s="269">
        <f t="shared" si="4"/>
        <v>3.0225207622222225E-4</v>
      </c>
    </row>
    <row r="14" spans="1:15" ht="13.2" x14ac:dyDescent="0.25">
      <c r="G14" s="17"/>
    </row>
    <row r="15" spans="1:15" x14ac:dyDescent="0.3">
      <c r="A15" s="264" t="s">
        <v>67</v>
      </c>
      <c r="B15" s="264" t="s">
        <v>67</v>
      </c>
      <c r="C15" s="264" t="s">
        <v>67</v>
      </c>
      <c r="D15" s="264" t="s">
        <v>67</v>
      </c>
      <c r="E15" s="264" t="s">
        <v>67</v>
      </c>
      <c r="F15" s="264" t="s">
        <v>67</v>
      </c>
      <c r="G15" s="264" t="s">
        <v>67</v>
      </c>
      <c r="H15" s="264" t="s">
        <v>67</v>
      </c>
      <c r="I15" s="264" t="s">
        <v>67</v>
      </c>
      <c r="J15" s="264" t="s">
        <v>67</v>
      </c>
      <c r="K15" s="264" t="s">
        <v>67</v>
      </c>
      <c r="L15" s="264" t="s">
        <v>67</v>
      </c>
    </row>
    <row r="16" spans="1:15" x14ac:dyDescent="0.3">
      <c r="A16" s="264" t="s">
        <v>67</v>
      </c>
      <c r="B16" s="265">
        <v>9242.5204444444444</v>
      </c>
      <c r="C16" s="265">
        <v>8038.9736000000003</v>
      </c>
      <c r="D16" s="265">
        <v>4506.1423555555557</v>
      </c>
      <c r="E16" s="265">
        <v>10889.709955555556</v>
      </c>
      <c r="F16" s="265">
        <v>3325.4315111111109</v>
      </c>
      <c r="G16" s="266">
        <v>36002.777866666664</v>
      </c>
      <c r="H16" s="265">
        <v>12188.725333333334</v>
      </c>
      <c r="I16" s="265">
        <v>10718.616622222222</v>
      </c>
      <c r="J16" s="265">
        <v>29354.714622222222</v>
      </c>
      <c r="K16" s="267">
        <v>11216.867822222222</v>
      </c>
      <c r="L16" s="58">
        <v>63478.924400000004</v>
      </c>
    </row>
    <row r="17" spans="1:12" x14ac:dyDescent="0.3">
      <c r="A17" s="27" t="s">
        <v>170</v>
      </c>
      <c r="B17" s="265">
        <v>1195156.8585333333</v>
      </c>
      <c r="C17" s="265">
        <v>1371514.5293777778</v>
      </c>
      <c r="D17" s="265">
        <v>1039906.2677333333</v>
      </c>
      <c r="E17" s="265">
        <v>1220619.73</v>
      </c>
      <c r="F17" s="265">
        <v>1167267.9977777777</v>
      </c>
      <c r="G17" s="266">
        <v>5994465.383422222</v>
      </c>
      <c r="H17" s="266">
        <v>1299503.9333777777</v>
      </c>
      <c r="I17" s="265">
        <v>1126711.8552000001</v>
      </c>
      <c r="J17" s="265">
        <v>1385033.3580888889</v>
      </c>
      <c r="K17" s="267">
        <v>1147656.3831555555</v>
      </c>
      <c r="L17" s="58">
        <v>4958905.529822222</v>
      </c>
    </row>
    <row r="18" spans="1:12" ht="12.75" customHeight="1" x14ac:dyDescent="0.25">
      <c r="A18" s="268" t="s">
        <v>173</v>
      </c>
      <c r="B18" s="268">
        <f>B16/B17</f>
        <v>7.7333116389313407E-3</v>
      </c>
      <c r="C18" s="268">
        <f t="shared" ref="C18:L18" si="5">C16/C17</f>
        <v>5.8613842054207645E-3</v>
      </c>
      <c r="D18" s="268">
        <f t="shared" si="5"/>
        <v>4.3332197289064527E-3</v>
      </c>
      <c r="E18" s="268">
        <f t="shared" si="5"/>
        <v>8.9214598846075969E-3</v>
      </c>
      <c r="F18" s="268">
        <f t="shared" si="5"/>
        <v>2.848901466879931E-3</v>
      </c>
      <c r="G18" s="268">
        <f t="shared" si="5"/>
        <v>6.0060031318610744E-3</v>
      </c>
      <c r="H18" s="268">
        <f t="shared" si="5"/>
        <v>9.3795216930597468E-3</v>
      </c>
      <c r="I18" s="268">
        <f t="shared" si="5"/>
        <v>9.5131834929699788E-3</v>
      </c>
      <c r="J18" s="268">
        <f t="shared" si="5"/>
        <v>2.1194229330856514E-2</v>
      </c>
      <c r="K18" s="268">
        <f t="shared" si="5"/>
        <v>9.7737162332341317E-3</v>
      </c>
      <c r="L18" s="268">
        <f t="shared" si="5"/>
        <v>1.2800994900638032E-2</v>
      </c>
    </row>
    <row r="19" spans="1:12" ht="12.75" customHeight="1" x14ac:dyDescent="0.25">
      <c r="A19" s="269" t="s">
        <v>208</v>
      </c>
      <c r="B19" s="269">
        <f>B16/1000000000</f>
        <v>9.242520444444445E-6</v>
      </c>
      <c r="C19" s="269">
        <f t="shared" ref="C19:L19" si="6">C16/1000000000</f>
        <v>8.0389735999999996E-6</v>
      </c>
      <c r="D19" s="269">
        <f t="shared" si="6"/>
        <v>4.5061423555555557E-6</v>
      </c>
      <c r="E19" s="269">
        <f t="shared" si="6"/>
        <v>1.0889709955555555E-5</v>
      </c>
      <c r="F19" s="269">
        <f t="shared" si="6"/>
        <v>3.3254315111111108E-6</v>
      </c>
      <c r="G19" s="269">
        <f t="shared" si="6"/>
        <v>3.6002777866666667E-5</v>
      </c>
      <c r="H19" s="269">
        <f t="shared" si="6"/>
        <v>1.2188725333333334E-5</v>
      </c>
      <c r="I19" s="269">
        <f t="shared" si="6"/>
        <v>1.0718616622222222E-5</v>
      </c>
      <c r="J19" s="269">
        <f t="shared" si="6"/>
        <v>2.9354714622222221E-5</v>
      </c>
      <c r="K19" s="269">
        <f t="shared" si="6"/>
        <v>1.1216867822222223E-5</v>
      </c>
      <c r="L19" s="269">
        <f t="shared" si="6"/>
        <v>6.3478924400000005E-5</v>
      </c>
    </row>
    <row r="20" spans="1:12" ht="13.2" x14ac:dyDescent="0.25">
      <c r="G20" s="17"/>
    </row>
    <row r="21" spans="1:12" x14ac:dyDescent="0.3">
      <c r="A21" s="264" t="s">
        <v>174</v>
      </c>
      <c r="B21" s="264" t="s">
        <v>174</v>
      </c>
      <c r="C21" s="264" t="s">
        <v>174</v>
      </c>
      <c r="D21" s="264" t="s">
        <v>174</v>
      </c>
      <c r="E21" s="264" t="s">
        <v>174</v>
      </c>
      <c r="F21" s="264" t="s">
        <v>174</v>
      </c>
      <c r="G21" s="264" t="s">
        <v>174</v>
      </c>
      <c r="H21" s="264" t="s">
        <v>174</v>
      </c>
      <c r="I21" s="264" t="s">
        <v>174</v>
      </c>
      <c r="J21" s="264" t="s">
        <v>174</v>
      </c>
      <c r="K21" s="264" t="s">
        <v>174</v>
      </c>
      <c r="L21" s="264" t="s">
        <v>174</v>
      </c>
    </row>
    <row r="22" spans="1:12" x14ac:dyDescent="0.3">
      <c r="A22" s="264" t="s">
        <v>174</v>
      </c>
      <c r="B22" s="265">
        <v>9051.0756000000001</v>
      </c>
      <c r="C22" s="265">
        <v>9573.5457333333325</v>
      </c>
      <c r="D22" s="265">
        <v>11649.304666666667</v>
      </c>
      <c r="E22" s="265">
        <v>12003.610755555555</v>
      </c>
      <c r="F22" s="265">
        <v>12869.696444444444</v>
      </c>
      <c r="G22" s="266">
        <v>55147.233200000002</v>
      </c>
      <c r="H22" s="265">
        <v>15770.851022222223</v>
      </c>
      <c r="I22" s="265">
        <v>12927.589955555555</v>
      </c>
      <c r="J22" s="265">
        <v>14271.825911111111</v>
      </c>
      <c r="K22" s="267">
        <v>13216.404177777778</v>
      </c>
      <c r="L22" s="58">
        <v>56186.67106666667</v>
      </c>
    </row>
    <row r="23" spans="1:12" x14ac:dyDescent="0.3">
      <c r="A23" s="27" t="s">
        <v>170</v>
      </c>
      <c r="B23" s="265">
        <v>1195156.8585333333</v>
      </c>
      <c r="C23" s="265">
        <v>1371514.5293777778</v>
      </c>
      <c r="D23" s="265">
        <v>1039906.2677333333</v>
      </c>
      <c r="E23" s="265">
        <v>1220619.73</v>
      </c>
      <c r="F23" s="265">
        <v>1167267.9977777777</v>
      </c>
      <c r="G23" s="266">
        <v>5994465.383422222</v>
      </c>
      <c r="H23" s="266">
        <v>1299503.9333777777</v>
      </c>
      <c r="I23" s="265">
        <v>1126711.8552000001</v>
      </c>
      <c r="J23" s="265">
        <v>1385033.3580888889</v>
      </c>
      <c r="K23" s="267">
        <v>1147656.3831555555</v>
      </c>
      <c r="L23" s="58">
        <v>4958905.529822222</v>
      </c>
    </row>
    <row r="24" spans="1:12" ht="13.2" x14ac:dyDescent="0.25">
      <c r="A24" s="268" t="s">
        <v>175</v>
      </c>
      <c r="B24" s="268">
        <f>B22/B23</f>
        <v>7.5731277742967186E-3</v>
      </c>
      <c r="C24" s="268">
        <f t="shared" ref="C24:L24" si="7">C22/C23</f>
        <v>6.9802729233037096E-3</v>
      </c>
      <c r="D24" s="268">
        <f t="shared" si="7"/>
        <v>1.1202264115648102E-2</v>
      </c>
      <c r="E24" s="268">
        <f t="shared" si="7"/>
        <v>9.8340297641719716E-3</v>
      </c>
      <c r="F24" s="268">
        <f t="shared" si="7"/>
        <v>1.1025485551686094E-2</v>
      </c>
      <c r="G24" s="268">
        <f t="shared" si="7"/>
        <v>9.1996916609962329E-3</v>
      </c>
      <c r="H24" s="268">
        <f t="shared" si="7"/>
        <v>1.213605485689399E-2</v>
      </c>
      <c r="I24" s="268">
        <f t="shared" si="7"/>
        <v>1.1473732077897422E-2</v>
      </c>
      <c r="J24" s="268">
        <f t="shared" si="7"/>
        <v>1.0304319262608816E-2</v>
      </c>
      <c r="K24" s="268">
        <f t="shared" si="7"/>
        <v>1.1515994135316374E-2</v>
      </c>
      <c r="L24" s="268">
        <f t="shared" si="7"/>
        <v>1.1330458047399216E-2</v>
      </c>
    </row>
    <row r="25" spans="1:12" ht="13.2" x14ac:dyDescent="0.25">
      <c r="A25" s="269" t="s">
        <v>209</v>
      </c>
      <c r="B25" s="269">
        <f>B22/1000000000</f>
        <v>9.0510756E-6</v>
      </c>
      <c r="C25" s="269">
        <f t="shared" ref="C25:L25" si="8">C22/1000000000</f>
        <v>9.5735457333333317E-6</v>
      </c>
      <c r="D25" s="269">
        <f t="shared" si="8"/>
        <v>1.1649304666666668E-5</v>
      </c>
      <c r="E25" s="269">
        <f t="shared" si="8"/>
        <v>1.2003610755555556E-5</v>
      </c>
      <c r="F25" s="269">
        <f t="shared" si="8"/>
        <v>1.2869696444444444E-5</v>
      </c>
      <c r="G25" s="269">
        <f t="shared" si="8"/>
        <v>5.51472332E-5</v>
      </c>
      <c r="H25" s="269">
        <f t="shared" si="8"/>
        <v>1.5770851022222222E-5</v>
      </c>
      <c r="I25" s="269">
        <f t="shared" si="8"/>
        <v>1.2927589955555555E-5</v>
      </c>
      <c r="J25" s="269">
        <f t="shared" si="8"/>
        <v>1.4271825911111111E-5</v>
      </c>
      <c r="K25" s="269">
        <f t="shared" si="8"/>
        <v>1.3216404177777779E-5</v>
      </c>
      <c r="L25" s="269">
        <f t="shared" si="8"/>
        <v>5.6186671066666673E-5</v>
      </c>
    </row>
    <row r="26" spans="1:12" ht="13.2" x14ac:dyDescent="0.25">
      <c r="G26" s="17"/>
    </row>
    <row r="27" spans="1:12" x14ac:dyDescent="0.3">
      <c r="A27" s="264" t="s">
        <v>77</v>
      </c>
      <c r="B27" s="264" t="s">
        <v>77</v>
      </c>
      <c r="C27" s="264" t="s">
        <v>77</v>
      </c>
      <c r="D27" s="264" t="s">
        <v>77</v>
      </c>
      <c r="E27" s="264" t="s">
        <v>77</v>
      </c>
      <c r="F27" s="264" t="s">
        <v>77</v>
      </c>
      <c r="G27" s="264" t="s">
        <v>77</v>
      </c>
      <c r="H27" s="264" t="s">
        <v>77</v>
      </c>
      <c r="I27" s="264" t="s">
        <v>77</v>
      </c>
      <c r="J27" s="264" t="s">
        <v>77</v>
      </c>
      <c r="K27" s="264" t="s">
        <v>77</v>
      </c>
      <c r="L27" s="264" t="s">
        <v>77</v>
      </c>
    </row>
    <row r="28" spans="1:12" x14ac:dyDescent="0.3">
      <c r="A28" s="264" t="s">
        <v>77</v>
      </c>
      <c r="B28" s="265">
        <v>20778.026622222224</v>
      </c>
      <c r="C28" s="265">
        <v>65731.776800000007</v>
      </c>
      <c r="D28" s="265">
        <v>16669.756266666667</v>
      </c>
      <c r="E28" s="265">
        <v>25183.846933333334</v>
      </c>
      <c r="F28" s="265">
        <v>20045.418000000001</v>
      </c>
      <c r="G28" s="266">
        <v>148408.82462222222</v>
      </c>
      <c r="H28" s="265">
        <v>20930.986044444446</v>
      </c>
      <c r="I28" s="265">
        <v>36630.281244444443</v>
      </c>
      <c r="J28" s="265">
        <v>32693.931777777776</v>
      </c>
      <c r="K28" s="267">
        <v>37060.997955555555</v>
      </c>
      <c r="L28" s="58">
        <v>127316.19702222222</v>
      </c>
    </row>
    <row r="29" spans="1:12" x14ac:dyDescent="0.3">
      <c r="A29" s="27" t="s">
        <v>170</v>
      </c>
      <c r="B29" s="265">
        <v>1195156.8585333333</v>
      </c>
      <c r="C29" s="265">
        <v>1371514.5293777778</v>
      </c>
      <c r="D29" s="265">
        <v>1039906.2677333333</v>
      </c>
      <c r="E29" s="265">
        <v>1220619.73</v>
      </c>
      <c r="F29" s="265">
        <v>1167267.9977777777</v>
      </c>
      <c r="G29" s="266">
        <v>5994465.383422222</v>
      </c>
      <c r="H29" s="266">
        <v>1299503.9333777777</v>
      </c>
      <c r="I29" s="265">
        <v>1126711.8552000001</v>
      </c>
      <c r="J29" s="265">
        <v>1385033.3580888889</v>
      </c>
      <c r="K29" s="267">
        <v>1147656.3831555555</v>
      </c>
      <c r="L29" s="58">
        <v>4958905.529822222</v>
      </c>
    </row>
    <row r="30" spans="1:12" ht="13.2" x14ac:dyDescent="0.25">
      <c r="A30" s="268" t="s">
        <v>176</v>
      </c>
      <c r="B30" s="268">
        <f>B28/B29</f>
        <v>1.7385187955763815E-2</v>
      </c>
      <c r="C30" s="268">
        <f t="shared" ref="C30:L30" si="9">C28/C29</f>
        <v>4.7926416667143062E-2</v>
      </c>
      <c r="D30" s="268">
        <f t="shared" si="9"/>
        <v>1.6030056538654646E-2</v>
      </c>
      <c r="E30" s="268">
        <f t="shared" si="9"/>
        <v>2.0632016929083504E-2</v>
      </c>
      <c r="F30" s="268">
        <f t="shared" si="9"/>
        <v>1.7172935468257572E-2</v>
      </c>
      <c r="G30" s="268">
        <f t="shared" si="9"/>
        <v>2.4757641445832503E-2</v>
      </c>
      <c r="H30" s="268">
        <f t="shared" si="9"/>
        <v>1.6106904724819803E-2</v>
      </c>
      <c r="I30" s="268">
        <f t="shared" si="9"/>
        <v>3.2510779997022649E-2</v>
      </c>
      <c r="J30" s="268">
        <f t="shared" si="9"/>
        <v>2.3605158378921541E-2</v>
      </c>
      <c r="K30" s="268">
        <f t="shared" si="9"/>
        <v>3.2292765064098665E-2</v>
      </c>
      <c r="L30" s="268">
        <f t="shared" si="9"/>
        <v>2.5674253372353826E-2</v>
      </c>
    </row>
    <row r="31" spans="1:12" ht="13.2" x14ac:dyDescent="0.25">
      <c r="A31" s="269" t="s">
        <v>210</v>
      </c>
      <c r="B31" s="269">
        <f>B28/1000000000</f>
        <v>2.0778026622222225E-5</v>
      </c>
      <c r="C31" s="269">
        <f t="shared" ref="C31:L31" si="10">C28/1000000000</f>
        <v>6.57317768E-5</v>
      </c>
      <c r="D31" s="269">
        <f t="shared" si="10"/>
        <v>1.6669756266666667E-5</v>
      </c>
      <c r="E31" s="269">
        <f t="shared" si="10"/>
        <v>2.5183846933333333E-5</v>
      </c>
      <c r="F31" s="269">
        <f t="shared" si="10"/>
        <v>2.0045418000000002E-5</v>
      </c>
      <c r="G31" s="269">
        <f t="shared" si="10"/>
        <v>1.4840882462222222E-4</v>
      </c>
      <c r="H31" s="269">
        <f t="shared" si="10"/>
        <v>2.0930986044444447E-5</v>
      </c>
      <c r="I31" s="269">
        <f t="shared" si="10"/>
        <v>3.6630281244444441E-5</v>
      </c>
      <c r="J31" s="269">
        <f t="shared" si="10"/>
        <v>3.2693931777777779E-5</v>
      </c>
      <c r="K31" s="269">
        <f t="shared" si="10"/>
        <v>3.7060997955555555E-5</v>
      </c>
      <c r="L31" s="269">
        <f t="shared" si="10"/>
        <v>1.2731619702222223E-4</v>
      </c>
    </row>
    <row r="32" spans="1:12" ht="13.2" x14ac:dyDescent="0.25">
      <c r="G32" s="17"/>
    </row>
    <row r="33" spans="1:12" x14ac:dyDescent="0.3">
      <c r="A33" s="264" t="s">
        <v>177</v>
      </c>
      <c r="B33" s="264" t="s">
        <v>177</v>
      </c>
      <c r="C33" s="264" t="s">
        <v>177</v>
      </c>
      <c r="D33" s="264" t="s">
        <v>177</v>
      </c>
      <c r="E33" s="264" t="s">
        <v>177</v>
      </c>
      <c r="F33" s="264" t="s">
        <v>177</v>
      </c>
      <c r="G33" s="264" t="s">
        <v>177</v>
      </c>
      <c r="H33" s="264" t="s">
        <v>177</v>
      </c>
      <c r="I33" s="264" t="s">
        <v>177</v>
      </c>
      <c r="J33" s="264" t="s">
        <v>177</v>
      </c>
      <c r="K33" s="264" t="s">
        <v>177</v>
      </c>
      <c r="L33" s="264" t="s">
        <v>177</v>
      </c>
    </row>
    <row r="34" spans="1:12" x14ac:dyDescent="0.3">
      <c r="A34" s="264" t="s">
        <v>177</v>
      </c>
      <c r="B34" s="265">
        <v>22676.454399999999</v>
      </c>
      <c r="C34" s="265">
        <v>124918.50617777777</v>
      </c>
      <c r="D34" s="265">
        <v>40137.26422222222</v>
      </c>
      <c r="E34" s="265">
        <v>78377.265466666664</v>
      </c>
      <c r="F34" s="265">
        <v>43611.719911111111</v>
      </c>
      <c r="G34" s="266">
        <v>309721.2101777778</v>
      </c>
      <c r="H34" s="265">
        <v>88701.481288888885</v>
      </c>
      <c r="I34" s="265">
        <v>62999.553377777775</v>
      </c>
      <c r="J34" s="265">
        <v>70026.021111111113</v>
      </c>
      <c r="K34" s="267">
        <v>52744.803822222224</v>
      </c>
      <c r="L34" s="58">
        <v>274471.85960000003</v>
      </c>
    </row>
    <row r="35" spans="1:12" x14ac:dyDescent="0.3">
      <c r="A35" s="27" t="s">
        <v>170</v>
      </c>
      <c r="B35" s="265">
        <v>1195156.8585333333</v>
      </c>
      <c r="C35" s="265">
        <v>1371514.5293777778</v>
      </c>
      <c r="D35" s="265">
        <v>1039906.2677333333</v>
      </c>
      <c r="E35" s="265">
        <v>1220619.73</v>
      </c>
      <c r="F35" s="265">
        <v>1167267.9977777777</v>
      </c>
      <c r="G35" s="266">
        <v>5994465.383422222</v>
      </c>
      <c r="H35" s="266">
        <v>1299503.9333777777</v>
      </c>
      <c r="I35" s="265">
        <v>1126711.8552000001</v>
      </c>
      <c r="J35" s="265">
        <v>1385033.3580888889</v>
      </c>
      <c r="K35" s="267">
        <v>1147656.3831555555</v>
      </c>
      <c r="L35" s="58">
        <v>4958905.529822222</v>
      </c>
    </row>
    <row r="36" spans="1:12" ht="13.2" x14ac:dyDescent="0.25">
      <c r="A36" s="268" t="s">
        <v>178</v>
      </c>
      <c r="B36" s="268">
        <f>B34/B35</f>
        <v>1.8973621946016341E-2</v>
      </c>
      <c r="C36" s="268">
        <f t="shared" ref="C36:L36" si="11">C34/C35</f>
        <v>9.1080702028326452E-2</v>
      </c>
      <c r="D36" s="268">
        <f t="shared" si="11"/>
        <v>3.8597001929518857E-2</v>
      </c>
      <c r="E36" s="268">
        <f t="shared" si="11"/>
        <v>6.4211042587904638E-2</v>
      </c>
      <c r="F36" s="268">
        <f t="shared" si="11"/>
        <v>3.7362216726697095E-2</v>
      </c>
      <c r="G36" s="268">
        <f t="shared" si="11"/>
        <v>5.1667861997220996E-2</v>
      </c>
      <c r="H36" s="268">
        <f t="shared" si="11"/>
        <v>6.8257955217056313E-2</v>
      </c>
      <c r="I36" s="268">
        <f t="shared" si="11"/>
        <v>5.5914520724196039E-2</v>
      </c>
      <c r="J36" s="268">
        <f t="shared" si="11"/>
        <v>5.0559086322466008E-2</v>
      </c>
      <c r="K36" s="268">
        <f t="shared" si="11"/>
        <v>4.5958707324222754E-2</v>
      </c>
      <c r="L36" s="268">
        <f t="shared" si="11"/>
        <v>5.5349281802075372E-2</v>
      </c>
    </row>
    <row r="37" spans="1:12" ht="13.2" x14ac:dyDescent="0.25">
      <c r="A37" s="269" t="s">
        <v>211</v>
      </c>
      <c r="B37" s="269">
        <f>B34/1000000000</f>
        <v>2.2676454399999999E-5</v>
      </c>
      <c r="C37" s="269">
        <f t="shared" ref="C37:L37" si="12">C34/1000000000</f>
        <v>1.2491850617777777E-4</v>
      </c>
      <c r="D37" s="269">
        <f t="shared" si="12"/>
        <v>4.0137264222222219E-5</v>
      </c>
      <c r="E37" s="269">
        <f t="shared" si="12"/>
        <v>7.837726546666666E-5</v>
      </c>
      <c r="F37" s="269">
        <f t="shared" si="12"/>
        <v>4.3611719911111112E-5</v>
      </c>
      <c r="G37" s="269">
        <f t="shared" si="12"/>
        <v>3.0972121017777779E-4</v>
      </c>
      <c r="H37" s="269">
        <f t="shared" si="12"/>
        <v>8.8701481288888887E-5</v>
      </c>
      <c r="I37" s="269">
        <f t="shared" si="12"/>
        <v>6.2999553377777776E-5</v>
      </c>
      <c r="J37" s="269">
        <f t="shared" si="12"/>
        <v>7.0026021111111106E-5</v>
      </c>
      <c r="K37" s="269">
        <f t="shared" si="12"/>
        <v>5.2744803822222226E-5</v>
      </c>
      <c r="L37" s="269">
        <f t="shared" si="12"/>
        <v>2.7447185960000005E-4</v>
      </c>
    </row>
    <row r="38" spans="1:12" ht="13.2" x14ac:dyDescent="0.25">
      <c r="G38" s="17"/>
    </row>
    <row r="39" spans="1:12" x14ac:dyDescent="0.3">
      <c r="A39" s="264" t="s">
        <v>179</v>
      </c>
      <c r="B39" s="264" t="s">
        <v>179</v>
      </c>
      <c r="C39" s="264" t="s">
        <v>179</v>
      </c>
      <c r="D39" s="264" t="s">
        <v>179</v>
      </c>
      <c r="E39" s="264" t="s">
        <v>179</v>
      </c>
      <c r="F39" s="264" t="s">
        <v>179</v>
      </c>
      <c r="G39" s="264" t="s">
        <v>179</v>
      </c>
      <c r="H39" s="264" t="s">
        <v>179</v>
      </c>
      <c r="I39" s="264" t="s">
        <v>179</v>
      </c>
      <c r="J39" s="264" t="s">
        <v>179</v>
      </c>
      <c r="K39" s="264" t="s">
        <v>179</v>
      </c>
      <c r="L39" s="264" t="s">
        <v>179</v>
      </c>
    </row>
    <row r="40" spans="1:12" x14ac:dyDescent="0.3">
      <c r="A40" s="27" t="s">
        <v>180</v>
      </c>
      <c r="B40" s="270">
        <v>4.865610030617284</v>
      </c>
      <c r="C40" s="270">
        <v>11.965915772839507</v>
      </c>
      <c r="D40" s="270">
        <v>6.497828570864197</v>
      </c>
      <c r="E40" s="270">
        <v>8.3152947022222214</v>
      </c>
      <c r="F40" s="270">
        <v>7.0611179496296295</v>
      </c>
      <c r="G40" s="266">
        <v>38.705767026172836</v>
      </c>
      <c r="H40" s="270">
        <v>9.8900405451851849</v>
      </c>
      <c r="I40" s="270">
        <v>8.5478771496296293</v>
      </c>
      <c r="J40" s="270">
        <v>10.553693112098765</v>
      </c>
      <c r="K40" s="270">
        <v>7.6175326735802464</v>
      </c>
      <c r="L40" s="58">
        <v>36.609143480493827</v>
      </c>
    </row>
    <row r="41" spans="1:12" x14ac:dyDescent="0.3">
      <c r="A41" s="27" t="s">
        <v>181</v>
      </c>
      <c r="B41" s="265">
        <v>1195156.8585333333</v>
      </c>
      <c r="C41" s="265">
        <v>1371514.5293777778</v>
      </c>
      <c r="D41" s="265">
        <v>1039906.2677333333</v>
      </c>
      <c r="E41" s="265">
        <v>1220619.73</v>
      </c>
      <c r="F41" s="265">
        <v>1167267.9977777777</v>
      </c>
      <c r="G41" s="266">
        <v>5994465.383422222</v>
      </c>
      <c r="H41" s="266">
        <v>1299503.9333777777</v>
      </c>
      <c r="I41" s="265">
        <v>1126711.8552000001</v>
      </c>
      <c r="J41" s="265">
        <v>1385033.3580888889</v>
      </c>
      <c r="K41" s="267">
        <v>1147656.3831555555</v>
      </c>
      <c r="L41" s="58">
        <v>4958905.529822222</v>
      </c>
    </row>
    <row r="42" spans="1:12" ht="13.2" x14ac:dyDescent="0.25">
      <c r="A42" s="268" t="s">
        <v>182</v>
      </c>
      <c r="B42" s="268">
        <f>B40/B41</f>
        <v>4.0711058099840042E-6</v>
      </c>
      <c r="C42" s="268">
        <f t="shared" ref="C42:L42" si="13">C40/C41</f>
        <v>8.7246000800794633E-6</v>
      </c>
      <c r="D42" s="268">
        <f t="shared" si="13"/>
        <v>6.2484752448193315E-6</v>
      </c>
      <c r="E42" s="268">
        <f t="shared" si="13"/>
        <v>6.8123548209582206E-6</v>
      </c>
      <c r="F42" s="268">
        <f t="shared" si="13"/>
        <v>6.0492688594842399E-6</v>
      </c>
      <c r="G42" s="268">
        <f t="shared" si="13"/>
        <v>6.4569172645844577E-6</v>
      </c>
      <c r="H42" s="268">
        <f t="shared" si="13"/>
        <v>7.6106276334833223E-6</v>
      </c>
      <c r="I42" s="268">
        <f t="shared" si="13"/>
        <v>7.5865689263669945E-6</v>
      </c>
      <c r="J42" s="268">
        <f t="shared" si="13"/>
        <v>7.6198115016240985E-6</v>
      </c>
      <c r="K42" s="268">
        <f t="shared" si="13"/>
        <v>6.6374681353972412E-6</v>
      </c>
      <c r="L42" s="268">
        <f t="shared" si="13"/>
        <v>7.3825047201103415E-6</v>
      </c>
    </row>
    <row r="43" spans="1:12" ht="13.2" x14ac:dyDescent="0.25">
      <c r="A43" s="269" t="s">
        <v>212</v>
      </c>
      <c r="B43" s="269">
        <f>B40/1000000000</f>
        <v>4.865610030617284E-9</v>
      </c>
      <c r="C43" s="269">
        <f t="shared" ref="C43:L43" si="14">C40/1000000000</f>
        <v>1.1965915772839507E-8</v>
      </c>
      <c r="D43" s="269">
        <f t="shared" si="14"/>
        <v>6.4978285708641971E-9</v>
      </c>
      <c r="E43" s="269">
        <f t="shared" si="14"/>
        <v>8.3152947022222207E-9</v>
      </c>
      <c r="F43" s="269">
        <f t="shared" si="14"/>
        <v>7.0611179496296298E-9</v>
      </c>
      <c r="G43" s="269">
        <f t="shared" si="14"/>
        <v>3.8705767026172839E-8</v>
      </c>
      <c r="H43" s="269">
        <f t="shared" si="14"/>
        <v>9.8900405451851852E-9</v>
      </c>
      <c r="I43" s="269">
        <f t="shared" si="14"/>
        <v>8.5478771496296294E-9</v>
      </c>
      <c r="J43" s="269">
        <f t="shared" si="14"/>
        <v>1.0553693112098765E-8</v>
      </c>
      <c r="K43" s="269">
        <f t="shared" si="14"/>
        <v>7.6175326735802457E-9</v>
      </c>
      <c r="L43" s="269">
        <f t="shared" si="14"/>
        <v>3.6609143480493829E-8</v>
      </c>
    </row>
    <row r="44" spans="1:12" ht="13.2" x14ac:dyDescent="0.25">
      <c r="A44" s="271"/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</row>
    <row r="45" spans="1:12" x14ac:dyDescent="0.3">
      <c r="A45" s="272" t="s">
        <v>214</v>
      </c>
      <c r="B45" s="272"/>
      <c r="C45" s="272"/>
      <c r="D45" s="272"/>
      <c r="E45" s="272"/>
      <c r="F45" s="272"/>
      <c r="G45" s="273"/>
      <c r="H45" s="272"/>
      <c r="I45" s="272"/>
      <c r="J45" s="272"/>
      <c r="K45" s="272"/>
      <c r="L45" s="272"/>
    </row>
    <row r="46" spans="1:12" x14ac:dyDescent="0.3">
      <c r="A46" s="272" t="s">
        <v>215</v>
      </c>
      <c r="B46" s="272"/>
      <c r="C46" s="272"/>
      <c r="D46" s="272"/>
      <c r="E46" s="272"/>
      <c r="F46" s="272"/>
      <c r="G46" s="273"/>
      <c r="H46" s="272"/>
      <c r="I46" s="272"/>
      <c r="J46" s="272"/>
      <c r="K46" s="272"/>
      <c r="L46" s="272"/>
    </row>
    <row r="47" spans="1:12" x14ac:dyDescent="0.3">
      <c r="A47" s="272"/>
      <c r="B47" s="272"/>
      <c r="C47" s="272"/>
      <c r="D47" s="272"/>
      <c r="E47" s="272"/>
      <c r="F47" s="272"/>
      <c r="G47" s="273"/>
      <c r="H47" s="272"/>
      <c r="I47" s="272"/>
      <c r="J47" s="272"/>
      <c r="K47" s="272"/>
      <c r="L47" s="272"/>
    </row>
    <row r="48" spans="1:12" x14ac:dyDescent="0.3">
      <c r="A48" s="272"/>
      <c r="B48" s="272"/>
      <c r="C48" s="272"/>
      <c r="D48" s="272"/>
      <c r="E48" s="272"/>
      <c r="F48" s="272"/>
      <c r="G48" s="273"/>
      <c r="H48" s="272"/>
      <c r="I48" s="272"/>
      <c r="J48" s="272"/>
      <c r="K48" s="272"/>
      <c r="L48" s="272"/>
    </row>
  </sheetData>
  <mergeCells count="1">
    <mergeCell ref="N1:O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="80" zoomScaleNormal="80" workbookViewId="0">
      <selection activeCell="D23" sqref="D23"/>
    </sheetView>
  </sheetViews>
  <sheetFormatPr defaultColWidth="9.109375" defaultRowHeight="14.4" x14ac:dyDescent="0.3"/>
  <cols>
    <col min="1" max="1" width="18.6640625" style="302" bestFit="1" customWidth="1"/>
    <col min="2" max="2" width="12.33203125" style="302" bestFit="1" customWidth="1"/>
    <col min="3" max="10" width="13.44140625" style="302" bestFit="1" customWidth="1"/>
    <col min="11" max="16384" width="9.109375" style="302"/>
  </cols>
  <sheetData>
    <row r="1" spans="1:10" x14ac:dyDescent="0.3">
      <c r="A1" s="301" t="s">
        <v>219</v>
      </c>
      <c r="B1" s="301" t="s">
        <v>220</v>
      </c>
      <c r="C1" s="301" t="s">
        <v>221</v>
      </c>
      <c r="D1" s="301" t="s">
        <v>222</v>
      </c>
      <c r="E1" s="301" t="s">
        <v>223</v>
      </c>
      <c r="F1" s="301" t="s">
        <v>224</v>
      </c>
      <c r="G1" s="301" t="s">
        <v>225</v>
      </c>
      <c r="H1" s="301" t="s">
        <v>226</v>
      </c>
      <c r="I1" s="301" t="s">
        <v>227</v>
      </c>
      <c r="J1" s="301" t="s">
        <v>228</v>
      </c>
    </row>
    <row r="2" spans="1:10" x14ac:dyDescent="0.3">
      <c r="A2" s="303" t="s">
        <v>229</v>
      </c>
      <c r="B2" s="304">
        <v>585</v>
      </c>
      <c r="C2" s="304">
        <v>2043</v>
      </c>
      <c r="D2" s="304">
        <v>909</v>
      </c>
      <c r="E2" s="304">
        <v>2594</v>
      </c>
      <c r="F2" s="305">
        <v>2828</v>
      </c>
      <c r="G2" s="305">
        <v>500</v>
      </c>
      <c r="H2" s="305">
        <v>423</v>
      </c>
      <c r="I2" s="305">
        <v>2653</v>
      </c>
      <c r="J2" s="305">
        <v>1903</v>
      </c>
    </row>
    <row r="3" spans="1:10" x14ac:dyDescent="0.3">
      <c r="A3" s="303" t="s">
        <v>230</v>
      </c>
      <c r="B3" s="304">
        <f>+B15/22500</f>
        <v>3100.7588740740744</v>
      </c>
      <c r="C3" s="304">
        <f t="shared" ref="C3:I3" si="0">+C15/22500</f>
        <v>8297.0878202469139</v>
      </c>
      <c r="D3" s="304">
        <f t="shared" si="0"/>
        <v>4722.4116128395062</v>
      </c>
      <c r="E3" s="304">
        <f t="shared" si="0"/>
        <v>12056.826453333333</v>
      </c>
      <c r="F3" s="304">
        <f t="shared" si="0"/>
        <v>13746.180195555557</v>
      </c>
      <c r="G3" s="304">
        <f t="shared" si="0"/>
        <v>8971.6380562962968</v>
      </c>
      <c r="H3" s="304">
        <f t="shared" si="0"/>
        <v>6593.7184237037036</v>
      </c>
      <c r="I3" s="304">
        <f t="shared" si="0"/>
        <v>16503.101441975308</v>
      </c>
      <c r="J3" s="304">
        <f>+J15/22500</f>
        <v>13756.473185185187</v>
      </c>
    </row>
    <row r="4" spans="1:10" x14ac:dyDescent="0.3">
      <c r="A4" s="303" t="s">
        <v>231</v>
      </c>
      <c r="B4" s="306">
        <v>27634033.329999998</v>
      </c>
      <c r="C4" s="306">
        <v>32969670.676311113</v>
      </c>
      <c r="D4" s="306">
        <v>29345552.214666668</v>
      </c>
      <c r="E4" s="306">
        <v>30136256.171422221</v>
      </c>
      <c r="F4" s="306">
        <v>33173449.0636</v>
      </c>
      <c r="G4" s="306">
        <v>31404995.353333332</v>
      </c>
      <c r="H4" s="306">
        <v>23781105.703555554</v>
      </c>
      <c r="I4" s="306">
        <v>34758871.999600001</v>
      </c>
      <c r="J4" s="306">
        <v>30650259.907155555</v>
      </c>
    </row>
    <row r="5" spans="1:10" x14ac:dyDescent="0.3">
      <c r="A5" s="307" t="s">
        <v>232</v>
      </c>
      <c r="B5" s="308">
        <f>+B15/B4</f>
        <v>2.5246793992582433</v>
      </c>
      <c r="C5" s="308">
        <f t="shared" ref="C5:J5" si="1">+C15/C4</f>
        <v>5.6623093930291928</v>
      </c>
      <c r="D5" s="308">
        <f t="shared" si="1"/>
        <v>3.6207961094623351</v>
      </c>
      <c r="E5" s="308">
        <f t="shared" si="1"/>
        <v>9.0017351079345271</v>
      </c>
      <c r="F5" s="308">
        <f t="shared" si="1"/>
        <v>9.3233915414412394</v>
      </c>
      <c r="G5" s="308">
        <f t="shared" si="1"/>
        <v>6.4276989694010904</v>
      </c>
      <c r="H5" s="308">
        <f t="shared" si="1"/>
        <v>6.2385099491463922</v>
      </c>
      <c r="I5" s="308">
        <f t="shared" si="1"/>
        <v>10.682733963539366</v>
      </c>
      <c r="J5" s="308">
        <f t="shared" si="1"/>
        <v>10.098467275783412</v>
      </c>
    </row>
    <row r="6" spans="1:10" x14ac:dyDescent="0.3">
      <c r="A6" s="309"/>
      <c r="B6" s="310"/>
      <c r="C6" s="310"/>
      <c r="D6" s="310"/>
      <c r="E6" s="310"/>
      <c r="F6" s="310"/>
      <c r="G6" s="310"/>
      <c r="H6" s="310"/>
      <c r="I6" s="310"/>
      <c r="J6" s="310"/>
    </row>
    <row r="7" spans="1:10" x14ac:dyDescent="0.3">
      <c r="A7" s="309"/>
    </row>
    <row r="8" spans="1:10" ht="18" x14ac:dyDescent="0.3">
      <c r="A8" s="311" t="s">
        <v>41</v>
      </c>
      <c r="B8" s="312" t="s">
        <v>220</v>
      </c>
      <c r="C8" s="312" t="s">
        <v>221</v>
      </c>
      <c r="D8" s="312" t="s">
        <v>222</v>
      </c>
      <c r="E8" s="312" t="s">
        <v>223</v>
      </c>
      <c r="F8" s="312" t="s">
        <v>224</v>
      </c>
      <c r="G8" s="312" t="s">
        <v>225</v>
      </c>
      <c r="H8" s="312" t="s">
        <v>226</v>
      </c>
      <c r="I8" s="312" t="s">
        <v>227</v>
      </c>
      <c r="J8" s="312" t="s">
        <v>228</v>
      </c>
    </row>
    <row r="9" spans="1:10" ht="31.2" x14ac:dyDescent="0.3">
      <c r="A9" s="313" t="s">
        <v>233</v>
      </c>
      <c r="B9" s="314">
        <v>2.5246793992582429E-3</v>
      </c>
      <c r="C9" s="314">
        <v>5.6623093930291933E-3</v>
      </c>
      <c r="D9" s="314">
        <v>3.6207961094623354E-3</v>
      </c>
      <c r="E9" s="314">
        <v>9.0017351079345279E-3</v>
      </c>
      <c r="F9" s="314">
        <v>9.3233915414412376E-3</v>
      </c>
      <c r="G9" s="314">
        <v>6.4276989694010897E-3</v>
      </c>
      <c r="H9" s="314">
        <v>6.2385099491463914E-3</v>
      </c>
      <c r="I9" s="314">
        <v>1.0860908190129047E-2</v>
      </c>
      <c r="J9" s="314">
        <v>1.0098467275783412E-2</v>
      </c>
    </row>
    <row r="10" spans="1:10" ht="31.2" x14ac:dyDescent="0.3">
      <c r="A10" s="313" t="s">
        <v>234</v>
      </c>
      <c r="B10" s="315">
        <v>403</v>
      </c>
      <c r="C10" s="315">
        <v>1347</v>
      </c>
      <c r="D10" s="315">
        <v>517</v>
      </c>
      <c r="E10" s="315">
        <v>1183</v>
      </c>
      <c r="F10" s="315">
        <v>1396</v>
      </c>
      <c r="G10" s="315">
        <v>128</v>
      </c>
      <c r="H10" s="315">
        <v>66</v>
      </c>
      <c r="I10" s="315">
        <v>1614</v>
      </c>
      <c r="J10" s="315">
        <v>1204</v>
      </c>
    </row>
    <row r="14" spans="1:10" x14ac:dyDescent="0.3">
      <c r="B14" s="310"/>
      <c r="C14" s="310"/>
      <c r="D14" s="310"/>
      <c r="E14" s="310"/>
      <c r="F14" s="310"/>
      <c r="G14" s="310"/>
      <c r="H14" s="310"/>
      <c r="I14" s="310"/>
      <c r="J14" s="310"/>
    </row>
    <row r="15" spans="1:10" x14ac:dyDescent="0.3">
      <c r="B15" s="310">
        <v>69767074.666666672</v>
      </c>
      <c r="C15" s="310">
        <v>186684475.95555556</v>
      </c>
      <c r="D15" s="310">
        <v>106254261.28888889</v>
      </c>
      <c r="E15" s="310">
        <v>271278595.19999999</v>
      </c>
      <c r="F15" s="310">
        <v>309289054.40000004</v>
      </c>
      <c r="G15" s="310">
        <v>201861856.26666668</v>
      </c>
      <c r="H15" s="310">
        <v>148358664.53333333</v>
      </c>
      <c r="I15" s="310">
        <v>371319782.44444442</v>
      </c>
      <c r="J15" s="310">
        <v>309520646.66666669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"/>
  <sheetViews>
    <sheetView zoomScale="90" zoomScaleNormal="90" workbookViewId="0"/>
  </sheetViews>
  <sheetFormatPr defaultColWidth="9.109375" defaultRowHeight="14.4" x14ac:dyDescent="0.3"/>
  <cols>
    <col min="1" max="1" width="11.33203125" style="302" bestFit="1" customWidth="1"/>
    <col min="2" max="2" width="7.33203125" style="302" bestFit="1" customWidth="1"/>
    <col min="3" max="4" width="6.6640625" style="302" bestFit="1" customWidth="1"/>
    <col min="5" max="8" width="5.6640625" style="302" bestFit="1" customWidth="1"/>
    <col min="9" max="11" width="5.5546875" style="302" bestFit="1" customWidth="1"/>
    <col min="12" max="12" width="5.6640625" style="302" bestFit="1" customWidth="1"/>
    <col min="13" max="13" width="7.6640625" style="302" customWidth="1"/>
    <col min="14" max="14" width="6.6640625" style="302" bestFit="1" customWidth="1"/>
    <col min="15" max="16384" width="9.109375" style="302"/>
  </cols>
  <sheetData>
    <row r="1" spans="1:15" ht="17.399999999999999" x14ac:dyDescent="0.3">
      <c r="A1" s="316" t="s">
        <v>235</v>
      </c>
      <c r="B1" s="317">
        <v>1</v>
      </c>
      <c r="C1" s="317">
        <v>2</v>
      </c>
      <c r="D1" s="317">
        <v>3</v>
      </c>
      <c r="E1" s="317">
        <v>4</v>
      </c>
      <c r="F1" s="317">
        <v>5</v>
      </c>
      <c r="G1" s="317">
        <v>6</v>
      </c>
      <c r="H1" s="317">
        <v>7</v>
      </c>
      <c r="I1" s="317">
        <v>8</v>
      </c>
      <c r="J1" s="317">
        <v>9</v>
      </c>
      <c r="K1" s="317">
        <v>10</v>
      </c>
      <c r="L1" s="318" t="s">
        <v>236</v>
      </c>
      <c r="M1" s="317"/>
      <c r="O1" s="319" t="s">
        <v>237</v>
      </c>
    </row>
    <row r="2" spans="1:15" s="310" customFormat="1" x14ac:dyDescent="0.3">
      <c r="A2" s="320" t="s">
        <v>238</v>
      </c>
      <c r="B2" s="321">
        <v>1662</v>
      </c>
      <c r="C2" s="321">
        <v>853</v>
      </c>
      <c r="D2" s="321">
        <v>551</v>
      </c>
      <c r="E2" s="321">
        <v>339</v>
      </c>
      <c r="F2" s="321">
        <v>215</v>
      </c>
      <c r="G2" s="321">
        <v>147</v>
      </c>
      <c r="H2" s="321">
        <v>102</v>
      </c>
      <c r="I2" s="321">
        <v>72</v>
      </c>
      <c r="J2" s="321">
        <v>52</v>
      </c>
      <c r="K2" s="321">
        <v>30</v>
      </c>
      <c r="L2" s="321">
        <v>116</v>
      </c>
      <c r="M2" s="321">
        <v>4139</v>
      </c>
      <c r="N2" s="322">
        <f>SUM(C2:L2)/M2</f>
        <v>0.59845373278569702</v>
      </c>
    </row>
    <row r="3" spans="1:15" s="325" customFormat="1" ht="13.2" x14ac:dyDescent="0.25">
      <c r="A3" s="323" t="s">
        <v>239</v>
      </c>
      <c r="B3" s="324">
        <v>0.40154626721430298</v>
      </c>
      <c r="C3" s="324">
        <v>0.20608842715631795</v>
      </c>
      <c r="D3" s="324">
        <v>0.13312394298139646</v>
      </c>
      <c r="E3" s="324">
        <v>8.1903841507610528E-2</v>
      </c>
      <c r="F3" s="324">
        <v>5.1944914230490455E-2</v>
      </c>
      <c r="G3" s="324">
        <v>3.5515825078521385E-2</v>
      </c>
      <c r="H3" s="324">
        <v>2.4643633727953612E-2</v>
      </c>
      <c r="I3" s="324">
        <v>1.739550616090843E-2</v>
      </c>
      <c r="J3" s="324">
        <v>1.2563421116211646E-2</v>
      </c>
      <c r="K3" s="324">
        <v>7.24812756704518E-3</v>
      </c>
      <c r="L3" s="324">
        <v>2.8026093259241363E-2</v>
      </c>
      <c r="M3" s="324">
        <v>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1" ySplit="1" topLeftCell="AM2" activePane="bottomRight" state="frozen"/>
      <selection activeCell="L1" sqref="L1"/>
      <selection pane="topRight" activeCell="L1" sqref="L1"/>
      <selection pane="bottomLeft" activeCell="L1" sqref="L1"/>
      <selection pane="bottomRight" activeCell="A26" sqref="A26"/>
    </sheetView>
  </sheetViews>
  <sheetFormatPr defaultColWidth="9.109375" defaultRowHeight="14.4" x14ac:dyDescent="0.3"/>
  <cols>
    <col min="1" max="1" width="30.88671875" style="309" customWidth="1"/>
    <col min="2" max="15" width="7.88671875" style="302" customWidth="1"/>
    <col min="16" max="40" width="8.5546875" style="302" customWidth="1"/>
    <col min="41" max="16384" width="9.109375" style="302"/>
  </cols>
  <sheetData>
    <row r="1" spans="1:40" s="327" customFormat="1" x14ac:dyDescent="0.25">
      <c r="A1" s="301" t="s">
        <v>219</v>
      </c>
      <c r="B1" s="326" t="s">
        <v>240</v>
      </c>
      <c r="C1" s="326" t="s">
        <v>241</v>
      </c>
      <c r="D1" s="326" t="s">
        <v>242</v>
      </c>
      <c r="E1" s="326" t="s">
        <v>243</v>
      </c>
      <c r="F1" s="326" t="s">
        <v>244</v>
      </c>
      <c r="G1" s="326" t="s">
        <v>245</v>
      </c>
      <c r="H1" s="326" t="s">
        <v>246</v>
      </c>
      <c r="I1" s="326" t="s">
        <v>247</v>
      </c>
      <c r="J1" s="326" t="s">
        <v>248</v>
      </c>
      <c r="K1" s="326" t="s">
        <v>249</v>
      </c>
      <c r="L1" s="326" t="s">
        <v>250</v>
      </c>
      <c r="M1" s="326" t="s">
        <v>251</v>
      </c>
      <c r="N1" s="326" t="s">
        <v>252</v>
      </c>
      <c r="O1" s="326" t="s">
        <v>253</v>
      </c>
      <c r="P1" s="326" t="s">
        <v>254</v>
      </c>
      <c r="Q1" s="326" t="s">
        <v>255</v>
      </c>
      <c r="R1" s="326" t="s">
        <v>256</v>
      </c>
      <c r="S1" s="326" t="s">
        <v>257</v>
      </c>
      <c r="T1" s="326" t="s">
        <v>258</v>
      </c>
      <c r="U1" s="326" t="s">
        <v>259</v>
      </c>
      <c r="V1" s="326" t="s">
        <v>260</v>
      </c>
      <c r="W1" s="326" t="s">
        <v>261</v>
      </c>
      <c r="X1" s="326" t="s">
        <v>262</v>
      </c>
      <c r="Y1" s="326" t="s">
        <v>263</v>
      </c>
      <c r="Z1" s="326" t="s">
        <v>264</v>
      </c>
      <c r="AA1" s="326" t="s">
        <v>265</v>
      </c>
      <c r="AB1" s="326" t="s">
        <v>266</v>
      </c>
      <c r="AC1" s="326" t="s">
        <v>267</v>
      </c>
      <c r="AD1" s="326" t="s">
        <v>268</v>
      </c>
      <c r="AE1" s="326" t="s">
        <v>269</v>
      </c>
      <c r="AF1" s="326" t="s">
        <v>270</v>
      </c>
      <c r="AG1" s="326" t="s">
        <v>271</v>
      </c>
      <c r="AH1" s="326" t="s">
        <v>272</v>
      </c>
      <c r="AI1" s="326" t="s">
        <v>273</v>
      </c>
      <c r="AJ1" s="326" t="s">
        <v>274</v>
      </c>
      <c r="AK1" s="326" t="s">
        <v>275</v>
      </c>
      <c r="AL1" s="326" t="s">
        <v>276</v>
      </c>
      <c r="AM1" s="326" t="s">
        <v>277</v>
      </c>
      <c r="AN1" s="326" t="s">
        <v>278</v>
      </c>
    </row>
    <row r="2" spans="1:40" x14ac:dyDescent="0.3">
      <c r="A2" s="303">
        <v>1</v>
      </c>
      <c r="B2" s="328">
        <v>36</v>
      </c>
      <c r="C2" s="328">
        <v>82</v>
      </c>
      <c r="D2" s="328">
        <v>77</v>
      </c>
      <c r="E2" s="328">
        <v>231</v>
      </c>
      <c r="F2" s="328">
        <v>302</v>
      </c>
      <c r="G2" s="328">
        <v>565</v>
      </c>
      <c r="H2" s="328">
        <v>547</v>
      </c>
      <c r="I2" s="328">
        <v>52</v>
      </c>
      <c r="J2" s="328">
        <v>54</v>
      </c>
      <c r="K2" s="328">
        <v>69</v>
      </c>
      <c r="L2" s="328">
        <v>87</v>
      </c>
      <c r="M2" s="328">
        <v>279</v>
      </c>
      <c r="N2" s="328">
        <v>318</v>
      </c>
      <c r="O2" s="328">
        <v>345</v>
      </c>
      <c r="P2" s="328">
        <v>421</v>
      </c>
      <c r="Q2" s="328">
        <v>276</v>
      </c>
      <c r="R2" s="328">
        <v>365</v>
      </c>
      <c r="S2" s="328">
        <v>463</v>
      </c>
      <c r="T2" s="328">
        <v>438</v>
      </c>
      <c r="U2" s="328">
        <v>342</v>
      </c>
      <c r="V2" s="328">
        <v>24</v>
      </c>
      <c r="W2" s="328">
        <v>39</v>
      </c>
      <c r="X2" s="328">
        <v>40</v>
      </c>
      <c r="Y2" s="328">
        <v>21</v>
      </c>
      <c r="Z2" s="328">
        <v>13</v>
      </c>
      <c r="AA2" s="328">
        <v>5</v>
      </c>
      <c r="AB2" s="328">
        <v>13</v>
      </c>
      <c r="AC2" s="328">
        <v>10</v>
      </c>
      <c r="AD2" s="328">
        <v>86</v>
      </c>
      <c r="AE2" s="328">
        <v>235</v>
      </c>
      <c r="AF2" s="328">
        <v>503</v>
      </c>
      <c r="AG2" s="328">
        <v>782</v>
      </c>
      <c r="AH2" s="328">
        <v>737</v>
      </c>
      <c r="AI2" s="328">
        <v>111</v>
      </c>
      <c r="AJ2" s="328">
        <v>89</v>
      </c>
      <c r="AK2" s="328">
        <v>218</v>
      </c>
      <c r="AL2" s="328">
        <v>686</v>
      </c>
      <c r="AM2" s="328">
        <v>397</v>
      </c>
      <c r="AN2" s="328">
        <v>553</v>
      </c>
    </row>
    <row r="3" spans="1:40" x14ac:dyDescent="0.3">
      <c r="A3" s="303">
        <v>2</v>
      </c>
      <c r="B3" s="328">
        <v>7</v>
      </c>
      <c r="C3" s="328">
        <v>12</v>
      </c>
      <c r="D3" s="328">
        <v>4</v>
      </c>
      <c r="E3" s="328">
        <v>28</v>
      </c>
      <c r="F3" s="328">
        <v>49</v>
      </c>
      <c r="G3" s="328">
        <v>60</v>
      </c>
      <c r="H3" s="328">
        <v>65</v>
      </c>
      <c r="I3" s="328">
        <v>9</v>
      </c>
      <c r="J3" s="328">
        <v>8</v>
      </c>
      <c r="K3" s="328">
        <v>11</v>
      </c>
      <c r="L3" s="328">
        <v>13</v>
      </c>
      <c r="M3" s="328">
        <v>47</v>
      </c>
      <c r="N3" s="328">
        <v>87</v>
      </c>
      <c r="O3" s="328">
        <v>57</v>
      </c>
      <c r="P3" s="328">
        <v>81</v>
      </c>
      <c r="Q3" s="328">
        <v>48</v>
      </c>
      <c r="R3" s="328">
        <v>52</v>
      </c>
      <c r="S3" s="328">
        <v>90</v>
      </c>
      <c r="T3" s="328">
        <v>105</v>
      </c>
      <c r="U3" s="328">
        <v>59</v>
      </c>
      <c r="V3" s="328">
        <v>10</v>
      </c>
      <c r="W3" s="328">
        <v>5</v>
      </c>
      <c r="X3" s="328">
        <v>10</v>
      </c>
      <c r="Y3" s="328">
        <v>8</v>
      </c>
      <c r="Z3" s="328">
        <v>8</v>
      </c>
      <c r="AA3" s="328">
        <v>3</v>
      </c>
      <c r="AB3" s="328">
        <v>9</v>
      </c>
      <c r="AC3" s="328">
        <v>11</v>
      </c>
      <c r="AD3" s="328">
        <v>14</v>
      </c>
      <c r="AE3" s="328">
        <v>40</v>
      </c>
      <c r="AF3" s="328">
        <v>59</v>
      </c>
      <c r="AG3" s="328">
        <v>143</v>
      </c>
      <c r="AH3" s="328">
        <v>132</v>
      </c>
      <c r="AI3" s="328">
        <v>14</v>
      </c>
      <c r="AJ3" s="328">
        <v>17</v>
      </c>
      <c r="AK3" s="328">
        <v>34</v>
      </c>
      <c r="AL3" s="328">
        <v>42</v>
      </c>
      <c r="AM3" s="328">
        <v>23</v>
      </c>
      <c r="AN3" s="328">
        <v>95</v>
      </c>
    </row>
    <row r="4" spans="1:40" x14ac:dyDescent="0.3">
      <c r="A4" s="303">
        <v>3</v>
      </c>
      <c r="B4" s="328"/>
      <c r="C4" s="328">
        <v>2</v>
      </c>
      <c r="D4" s="328">
        <v>2</v>
      </c>
      <c r="E4" s="328">
        <v>5</v>
      </c>
      <c r="F4" s="328">
        <v>8</v>
      </c>
      <c r="G4" s="328">
        <v>10</v>
      </c>
      <c r="H4" s="328">
        <v>4</v>
      </c>
      <c r="I4" s="328">
        <v>7</v>
      </c>
      <c r="J4" s="328">
        <v>3</v>
      </c>
      <c r="K4" s="328">
        <v>2</v>
      </c>
      <c r="L4" s="328">
        <v>6</v>
      </c>
      <c r="M4" s="328">
        <v>13</v>
      </c>
      <c r="N4" s="328">
        <v>29</v>
      </c>
      <c r="O4" s="328">
        <v>21</v>
      </c>
      <c r="P4" s="328">
        <v>43</v>
      </c>
      <c r="Q4" s="328">
        <v>21</v>
      </c>
      <c r="R4" s="328">
        <v>16</v>
      </c>
      <c r="S4" s="328">
        <v>20</v>
      </c>
      <c r="T4" s="328">
        <v>20</v>
      </c>
      <c r="U4" s="328">
        <v>24</v>
      </c>
      <c r="V4" s="328">
        <v>7</v>
      </c>
      <c r="W4" s="328">
        <v>4</v>
      </c>
      <c r="X4" s="328">
        <v>6</v>
      </c>
      <c r="Y4" s="328">
        <v>4</v>
      </c>
      <c r="Z4" s="328">
        <v>6</v>
      </c>
      <c r="AA4" s="328"/>
      <c r="AB4" s="328">
        <v>3</v>
      </c>
      <c r="AC4" s="328">
        <v>4</v>
      </c>
      <c r="AD4" s="328">
        <v>9</v>
      </c>
      <c r="AE4" s="328">
        <v>16</v>
      </c>
      <c r="AF4" s="328">
        <v>9</v>
      </c>
      <c r="AG4" s="328">
        <v>17</v>
      </c>
      <c r="AH4" s="328">
        <v>13</v>
      </c>
      <c r="AI4" s="328">
        <v>2</v>
      </c>
      <c r="AJ4" s="328">
        <v>10</v>
      </c>
      <c r="AK4" s="328">
        <v>8</v>
      </c>
      <c r="AL4" s="328">
        <v>9</v>
      </c>
      <c r="AM4" s="328">
        <v>6</v>
      </c>
      <c r="AN4" s="328">
        <v>14</v>
      </c>
    </row>
    <row r="5" spans="1:40" x14ac:dyDescent="0.3">
      <c r="A5" s="303">
        <v>4</v>
      </c>
      <c r="B5" s="328"/>
      <c r="C5" s="328">
        <v>1</v>
      </c>
      <c r="D5" s="328">
        <v>1</v>
      </c>
      <c r="E5" s="328"/>
      <c r="F5" s="328">
        <v>1</v>
      </c>
      <c r="G5" s="328">
        <v>3</v>
      </c>
      <c r="H5" s="328">
        <v>1</v>
      </c>
      <c r="I5" s="328">
        <v>1</v>
      </c>
      <c r="J5" s="328">
        <v>2</v>
      </c>
      <c r="K5" s="328">
        <v>1</v>
      </c>
      <c r="L5" s="328">
        <v>1</v>
      </c>
      <c r="M5" s="328">
        <v>7</v>
      </c>
      <c r="N5" s="328">
        <v>6</v>
      </c>
      <c r="O5" s="328">
        <v>8</v>
      </c>
      <c r="P5" s="328">
        <v>19</v>
      </c>
      <c r="Q5" s="328">
        <v>7</v>
      </c>
      <c r="R5" s="328">
        <v>10</v>
      </c>
      <c r="S5" s="328">
        <v>10</v>
      </c>
      <c r="T5" s="328">
        <v>4</v>
      </c>
      <c r="U5" s="328">
        <v>9</v>
      </c>
      <c r="V5" s="328">
        <v>2</v>
      </c>
      <c r="W5" s="328">
        <v>2</v>
      </c>
      <c r="X5" s="328">
        <v>1</v>
      </c>
      <c r="Y5" s="328">
        <v>5</v>
      </c>
      <c r="Z5" s="328">
        <v>3</v>
      </c>
      <c r="AA5" s="328">
        <v>1</v>
      </c>
      <c r="AB5" s="328">
        <v>3</v>
      </c>
      <c r="AC5" s="328">
        <v>3</v>
      </c>
      <c r="AD5" s="328">
        <v>2</v>
      </c>
      <c r="AE5" s="328">
        <v>2</v>
      </c>
      <c r="AF5" s="328">
        <v>7</v>
      </c>
      <c r="AG5" s="328">
        <v>3</v>
      </c>
      <c r="AH5" s="328">
        <v>3</v>
      </c>
      <c r="AI5" s="328">
        <v>2</v>
      </c>
      <c r="AJ5" s="328">
        <v>3</v>
      </c>
      <c r="AK5" s="328">
        <v>6</v>
      </c>
      <c r="AL5" s="328">
        <v>5</v>
      </c>
      <c r="AM5" s="328">
        <v>2</v>
      </c>
      <c r="AN5" s="328">
        <v>7</v>
      </c>
    </row>
    <row r="6" spans="1:40" x14ac:dyDescent="0.3">
      <c r="A6" s="303">
        <v>5</v>
      </c>
      <c r="B6" s="328"/>
      <c r="C6" s="328"/>
      <c r="D6" s="328"/>
      <c r="E6" s="328">
        <v>1</v>
      </c>
      <c r="F6" s="328">
        <v>3</v>
      </c>
      <c r="G6" s="328">
        <v>2</v>
      </c>
      <c r="H6" s="328">
        <v>3</v>
      </c>
      <c r="I6" s="328"/>
      <c r="J6" s="328">
        <v>2</v>
      </c>
      <c r="K6" s="328">
        <v>4</v>
      </c>
      <c r="L6" s="328"/>
      <c r="M6" s="328">
        <v>3</v>
      </c>
      <c r="N6" s="328">
        <v>4</v>
      </c>
      <c r="O6" s="328">
        <v>4</v>
      </c>
      <c r="P6" s="328">
        <v>3</v>
      </c>
      <c r="Q6" s="328">
        <v>7</v>
      </c>
      <c r="R6" s="328">
        <v>2</v>
      </c>
      <c r="S6" s="328">
        <v>5</v>
      </c>
      <c r="T6" s="328">
        <v>4</v>
      </c>
      <c r="U6" s="328">
        <v>3</v>
      </c>
      <c r="V6" s="328">
        <v>1</v>
      </c>
      <c r="W6" s="328">
        <v>2</v>
      </c>
      <c r="X6" s="328">
        <v>2</v>
      </c>
      <c r="Y6" s="328"/>
      <c r="Z6" s="328">
        <v>3</v>
      </c>
      <c r="AA6" s="328"/>
      <c r="AB6" s="328"/>
      <c r="AC6" s="328">
        <v>2</v>
      </c>
      <c r="AD6" s="328">
        <v>3</v>
      </c>
      <c r="AE6" s="328">
        <v>3</v>
      </c>
      <c r="AF6" s="328">
        <v>3</v>
      </c>
      <c r="AG6" s="328">
        <v>2</v>
      </c>
      <c r="AH6" s="328">
        <v>1</v>
      </c>
      <c r="AI6" s="328">
        <v>4</v>
      </c>
      <c r="AJ6" s="328">
        <v>1</v>
      </c>
      <c r="AK6" s="328">
        <v>1</v>
      </c>
      <c r="AL6" s="328">
        <v>4</v>
      </c>
      <c r="AM6" s="328">
        <v>1</v>
      </c>
      <c r="AN6" s="328">
        <v>2</v>
      </c>
    </row>
    <row r="7" spans="1:40" x14ac:dyDescent="0.3">
      <c r="A7" s="303">
        <v>6</v>
      </c>
      <c r="B7" s="328"/>
      <c r="C7" s="328"/>
      <c r="D7" s="328"/>
      <c r="E7" s="328"/>
      <c r="F7" s="328"/>
      <c r="G7" s="328"/>
      <c r="H7" s="328">
        <v>1</v>
      </c>
      <c r="I7" s="328">
        <v>3</v>
      </c>
      <c r="J7" s="328">
        <v>2</v>
      </c>
      <c r="K7" s="328">
        <v>1</v>
      </c>
      <c r="L7" s="328">
        <v>2</v>
      </c>
      <c r="M7" s="328">
        <v>1</v>
      </c>
      <c r="N7" s="328"/>
      <c r="O7" s="328">
        <v>2</v>
      </c>
      <c r="P7" s="328">
        <v>3</v>
      </c>
      <c r="Q7" s="328"/>
      <c r="R7" s="328">
        <v>1</v>
      </c>
      <c r="S7" s="328">
        <v>3</v>
      </c>
      <c r="T7" s="328">
        <v>3</v>
      </c>
      <c r="U7" s="328">
        <v>3</v>
      </c>
      <c r="V7" s="328"/>
      <c r="W7" s="328">
        <v>1</v>
      </c>
      <c r="X7" s="328">
        <v>2</v>
      </c>
      <c r="Y7" s="328">
        <v>1</v>
      </c>
      <c r="Z7" s="328">
        <v>1</v>
      </c>
      <c r="AA7" s="328"/>
      <c r="AB7" s="328">
        <v>1</v>
      </c>
      <c r="AC7" s="328">
        <v>3</v>
      </c>
      <c r="AD7" s="328"/>
      <c r="AE7" s="328">
        <v>1</v>
      </c>
      <c r="AF7" s="328">
        <v>2</v>
      </c>
      <c r="AG7" s="328"/>
      <c r="AH7" s="328">
        <v>1</v>
      </c>
      <c r="AI7" s="328">
        <v>1</v>
      </c>
      <c r="AJ7" s="328"/>
      <c r="AK7" s="328"/>
      <c r="AL7" s="328">
        <v>2</v>
      </c>
      <c r="AM7" s="328"/>
      <c r="AN7" s="328">
        <v>1</v>
      </c>
    </row>
    <row r="8" spans="1:40" x14ac:dyDescent="0.3">
      <c r="A8" s="303">
        <v>7</v>
      </c>
      <c r="B8" s="328"/>
      <c r="C8" s="328"/>
      <c r="D8" s="328"/>
      <c r="E8" s="328">
        <v>1</v>
      </c>
      <c r="F8" s="328"/>
      <c r="G8" s="328">
        <v>1</v>
      </c>
      <c r="H8" s="328"/>
      <c r="I8" s="328"/>
      <c r="J8" s="328"/>
      <c r="K8" s="328">
        <v>1</v>
      </c>
      <c r="L8" s="328"/>
      <c r="M8" s="328"/>
      <c r="N8" s="328">
        <v>2</v>
      </c>
      <c r="O8" s="328"/>
      <c r="P8" s="328">
        <v>1</v>
      </c>
      <c r="Q8" s="328">
        <v>2</v>
      </c>
      <c r="R8" s="328">
        <v>3</v>
      </c>
      <c r="S8" s="328"/>
      <c r="T8" s="328">
        <v>2</v>
      </c>
      <c r="U8" s="328"/>
      <c r="V8" s="328">
        <v>1</v>
      </c>
      <c r="W8" s="328">
        <v>2</v>
      </c>
      <c r="X8" s="328">
        <v>1</v>
      </c>
      <c r="Y8" s="328">
        <v>1</v>
      </c>
      <c r="Z8" s="328">
        <v>1</v>
      </c>
      <c r="AA8" s="328"/>
      <c r="AB8" s="328">
        <v>3</v>
      </c>
      <c r="AC8" s="328">
        <v>2</v>
      </c>
      <c r="AD8" s="328">
        <v>1</v>
      </c>
      <c r="AE8" s="328">
        <v>3</v>
      </c>
      <c r="AF8" s="328"/>
      <c r="AG8" s="328">
        <v>1</v>
      </c>
      <c r="AH8" s="328">
        <v>3</v>
      </c>
      <c r="AI8" s="328">
        <v>1</v>
      </c>
      <c r="AJ8" s="328">
        <v>1</v>
      </c>
      <c r="AK8" s="328">
        <v>1</v>
      </c>
      <c r="AL8" s="328">
        <v>2</v>
      </c>
      <c r="AM8" s="328">
        <v>1</v>
      </c>
      <c r="AN8" s="328">
        <v>2</v>
      </c>
    </row>
    <row r="9" spans="1:40" x14ac:dyDescent="0.3">
      <c r="A9" s="303">
        <v>8</v>
      </c>
      <c r="B9" s="328"/>
      <c r="C9" s="328"/>
      <c r="D9" s="328"/>
      <c r="E9" s="328"/>
      <c r="F9" s="328"/>
      <c r="G9" s="328"/>
      <c r="H9" s="328"/>
      <c r="I9" s="328">
        <v>2</v>
      </c>
      <c r="J9" s="328"/>
      <c r="K9" s="328">
        <v>1</v>
      </c>
      <c r="L9" s="328">
        <v>2</v>
      </c>
      <c r="M9" s="328"/>
      <c r="N9" s="328"/>
      <c r="O9" s="328"/>
      <c r="P9" s="328"/>
      <c r="Q9" s="328">
        <v>1</v>
      </c>
      <c r="R9" s="328"/>
      <c r="S9" s="328"/>
      <c r="T9" s="328">
        <v>1</v>
      </c>
      <c r="U9" s="328">
        <v>2</v>
      </c>
      <c r="V9" s="328"/>
      <c r="W9" s="328">
        <v>2</v>
      </c>
      <c r="X9" s="328">
        <v>2</v>
      </c>
      <c r="Y9" s="328"/>
      <c r="Z9" s="328"/>
      <c r="AA9" s="328"/>
      <c r="AB9" s="328"/>
      <c r="AC9" s="328">
        <v>1</v>
      </c>
      <c r="AD9" s="328">
        <v>1</v>
      </c>
      <c r="AE9" s="328">
        <v>2</v>
      </c>
      <c r="AF9" s="328">
        <v>1</v>
      </c>
      <c r="AG9" s="328">
        <v>3</v>
      </c>
      <c r="AH9" s="328">
        <v>2</v>
      </c>
      <c r="AI9" s="328">
        <v>1</v>
      </c>
      <c r="AJ9" s="328"/>
      <c r="AK9" s="328">
        <v>2</v>
      </c>
      <c r="AL9" s="328"/>
      <c r="AM9" s="328"/>
      <c r="AN9" s="328"/>
    </row>
    <row r="10" spans="1:40" x14ac:dyDescent="0.3">
      <c r="A10" s="303">
        <v>9</v>
      </c>
      <c r="B10" s="328"/>
      <c r="C10" s="328"/>
      <c r="D10" s="328"/>
      <c r="E10" s="328"/>
      <c r="F10" s="328"/>
      <c r="G10" s="328"/>
      <c r="H10" s="328"/>
      <c r="I10" s="328"/>
      <c r="J10" s="328"/>
      <c r="K10" s="328"/>
      <c r="L10" s="328"/>
      <c r="M10" s="328"/>
      <c r="N10" s="328"/>
      <c r="O10" s="328">
        <v>1</v>
      </c>
      <c r="P10" s="328"/>
      <c r="Q10" s="328"/>
      <c r="R10" s="328">
        <v>1</v>
      </c>
      <c r="S10" s="328"/>
      <c r="T10" s="328"/>
      <c r="U10" s="328"/>
      <c r="V10" s="328">
        <v>1</v>
      </c>
      <c r="W10" s="328"/>
      <c r="X10" s="328">
        <v>1</v>
      </c>
      <c r="Y10" s="328">
        <v>1</v>
      </c>
      <c r="Z10" s="328">
        <v>4</v>
      </c>
      <c r="AA10" s="328"/>
      <c r="AB10" s="328"/>
      <c r="AC10" s="328"/>
      <c r="AD10" s="328">
        <v>3</v>
      </c>
      <c r="AE10" s="328">
        <v>2</v>
      </c>
      <c r="AF10" s="328"/>
      <c r="AG10" s="328">
        <v>2</v>
      </c>
      <c r="AH10" s="328">
        <v>1</v>
      </c>
      <c r="AI10" s="328">
        <v>1</v>
      </c>
      <c r="AJ10" s="328">
        <v>1</v>
      </c>
      <c r="AK10" s="328"/>
      <c r="AL10" s="328">
        <v>1</v>
      </c>
      <c r="AM10" s="328"/>
      <c r="AN10" s="328">
        <v>2</v>
      </c>
    </row>
    <row r="11" spans="1:40" x14ac:dyDescent="0.3">
      <c r="A11" s="303">
        <v>10</v>
      </c>
      <c r="B11" s="328"/>
      <c r="C11" s="328"/>
      <c r="D11" s="328"/>
      <c r="E11" s="328">
        <v>1</v>
      </c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>
        <v>3</v>
      </c>
      <c r="X11" s="328">
        <v>1</v>
      </c>
      <c r="Y11" s="328">
        <v>1</v>
      </c>
      <c r="Z11" s="328"/>
      <c r="AA11" s="328"/>
      <c r="AB11" s="328">
        <v>1</v>
      </c>
      <c r="AC11" s="328">
        <v>2</v>
      </c>
      <c r="AD11" s="328"/>
      <c r="AE11" s="328"/>
      <c r="AF11" s="328">
        <v>1</v>
      </c>
      <c r="AG11" s="328">
        <v>1</v>
      </c>
      <c r="AH11" s="328"/>
      <c r="AI11" s="328"/>
      <c r="AJ11" s="328">
        <v>1</v>
      </c>
      <c r="AK11" s="328">
        <v>1</v>
      </c>
      <c r="AL11" s="328"/>
      <c r="AM11" s="328">
        <v>1</v>
      </c>
      <c r="AN11" s="328"/>
    </row>
    <row r="12" spans="1:40" x14ac:dyDescent="0.3">
      <c r="A12" s="303">
        <v>11</v>
      </c>
      <c r="B12" s="328"/>
      <c r="C12" s="328"/>
      <c r="D12" s="328"/>
      <c r="E12" s="328"/>
      <c r="F12" s="328"/>
      <c r="G12" s="328"/>
      <c r="H12" s="328"/>
      <c r="I12" s="328"/>
      <c r="J12" s="328">
        <v>1</v>
      </c>
      <c r="K12" s="328"/>
      <c r="L12" s="328"/>
      <c r="M12" s="328">
        <v>1</v>
      </c>
      <c r="N12" s="328"/>
      <c r="O12" s="328"/>
      <c r="P12" s="328"/>
      <c r="Q12" s="328"/>
      <c r="R12" s="328"/>
      <c r="S12" s="328">
        <v>1</v>
      </c>
      <c r="T12" s="328"/>
      <c r="U12" s="328"/>
      <c r="V12" s="328"/>
      <c r="W12" s="328">
        <v>1</v>
      </c>
      <c r="X12" s="328"/>
      <c r="Y12" s="328"/>
      <c r="Z12" s="328"/>
      <c r="AA12" s="328"/>
      <c r="AB12" s="328"/>
      <c r="AC12" s="328"/>
      <c r="AD12" s="328"/>
      <c r="AE12" s="328">
        <v>1</v>
      </c>
      <c r="AF12" s="328">
        <v>1</v>
      </c>
      <c r="AG12" s="328">
        <v>1</v>
      </c>
      <c r="AH12" s="328">
        <v>1</v>
      </c>
      <c r="AI12" s="328"/>
      <c r="AJ12" s="328"/>
      <c r="AK12" s="328"/>
      <c r="AL12" s="328">
        <v>1</v>
      </c>
      <c r="AM12" s="328"/>
      <c r="AN12" s="328"/>
    </row>
    <row r="13" spans="1:40" x14ac:dyDescent="0.3">
      <c r="A13" s="303">
        <v>12</v>
      </c>
      <c r="B13" s="328"/>
      <c r="C13" s="328"/>
      <c r="D13" s="328"/>
      <c r="E13" s="328"/>
      <c r="F13" s="328"/>
      <c r="G13" s="328"/>
      <c r="H13" s="328"/>
      <c r="I13" s="328"/>
      <c r="J13" s="328">
        <v>1</v>
      </c>
      <c r="K13" s="328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328"/>
      <c r="X13" s="328"/>
      <c r="Y13" s="328"/>
      <c r="Z13" s="328"/>
      <c r="AA13" s="328"/>
      <c r="AB13" s="328"/>
      <c r="AC13" s="328">
        <v>1</v>
      </c>
      <c r="AD13" s="328"/>
      <c r="AE13" s="328"/>
      <c r="AF13" s="328">
        <v>1</v>
      </c>
      <c r="AG13" s="328"/>
      <c r="AH13" s="328">
        <v>1</v>
      </c>
      <c r="AI13" s="328"/>
      <c r="AJ13" s="328"/>
      <c r="AK13" s="328"/>
      <c r="AL13" s="328"/>
      <c r="AM13" s="328"/>
      <c r="AN13" s="328"/>
    </row>
    <row r="14" spans="1:40" x14ac:dyDescent="0.3">
      <c r="A14" s="303">
        <v>13</v>
      </c>
      <c r="B14" s="328"/>
      <c r="C14" s="328"/>
      <c r="D14" s="328"/>
      <c r="E14" s="328"/>
      <c r="F14" s="328">
        <v>1</v>
      </c>
      <c r="G14" s="328"/>
      <c r="H14" s="328"/>
      <c r="I14" s="328"/>
      <c r="J14" s="328"/>
      <c r="K14" s="328"/>
      <c r="L14" s="328"/>
      <c r="M14" s="328"/>
      <c r="N14" s="328"/>
      <c r="O14" s="328"/>
      <c r="P14" s="328"/>
      <c r="Q14" s="328"/>
      <c r="R14" s="328"/>
      <c r="S14" s="328"/>
      <c r="T14" s="328"/>
      <c r="U14" s="328">
        <v>1</v>
      </c>
      <c r="V14" s="328"/>
      <c r="W14" s="328"/>
      <c r="X14" s="328"/>
      <c r="Y14" s="328"/>
      <c r="Z14" s="328"/>
      <c r="AA14" s="328"/>
      <c r="AB14" s="328">
        <v>1</v>
      </c>
      <c r="AC14" s="328"/>
      <c r="AD14" s="328">
        <v>1</v>
      </c>
      <c r="AE14" s="328"/>
      <c r="AF14" s="328"/>
      <c r="AG14" s="328"/>
      <c r="AH14" s="328"/>
      <c r="AI14" s="328">
        <v>1</v>
      </c>
      <c r="AJ14" s="328"/>
      <c r="AK14" s="328"/>
      <c r="AL14" s="328"/>
      <c r="AM14" s="328"/>
      <c r="AN14" s="328"/>
    </row>
    <row r="15" spans="1:40" x14ac:dyDescent="0.3">
      <c r="A15" s="303">
        <v>14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>
        <v>1</v>
      </c>
      <c r="Q15" s="328"/>
      <c r="R15" s="328"/>
      <c r="S15" s="328"/>
      <c r="T15" s="328">
        <v>1</v>
      </c>
      <c r="U15" s="328"/>
      <c r="V15" s="328"/>
      <c r="W15" s="328"/>
      <c r="X15" s="328"/>
      <c r="Y15" s="328"/>
      <c r="Z15" s="328">
        <v>1</v>
      </c>
      <c r="AA15" s="328"/>
      <c r="AB15" s="328"/>
      <c r="AC15" s="328"/>
      <c r="AD15" s="328"/>
      <c r="AE15" s="328"/>
      <c r="AF15" s="328">
        <v>1</v>
      </c>
      <c r="AG15" s="328"/>
      <c r="AH15" s="328"/>
      <c r="AI15" s="328"/>
      <c r="AJ15" s="328"/>
      <c r="AK15" s="328"/>
      <c r="AL15" s="328"/>
      <c r="AM15" s="328"/>
      <c r="AN15" s="328"/>
    </row>
    <row r="16" spans="1:40" x14ac:dyDescent="0.3">
      <c r="A16" s="303">
        <v>15</v>
      </c>
      <c r="B16" s="328"/>
      <c r="C16" s="328"/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  <c r="X16" s="328"/>
      <c r="Y16" s="328"/>
      <c r="Z16" s="328"/>
      <c r="AA16" s="328"/>
      <c r="AB16" s="328"/>
      <c r="AC16" s="328"/>
      <c r="AD16" s="328"/>
      <c r="AE16" s="328"/>
      <c r="AF16" s="328"/>
      <c r="AG16" s="328"/>
      <c r="AH16" s="328"/>
      <c r="AI16" s="328"/>
      <c r="AJ16" s="328"/>
      <c r="AK16" s="328"/>
      <c r="AL16" s="328"/>
      <c r="AM16" s="328"/>
      <c r="AN16" s="328"/>
    </row>
    <row r="17" spans="1:40" x14ac:dyDescent="0.3">
      <c r="A17" s="303">
        <v>16</v>
      </c>
      <c r="B17" s="328"/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>
        <v>1</v>
      </c>
      <c r="Z17" s="328"/>
      <c r="AA17" s="328"/>
      <c r="AB17" s="328"/>
      <c r="AC17" s="328"/>
      <c r="AD17" s="328"/>
      <c r="AE17" s="328"/>
      <c r="AF17" s="328"/>
      <c r="AG17" s="328"/>
      <c r="AH17" s="328"/>
      <c r="AI17" s="328"/>
      <c r="AJ17" s="328"/>
      <c r="AK17" s="328"/>
      <c r="AL17" s="328"/>
      <c r="AM17" s="328"/>
      <c r="AN17" s="328">
        <v>1</v>
      </c>
    </row>
    <row r="18" spans="1:40" x14ac:dyDescent="0.3">
      <c r="A18" s="303">
        <v>17</v>
      </c>
      <c r="B18" s="328"/>
      <c r="C18" s="328"/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328"/>
      <c r="AC18" s="328"/>
      <c r="AD18" s="328"/>
      <c r="AE18" s="328"/>
      <c r="AF18" s="328"/>
      <c r="AG18" s="328"/>
      <c r="AH18" s="328"/>
      <c r="AI18" s="328"/>
      <c r="AJ18" s="328">
        <v>1</v>
      </c>
      <c r="AK18" s="328"/>
      <c r="AL18" s="328">
        <v>1</v>
      </c>
      <c r="AM18" s="328"/>
      <c r="AN18" s="328"/>
    </row>
    <row r="19" spans="1:40" x14ac:dyDescent="0.3">
      <c r="A19" s="303">
        <v>18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328"/>
      <c r="AH19" s="328"/>
      <c r="AI19" s="328"/>
      <c r="AJ19" s="328"/>
      <c r="AK19" s="328"/>
      <c r="AL19" s="328"/>
      <c r="AM19" s="328"/>
      <c r="AN19" s="328"/>
    </row>
    <row r="20" spans="1:40" x14ac:dyDescent="0.3">
      <c r="A20" s="303">
        <v>19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>
        <v>1</v>
      </c>
      <c r="AD20" s="328"/>
      <c r="AE20" s="328"/>
      <c r="AF20" s="328"/>
      <c r="AG20" s="328"/>
      <c r="AH20" s="328"/>
      <c r="AI20" s="328"/>
      <c r="AJ20" s="328"/>
      <c r="AK20" s="328"/>
      <c r="AL20" s="328"/>
      <c r="AM20" s="328"/>
      <c r="AN20" s="328"/>
    </row>
    <row r="21" spans="1:40" x14ac:dyDescent="0.3">
      <c r="A21" s="303">
        <v>20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>
        <v>1</v>
      </c>
      <c r="AA21" s="328"/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328"/>
    </row>
    <row r="22" spans="1:40" x14ac:dyDescent="0.3">
      <c r="A22" s="303">
        <v>21</v>
      </c>
      <c r="B22" s="328"/>
      <c r="C22" s="328"/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/>
      <c r="AF22" s="328"/>
      <c r="AG22" s="328"/>
      <c r="AH22" s="328"/>
      <c r="AI22" s="328"/>
      <c r="AJ22" s="328"/>
      <c r="AK22" s="328"/>
      <c r="AL22" s="328"/>
      <c r="AM22" s="328"/>
      <c r="AN22" s="328"/>
    </row>
    <row r="23" spans="1:40" x14ac:dyDescent="0.3">
      <c r="A23" s="303">
        <v>22</v>
      </c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>
        <v>1</v>
      </c>
      <c r="AF23" s="328"/>
      <c r="AG23" s="328"/>
      <c r="AH23" s="328"/>
      <c r="AI23" s="328"/>
      <c r="AJ23" s="328"/>
      <c r="AK23" s="328"/>
      <c r="AL23" s="328"/>
      <c r="AM23" s="328"/>
      <c r="AN23" s="328"/>
    </row>
    <row r="26" spans="1:40" s="329" customFormat="1" x14ac:dyDescent="0.25">
      <c r="A26" s="301" t="s">
        <v>219</v>
      </c>
      <c r="B26" s="326" t="s">
        <v>240</v>
      </c>
      <c r="C26" s="326" t="s">
        <v>241</v>
      </c>
      <c r="D26" s="326" t="s">
        <v>242</v>
      </c>
      <c r="E26" s="326" t="s">
        <v>243</v>
      </c>
      <c r="F26" s="326" t="s">
        <v>244</v>
      </c>
      <c r="G26" s="326" t="s">
        <v>245</v>
      </c>
      <c r="H26" s="326" t="s">
        <v>246</v>
      </c>
      <c r="I26" s="326" t="s">
        <v>247</v>
      </c>
      <c r="J26" s="326" t="s">
        <v>248</v>
      </c>
      <c r="K26" s="326" t="s">
        <v>249</v>
      </c>
      <c r="L26" s="326" t="s">
        <v>250</v>
      </c>
      <c r="M26" s="326" t="s">
        <v>251</v>
      </c>
      <c r="N26" s="326" t="s">
        <v>252</v>
      </c>
      <c r="O26" s="326" t="s">
        <v>253</v>
      </c>
      <c r="P26" s="326" t="s">
        <v>254</v>
      </c>
      <c r="Q26" s="326" t="s">
        <v>255</v>
      </c>
      <c r="R26" s="326" t="s">
        <v>256</v>
      </c>
      <c r="S26" s="326" t="s">
        <v>257</v>
      </c>
      <c r="T26" s="326" t="s">
        <v>258</v>
      </c>
      <c r="U26" s="326" t="s">
        <v>259</v>
      </c>
      <c r="V26" s="326" t="s">
        <v>260</v>
      </c>
      <c r="W26" s="326" t="s">
        <v>261</v>
      </c>
      <c r="X26" s="326" t="s">
        <v>262</v>
      </c>
      <c r="Y26" s="326" t="s">
        <v>263</v>
      </c>
      <c r="Z26" s="326" t="s">
        <v>264</v>
      </c>
      <c r="AA26" s="326" t="s">
        <v>265</v>
      </c>
      <c r="AB26" s="326" t="s">
        <v>266</v>
      </c>
      <c r="AC26" s="326" t="s">
        <v>267</v>
      </c>
      <c r="AD26" s="326" t="s">
        <v>268</v>
      </c>
      <c r="AE26" s="326" t="s">
        <v>269</v>
      </c>
      <c r="AF26" s="326" t="s">
        <v>270</v>
      </c>
      <c r="AG26" s="326" t="s">
        <v>271</v>
      </c>
      <c r="AH26" s="326" t="s">
        <v>272</v>
      </c>
      <c r="AI26" s="326" t="s">
        <v>273</v>
      </c>
      <c r="AJ26" s="326" t="s">
        <v>274</v>
      </c>
      <c r="AK26" s="326" t="s">
        <v>275</v>
      </c>
      <c r="AL26" s="326" t="s">
        <v>276</v>
      </c>
      <c r="AM26" s="326" t="s">
        <v>277</v>
      </c>
      <c r="AN26" s="326" t="s">
        <v>278</v>
      </c>
    </row>
    <row r="27" spans="1:40" x14ac:dyDescent="0.3">
      <c r="A27" s="303" t="s">
        <v>279</v>
      </c>
      <c r="B27" s="328">
        <v>7</v>
      </c>
      <c r="C27" s="328">
        <v>12</v>
      </c>
      <c r="D27" s="328">
        <v>4</v>
      </c>
      <c r="E27" s="328">
        <v>28</v>
      </c>
      <c r="F27" s="328">
        <v>49</v>
      </c>
      <c r="G27" s="328">
        <v>60</v>
      </c>
      <c r="H27" s="328">
        <v>65</v>
      </c>
      <c r="I27" s="328">
        <v>9</v>
      </c>
      <c r="J27" s="328">
        <v>8</v>
      </c>
      <c r="K27" s="328">
        <v>11</v>
      </c>
      <c r="L27" s="328">
        <v>13</v>
      </c>
      <c r="M27" s="328">
        <v>47</v>
      </c>
      <c r="N27" s="328">
        <v>87</v>
      </c>
      <c r="O27" s="328">
        <v>57</v>
      </c>
      <c r="P27" s="328">
        <v>81</v>
      </c>
      <c r="Q27" s="328">
        <v>48</v>
      </c>
      <c r="R27" s="328">
        <v>52</v>
      </c>
      <c r="S27" s="328">
        <v>90</v>
      </c>
      <c r="T27" s="328">
        <v>105</v>
      </c>
      <c r="U27" s="328">
        <v>59</v>
      </c>
      <c r="V27" s="328">
        <v>10</v>
      </c>
      <c r="W27" s="328">
        <v>5</v>
      </c>
      <c r="X27" s="328">
        <v>10</v>
      </c>
      <c r="Y27" s="328">
        <v>8</v>
      </c>
      <c r="Z27" s="328">
        <v>8</v>
      </c>
      <c r="AA27" s="328">
        <v>3</v>
      </c>
      <c r="AB27" s="328">
        <v>9</v>
      </c>
      <c r="AC27" s="328">
        <v>11</v>
      </c>
      <c r="AD27" s="328">
        <v>14</v>
      </c>
      <c r="AE27" s="328">
        <v>40</v>
      </c>
      <c r="AF27" s="328">
        <v>59</v>
      </c>
      <c r="AG27" s="328">
        <v>143</v>
      </c>
      <c r="AH27" s="328">
        <v>132</v>
      </c>
      <c r="AI27" s="328">
        <v>14</v>
      </c>
      <c r="AJ27" s="328">
        <v>17</v>
      </c>
      <c r="AK27" s="328">
        <v>34</v>
      </c>
      <c r="AL27" s="328">
        <v>42</v>
      </c>
      <c r="AM27" s="328">
        <v>23</v>
      </c>
      <c r="AN27" s="328">
        <v>95</v>
      </c>
    </row>
    <row r="28" spans="1:40" x14ac:dyDescent="0.3">
      <c r="A28" s="303" t="s">
        <v>280</v>
      </c>
      <c r="B28" s="328"/>
      <c r="C28" s="328">
        <v>2</v>
      </c>
      <c r="D28" s="328">
        <v>2</v>
      </c>
      <c r="E28" s="328">
        <v>5</v>
      </c>
      <c r="F28" s="328">
        <v>8</v>
      </c>
      <c r="G28" s="328">
        <v>10</v>
      </c>
      <c r="H28" s="328">
        <v>4</v>
      </c>
      <c r="I28" s="328">
        <v>7</v>
      </c>
      <c r="J28" s="328">
        <v>3</v>
      </c>
      <c r="K28" s="328">
        <v>2</v>
      </c>
      <c r="L28" s="328">
        <v>6</v>
      </c>
      <c r="M28" s="328">
        <v>13</v>
      </c>
      <c r="N28" s="328">
        <v>29</v>
      </c>
      <c r="O28" s="328">
        <v>21</v>
      </c>
      <c r="P28" s="328">
        <v>43</v>
      </c>
      <c r="Q28" s="328">
        <v>21</v>
      </c>
      <c r="R28" s="328">
        <v>16</v>
      </c>
      <c r="S28" s="328">
        <v>20</v>
      </c>
      <c r="T28" s="328">
        <v>20</v>
      </c>
      <c r="U28" s="328">
        <v>24</v>
      </c>
      <c r="V28" s="328">
        <v>7</v>
      </c>
      <c r="W28" s="328">
        <v>4</v>
      </c>
      <c r="X28" s="328">
        <v>6</v>
      </c>
      <c r="Y28" s="328">
        <v>4</v>
      </c>
      <c r="Z28" s="328">
        <v>6</v>
      </c>
      <c r="AA28" s="328"/>
      <c r="AB28" s="328">
        <v>3</v>
      </c>
      <c r="AC28" s="328">
        <v>4</v>
      </c>
      <c r="AD28" s="328">
        <v>9</v>
      </c>
      <c r="AE28" s="328">
        <v>16</v>
      </c>
      <c r="AF28" s="328">
        <v>9</v>
      </c>
      <c r="AG28" s="328">
        <v>17</v>
      </c>
      <c r="AH28" s="328">
        <v>13</v>
      </c>
      <c r="AI28" s="328">
        <v>2</v>
      </c>
      <c r="AJ28" s="328">
        <v>10</v>
      </c>
      <c r="AK28" s="328">
        <v>8</v>
      </c>
      <c r="AL28" s="328">
        <v>9</v>
      </c>
      <c r="AM28" s="328">
        <v>6</v>
      </c>
      <c r="AN28" s="328">
        <v>14</v>
      </c>
    </row>
    <row r="29" spans="1:40" s="329" customFormat="1" x14ac:dyDescent="0.25">
      <c r="A29" s="330" t="s">
        <v>281</v>
      </c>
      <c r="B29" s="331"/>
      <c r="C29" s="331">
        <v>1</v>
      </c>
      <c r="D29" s="331">
        <v>1</v>
      </c>
      <c r="E29" s="331">
        <v>3</v>
      </c>
      <c r="F29" s="331">
        <v>5</v>
      </c>
      <c r="G29" s="331">
        <v>6</v>
      </c>
      <c r="H29" s="331">
        <v>5</v>
      </c>
      <c r="I29" s="331">
        <v>6</v>
      </c>
      <c r="J29" s="331">
        <v>8</v>
      </c>
      <c r="K29" s="331">
        <v>8</v>
      </c>
      <c r="L29" s="331">
        <v>5</v>
      </c>
      <c r="M29" s="331">
        <v>12</v>
      </c>
      <c r="N29" s="331">
        <v>12</v>
      </c>
      <c r="O29" s="331">
        <v>15</v>
      </c>
      <c r="P29" s="331">
        <v>27</v>
      </c>
      <c r="Q29" s="331">
        <v>17</v>
      </c>
      <c r="R29" s="331">
        <v>17</v>
      </c>
      <c r="S29" s="331">
        <v>19</v>
      </c>
      <c r="T29" s="331">
        <v>15</v>
      </c>
      <c r="U29" s="331">
        <v>18</v>
      </c>
      <c r="V29" s="331">
        <v>5</v>
      </c>
      <c r="W29" s="331">
        <v>13</v>
      </c>
      <c r="X29" s="331">
        <v>10</v>
      </c>
      <c r="Y29" s="331">
        <v>10</v>
      </c>
      <c r="Z29" s="331">
        <v>14</v>
      </c>
      <c r="AA29" s="331">
        <v>1</v>
      </c>
      <c r="AB29" s="331">
        <v>9</v>
      </c>
      <c r="AC29" s="331">
        <v>15</v>
      </c>
      <c r="AD29" s="331">
        <v>11</v>
      </c>
      <c r="AE29" s="331">
        <v>15</v>
      </c>
      <c r="AF29" s="331">
        <v>17</v>
      </c>
      <c r="AG29" s="331">
        <v>13</v>
      </c>
      <c r="AH29" s="331">
        <v>13</v>
      </c>
      <c r="AI29" s="331">
        <v>11</v>
      </c>
      <c r="AJ29" s="331">
        <v>8</v>
      </c>
      <c r="AK29" s="331">
        <v>11</v>
      </c>
      <c r="AL29" s="331">
        <v>16</v>
      </c>
      <c r="AM29" s="331">
        <v>5</v>
      </c>
      <c r="AN29" s="331">
        <v>15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MAT.</vt:lpstr>
      <vt:lpstr>Calculated</vt:lpstr>
      <vt:lpstr>Monthly sales</vt:lpstr>
      <vt:lpstr>top PRN</vt:lpstr>
      <vt:lpstr>Budget</vt:lpstr>
      <vt:lpstr>ZPV &amp; top 5 PRNs</vt:lpstr>
      <vt:lpstr>eZRx</vt:lpstr>
      <vt:lpstr>Frequency</vt:lpstr>
      <vt:lpstr>Frequency per week</vt:lpstr>
      <vt:lpstr>Calculated!Print_Area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Thi Thanh Nhan</dc:creator>
  <cp:lastModifiedBy>SONY</cp:lastModifiedBy>
  <dcterms:created xsi:type="dcterms:W3CDTF">2016-05-17T09:46:33Z</dcterms:created>
  <dcterms:modified xsi:type="dcterms:W3CDTF">2016-10-05T14:01:05Z</dcterms:modified>
</cp:coreProperties>
</file>