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80" yWindow="0" windowWidth="24760" windowHeight="15560" tabRatio="500" activeTab="1"/>
  </bookViews>
  <sheets>
    <sheet name="FInal Table" sheetId="2" r:id="rId1"/>
    <sheet name="Calculation sheet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8" i="1" l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Q27" i="1"/>
  <c r="R27" i="1"/>
  <c r="S27" i="1"/>
  <c r="T27" i="1"/>
  <c r="U27" i="1"/>
  <c r="V27" i="1"/>
  <c r="P27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Q20" i="1"/>
  <c r="R20" i="1"/>
  <c r="S20" i="1"/>
  <c r="T20" i="1"/>
  <c r="U20" i="1"/>
  <c r="V20" i="1"/>
  <c r="W20" i="1"/>
  <c r="P20" i="1"/>
  <c r="H2" i="1"/>
  <c r="K11" i="2"/>
  <c r="K12" i="2"/>
  <c r="K13" i="2"/>
  <c r="K10" i="2"/>
  <c r="C42" i="1"/>
  <c r="C43" i="1"/>
  <c r="C44" i="1"/>
  <c r="C41" i="1"/>
  <c r="C35" i="1"/>
  <c r="C36" i="1"/>
  <c r="C37" i="1"/>
  <c r="C34" i="1"/>
  <c r="J44" i="1"/>
  <c r="I44" i="1"/>
  <c r="H44" i="1"/>
  <c r="J43" i="1"/>
  <c r="I43" i="1"/>
  <c r="H43" i="1"/>
  <c r="J42" i="1"/>
  <c r="I42" i="1"/>
  <c r="H42" i="1"/>
  <c r="J41" i="1"/>
  <c r="I41" i="1"/>
  <c r="H41" i="1"/>
  <c r="F37" i="1"/>
  <c r="E37" i="1"/>
  <c r="D37" i="1"/>
  <c r="F36" i="1"/>
  <c r="E36" i="1"/>
  <c r="D36" i="1"/>
  <c r="F35" i="1"/>
  <c r="E35" i="1"/>
  <c r="D35" i="1"/>
  <c r="F34" i="1"/>
  <c r="E34" i="1"/>
  <c r="D34" i="1"/>
  <c r="C28" i="1"/>
  <c r="C29" i="1"/>
  <c r="C30" i="1"/>
  <c r="C27" i="1"/>
  <c r="J30" i="1"/>
  <c r="I30" i="1"/>
  <c r="H30" i="1"/>
  <c r="F30" i="1"/>
  <c r="E30" i="1"/>
  <c r="D30" i="1"/>
  <c r="J29" i="1"/>
  <c r="I29" i="1"/>
  <c r="H29" i="1"/>
  <c r="F29" i="1"/>
  <c r="E29" i="1"/>
  <c r="D29" i="1"/>
  <c r="J28" i="1"/>
  <c r="I28" i="1"/>
  <c r="H28" i="1"/>
  <c r="F28" i="1"/>
  <c r="E28" i="1"/>
  <c r="D28" i="1"/>
  <c r="J27" i="1"/>
  <c r="I27" i="1"/>
  <c r="H27" i="1"/>
  <c r="F27" i="1"/>
  <c r="E27" i="1"/>
  <c r="D27" i="1"/>
  <c r="C21" i="1"/>
  <c r="C22" i="1"/>
  <c r="C23" i="1"/>
  <c r="C20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C14" i="1"/>
  <c r="C15" i="1"/>
  <c r="C16" i="1"/>
  <c r="C13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C7" i="1"/>
  <c r="H7" i="1"/>
  <c r="I7" i="1"/>
  <c r="J7" i="1"/>
  <c r="K7" i="1"/>
  <c r="C8" i="1"/>
  <c r="H8" i="1"/>
  <c r="I8" i="1"/>
  <c r="J8" i="1"/>
  <c r="K8" i="1"/>
  <c r="C9" i="1"/>
  <c r="H9" i="1"/>
  <c r="I9" i="1"/>
  <c r="J9" i="1"/>
  <c r="K9" i="1"/>
  <c r="C6" i="1"/>
  <c r="I6" i="1"/>
  <c r="J6" i="1"/>
  <c r="K6" i="1"/>
  <c r="H6" i="1"/>
  <c r="D7" i="1"/>
  <c r="E7" i="1"/>
  <c r="F7" i="1"/>
  <c r="G7" i="1"/>
  <c r="D8" i="1"/>
  <c r="E8" i="1"/>
  <c r="F8" i="1"/>
  <c r="G8" i="1"/>
  <c r="D9" i="1"/>
  <c r="E9" i="1"/>
  <c r="F9" i="1"/>
  <c r="G9" i="1"/>
  <c r="E6" i="1"/>
  <c r="F6" i="1"/>
  <c r="G6" i="1"/>
  <c r="D6" i="1"/>
</calcChain>
</file>

<file path=xl/sharedStrings.xml><?xml version="1.0" encoding="utf-8"?>
<sst xmlns="http://schemas.openxmlformats.org/spreadsheetml/2006/main" count="172" uniqueCount="27">
  <si>
    <t>rarity</t>
  </si>
  <si>
    <t>value</t>
  </si>
  <si>
    <t>common</t>
  </si>
  <si>
    <t>uncommon</t>
  </si>
  <si>
    <t>rare</t>
  </si>
  <si>
    <t>shard</t>
  </si>
  <si>
    <t>AI name</t>
  </si>
  <si>
    <t>reward</t>
  </si>
  <si>
    <t>Qval</t>
  </si>
  <si>
    <t>Pcommon</t>
  </si>
  <si>
    <t>Puncommon</t>
  </si>
  <si>
    <t>Prare</t>
  </si>
  <si>
    <t>Pshard</t>
  </si>
  <si>
    <t>Pucom</t>
  </si>
  <si>
    <t>Puuncom</t>
  </si>
  <si>
    <t>Purare</t>
  </si>
  <si>
    <t>Pushard</t>
  </si>
  <si>
    <t>commoner</t>
  </si>
  <si>
    <t>mage</t>
  </si>
  <si>
    <t>champion</t>
  </si>
  <si>
    <t>demigod</t>
  </si>
  <si>
    <t>All allowed</t>
  </si>
  <si>
    <t>No Upped - All rarities</t>
  </si>
  <si>
    <t>No Unupped - All rarities</t>
  </si>
  <si>
    <t>All rarities - no shards</t>
  </si>
  <si>
    <t>No Upped - All rarities - no shards</t>
  </si>
  <si>
    <t>No Unupped - All rarities - no shards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</si>
</sst>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/>
    <xf numFmtId="12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7" sqref="K17"/>
    </sheetView>
  </sheetViews>
  <sheetFormatPr baseColWidth="10" defaultRowHeight="15" x14ac:dyDescent="0"/>
  <sheetData>
    <row r="1" spans="1:11">
      <c r="A1" t="s">
        <v>21</v>
      </c>
    </row>
    <row r="2" spans="1:1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>
      <c r="A3" t="s">
        <v>17</v>
      </c>
      <c r="B3">
        <v>5</v>
      </c>
      <c r="C3">
        <v>0.98464017553013872</v>
      </c>
      <c r="D3" s="2">
        <v>0.72766027754884821</v>
      </c>
      <c r="E3" s="2">
        <v>0.26753068968835719</v>
      </c>
      <c r="F3" s="2">
        <v>3.5156846561536911E-3</v>
      </c>
      <c r="G3" s="2">
        <v>1.2933481066408341E-3</v>
      </c>
      <c r="H3" s="2"/>
      <c r="I3" s="2"/>
      <c r="J3" s="2"/>
      <c r="K3" s="2"/>
    </row>
    <row r="4" spans="1:11">
      <c r="A4" t="s">
        <v>18</v>
      </c>
      <c r="B4">
        <v>10</v>
      </c>
      <c r="C4">
        <v>1.8403064452833691</v>
      </c>
      <c r="D4" s="2">
        <v>0.45995247773695858</v>
      </c>
      <c r="E4" s="2">
        <v>0.27889159972696259</v>
      </c>
      <c r="F4" s="2">
        <v>3.1970806031634963E-2</v>
      </c>
      <c r="G4" s="2">
        <v>1.9391274073912192E-2</v>
      </c>
      <c r="H4" s="2">
        <v>0.19986120984522873</v>
      </c>
      <c r="I4" s="2">
        <v>9.932608922103325E-3</v>
      </c>
      <c r="J4" s="2">
        <v>2.2540951754272216E-8</v>
      </c>
      <c r="K4" s="2">
        <v>1.1222479060666736E-9</v>
      </c>
    </row>
    <row r="5" spans="1:11">
      <c r="A5" t="s">
        <v>19</v>
      </c>
      <c r="B5">
        <v>20</v>
      </c>
      <c r="C5">
        <v>2.8098287048041333</v>
      </c>
      <c r="D5" s="2">
        <v>0.32743244423067508</v>
      </c>
      <c r="E5" s="2">
        <v>0.25496639614189714</v>
      </c>
      <c r="F5" s="2">
        <v>8.632608022281503E-2</v>
      </c>
      <c r="G5" s="2">
        <v>6.7230818877013265E-2</v>
      </c>
      <c r="H5" s="2">
        <v>0.21583878356794353</v>
      </c>
      <c r="I5" s="2">
        <v>4.8116817714655653E-2</v>
      </c>
      <c r="J5" s="2">
        <v>7.2485535790679789E-5</v>
      </c>
      <c r="K5" s="2">
        <v>1.6173709209419123E-5</v>
      </c>
    </row>
    <row r="6" spans="1:11">
      <c r="A6" t="s">
        <v>20</v>
      </c>
      <c r="B6">
        <v>40</v>
      </c>
      <c r="C6">
        <v>3.9002024822506001</v>
      </c>
      <c r="D6" s="2">
        <v>0.24593119671660599</v>
      </c>
      <c r="E6" s="2">
        <v>0.21701724244776779</v>
      </c>
      <c r="F6" s="2">
        <v>0.12627686134691232</v>
      </c>
      <c r="G6" s="2">
        <v>0.11143893900675454</v>
      </c>
      <c r="H6" s="2">
        <v>0.66705079639829201</v>
      </c>
      <c r="I6" s="2">
        <v>0.3149507254777999</v>
      </c>
      <c r="J6" s="2">
        <v>1.2224182959332551E-2</v>
      </c>
      <c r="K6" s="2">
        <v>5.7742951645753738E-3</v>
      </c>
    </row>
    <row r="8" spans="1:11">
      <c r="A8" t="s">
        <v>24</v>
      </c>
    </row>
    <row r="9" spans="1:11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1">
      <c r="A10" t="s">
        <v>17</v>
      </c>
      <c r="B10">
        <v>5</v>
      </c>
      <c r="C10" s="1">
        <v>0.9833666930233943</v>
      </c>
      <c r="D10" s="2">
        <v>0.72860261436062512</v>
      </c>
      <c r="E10" s="2">
        <v>0.26787714809065261</v>
      </c>
      <c r="F10" s="2">
        <v>3.5202375487222571E-3</v>
      </c>
      <c r="G10" s="2"/>
      <c r="H10" s="2"/>
      <c r="I10" s="2"/>
      <c r="J10" s="2"/>
      <c r="K10" s="2">
        <f>SUM(D10:J10)</f>
        <v>1</v>
      </c>
    </row>
    <row r="11" spans="1:11">
      <c r="A11" t="s">
        <v>18</v>
      </c>
      <c r="B11">
        <v>10</v>
      </c>
      <c r="C11" s="1">
        <v>1.8046205565576121</v>
      </c>
      <c r="D11" s="2">
        <v>0.46904791493566106</v>
      </c>
      <c r="E11" s="2">
        <v>0.28440660650123406</v>
      </c>
      <c r="F11" s="2">
        <v>3.2603020167937397E-2</v>
      </c>
      <c r="G11" s="2"/>
      <c r="H11" s="2">
        <v>0.20381341180215259</v>
      </c>
      <c r="I11" s="2">
        <v>1.0129023606321915E-2</v>
      </c>
      <c r="J11" s="2">
        <v>2.2986693044956628E-8</v>
      </c>
      <c r="K11" s="2">
        <f t="shared" ref="K11:K13" si="0">SUM(D11:J11)</f>
        <v>1</v>
      </c>
    </row>
    <row r="12" spans="1:11">
      <c r="A12" t="s">
        <v>19</v>
      </c>
      <c r="B12">
        <v>20</v>
      </c>
      <c r="C12" s="1">
        <v>2.6208761747236133</v>
      </c>
      <c r="D12" s="2">
        <v>0.35103874404923069</v>
      </c>
      <c r="E12" s="2">
        <v>0.27334824344210551</v>
      </c>
      <c r="F12" s="2">
        <v>9.2549774202464782E-2</v>
      </c>
      <c r="G12" s="2"/>
      <c r="H12" s="2">
        <v>0.23139971873839868</v>
      </c>
      <c r="I12" s="2">
        <v>5.158580817452206E-2</v>
      </c>
      <c r="J12" s="2">
        <v>7.7711393278332902E-5</v>
      </c>
      <c r="K12" s="2">
        <f t="shared" si="0"/>
        <v>1</v>
      </c>
    </row>
    <row r="13" spans="1:11">
      <c r="A13" t="s">
        <v>20</v>
      </c>
      <c r="B13">
        <v>40</v>
      </c>
      <c r="C13" s="1">
        <v>1.1607287592431399</v>
      </c>
      <c r="D13" s="2"/>
      <c r="E13" s="2"/>
      <c r="F13" s="2"/>
      <c r="G13" s="2"/>
      <c r="H13" s="2">
        <v>0.67092491489013528</v>
      </c>
      <c r="I13" s="2">
        <v>0.31677990615816359</v>
      </c>
      <c r="J13" s="2">
        <v>1.2295178951700948E-2</v>
      </c>
      <c r="K13" s="2">
        <f t="shared" si="0"/>
        <v>0.99999999999999978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L10" workbookViewId="0">
      <selection activeCell="M32" sqref="M32"/>
    </sheetView>
  </sheetViews>
  <sheetFormatPr baseColWidth="10" defaultRowHeight="15" x14ac:dyDescent="0"/>
  <cols>
    <col min="6" max="6" width="12.1640625" bestFit="1" customWidth="1"/>
  </cols>
  <sheetData>
    <row r="1" spans="1:2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23">
      <c r="A2" t="s">
        <v>1</v>
      </c>
      <c r="B2">
        <v>1.667</v>
      </c>
      <c r="C2">
        <v>6.67</v>
      </c>
      <c r="D2">
        <v>28.33</v>
      </c>
      <c r="E2">
        <v>33.33</v>
      </c>
      <c r="H2">
        <f>12*E2</f>
        <v>399.96</v>
      </c>
    </row>
    <row r="4" spans="1:23">
      <c r="A4" s="3" t="s">
        <v>21</v>
      </c>
      <c r="B4" s="3"/>
      <c r="C4" s="3"/>
      <c r="D4" s="3"/>
      <c r="E4" s="3"/>
      <c r="F4" s="3"/>
      <c r="G4" s="3"/>
      <c r="H4" s="3"/>
      <c r="I4" s="3"/>
      <c r="J4" s="3"/>
      <c r="K4" s="3"/>
      <c r="M4" t="s">
        <v>21</v>
      </c>
    </row>
    <row r="5" spans="1:23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</row>
    <row r="6" spans="1:23">
      <c r="A6" t="s">
        <v>17</v>
      </c>
      <c r="B6">
        <v>5</v>
      </c>
      <c r="C6" s="1">
        <f>EXP(-B$2/$B6)+EXP(-C$2/$B6)+EXP(-D$2/$B6)+EXP(-E$2/$B6)+EXP(-6*B$2/$B6)+EXP(-6*C$2/$B6)+EXP(-6*D$2/$B6)+EXP(-6*E$2/$B6)</f>
        <v>1.1202554589363549</v>
      </c>
      <c r="D6" s="2">
        <f>EXP(-B$2/$B6)/$C6</f>
        <v>0.63957157065968195</v>
      </c>
      <c r="E6" s="2">
        <f t="shared" ref="E6:G6" si="0">EXP(-C$2/$B6)/$C6</f>
        <v>0.23514410320709614</v>
      </c>
      <c r="F6" s="2">
        <f t="shared" si="0"/>
        <v>3.0900847921156655E-3</v>
      </c>
      <c r="G6" s="2">
        <f t="shared" si="0"/>
        <v>1.1367786664958834E-3</v>
      </c>
      <c r="H6" s="2">
        <f>EXP(-6*B$2/$B6)/$C6</f>
        <v>0.12075920618779418</v>
      </c>
      <c r="I6" s="2">
        <f t="shared" ref="I6:K6" si="1">EXP(-6*C$2/$B6)/$C6</f>
        <v>2.9825648681459813E-4</v>
      </c>
      <c r="J6" s="2">
        <f t="shared" si="1"/>
        <v>1.5360583883870996E-15</v>
      </c>
      <c r="K6" s="2">
        <f t="shared" si="1"/>
        <v>3.8075080737011419E-18</v>
      </c>
      <c r="M6" t="s">
        <v>17</v>
      </c>
      <c r="N6">
        <v>5</v>
      </c>
      <c r="O6">
        <v>0.98464017553013872</v>
      </c>
      <c r="P6" s="2">
        <v>0.72766027754884821</v>
      </c>
      <c r="Q6" s="2">
        <v>0.26753068968835719</v>
      </c>
      <c r="R6" s="2">
        <v>3.5156846561536911E-3</v>
      </c>
      <c r="S6" s="2">
        <v>1.2933481066408341E-3</v>
      </c>
      <c r="T6" s="2"/>
      <c r="U6" s="2"/>
      <c r="V6" s="2"/>
      <c r="W6" s="2"/>
    </row>
    <row r="7" spans="1:23">
      <c r="A7" t="s">
        <v>18</v>
      </c>
      <c r="B7">
        <v>10</v>
      </c>
      <c r="C7" s="1">
        <f t="shared" ref="C7:C9" si="2">EXP(-B$2/$B7)+EXP(-C$2/$B7)+EXP(-D$2/$B7)+EXP(-E$2/$B7)+EXP(-6*B$2/$B7)+EXP(-6*C$2/$B7)+EXP(-6*D$2/$B7)+EXP(-6*E$2/$B7)</f>
        <v>1.8403064452833691</v>
      </c>
      <c r="D7" s="2">
        <f t="shared" ref="D7:D9" si="3">EXP(-B$2/$B7)/$C7</f>
        <v>0.45995247773695858</v>
      </c>
      <c r="E7" s="2">
        <f t="shared" ref="E7:E9" si="4">EXP(-C$2/$B7)/$C7</f>
        <v>0.27889159972696259</v>
      </c>
      <c r="F7" s="2">
        <f t="shared" ref="F7:F9" si="5">EXP(-D$2/$B7)/$C7</f>
        <v>3.1970806031634963E-2</v>
      </c>
      <c r="G7" s="2">
        <f t="shared" ref="G7:G9" si="6">EXP(-E$2/$B7)/$C7</f>
        <v>1.9391274073912192E-2</v>
      </c>
      <c r="H7" s="2">
        <f t="shared" ref="H7:H9" si="7">EXP(-6*B$2/$B7)/$C7</f>
        <v>0.19986120984522873</v>
      </c>
      <c r="I7" s="2">
        <f t="shared" ref="I7:I9" si="8">EXP(-6*C$2/$B7)/$C7</f>
        <v>9.932608922103325E-3</v>
      </c>
      <c r="J7" s="2">
        <f t="shared" ref="J7:J9" si="9">EXP(-6*D$2/$B7)/$C7</f>
        <v>2.2540951754272216E-8</v>
      </c>
      <c r="K7" s="2">
        <f t="shared" ref="K7:K9" si="10">EXP(-6*E$2/$B7)/$C7</f>
        <v>1.1222479060666736E-9</v>
      </c>
      <c r="M7" t="s">
        <v>18</v>
      </c>
      <c r="N7">
        <v>10</v>
      </c>
      <c r="O7">
        <v>1.8403064452833691</v>
      </c>
      <c r="P7" s="2">
        <v>0.45995247773695858</v>
      </c>
      <c r="Q7" s="2">
        <v>0.27889159972696259</v>
      </c>
      <c r="R7" s="2">
        <v>3.1970806031634963E-2</v>
      </c>
      <c r="S7" s="2">
        <v>1.9391274073912192E-2</v>
      </c>
      <c r="T7" s="2">
        <v>0.19986120984522873</v>
      </c>
      <c r="U7" s="2">
        <v>9.932608922103325E-3</v>
      </c>
      <c r="V7" s="2">
        <v>2.2540951754272216E-8</v>
      </c>
      <c r="W7" s="2">
        <v>1.1222479060666736E-9</v>
      </c>
    </row>
    <row r="8" spans="1:23">
      <c r="A8" t="s">
        <v>19</v>
      </c>
      <c r="B8">
        <v>20</v>
      </c>
      <c r="C8" s="1">
        <f t="shared" si="2"/>
        <v>2.8098287048041333</v>
      </c>
      <c r="D8" s="2">
        <f t="shared" si="3"/>
        <v>0.32743244423067508</v>
      </c>
      <c r="E8" s="2">
        <f t="shared" si="4"/>
        <v>0.25496639614189714</v>
      </c>
      <c r="F8" s="2">
        <f t="shared" si="5"/>
        <v>8.632608022281503E-2</v>
      </c>
      <c r="G8" s="2">
        <f t="shared" si="6"/>
        <v>6.7230818877013265E-2</v>
      </c>
      <c r="H8" s="2">
        <f t="shared" si="7"/>
        <v>0.21583878356794353</v>
      </c>
      <c r="I8" s="2">
        <f t="shared" si="8"/>
        <v>4.8116817714655653E-2</v>
      </c>
      <c r="J8" s="2">
        <f t="shared" si="9"/>
        <v>7.2485535790679789E-5</v>
      </c>
      <c r="K8" s="2">
        <f t="shared" si="10"/>
        <v>1.6173709209419123E-5</v>
      </c>
      <c r="M8" t="s">
        <v>19</v>
      </c>
      <c r="N8">
        <v>20</v>
      </c>
      <c r="O8">
        <v>2.8098287048041333</v>
      </c>
      <c r="P8" s="2">
        <v>0.32743244423067508</v>
      </c>
      <c r="Q8" s="2">
        <v>0.25496639614189714</v>
      </c>
      <c r="R8" s="2">
        <v>8.632608022281503E-2</v>
      </c>
      <c r="S8" s="2">
        <v>6.7230818877013265E-2</v>
      </c>
      <c r="T8" s="2">
        <v>0.21583878356794353</v>
      </c>
      <c r="U8" s="2">
        <v>4.8116817714655653E-2</v>
      </c>
      <c r="V8" s="2">
        <v>7.2485535790679789E-5</v>
      </c>
      <c r="W8" s="2">
        <v>1.6173709209419123E-5</v>
      </c>
    </row>
    <row r="9" spans="1:23">
      <c r="A9" t="s">
        <v>20</v>
      </c>
      <c r="B9">
        <v>40</v>
      </c>
      <c r="C9" s="1">
        <f t="shared" si="2"/>
        <v>3.9002024822506001</v>
      </c>
      <c r="D9" s="2">
        <f t="shared" si="3"/>
        <v>0.24593119671660599</v>
      </c>
      <c r="E9" s="2">
        <f t="shared" si="4"/>
        <v>0.21701724244776779</v>
      </c>
      <c r="F9" s="2">
        <f t="shared" si="5"/>
        <v>0.12627686134691232</v>
      </c>
      <c r="G9" s="2">
        <f t="shared" si="6"/>
        <v>0.11143893900675454</v>
      </c>
      <c r="H9" s="2">
        <f t="shared" si="7"/>
        <v>0.19967215741997935</v>
      </c>
      <c r="I9" s="2">
        <f t="shared" si="8"/>
        <v>9.4276014925242027E-2</v>
      </c>
      <c r="J9" s="2">
        <f t="shared" si="9"/>
        <v>3.6591351024024168E-3</v>
      </c>
      <c r="K9" s="2">
        <f t="shared" si="10"/>
        <v>1.7284530343354698E-3</v>
      </c>
      <c r="M9" t="s">
        <v>20</v>
      </c>
      <c r="N9">
        <v>40</v>
      </c>
      <c r="O9">
        <v>3.9002024822506001</v>
      </c>
      <c r="P9" s="2">
        <v>0.24593119671660599</v>
      </c>
      <c r="Q9" s="2">
        <v>0.21701724244776779</v>
      </c>
      <c r="R9" s="2">
        <v>0.12627686134691232</v>
      </c>
      <c r="S9" s="2">
        <v>0.11143893900675454</v>
      </c>
      <c r="T9" s="2">
        <v>0.66705079639829201</v>
      </c>
      <c r="U9" s="2">
        <v>0.3149507254777999</v>
      </c>
      <c r="V9" s="2">
        <v>1.2224182959332551E-2</v>
      </c>
      <c r="W9" s="2">
        <v>5.7742951645753738E-3</v>
      </c>
    </row>
    <row r="11" spans="1:23">
      <c r="A11" t="s">
        <v>22</v>
      </c>
      <c r="M11" t="s">
        <v>24</v>
      </c>
    </row>
    <row r="12" spans="1:23">
      <c r="A12" t="s">
        <v>6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M12" t="s">
        <v>6</v>
      </c>
      <c r="N12" t="s">
        <v>7</v>
      </c>
      <c r="O12" t="s">
        <v>8</v>
      </c>
      <c r="P12" t="s">
        <v>9</v>
      </c>
      <c r="Q12" t="s">
        <v>10</v>
      </c>
      <c r="R12" t="s">
        <v>11</v>
      </c>
      <c r="T12" t="s">
        <v>13</v>
      </c>
      <c r="U12" t="s">
        <v>14</v>
      </c>
      <c r="V12" t="s">
        <v>15</v>
      </c>
    </row>
    <row r="13" spans="1:23">
      <c r="A13" t="s">
        <v>17</v>
      </c>
      <c r="B13">
        <v>5</v>
      </c>
      <c r="C13" s="1">
        <f>EXP(-B$2/$B13)+EXP(-C$2/$B13)+EXP(-D$2/$B13)+EXP(-E$2/$B13)</f>
        <v>0.98464017553013872</v>
      </c>
      <c r="D13" s="2">
        <f>EXP(-B$2/$B13)/$C13</f>
        <v>0.72766027754884821</v>
      </c>
      <c r="E13" s="2">
        <f t="shared" ref="E13:E16" si="11">EXP(-C$2/$B13)/$C13</f>
        <v>0.26753068968835719</v>
      </c>
      <c r="F13" s="2">
        <f t="shared" ref="F13:F16" si="12">EXP(-D$2/$B13)/$C13</f>
        <v>3.5156846561536911E-3</v>
      </c>
      <c r="G13" s="2">
        <f t="shared" ref="G13:G16" si="13">EXP(-E$2/$B13)/$C13</f>
        <v>1.2933481066408341E-3</v>
      </c>
      <c r="H13" s="2"/>
      <c r="I13" s="2"/>
      <c r="J13" s="2"/>
      <c r="K13" s="2"/>
      <c r="M13" t="s">
        <v>17</v>
      </c>
      <c r="N13">
        <v>5</v>
      </c>
      <c r="O13" s="1">
        <v>0.9833666930233943</v>
      </c>
      <c r="P13" s="2">
        <v>0.72860261436062512</v>
      </c>
      <c r="Q13" s="2">
        <v>0.26787714809065261</v>
      </c>
      <c r="R13" s="2">
        <v>3.5202375487222571E-3</v>
      </c>
      <c r="S13" s="2"/>
      <c r="T13" s="2"/>
      <c r="U13" s="2"/>
      <c r="V13" s="2"/>
    </row>
    <row r="14" spans="1:23">
      <c r="A14" t="s">
        <v>18</v>
      </c>
      <c r="B14">
        <v>10</v>
      </c>
      <c r="C14" s="1">
        <f t="shared" ref="C14:C16" si="14">EXP(-B$2/$B14)+EXP(-C$2/$B14)+EXP(-D$2/$B14)+EXP(-E$2/$B14)</f>
        <v>1.4542214848776982</v>
      </c>
      <c r="D14" s="2">
        <f t="shared" ref="D14:D16" si="15">EXP(-B$2/$B14)/$C14</f>
        <v>0.5820664308054615</v>
      </c>
      <c r="E14" s="2">
        <f t="shared" si="11"/>
        <v>0.35293523981739511</v>
      </c>
      <c r="F14" s="2">
        <f t="shared" si="12"/>
        <v>4.0458816633334518E-2</v>
      </c>
      <c r="G14" s="2">
        <f t="shared" si="13"/>
        <v>2.4539512743808847E-2</v>
      </c>
      <c r="H14" s="2"/>
      <c r="I14" s="2"/>
      <c r="J14" s="2"/>
      <c r="K14" s="2"/>
      <c r="M14" t="s">
        <v>18</v>
      </c>
      <c r="N14">
        <v>10</v>
      </c>
      <c r="O14" s="1">
        <v>1.8046205565576121</v>
      </c>
      <c r="P14" s="2">
        <v>0.46904791493566106</v>
      </c>
      <c r="Q14" s="2">
        <v>0.28440660650123406</v>
      </c>
      <c r="R14" s="2">
        <v>3.2603020167937397E-2</v>
      </c>
      <c r="S14" s="2"/>
      <c r="T14" s="2">
        <v>0.20381341180215259</v>
      </c>
      <c r="U14" s="2">
        <v>1.0129023606321915E-2</v>
      </c>
      <c r="V14" s="2">
        <v>2.2986693044956628E-8</v>
      </c>
    </row>
    <row r="15" spans="1:23">
      <c r="A15" t="s">
        <v>19</v>
      </c>
      <c r="B15">
        <v>20</v>
      </c>
      <c r="C15" s="1">
        <f t="shared" si="14"/>
        <v>2.0679095622349033</v>
      </c>
      <c r="D15" s="2">
        <f t="shared" si="15"/>
        <v>0.44490779359287036</v>
      </c>
      <c r="E15" s="2">
        <f t="shared" si="11"/>
        <v>0.34644256776186033</v>
      </c>
      <c r="F15" s="2">
        <f t="shared" si="12"/>
        <v>0.11729792376468366</v>
      </c>
      <c r="G15" s="2">
        <f t="shared" si="13"/>
        <v>9.1351714880585591E-2</v>
      </c>
      <c r="H15" s="2"/>
      <c r="I15" s="2"/>
      <c r="J15" s="2"/>
      <c r="K15" s="2"/>
      <c r="M15" t="s">
        <v>19</v>
      </c>
      <c r="N15">
        <v>20</v>
      </c>
      <c r="O15" s="1">
        <v>2.6208761747236133</v>
      </c>
      <c r="P15" s="2">
        <v>0.35103874404923069</v>
      </c>
      <c r="Q15" s="2">
        <v>0.27334824344210551</v>
      </c>
      <c r="R15" s="2">
        <v>9.2549774202464782E-2</v>
      </c>
      <c r="S15" s="2"/>
      <c r="T15" s="2">
        <v>0.23139971873839868</v>
      </c>
      <c r="U15" s="2">
        <v>5.158580817452206E-2</v>
      </c>
      <c r="V15" s="2">
        <v>7.7711393278332902E-5</v>
      </c>
    </row>
    <row r="16" spans="1:23">
      <c r="A16" t="s">
        <v>20</v>
      </c>
      <c r="B16">
        <v>40</v>
      </c>
      <c r="C16" s="1">
        <f t="shared" si="14"/>
        <v>2.7327324061924911</v>
      </c>
      <c r="D16" s="2">
        <f t="shared" si="15"/>
        <v>0.35099721499383557</v>
      </c>
      <c r="E16" s="2">
        <f t="shared" si="11"/>
        <v>0.30973072437241184</v>
      </c>
      <c r="F16" s="2">
        <f t="shared" si="12"/>
        <v>0.18022449873247878</v>
      </c>
      <c r="G16" s="2">
        <f t="shared" si="13"/>
        <v>0.15904756190127387</v>
      </c>
      <c r="H16" s="2"/>
      <c r="I16" s="2"/>
      <c r="J16" s="2"/>
      <c r="K16" s="2"/>
      <c r="M16" t="s">
        <v>20</v>
      </c>
      <c r="N16">
        <v>40</v>
      </c>
      <c r="O16" s="1">
        <v>1.1607287592431399</v>
      </c>
      <c r="P16" s="2"/>
      <c r="Q16" s="2"/>
      <c r="R16" s="2"/>
      <c r="S16" s="2"/>
      <c r="T16" s="2">
        <v>0.67092491489013528</v>
      </c>
      <c r="U16" s="2">
        <v>0.31677990615816359</v>
      </c>
      <c r="V16" s="2">
        <v>1.2295178951700948E-2</v>
      </c>
    </row>
    <row r="18" spans="1:23">
      <c r="A18" t="s">
        <v>23</v>
      </c>
      <c r="M18" t="s">
        <v>21</v>
      </c>
    </row>
    <row r="19" spans="1:23">
      <c r="A19" t="s">
        <v>6</v>
      </c>
      <c r="B19" t="s">
        <v>7</v>
      </c>
      <c r="C19" t="s">
        <v>8</v>
      </c>
      <c r="H19" t="s">
        <v>13</v>
      </c>
      <c r="I19" t="s">
        <v>14</v>
      </c>
      <c r="J19" t="s">
        <v>15</v>
      </c>
      <c r="K19" t="s">
        <v>16</v>
      </c>
      <c r="M19" t="s">
        <v>6</v>
      </c>
      <c r="N19" t="s">
        <v>7</v>
      </c>
      <c r="O19" t="s">
        <v>8</v>
      </c>
      <c r="P19" t="s">
        <v>9</v>
      </c>
      <c r="Q19" t="s">
        <v>10</v>
      </c>
      <c r="R19" t="s">
        <v>11</v>
      </c>
      <c r="S19" t="s">
        <v>12</v>
      </c>
      <c r="T19" t="s">
        <v>13</v>
      </c>
      <c r="U19" t="s">
        <v>14</v>
      </c>
      <c r="V19" t="s">
        <v>15</v>
      </c>
      <c r="W19" t="s">
        <v>16</v>
      </c>
    </row>
    <row r="20" spans="1:23">
      <c r="A20" t="s">
        <v>17</v>
      </c>
      <c r="B20">
        <v>5</v>
      </c>
      <c r="C20" s="1">
        <f>EXP(-6*B$2/$B20)+EXP(-6*C$2/$B20)+EXP(-6*D$2/$B20)+EXP(-6*E$2/$B20)</f>
        <v>0.13561528340621623</v>
      </c>
      <c r="D20" s="2"/>
      <c r="E20" s="2"/>
      <c r="F20" s="2"/>
      <c r="G20" s="2"/>
      <c r="H20" s="2">
        <f>EXP(-6*B$2/$B20)/$C20</f>
        <v>0.99753624039174005</v>
      </c>
      <c r="I20" s="2">
        <f t="shared" ref="I20:I23" si="16">EXP(-6*C$2/$B20)/$C20</f>
        <v>2.4637596082472016E-3</v>
      </c>
      <c r="J20" s="2">
        <f t="shared" ref="J20:J23" si="17">EXP(-6*D$2/$B20)/$C20</f>
        <v>1.26886715981803E-14</v>
      </c>
      <c r="K20" s="2">
        <f t="shared" ref="K20:K23" si="18">EXP(-6*E$2/$B20)/$C20</f>
        <v>3.145207234299402E-17</v>
      </c>
      <c r="M20" t="s">
        <v>17</v>
      </c>
      <c r="N20">
        <v>5</v>
      </c>
      <c r="O20">
        <v>0.98464017553013872</v>
      </c>
      <c r="P20" s="4">
        <f>P6*40</f>
        <v>29.106411101953928</v>
      </c>
      <c r="Q20" s="4">
        <f t="shared" ref="Q20:W20" si="19">Q6*40</f>
        <v>10.701227587534287</v>
      </c>
      <c r="R20" s="4">
        <f t="shared" si="19"/>
        <v>0.14062738624614765</v>
      </c>
      <c r="S20" s="4">
        <f t="shared" si="19"/>
        <v>5.1733924265633363E-2</v>
      </c>
      <c r="T20" s="4">
        <f t="shared" si="19"/>
        <v>0</v>
      </c>
      <c r="U20" s="4">
        <f t="shared" si="19"/>
        <v>0</v>
      </c>
      <c r="V20" s="4">
        <f t="shared" si="19"/>
        <v>0</v>
      </c>
      <c r="W20" s="4">
        <f t="shared" si="19"/>
        <v>0</v>
      </c>
    </row>
    <row r="21" spans="1:23">
      <c r="A21" t="s">
        <v>18</v>
      </c>
      <c r="B21">
        <v>10</v>
      </c>
      <c r="C21" s="1">
        <f t="shared" ref="C21:C23" si="20">EXP(-6*B$2/$B21)+EXP(-6*C$2/$B21)+EXP(-6*D$2/$B21)+EXP(-6*E$2/$B21)</f>
        <v>0.38608496040567108</v>
      </c>
      <c r="D21" s="2"/>
      <c r="E21" s="2"/>
      <c r="F21" s="2"/>
      <c r="G21" s="2"/>
      <c r="H21" s="2">
        <f t="shared" ref="H21:H23" si="21">EXP(-6*B$2/$B21)/$C21</f>
        <v>0.95265527114509119</v>
      </c>
      <c r="I21" s="2">
        <f t="shared" si="16"/>
        <v>4.7344616062276822E-2</v>
      </c>
      <c r="J21" s="2">
        <f t="shared" si="17"/>
        <v>1.0744334291763649E-7</v>
      </c>
      <c r="K21" s="2">
        <f t="shared" si="18"/>
        <v>5.3492890595122188E-9</v>
      </c>
      <c r="M21" t="s">
        <v>18</v>
      </c>
      <c r="N21">
        <v>10</v>
      </c>
      <c r="O21">
        <v>1.8403064452833691</v>
      </c>
      <c r="P21" s="4">
        <f t="shared" ref="P21:W21" si="22">P7*40</f>
        <v>18.398099109478345</v>
      </c>
      <c r="Q21" s="4">
        <f t="shared" si="22"/>
        <v>11.155663989078503</v>
      </c>
      <c r="R21" s="4">
        <f t="shared" si="22"/>
        <v>1.2788322412653985</v>
      </c>
      <c r="S21" s="4">
        <f t="shared" si="22"/>
        <v>0.77565096295648772</v>
      </c>
      <c r="T21" s="4">
        <f t="shared" si="22"/>
        <v>7.9944483938091491</v>
      </c>
      <c r="U21" s="4">
        <f t="shared" si="22"/>
        <v>0.39730435688413301</v>
      </c>
      <c r="V21" s="4">
        <f t="shared" si="22"/>
        <v>9.0163807017088869E-7</v>
      </c>
      <c r="W21" s="4">
        <f t="shared" si="22"/>
        <v>4.4889916242666945E-8</v>
      </c>
    </row>
    <row r="22" spans="1:23">
      <c r="A22" t="s">
        <v>19</v>
      </c>
      <c r="B22">
        <v>20</v>
      </c>
      <c r="C22" s="1">
        <f t="shared" si="20"/>
        <v>0.74191914256922942</v>
      </c>
      <c r="D22" s="2"/>
      <c r="E22" s="2"/>
      <c r="F22" s="2"/>
      <c r="G22" s="2"/>
      <c r="H22" s="2">
        <f t="shared" si="21"/>
        <v>0.81743410417884443</v>
      </c>
      <c r="I22" s="2">
        <f t="shared" si="16"/>
        <v>0.18223012164139138</v>
      </c>
      <c r="J22" s="2">
        <f t="shared" si="17"/>
        <v>2.7452039914006474E-4</v>
      </c>
      <c r="K22" s="2">
        <f t="shared" si="18"/>
        <v>6.1253780624133522E-5</v>
      </c>
      <c r="M22" t="s">
        <v>19</v>
      </c>
      <c r="N22">
        <v>20</v>
      </c>
      <c r="O22">
        <v>2.8098287048041333</v>
      </c>
      <c r="P22" s="4">
        <f t="shared" ref="P22:W22" si="23">P8*40</f>
        <v>13.097297769227003</v>
      </c>
      <c r="Q22" s="4">
        <f t="shared" si="23"/>
        <v>10.198655845675885</v>
      </c>
      <c r="R22" s="4">
        <f t="shared" si="23"/>
        <v>3.4530432089126011</v>
      </c>
      <c r="S22" s="4">
        <f t="shared" si="23"/>
        <v>2.6892327550805306</v>
      </c>
      <c r="T22" s="4">
        <f t="shared" si="23"/>
        <v>8.6335513427177411</v>
      </c>
      <c r="U22" s="4">
        <f t="shared" si="23"/>
        <v>1.9246727085862261</v>
      </c>
      <c r="V22" s="4">
        <f t="shared" si="23"/>
        <v>2.8994214316271916E-3</v>
      </c>
      <c r="W22" s="4">
        <f t="shared" si="23"/>
        <v>6.4694836837676491E-4</v>
      </c>
    </row>
    <row r="23" spans="1:23">
      <c r="A23" t="s">
        <v>20</v>
      </c>
      <c r="B23">
        <v>40</v>
      </c>
      <c r="C23" s="1">
        <f t="shared" si="20"/>
        <v>1.1674700760581087</v>
      </c>
      <c r="D23" s="2"/>
      <c r="E23" s="2"/>
      <c r="F23" s="2"/>
      <c r="G23" s="2"/>
      <c r="H23" s="2">
        <f t="shared" si="21"/>
        <v>0.66705079639829201</v>
      </c>
      <c r="I23" s="2">
        <f t="shared" si="16"/>
        <v>0.3149507254777999</v>
      </c>
      <c r="J23" s="2">
        <f t="shared" si="17"/>
        <v>1.2224182959332551E-2</v>
      </c>
      <c r="K23" s="2">
        <f t="shared" si="18"/>
        <v>5.7742951645753738E-3</v>
      </c>
      <c r="M23" t="s">
        <v>20</v>
      </c>
      <c r="N23">
        <v>40</v>
      </c>
      <c r="O23">
        <v>3.9002024822506001</v>
      </c>
      <c r="P23" s="4">
        <f t="shared" ref="P23:W23" si="24">P9*40</f>
        <v>9.8372478686642388</v>
      </c>
      <c r="Q23" s="4">
        <f t="shared" si="24"/>
        <v>8.6806896979107115</v>
      </c>
      <c r="R23" s="4">
        <f t="shared" si="24"/>
        <v>5.0510744538764927</v>
      </c>
      <c r="S23" s="4">
        <f t="shared" si="24"/>
        <v>4.4575575602701818</v>
      </c>
      <c r="T23" s="4">
        <f t="shared" si="24"/>
        <v>26.68203185593168</v>
      </c>
      <c r="U23" s="4">
        <f t="shared" si="24"/>
        <v>12.598029019111996</v>
      </c>
      <c r="V23" s="4">
        <f t="shared" si="24"/>
        <v>0.48896731837330204</v>
      </c>
      <c r="W23" s="4">
        <f t="shared" si="24"/>
        <v>0.23097180658301494</v>
      </c>
    </row>
    <row r="25" spans="1:23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24</v>
      </c>
    </row>
    <row r="26" spans="1:23">
      <c r="A26" t="s">
        <v>6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H26" t="s">
        <v>13</v>
      </c>
      <c r="I26" t="s">
        <v>14</v>
      </c>
      <c r="J26" t="s">
        <v>15</v>
      </c>
      <c r="M26" t="s">
        <v>6</v>
      </c>
      <c r="N26" t="s">
        <v>7</v>
      </c>
      <c r="O26" t="s">
        <v>8</v>
      </c>
      <c r="P26" t="s">
        <v>9</v>
      </c>
      <c r="Q26" t="s">
        <v>10</v>
      </c>
      <c r="R26" t="s">
        <v>11</v>
      </c>
      <c r="T26" t="s">
        <v>13</v>
      </c>
      <c r="U26" t="s">
        <v>14</v>
      </c>
      <c r="V26" t="s">
        <v>15</v>
      </c>
    </row>
    <row r="27" spans="1:23">
      <c r="A27" t="s">
        <v>17</v>
      </c>
      <c r="B27">
        <v>5</v>
      </c>
      <c r="C27" s="1">
        <f>EXP(-B$2/$B27)+EXP(-C$2/$B27)+EXP(-D$2/$B27)+EXP(-6*B$2/$B27)+EXP(-6*C$2/$B27)+EXP(-6*D$2/$B27)</f>
        <v>1.1189819764296105</v>
      </c>
      <c r="D27" s="2">
        <f>EXP(-B$2/$B27)/$C27</f>
        <v>0.64029944941394479</v>
      </c>
      <c r="E27" s="2">
        <f t="shared" ref="E27:E30" si="25">EXP(-C$2/$B27)/$C27</f>
        <v>0.23541171422166657</v>
      </c>
      <c r="F27" s="2">
        <f t="shared" ref="F27:F30" si="26">EXP(-D$2/$B27)/$C27</f>
        <v>3.0936015323402687E-3</v>
      </c>
      <c r="G27" s="2"/>
      <c r="H27" s="2">
        <f>EXP(-6*B$2/$B27)/$C27</f>
        <v>0.12089663890775557</v>
      </c>
      <c r="I27" s="2">
        <f t="shared" ref="I27:I30" si="27">EXP(-6*C$2/$B27)/$C27</f>
        <v>2.9859592429123504E-4</v>
      </c>
      <c r="J27" s="2">
        <f t="shared" ref="J27:J30" si="28">EXP(-6*D$2/$B27)/$C27</f>
        <v>1.5378065340482035E-15</v>
      </c>
      <c r="K27" s="2"/>
      <c r="M27" t="s">
        <v>17</v>
      </c>
      <c r="N27">
        <v>5</v>
      </c>
      <c r="O27" s="1">
        <v>0.9833666930233943</v>
      </c>
      <c r="P27" s="4">
        <f>40*P13</f>
        <v>29.144104574425004</v>
      </c>
      <c r="Q27" s="4">
        <f t="shared" ref="Q27:V27" si="29">40*Q13</f>
        <v>10.715085923626104</v>
      </c>
      <c r="R27" s="4">
        <f t="shared" si="29"/>
        <v>0.14080950194889028</v>
      </c>
      <c r="S27" s="4">
        <f t="shared" si="29"/>
        <v>0</v>
      </c>
      <c r="T27" s="4">
        <f t="shared" si="29"/>
        <v>0</v>
      </c>
      <c r="U27" s="4">
        <f t="shared" si="29"/>
        <v>0</v>
      </c>
      <c r="V27" s="4">
        <f t="shared" si="29"/>
        <v>0</v>
      </c>
    </row>
    <row r="28" spans="1:23">
      <c r="A28" t="s">
        <v>18</v>
      </c>
      <c r="B28">
        <v>10</v>
      </c>
      <c r="C28" s="1">
        <f t="shared" ref="C28:C30" si="30">EXP(-B$2/$B28)+EXP(-C$2/$B28)+EXP(-D$2/$B28)+EXP(-6*B$2/$B28)+EXP(-6*C$2/$B28)+EXP(-6*D$2/$B28)</f>
        <v>1.8046205565576121</v>
      </c>
      <c r="D28" s="2">
        <f t="shared" ref="D28:D30" si="31">EXP(-B$2/$B28)/$C28</f>
        <v>0.46904791493566106</v>
      </c>
      <c r="E28" s="2">
        <f t="shared" si="25"/>
        <v>0.28440660650123406</v>
      </c>
      <c r="F28" s="2">
        <f t="shared" si="26"/>
        <v>3.2603020167937397E-2</v>
      </c>
      <c r="G28" s="2"/>
      <c r="H28" s="2">
        <f t="shared" ref="H28:H30" si="32">EXP(-6*B$2/$B28)/$C28</f>
        <v>0.20381341180215259</v>
      </c>
      <c r="I28" s="2">
        <f t="shared" si="27"/>
        <v>1.0129023606321915E-2</v>
      </c>
      <c r="J28" s="2">
        <f t="shared" si="28"/>
        <v>2.2986693044956628E-8</v>
      </c>
      <c r="K28" s="2"/>
      <c r="M28" t="s">
        <v>18</v>
      </c>
      <c r="N28">
        <v>10</v>
      </c>
      <c r="O28" s="1">
        <v>1.8046205565576121</v>
      </c>
      <c r="P28" s="4">
        <f t="shared" ref="P28:V28" si="33">40*P14</f>
        <v>18.761916597426442</v>
      </c>
      <c r="Q28" s="4">
        <f t="shared" si="33"/>
        <v>11.376264260049362</v>
      </c>
      <c r="R28" s="4">
        <f t="shared" si="33"/>
        <v>1.3041208067174959</v>
      </c>
      <c r="S28" s="4">
        <f t="shared" si="33"/>
        <v>0</v>
      </c>
      <c r="T28" s="4">
        <f t="shared" si="33"/>
        <v>8.1525364720861031</v>
      </c>
      <c r="U28" s="4">
        <f t="shared" si="33"/>
        <v>0.40516094425287663</v>
      </c>
      <c r="V28" s="4">
        <f t="shared" si="33"/>
        <v>9.1946772179826519E-7</v>
      </c>
    </row>
    <row r="29" spans="1:23">
      <c r="A29" t="s">
        <v>19</v>
      </c>
      <c r="B29">
        <v>20</v>
      </c>
      <c r="C29" s="1">
        <f t="shared" si="30"/>
        <v>2.6208761747236133</v>
      </c>
      <c r="D29" s="2">
        <f t="shared" si="31"/>
        <v>0.35103874404923069</v>
      </c>
      <c r="E29" s="2">
        <f t="shared" si="25"/>
        <v>0.27334824344210551</v>
      </c>
      <c r="F29" s="2">
        <f t="shared" si="26"/>
        <v>9.2549774202464782E-2</v>
      </c>
      <c r="G29" s="2"/>
      <c r="H29" s="2">
        <f t="shared" si="32"/>
        <v>0.23139971873839868</v>
      </c>
      <c r="I29" s="2">
        <f t="shared" si="27"/>
        <v>5.158580817452206E-2</v>
      </c>
      <c r="J29" s="2">
        <f t="shared" si="28"/>
        <v>7.7711393278332902E-5</v>
      </c>
      <c r="K29" s="2"/>
      <c r="M29" t="s">
        <v>19</v>
      </c>
      <c r="N29">
        <v>20</v>
      </c>
      <c r="O29" s="1">
        <v>2.6208761747236133</v>
      </c>
      <c r="P29" s="4">
        <f t="shared" ref="P29:V29" si="34">40*P15</f>
        <v>14.041549761969227</v>
      </c>
      <c r="Q29" s="4">
        <f t="shared" si="34"/>
        <v>10.93392973768422</v>
      </c>
      <c r="R29" s="4">
        <f t="shared" si="34"/>
        <v>3.7019909680985914</v>
      </c>
      <c r="S29" s="4">
        <f t="shared" si="34"/>
        <v>0</v>
      </c>
      <c r="T29" s="4">
        <f t="shared" si="34"/>
        <v>9.2559887495359465</v>
      </c>
      <c r="U29" s="4">
        <f t="shared" si="34"/>
        <v>2.0634323269808825</v>
      </c>
      <c r="V29" s="4">
        <f t="shared" si="34"/>
        <v>3.1084557311333162E-3</v>
      </c>
    </row>
    <row r="30" spans="1:23">
      <c r="A30" t="s">
        <v>20</v>
      </c>
      <c r="B30">
        <v>40</v>
      </c>
      <c r="C30" s="1">
        <f t="shared" si="30"/>
        <v>3.4588267389021135</v>
      </c>
      <c r="D30" s="2">
        <f t="shared" si="31"/>
        <v>0.27731411149013691</v>
      </c>
      <c r="E30" s="2">
        <f t="shared" si="25"/>
        <v>0.24471049045799517</v>
      </c>
      <c r="F30" s="2">
        <f t="shared" si="26"/>
        <v>0.14239086408600257</v>
      </c>
      <c r="G30" s="2"/>
      <c r="H30" s="2">
        <f t="shared" si="32"/>
        <v>0.22515202488949398</v>
      </c>
      <c r="I30" s="2">
        <f t="shared" si="27"/>
        <v>0.10630643717783793</v>
      </c>
      <c r="J30" s="2">
        <f t="shared" si="28"/>
        <v>4.1260718985334805E-3</v>
      </c>
      <c r="K30" s="2"/>
      <c r="M30" t="s">
        <v>20</v>
      </c>
      <c r="N30">
        <v>40</v>
      </c>
      <c r="O30" s="1">
        <v>1.1607287592431399</v>
      </c>
      <c r="P30" s="4">
        <f t="shared" ref="P30:V30" si="35">40*P16</f>
        <v>0</v>
      </c>
      <c r="Q30" s="4">
        <f t="shared" si="35"/>
        <v>0</v>
      </c>
      <c r="R30" s="4">
        <f t="shared" si="35"/>
        <v>0</v>
      </c>
      <c r="S30" s="4">
        <f t="shared" si="35"/>
        <v>0</v>
      </c>
      <c r="T30" s="4">
        <f t="shared" si="35"/>
        <v>26.836996595605413</v>
      </c>
      <c r="U30" s="4">
        <f t="shared" si="35"/>
        <v>12.671196246326543</v>
      </c>
      <c r="V30" s="4">
        <f t="shared" si="35"/>
        <v>0.49180715806803788</v>
      </c>
    </row>
    <row r="32" spans="1:23">
      <c r="A32" t="s">
        <v>25</v>
      </c>
    </row>
    <row r="33" spans="1:11">
      <c r="A33" t="s">
        <v>6</v>
      </c>
      <c r="B33" t="s">
        <v>7</v>
      </c>
      <c r="C33" t="s">
        <v>8</v>
      </c>
      <c r="D33" t="s">
        <v>9</v>
      </c>
      <c r="E33" t="s">
        <v>10</v>
      </c>
      <c r="F33" t="s">
        <v>11</v>
      </c>
    </row>
    <row r="34" spans="1:11">
      <c r="A34" t="s">
        <v>17</v>
      </c>
      <c r="B34">
        <v>5</v>
      </c>
      <c r="C34" s="1">
        <f>EXP(-B$2/$B34)+EXP(-C$2/$B34)+EXP(-D$2/$B34)</f>
        <v>0.9833666930233943</v>
      </c>
      <c r="D34" s="2">
        <f>EXP(-B$2/$B34)/$C34</f>
        <v>0.72860261436062512</v>
      </c>
      <c r="E34" s="2">
        <f t="shared" ref="E34:E37" si="36">EXP(-C$2/$B34)/$C34</f>
        <v>0.26787714809065261</v>
      </c>
      <c r="F34" s="2">
        <f t="shared" ref="F34:F37" si="37">EXP(-D$2/$B34)/$C34</f>
        <v>3.5202375487222571E-3</v>
      </c>
      <c r="G34" s="2"/>
      <c r="H34" s="2"/>
      <c r="I34" s="2"/>
      <c r="J34" s="2"/>
      <c r="K34" s="2"/>
    </row>
    <row r="35" spans="1:11">
      <c r="A35" t="s">
        <v>18</v>
      </c>
      <c r="B35">
        <v>10</v>
      </c>
      <c r="C35" s="1">
        <f t="shared" ref="C35:C37" si="38">EXP(-B$2/$B35)+EXP(-C$2/$B35)+EXP(-D$2/$B35)</f>
        <v>1.4185355982172212</v>
      </c>
      <c r="D35" s="2">
        <f t="shared" ref="D35:D37" si="39">EXP(-B$2/$B35)/$C35</f>
        <v>0.59670938844762234</v>
      </c>
      <c r="E35" s="2">
        <f t="shared" si="36"/>
        <v>0.36181397855503455</v>
      </c>
      <c r="F35" s="2">
        <f t="shared" si="37"/>
        <v>4.1476632997343103E-2</v>
      </c>
      <c r="G35" s="2"/>
      <c r="H35" s="2"/>
      <c r="I35" s="2"/>
      <c r="J35" s="2"/>
      <c r="K35" s="2"/>
    </row>
    <row r="36" spans="1:11">
      <c r="A36" t="s">
        <v>19</v>
      </c>
      <c r="B36">
        <v>20</v>
      </c>
      <c r="C36" s="1">
        <f t="shared" si="38"/>
        <v>1.8790024775067837</v>
      </c>
      <c r="D36" s="2">
        <f t="shared" si="39"/>
        <v>0.48963697051868721</v>
      </c>
      <c r="E36" s="2">
        <f t="shared" si="36"/>
        <v>0.38127246090199901</v>
      </c>
      <c r="F36" s="2">
        <f t="shared" si="37"/>
        <v>0.12909056857931384</v>
      </c>
      <c r="G36" s="2"/>
      <c r="H36" s="2"/>
      <c r="I36" s="2"/>
      <c r="J36" s="2"/>
      <c r="K36" s="2"/>
    </row>
    <row r="37" spans="1:11">
      <c r="A37" t="s">
        <v>20</v>
      </c>
      <c r="B37">
        <v>40</v>
      </c>
      <c r="C37" s="1">
        <f t="shared" si="38"/>
        <v>2.2980979796589738</v>
      </c>
      <c r="D37" s="2">
        <f t="shared" si="39"/>
        <v>0.41738057836824916</v>
      </c>
      <c r="E37" s="2">
        <f t="shared" si="36"/>
        <v>0.36830944336479832</v>
      </c>
      <c r="F37" s="2">
        <f t="shared" si="37"/>
        <v>0.21430997826695258</v>
      </c>
      <c r="G37" s="2"/>
      <c r="H37" s="2"/>
      <c r="I37" s="2"/>
      <c r="J37" s="2"/>
      <c r="K37" s="2"/>
    </row>
    <row r="39" spans="1:11">
      <c r="A39" t="s">
        <v>26</v>
      </c>
    </row>
    <row r="40" spans="1:11">
      <c r="A40" t="s">
        <v>6</v>
      </c>
      <c r="B40" t="s">
        <v>7</v>
      </c>
      <c r="C40" t="s">
        <v>8</v>
      </c>
      <c r="H40" t="s">
        <v>13</v>
      </c>
      <c r="I40" t="s">
        <v>14</v>
      </c>
      <c r="J40" t="s">
        <v>15</v>
      </c>
    </row>
    <row r="41" spans="1:11">
      <c r="A41" t="s">
        <v>17</v>
      </c>
      <c r="B41">
        <v>5</v>
      </c>
      <c r="C41" s="1">
        <f>EXP(-6*B$2/$B41)+EXP(-6*C$2/$B41)+EXP(-6*D$2/$B41)</f>
        <v>0.13561528340621623</v>
      </c>
      <c r="D41" s="2"/>
      <c r="E41" s="2"/>
      <c r="F41" s="2"/>
      <c r="G41" s="2"/>
      <c r="H41" s="2">
        <f>EXP(-6*B$2/$B41)/$C41</f>
        <v>0.99753624039174005</v>
      </c>
      <c r="I41" s="2">
        <f t="shared" ref="I41:I44" si="40">EXP(-6*C$2/$B41)/$C41</f>
        <v>2.4637596082472016E-3</v>
      </c>
      <c r="J41" s="2">
        <f t="shared" ref="J41:J44" si="41">EXP(-6*D$2/$B41)/$C41</f>
        <v>1.26886715981803E-14</v>
      </c>
      <c r="K41" s="2"/>
    </row>
    <row r="42" spans="1:11">
      <c r="A42" t="s">
        <v>18</v>
      </c>
      <c r="B42">
        <v>10</v>
      </c>
      <c r="C42" s="1">
        <f t="shared" ref="C42:C44" si="42">EXP(-6*B$2/$B42)+EXP(-6*C$2/$B42)+EXP(-6*D$2/$B42)</f>
        <v>0.38608495834039103</v>
      </c>
      <c r="D42" s="2"/>
      <c r="E42" s="2"/>
      <c r="F42" s="2"/>
      <c r="G42" s="2"/>
      <c r="H42" s="2">
        <f t="shared" ref="H42:H44" si="43">EXP(-6*B$2/$B42)/$C42</f>
        <v>0.95265527624111968</v>
      </c>
      <c r="I42" s="2">
        <f t="shared" si="40"/>
        <v>4.734461631553686E-2</v>
      </c>
      <c r="J42" s="2">
        <f t="shared" si="41"/>
        <v>1.0744334349238199E-7</v>
      </c>
      <c r="K42" s="2"/>
    </row>
    <row r="43" spans="1:11">
      <c r="A43" t="s">
        <v>19</v>
      </c>
      <c r="B43">
        <v>20</v>
      </c>
      <c r="C43" s="1">
        <f t="shared" si="42"/>
        <v>0.74187369721682961</v>
      </c>
      <c r="D43" s="2"/>
      <c r="E43" s="2"/>
      <c r="F43" s="2"/>
      <c r="G43" s="2"/>
      <c r="H43" s="2">
        <f t="shared" si="43"/>
        <v>0.81748417817535812</v>
      </c>
      <c r="I43" s="2">
        <f t="shared" si="40"/>
        <v>0.1822412846090595</v>
      </c>
      <c r="J43" s="2">
        <f t="shared" si="41"/>
        <v>2.7453721558244116E-4</v>
      </c>
      <c r="K43" s="2"/>
    </row>
    <row r="44" spans="1:11">
      <c r="A44" t="s">
        <v>20</v>
      </c>
      <c r="B44">
        <v>40</v>
      </c>
      <c r="C44" s="1">
        <f t="shared" si="42"/>
        <v>1.1607287592431399</v>
      </c>
      <c r="D44" s="2"/>
      <c r="E44" s="2"/>
      <c r="F44" s="2"/>
      <c r="G44" s="2"/>
      <c r="H44" s="2">
        <f t="shared" si="43"/>
        <v>0.67092491489013528</v>
      </c>
      <c r="I44" s="2">
        <f t="shared" si="40"/>
        <v>0.31677990615816359</v>
      </c>
      <c r="J44" s="2">
        <f t="shared" si="41"/>
        <v>1.2295178951700948E-2</v>
      </c>
      <c r="K4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Table</vt:lpstr>
      <vt:lpstr>Calculation sheet</vt:lpstr>
    </vt:vector>
  </TitlesOfParts>
  <Company>UC Irvine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Botello-Smith</dc:creator>
  <cp:lastModifiedBy>Wesley Botello-Smith</cp:lastModifiedBy>
  <dcterms:created xsi:type="dcterms:W3CDTF">2014-04-11T17:47:58Z</dcterms:created>
  <dcterms:modified xsi:type="dcterms:W3CDTF">2014-04-12T00:57:07Z</dcterms:modified>
</cp:coreProperties>
</file>