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ip/Downloads/"/>
    </mc:Choice>
  </mc:AlternateContent>
  <xr:revisionPtr revIDLastSave="0" documentId="13_ncr:1_{D1F3CA04-FA04-8C46-998E-643C9EA4CC41}" xr6:coauthVersionLast="47" xr6:coauthVersionMax="47" xr10:uidLastSave="{00000000-0000-0000-0000-000000000000}"/>
  <bookViews>
    <workbookView xWindow="26900" yWindow="13180" windowWidth="46660" windowHeight="27520" xr2:uid="{1BCE5CAC-F4C5-0E4E-ABE8-0A4E46E2B73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9" i="1" l="1"/>
  <c r="M20" i="1" s="1"/>
  <c r="M21" i="1" s="1"/>
  <c r="M22" i="1" s="1"/>
  <c r="M18" i="1"/>
  <c r="K22" i="1"/>
  <c r="L22" i="1" s="1"/>
  <c r="K21" i="1"/>
  <c r="L21" i="1" s="1"/>
  <c r="K20" i="1"/>
  <c r="L20" i="1" s="1"/>
  <c r="K19" i="1"/>
  <c r="L19" i="1" s="1"/>
  <c r="K18" i="1"/>
  <c r="L18" i="1" s="1"/>
  <c r="I22" i="1"/>
  <c r="I21" i="1"/>
  <c r="I20" i="1"/>
  <c r="I19" i="1"/>
  <c r="I18" i="1"/>
  <c r="J18" i="1" s="1"/>
  <c r="J21" i="1"/>
  <c r="J20" i="1"/>
  <c r="I17" i="1"/>
  <c r="Q16" i="1"/>
  <c r="Q15" i="1"/>
  <c r="M16" i="1"/>
  <c r="K16" i="1"/>
  <c r="L16" i="1" s="1"/>
  <c r="K15" i="1"/>
  <c r="L15" i="1" s="1"/>
  <c r="M15" i="1"/>
  <c r="P14" i="1"/>
  <c r="O14" i="1"/>
  <c r="K14" i="1"/>
  <c r="L14" i="1" s="1"/>
  <c r="M14" i="1" s="1"/>
  <c r="K13" i="1"/>
  <c r="L13" i="1" s="1"/>
  <c r="K12" i="1"/>
  <c r="L12" i="1" s="1"/>
  <c r="M12" i="1" s="1"/>
  <c r="M13" i="1" s="1"/>
  <c r="M11" i="1"/>
  <c r="P10" i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K11" i="1" s="1"/>
  <c r="L11" i="1" s="1"/>
  <c r="I10" i="1"/>
  <c r="I9" i="1"/>
  <c r="J9" i="1" s="1"/>
  <c r="K9" i="1" s="1"/>
  <c r="L9" i="1" s="1"/>
  <c r="Q8" i="1"/>
  <c r="J22" i="1"/>
  <c r="J19" i="1"/>
  <c r="J17" i="1"/>
  <c r="K17" i="1" s="1"/>
  <c r="L17" i="1" s="1"/>
  <c r="M17" i="1" s="1"/>
  <c r="P17" i="1" s="1"/>
  <c r="J10" i="1"/>
  <c r="K10" i="1" s="1"/>
  <c r="L10" i="1" s="1"/>
  <c r="M8" i="1"/>
  <c r="K8" i="1"/>
  <c r="L8" i="1" s="1"/>
  <c r="J8" i="1"/>
  <c r="C20" i="1"/>
  <c r="P7" i="1"/>
  <c r="O7" i="1"/>
  <c r="J7" i="1"/>
  <c r="K7" i="1" s="1"/>
  <c r="L7" i="1" s="1"/>
  <c r="J6" i="1"/>
  <c r="K6" i="1" s="1"/>
  <c r="L6" i="1" s="1"/>
  <c r="J5" i="1"/>
  <c r="K5" i="1" s="1"/>
  <c r="L5" i="1" s="1"/>
  <c r="M5" i="1" s="1"/>
  <c r="M6" i="1" s="1"/>
  <c r="M7" i="1" s="1"/>
  <c r="M4" i="1"/>
  <c r="L4" i="1"/>
  <c r="K4" i="1"/>
  <c r="J4" i="1"/>
  <c r="M3" i="1"/>
  <c r="L3" i="1"/>
  <c r="K3" i="1"/>
  <c r="J3" i="1"/>
  <c r="C19" i="1"/>
  <c r="C12" i="1"/>
  <c r="I8" i="1"/>
  <c r="I7" i="1"/>
  <c r="I6" i="1"/>
  <c r="I5" i="1"/>
  <c r="I4" i="1"/>
  <c r="I3" i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3" i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E4" i="1"/>
  <c r="C8" i="1"/>
  <c r="C6" i="1"/>
  <c r="M9" i="1" l="1"/>
  <c r="M10" i="1" s="1"/>
</calcChain>
</file>

<file path=xl/sharedStrings.xml><?xml version="1.0" encoding="utf-8"?>
<sst xmlns="http://schemas.openxmlformats.org/spreadsheetml/2006/main" count="35" uniqueCount="33">
  <si>
    <t>Model of Finance</t>
  </si>
  <si>
    <t>Avg Income Starting</t>
  </si>
  <si>
    <t>Tax Rate</t>
  </si>
  <si>
    <t>Avg Rent</t>
  </si>
  <si>
    <t>Avg Rent Per year</t>
  </si>
  <si>
    <t>Avg Per Person Food Cost</t>
  </si>
  <si>
    <t>Afg Food Per year</t>
  </si>
  <si>
    <t>Avg Student Debt UW</t>
  </si>
  <si>
    <t>Year</t>
  </si>
  <si>
    <t>Y. #</t>
  </si>
  <si>
    <t>Raise per year (Y1..6)</t>
  </si>
  <si>
    <t>Gross</t>
  </si>
  <si>
    <t>Net</t>
  </si>
  <si>
    <t>Car Cost</t>
  </si>
  <si>
    <t>Car Cost Per Ye</t>
  </si>
  <si>
    <t>Other Exp</t>
  </si>
  <si>
    <t>Total Exp</t>
  </si>
  <si>
    <t>Remainder</t>
  </si>
  <si>
    <t>After Debt</t>
  </si>
  <si>
    <t>Savings</t>
  </si>
  <si>
    <t>Total</t>
  </si>
  <si>
    <t>Apt 1</t>
  </si>
  <si>
    <t>Mortgage</t>
  </si>
  <si>
    <t>Per Month</t>
  </si>
  <si>
    <t>Per Year</t>
  </si>
  <si>
    <t>Total Exp aft Apt1</t>
  </si>
  <si>
    <t>Pay Off Apt1</t>
  </si>
  <si>
    <t>Apt 2</t>
  </si>
  <si>
    <t>Pay off Apt2</t>
  </si>
  <si>
    <t>Monthly Take</t>
  </si>
  <si>
    <t>Yearly</t>
  </si>
  <si>
    <t>Yearly take</t>
  </si>
  <si>
    <t>Go Buy A House / Retire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</si>
</sst>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164" fontId="0" fillId="0" borderId="0" xfId="0" applyNumberFormat="1"/>
    <xf numFmtId="10" fontId="0" fillId="0" borderId="0" xfId="0" applyNumberFormat="1"/>
    <xf numFmtId="44" fontId="0" fillId="0" borderId="0" xfId="0" applyNumberFormat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30B98-317E-664A-B443-B183B0C8FCE3}">
  <dimension ref="A1:R26"/>
  <sheetViews>
    <sheetView tabSelected="1" zoomScale="200" zoomScaleNormal="200" workbookViewId="0">
      <selection activeCell="J22" sqref="J22"/>
    </sheetView>
  </sheetViews>
  <sheetFormatPr baseColWidth="10" defaultRowHeight="16" x14ac:dyDescent="0.2"/>
  <cols>
    <col min="3" max="3" width="11.6640625" bestFit="1" customWidth="1"/>
    <col min="5" max="5" width="5.1640625" bestFit="1" customWidth="1"/>
    <col min="6" max="6" width="4.1640625" bestFit="1" customWidth="1"/>
    <col min="7" max="7" width="3.1640625" customWidth="1"/>
    <col min="8" max="12" width="11.6640625" bestFit="1" customWidth="1"/>
    <col min="13" max="13" width="13.1640625" bestFit="1" customWidth="1"/>
    <col min="14" max="14" width="5.5" bestFit="1" customWidth="1"/>
    <col min="15" max="15" width="13" bestFit="1" customWidth="1"/>
    <col min="16" max="16" width="11.6640625" bestFit="1" customWidth="1"/>
  </cols>
  <sheetData>
    <row r="1" spans="1:18" x14ac:dyDescent="0.2">
      <c r="A1" t="s">
        <v>0</v>
      </c>
    </row>
    <row r="2" spans="1:18" x14ac:dyDescent="0.2">
      <c r="E2" t="s">
        <v>8</v>
      </c>
      <c r="F2" t="s">
        <v>9</v>
      </c>
      <c r="H2" t="s">
        <v>11</v>
      </c>
      <c r="I2" t="s">
        <v>12</v>
      </c>
      <c r="J2" t="s">
        <v>17</v>
      </c>
      <c r="K2" t="s">
        <v>18</v>
      </c>
      <c r="L2" t="s">
        <v>19</v>
      </c>
      <c r="M2" t="s">
        <v>20</v>
      </c>
    </row>
    <row r="3" spans="1:18" x14ac:dyDescent="0.2">
      <c r="A3" t="s">
        <v>1</v>
      </c>
      <c r="C3" s="2">
        <v>86221</v>
      </c>
      <c r="E3">
        <v>2022</v>
      </c>
      <c r="F3">
        <v>1</v>
      </c>
      <c r="H3" s="2">
        <f>(C3)</f>
        <v>86221</v>
      </c>
      <c r="I3" s="2">
        <f>(H3-($C$4*H3))</f>
        <v>68976.800000000003</v>
      </c>
      <c r="J3" s="2">
        <f>(I3-$C$19)</f>
        <v>39984.800000000003</v>
      </c>
      <c r="K3" s="2">
        <f>(J3-C9)</f>
        <v>17184.800000000003</v>
      </c>
      <c r="L3" s="2">
        <f>(K3)</f>
        <v>17184.800000000003</v>
      </c>
      <c r="M3" s="2">
        <f>(L3)</f>
        <v>17184.800000000003</v>
      </c>
    </row>
    <row r="4" spans="1:18" x14ac:dyDescent="0.2">
      <c r="A4" t="s">
        <v>2</v>
      </c>
      <c r="C4" s="1">
        <v>0.2</v>
      </c>
      <c r="E4">
        <f>(E3+1)</f>
        <v>2023</v>
      </c>
      <c r="F4">
        <f t="shared" ref="F4:F22" si="0">(F3+1)</f>
        <v>2</v>
      </c>
      <c r="H4" s="2">
        <f>(H3+($C$10*H3))</f>
        <v>92084.028000000006</v>
      </c>
      <c r="I4" s="2">
        <f t="shared" ref="I4:I22" si="1">(H4-($C$4*H4))</f>
        <v>73667.222399999999</v>
      </c>
      <c r="J4" s="2">
        <f>(I4-$C$19)</f>
        <v>44675.222399999999</v>
      </c>
      <c r="K4" s="2">
        <f>(J4)</f>
        <v>44675.222399999999</v>
      </c>
      <c r="L4" s="2">
        <f>(K4)</f>
        <v>44675.222399999999</v>
      </c>
      <c r="M4" s="2">
        <f>(M3+L4)</f>
        <v>61860.022400000002</v>
      </c>
    </row>
    <row r="5" spans="1:18" x14ac:dyDescent="0.2">
      <c r="A5" t="s">
        <v>3</v>
      </c>
      <c r="C5" s="5">
        <v>1560</v>
      </c>
      <c r="E5">
        <f t="shared" ref="E5:E22" si="2">(E4+1)</f>
        <v>2024</v>
      </c>
      <c r="F5">
        <f t="shared" si="0"/>
        <v>3</v>
      </c>
      <c r="H5" s="2">
        <f t="shared" ref="H5:H8" si="3">(H4+($C$10*H4))</f>
        <v>98345.74190400001</v>
      </c>
      <c r="I5" s="2">
        <f t="shared" si="1"/>
        <v>78676.593523200005</v>
      </c>
      <c r="J5" s="2">
        <f t="shared" ref="J5:J8" si="4">(I5-$C$19)</f>
        <v>49684.593523200005</v>
      </c>
      <c r="K5" s="2">
        <f t="shared" ref="K5:L5" si="5">(J5)</f>
        <v>49684.593523200005</v>
      </c>
      <c r="L5" s="2">
        <f t="shared" si="5"/>
        <v>49684.593523200005</v>
      </c>
      <c r="M5" s="2">
        <f t="shared" ref="M5:M7" si="6">(M4+L5)</f>
        <v>111544.61592320001</v>
      </c>
    </row>
    <row r="6" spans="1:18" x14ac:dyDescent="0.2">
      <c r="A6" t="s">
        <v>4</v>
      </c>
      <c r="C6" s="2">
        <f>(12*C5)</f>
        <v>18720</v>
      </c>
      <c r="E6">
        <f t="shared" si="2"/>
        <v>2025</v>
      </c>
      <c r="F6">
        <f t="shared" si="0"/>
        <v>4</v>
      </c>
      <c r="H6" s="2">
        <f t="shared" si="3"/>
        <v>105033.25235347201</v>
      </c>
      <c r="I6" s="2">
        <f t="shared" si="1"/>
        <v>84026.601882777613</v>
      </c>
      <c r="J6" s="2">
        <f t="shared" si="4"/>
        <v>55034.601882777613</v>
      </c>
      <c r="K6" s="2">
        <f t="shared" ref="K6:L6" si="7">(J6)</f>
        <v>55034.601882777613</v>
      </c>
      <c r="L6" s="2">
        <f t="shared" si="7"/>
        <v>55034.601882777613</v>
      </c>
      <c r="M6" s="2">
        <f t="shared" si="6"/>
        <v>166579.21780597762</v>
      </c>
      <c r="P6" t="s">
        <v>22</v>
      </c>
      <c r="Q6" t="s">
        <v>23</v>
      </c>
      <c r="R6" t="s">
        <v>24</v>
      </c>
    </row>
    <row r="7" spans="1:18" x14ac:dyDescent="0.2">
      <c r="A7" t="s">
        <v>5</v>
      </c>
      <c r="C7" s="2">
        <v>356</v>
      </c>
      <c r="E7">
        <f t="shared" si="2"/>
        <v>2026</v>
      </c>
      <c r="F7">
        <f t="shared" si="0"/>
        <v>5</v>
      </c>
      <c r="H7" s="2">
        <f t="shared" si="3"/>
        <v>112175.51351350811</v>
      </c>
      <c r="I7" s="2">
        <f t="shared" si="1"/>
        <v>89740.410810806483</v>
      </c>
      <c r="J7" s="2">
        <f t="shared" si="4"/>
        <v>60748.410810806483</v>
      </c>
      <c r="K7" s="2">
        <f t="shared" ref="K7:N9" si="8">(J7)</f>
        <v>60748.410810806483</v>
      </c>
      <c r="L7" s="2">
        <f t="shared" si="8"/>
        <v>60748.410810806483</v>
      </c>
      <c r="M7" s="2">
        <f t="shared" si="6"/>
        <v>227327.62861678412</v>
      </c>
      <c r="N7" t="s">
        <v>21</v>
      </c>
      <c r="O7" s="4">
        <f>(C25)</f>
        <v>500000</v>
      </c>
      <c r="P7" s="2">
        <f>(O7-M7)</f>
        <v>272672.37138321588</v>
      </c>
      <c r="Q7" s="5">
        <v>1420</v>
      </c>
    </row>
    <row r="8" spans="1:18" x14ac:dyDescent="0.2">
      <c r="A8" t="s">
        <v>6</v>
      </c>
      <c r="C8" s="2">
        <f>(12*C7)</f>
        <v>4272</v>
      </c>
      <c r="E8">
        <f t="shared" si="2"/>
        <v>2027</v>
      </c>
      <c r="F8">
        <f t="shared" si="0"/>
        <v>6</v>
      </c>
      <c r="H8" s="2">
        <f t="shared" si="3"/>
        <v>119803.44843242667</v>
      </c>
      <c r="I8" s="2">
        <f t="shared" si="1"/>
        <v>95842.758745941333</v>
      </c>
      <c r="J8" s="2">
        <f>(I8-$C$20)</f>
        <v>84150.758745941333</v>
      </c>
      <c r="K8" s="2">
        <f t="shared" si="8"/>
        <v>84150.758745941333</v>
      </c>
      <c r="L8" s="2">
        <f t="shared" si="8"/>
        <v>84150.758745941333</v>
      </c>
      <c r="M8" s="2">
        <f>(0+L8)</f>
        <v>84150.758745941333</v>
      </c>
      <c r="Q8" s="2">
        <f>(12*C5)</f>
        <v>18720</v>
      </c>
      <c r="R8" t="s">
        <v>31</v>
      </c>
    </row>
    <row r="9" spans="1:18" x14ac:dyDescent="0.2">
      <c r="A9" t="s">
        <v>7</v>
      </c>
      <c r="C9" s="2">
        <v>22800</v>
      </c>
      <c r="E9">
        <f t="shared" si="2"/>
        <v>2028</v>
      </c>
      <c r="F9">
        <f t="shared" si="0"/>
        <v>7</v>
      </c>
      <c r="H9" s="2">
        <f>(H8)</f>
        <v>119803.44843242667</v>
      </c>
      <c r="I9" s="2">
        <f>(H9-($C$4*H9)+($C$25/27.5)+$Q$8)</f>
        <v>132744.57692775951</v>
      </c>
      <c r="J9" s="2">
        <f t="shared" ref="J9:J22" si="9">(I9-$C$20)</f>
        <v>121052.57692775951</v>
      </c>
      <c r="K9" s="2">
        <f t="shared" si="8"/>
        <v>121052.57692775951</v>
      </c>
      <c r="L9" s="2">
        <f t="shared" si="8"/>
        <v>121052.57692775951</v>
      </c>
      <c r="M9" s="2">
        <f t="shared" ref="M8:M9" si="10">(M8+L9)</f>
        <v>205203.33567370084</v>
      </c>
      <c r="N9" s="2"/>
      <c r="O9" s="2"/>
    </row>
    <row r="10" spans="1:18" x14ac:dyDescent="0.2">
      <c r="A10" t="s">
        <v>10</v>
      </c>
      <c r="C10" s="3">
        <v>6.8000000000000005E-2</v>
      </c>
      <c r="E10">
        <f t="shared" si="2"/>
        <v>2029</v>
      </c>
      <c r="F10">
        <f t="shared" si="0"/>
        <v>8</v>
      </c>
      <c r="H10" s="2">
        <f t="shared" ref="H10:H22" si="11">(H9)</f>
        <v>119803.44843242667</v>
      </c>
      <c r="I10" s="2">
        <f t="shared" ref="I10:I22" si="12">(H10-($C$4*H10)+($C$25/27.5)+$Q$8)</f>
        <v>132744.57692775951</v>
      </c>
      <c r="J10" s="2">
        <f t="shared" si="9"/>
        <v>121052.57692775951</v>
      </c>
      <c r="K10" s="2">
        <f t="shared" ref="K10:M10" si="13">(J10)</f>
        <v>121052.57692775951</v>
      </c>
      <c r="L10" s="2">
        <f t="shared" si="13"/>
        <v>121052.57692775951</v>
      </c>
      <c r="M10" s="2">
        <f t="shared" ref="M10:M11" si="14">(M9+L10)</f>
        <v>326255.91260146035</v>
      </c>
      <c r="N10" t="s">
        <v>26</v>
      </c>
      <c r="P10" s="2">
        <f>(M10-P7)</f>
        <v>53583.541218244471</v>
      </c>
    </row>
    <row r="11" spans="1:18" x14ac:dyDescent="0.2">
      <c r="A11" t="s">
        <v>13</v>
      </c>
      <c r="C11" s="2">
        <v>200</v>
      </c>
      <c r="E11">
        <f t="shared" si="2"/>
        <v>2030</v>
      </c>
      <c r="F11">
        <f t="shared" si="0"/>
        <v>9</v>
      </c>
      <c r="H11" s="2">
        <f t="shared" si="11"/>
        <v>119803.44843242667</v>
      </c>
      <c r="I11" s="2">
        <f t="shared" si="12"/>
        <v>132744.57692775951</v>
      </c>
      <c r="J11" s="2">
        <f t="shared" si="9"/>
        <v>121052.57692775951</v>
      </c>
      <c r="K11" s="2">
        <f t="shared" ref="K11:M11" si="15">(J11)</f>
        <v>121052.57692775951</v>
      </c>
      <c r="L11" s="2">
        <f t="shared" si="15"/>
        <v>121052.57692775951</v>
      </c>
      <c r="M11" s="2">
        <f>(P10)</f>
        <v>53583.541218244471</v>
      </c>
    </row>
    <row r="12" spans="1:18" x14ac:dyDescent="0.2">
      <c r="A12" t="s">
        <v>14</v>
      </c>
      <c r="C12" s="2">
        <f>(12*C11)</f>
        <v>2400</v>
      </c>
      <c r="E12">
        <f t="shared" si="2"/>
        <v>2031</v>
      </c>
      <c r="F12">
        <f t="shared" si="0"/>
        <v>10</v>
      </c>
      <c r="H12" s="2">
        <f t="shared" si="11"/>
        <v>119803.44843242667</v>
      </c>
      <c r="I12" s="2">
        <f t="shared" si="12"/>
        <v>132744.57692775951</v>
      </c>
      <c r="J12" s="2">
        <f t="shared" si="9"/>
        <v>121052.57692775951</v>
      </c>
      <c r="K12" s="2">
        <f t="shared" ref="K12:M12" si="16">(J12)</f>
        <v>121052.57692775951</v>
      </c>
      <c r="L12" s="2">
        <f t="shared" si="16"/>
        <v>121052.57692775951</v>
      </c>
      <c r="M12" s="2">
        <f t="shared" ref="M12:M22" si="17">(M11+L12)</f>
        <v>174636.11814600398</v>
      </c>
    </row>
    <row r="13" spans="1:18" x14ac:dyDescent="0.2">
      <c r="A13" t="s">
        <v>15</v>
      </c>
      <c r="C13" s="2">
        <v>6000</v>
      </c>
      <c r="E13">
        <f t="shared" si="2"/>
        <v>2032</v>
      </c>
      <c r="F13">
        <f t="shared" si="0"/>
        <v>11</v>
      </c>
      <c r="H13" s="2">
        <f t="shared" si="11"/>
        <v>119803.44843242667</v>
      </c>
      <c r="I13" s="2">
        <f t="shared" si="12"/>
        <v>132744.57692775951</v>
      </c>
      <c r="J13" s="2">
        <f t="shared" si="9"/>
        <v>121052.57692775951</v>
      </c>
      <c r="K13" s="2">
        <f t="shared" ref="K13:M14" si="18">(J13)</f>
        <v>121052.57692775951</v>
      </c>
      <c r="L13" s="2">
        <f t="shared" si="18"/>
        <v>121052.57692775951</v>
      </c>
      <c r="M13" s="2">
        <f t="shared" si="17"/>
        <v>295688.69507376349</v>
      </c>
    </row>
    <row r="14" spans="1:18" x14ac:dyDescent="0.2">
      <c r="E14">
        <f t="shared" si="2"/>
        <v>2033</v>
      </c>
      <c r="F14">
        <f t="shared" si="0"/>
        <v>12</v>
      </c>
      <c r="H14" s="2">
        <f t="shared" si="11"/>
        <v>119803.44843242667</v>
      </c>
      <c r="I14" s="2">
        <f t="shared" si="12"/>
        <v>132744.57692775951</v>
      </c>
      <c r="J14" s="2">
        <f t="shared" si="9"/>
        <v>121052.57692775951</v>
      </c>
      <c r="K14" s="2">
        <f t="shared" si="18"/>
        <v>121052.57692775951</v>
      </c>
      <c r="L14" s="2">
        <f t="shared" si="18"/>
        <v>121052.57692775951</v>
      </c>
      <c r="M14" s="2">
        <f t="shared" si="17"/>
        <v>416741.272001523</v>
      </c>
      <c r="N14" t="s">
        <v>27</v>
      </c>
      <c r="O14" s="2">
        <f>(C26)</f>
        <v>750000</v>
      </c>
      <c r="P14" s="2">
        <f>(O14-M14)</f>
        <v>333258.727998477</v>
      </c>
      <c r="Q14" s="2">
        <v>2122</v>
      </c>
    </row>
    <row r="15" spans="1:18" x14ac:dyDescent="0.2">
      <c r="E15">
        <f t="shared" si="2"/>
        <v>2034</v>
      </c>
      <c r="F15">
        <f t="shared" si="0"/>
        <v>13</v>
      </c>
      <c r="H15" s="2">
        <f t="shared" si="11"/>
        <v>119803.44843242667</v>
      </c>
      <c r="I15" s="2">
        <f t="shared" si="12"/>
        <v>132744.57692775951</v>
      </c>
      <c r="J15" s="2">
        <f t="shared" si="9"/>
        <v>121052.57692775951</v>
      </c>
      <c r="K15" s="2">
        <f t="shared" ref="K15:L15" si="19">(J15)</f>
        <v>121052.57692775951</v>
      </c>
      <c r="L15" s="2">
        <f t="shared" si="19"/>
        <v>121052.57692775951</v>
      </c>
      <c r="M15" s="2">
        <f>(J15)</f>
        <v>121052.57692775951</v>
      </c>
      <c r="Q15" s="2">
        <f>(3*C5)</f>
        <v>4680</v>
      </c>
      <c r="R15" t="s">
        <v>29</v>
      </c>
    </row>
    <row r="16" spans="1:18" x14ac:dyDescent="0.2">
      <c r="E16">
        <f t="shared" si="2"/>
        <v>2035</v>
      </c>
      <c r="F16">
        <f t="shared" si="0"/>
        <v>14</v>
      </c>
      <c r="H16" s="2">
        <f t="shared" si="11"/>
        <v>119803.44843242667</v>
      </c>
      <c r="I16" s="2">
        <f t="shared" si="12"/>
        <v>132744.57692775951</v>
      </c>
      <c r="J16" s="2">
        <f t="shared" si="9"/>
        <v>121052.57692775951</v>
      </c>
      <c r="K16" s="2">
        <f t="shared" ref="K16:L16" si="20">(J16)</f>
        <v>121052.57692775951</v>
      </c>
      <c r="L16" s="2">
        <f t="shared" si="20"/>
        <v>121052.57692775951</v>
      </c>
      <c r="M16" s="2">
        <f t="shared" si="17"/>
        <v>242105.15385551902</v>
      </c>
      <c r="Q16" s="2">
        <f>(12*Q15)</f>
        <v>56160</v>
      </c>
      <c r="R16" t="s">
        <v>30</v>
      </c>
    </row>
    <row r="17" spans="1:16" x14ac:dyDescent="0.2">
      <c r="E17">
        <f t="shared" si="2"/>
        <v>2036</v>
      </c>
      <c r="F17">
        <f t="shared" si="0"/>
        <v>15</v>
      </c>
      <c r="H17" s="2">
        <f t="shared" si="11"/>
        <v>119803.44843242667</v>
      </c>
      <c r="I17" s="2">
        <f>(H17-($C$4*H17)+($C$25/27.5)+$Q$8+Q$16)</f>
        <v>188904.57692775951</v>
      </c>
      <c r="J17" s="2">
        <f t="shared" si="9"/>
        <v>177212.57692775951</v>
      </c>
      <c r="K17" s="2">
        <f t="shared" ref="K17:L17" si="21">(J17)</f>
        <v>177212.57692775951</v>
      </c>
      <c r="L17" s="2">
        <f t="shared" si="21"/>
        <v>177212.57692775951</v>
      </c>
      <c r="M17" s="2">
        <f t="shared" si="17"/>
        <v>419317.73078327853</v>
      </c>
      <c r="N17" t="s">
        <v>28</v>
      </c>
      <c r="P17" s="2">
        <f>(M17-P14)</f>
        <v>86059.002784801531</v>
      </c>
    </row>
    <row r="18" spans="1:16" x14ac:dyDescent="0.2">
      <c r="E18">
        <f t="shared" si="2"/>
        <v>2037</v>
      </c>
      <c r="F18">
        <f t="shared" si="0"/>
        <v>16</v>
      </c>
      <c r="H18" s="2">
        <f t="shared" si="11"/>
        <v>119803.44843242667</v>
      </c>
      <c r="I18" s="2">
        <f>(H18-($C$4*H18)+(($C$25+C$26)/27.5)+$Q$8+Q$16)</f>
        <v>216177.3042004868</v>
      </c>
      <c r="J18" s="2">
        <f t="shared" si="9"/>
        <v>204485.3042004868</v>
      </c>
      <c r="K18" s="2">
        <f t="shared" ref="K18:L18" si="22">(J18)</f>
        <v>204485.3042004868</v>
      </c>
      <c r="L18" s="2">
        <f t="shared" si="22"/>
        <v>204485.3042004868</v>
      </c>
      <c r="M18" s="2">
        <f>(P17+L18)</f>
        <v>290544.30698528833</v>
      </c>
    </row>
    <row r="19" spans="1:16" x14ac:dyDescent="0.2">
      <c r="A19" t="s">
        <v>16</v>
      </c>
      <c r="C19" s="2">
        <f>(C13+C8+C6)</f>
        <v>28992</v>
      </c>
      <c r="E19">
        <f t="shared" si="2"/>
        <v>2038</v>
      </c>
      <c r="F19">
        <f t="shared" si="0"/>
        <v>17</v>
      </c>
      <c r="H19" s="2">
        <f t="shared" si="11"/>
        <v>119803.44843242667</v>
      </c>
      <c r="I19" s="2">
        <f t="shared" ref="I19:I22" si="23">(H19-($C$4*H19)+(($C$25+C$26)/27.5)+$Q$8+Q$16)</f>
        <v>216177.3042004868</v>
      </c>
      <c r="J19" s="2">
        <f t="shared" si="9"/>
        <v>204485.3042004868</v>
      </c>
      <c r="K19" s="2">
        <f t="shared" ref="K19:L19" si="24">(J19)</f>
        <v>204485.3042004868</v>
      </c>
      <c r="L19" s="2">
        <f t="shared" si="24"/>
        <v>204485.3042004868</v>
      </c>
      <c r="M19" s="2">
        <f t="shared" si="17"/>
        <v>495029.61118577514</v>
      </c>
    </row>
    <row r="20" spans="1:16" x14ac:dyDescent="0.2">
      <c r="A20" t="s">
        <v>25</v>
      </c>
      <c r="C20" s="2">
        <f>(C13+C8+Q7)</f>
        <v>11692</v>
      </c>
      <c r="E20">
        <f t="shared" si="2"/>
        <v>2039</v>
      </c>
      <c r="F20">
        <f t="shared" si="0"/>
        <v>18</v>
      </c>
      <c r="H20" s="2">
        <f t="shared" si="11"/>
        <v>119803.44843242667</v>
      </c>
      <c r="I20" s="2">
        <f t="shared" si="23"/>
        <v>216177.3042004868</v>
      </c>
      <c r="J20" s="2">
        <f t="shared" si="9"/>
        <v>204485.3042004868</v>
      </c>
      <c r="K20" s="2">
        <f t="shared" ref="K20:L20" si="25">(J20)</f>
        <v>204485.3042004868</v>
      </c>
      <c r="L20" s="2">
        <f t="shared" si="25"/>
        <v>204485.3042004868</v>
      </c>
      <c r="M20" s="2">
        <f t="shared" si="17"/>
        <v>699514.91538626188</v>
      </c>
    </row>
    <row r="21" spans="1:16" x14ac:dyDescent="0.2">
      <c r="E21">
        <f t="shared" si="2"/>
        <v>2040</v>
      </c>
      <c r="F21">
        <f t="shared" si="0"/>
        <v>19</v>
      </c>
      <c r="H21" s="2">
        <f t="shared" si="11"/>
        <v>119803.44843242667</v>
      </c>
      <c r="I21" s="2">
        <f t="shared" si="23"/>
        <v>216177.3042004868</v>
      </c>
      <c r="J21" s="2">
        <f t="shared" si="9"/>
        <v>204485.3042004868</v>
      </c>
      <c r="K21" s="2">
        <f t="shared" ref="K21:L21" si="26">(J21)</f>
        <v>204485.3042004868</v>
      </c>
      <c r="L21" s="2">
        <f t="shared" si="26"/>
        <v>204485.3042004868</v>
      </c>
      <c r="M21" s="2">
        <f t="shared" si="17"/>
        <v>904000.21958674863</v>
      </c>
    </row>
    <row r="22" spans="1:16" x14ac:dyDescent="0.2">
      <c r="E22">
        <f t="shared" si="2"/>
        <v>2041</v>
      </c>
      <c r="F22">
        <f t="shared" si="0"/>
        <v>20</v>
      </c>
      <c r="H22" s="2">
        <f t="shared" si="11"/>
        <v>119803.44843242667</v>
      </c>
      <c r="I22" s="2">
        <f t="shared" si="23"/>
        <v>216177.3042004868</v>
      </c>
      <c r="J22" s="2">
        <f t="shared" si="9"/>
        <v>204485.3042004868</v>
      </c>
      <c r="K22" s="2">
        <f t="shared" ref="K22:L22" si="27">(J22)</f>
        <v>204485.3042004868</v>
      </c>
      <c r="L22" s="2">
        <f t="shared" si="27"/>
        <v>204485.3042004868</v>
      </c>
      <c r="M22" s="2">
        <f t="shared" si="17"/>
        <v>1108485.5237872354</v>
      </c>
      <c r="N22" t="s">
        <v>32</v>
      </c>
    </row>
    <row r="25" spans="1:16" x14ac:dyDescent="0.2">
      <c r="A25" t="s">
        <v>21</v>
      </c>
      <c r="C25" s="2">
        <v>500000</v>
      </c>
    </row>
    <row r="26" spans="1:16" x14ac:dyDescent="0.2">
      <c r="A26" t="s">
        <v>27</v>
      </c>
      <c r="C26" s="2">
        <v>750000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Schlump</dc:creator>
  <cp:lastModifiedBy>Philip Schlump</cp:lastModifiedBy>
  <dcterms:created xsi:type="dcterms:W3CDTF">2022-01-26T15:42:26Z</dcterms:created>
  <dcterms:modified xsi:type="dcterms:W3CDTF">2022-01-26T16:29:00Z</dcterms:modified>
</cp:coreProperties>
</file>