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nimanimu/Desktop/금융공학/UFEA/37기/자료/"/>
    </mc:Choice>
  </mc:AlternateContent>
  <xr:revisionPtr revIDLastSave="0" documentId="13_ncr:1_{AAA7A2C9-95AC-BB40-A807-762BCECFC14F}" xr6:coauthVersionLast="47" xr6:coauthVersionMax="47" xr10:uidLastSave="{00000000-0000-0000-0000-000000000000}"/>
  <bookViews>
    <workbookView xWindow="700" yWindow="1820" windowWidth="31560" windowHeight="20700" xr2:uid="{D09FB562-C371-DD44-A474-8C3DFCC27FE7}"/>
  </bookViews>
  <sheets>
    <sheet name="253. Derman (2)" sheetId="3" r:id="rId1"/>
    <sheet name="Constant Vol" sheetId="1" r:id="rId2"/>
  </sheets>
  <definedNames>
    <definedName name="Constantprice">'Constant Vol'!$B$11</definedName>
    <definedName name="Localprice">'253. Derman (2)'!$B$11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B14" i="1"/>
  <c r="K23" i="1" s="1"/>
  <c r="T47" i="3"/>
  <c r="U47" i="3" s="1"/>
  <c r="V47" i="3" s="1"/>
  <c r="L47" i="3"/>
  <c r="K47" i="3"/>
  <c r="J47" i="3"/>
  <c r="I47" i="3"/>
  <c r="H47" i="3"/>
  <c r="G47" i="3"/>
  <c r="F47" i="3"/>
  <c r="E47" i="3"/>
  <c r="U46" i="3"/>
  <c r="V46" i="3" s="1"/>
  <c r="W46" i="3" s="1"/>
  <c r="T46" i="3"/>
  <c r="K46" i="3"/>
  <c r="J46" i="3"/>
  <c r="I46" i="3"/>
  <c r="H46" i="3"/>
  <c r="G46" i="3"/>
  <c r="F46" i="3"/>
  <c r="E46" i="3"/>
  <c r="V45" i="3"/>
  <c r="W45" i="3" s="1"/>
  <c r="U45" i="3"/>
  <c r="T45" i="3"/>
  <c r="J45" i="3"/>
  <c r="I45" i="3"/>
  <c r="H45" i="3"/>
  <c r="G45" i="3"/>
  <c r="F45" i="3"/>
  <c r="E45" i="3"/>
  <c r="T44" i="3"/>
  <c r="U44" i="3" s="1"/>
  <c r="V44" i="3" s="1"/>
  <c r="I44" i="3"/>
  <c r="H44" i="3"/>
  <c r="G44" i="3"/>
  <c r="F44" i="3"/>
  <c r="E44" i="3"/>
  <c r="T43" i="3"/>
  <c r="U43" i="3" s="1"/>
  <c r="H43" i="3"/>
  <c r="G43" i="3"/>
  <c r="F43" i="3"/>
  <c r="E43" i="3"/>
  <c r="T42" i="3"/>
  <c r="G42" i="3"/>
  <c r="F42" i="3"/>
  <c r="E42" i="3"/>
  <c r="F41" i="3"/>
  <c r="E41" i="3"/>
  <c r="E40" i="3"/>
  <c r="E39" i="3"/>
  <c r="L32" i="3"/>
  <c r="K32" i="3"/>
  <c r="J32" i="3"/>
  <c r="I32" i="3"/>
  <c r="H32" i="3"/>
  <c r="G32" i="3"/>
  <c r="F32" i="3"/>
  <c r="E32" i="3"/>
  <c r="D32" i="3"/>
  <c r="K31" i="3"/>
  <c r="J31" i="3"/>
  <c r="I31" i="3"/>
  <c r="H31" i="3"/>
  <c r="G31" i="3"/>
  <c r="F31" i="3"/>
  <c r="E31" i="3"/>
  <c r="D31" i="3"/>
  <c r="J30" i="3"/>
  <c r="I30" i="3"/>
  <c r="H30" i="3"/>
  <c r="G30" i="3"/>
  <c r="F30" i="3"/>
  <c r="E30" i="3"/>
  <c r="D30" i="3"/>
  <c r="I29" i="3"/>
  <c r="H29" i="3"/>
  <c r="G29" i="3"/>
  <c r="F29" i="3"/>
  <c r="E29" i="3"/>
  <c r="D29" i="3"/>
  <c r="H28" i="3"/>
  <c r="G28" i="3"/>
  <c r="F28" i="3"/>
  <c r="E28" i="3"/>
  <c r="D28" i="3"/>
  <c r="G27" i="3"/>
  <c r="F27" i="3"/>
  <c r="E27" i="3"/>
  <c r="D27" i="3"/>
  <c r="F26" i="3"/>
  <c r="E26" i="3"/>
  <c r="D26" i="3"/>
  <c r="E25" i="3"/>
  <c r="D25" i="3"/>
  <c r="E24" i="3"/>
  <c r="D24" i="3"/>
  <c r="D23" i="3"/>
  <c r="D22" i="3"/>
  <c r="Q17" i="3"/>
  <c r="X16" i="3"/>
  <c r="W16" i="3"/>
  <c r="V16" i="3"/>
  <c r="U16" i="3"/>
  <c r="T16" i="3"/>
  <c r="S16" i="3"/>
  <c r="R16" i="3"/>
  <c r="Q16" i="3"/>
  <c r="P16" i="3"/>
  <c r="W15" i="3"/>
  <c r="V15" i="3"/>
  <c r="U15" i="3"/>
  <c r="T15" i="3"/>
  <c r="S15" i="3"/>
  <c r="R15" i="3"/>
  <c r="Q15" i="3"/>
  <c r="P15" i="3"/>
  <c r="V14" i="3"/>
  <c r="U14" i="3"/>
  <c r="T14" i="3"/>
  <c r="S14" i="3"/>
  <c r="R14" i="3"/>
  <c r="Q14" i="3"/>
  <c r="P14" i="3"/>
  <c r="U13" i="3"/>
  <c r="T13" i="3"/>
  <c r="S13" i="3"/>
  <c r="R13" i="3"/>
  <c r="Q13" i="3"/>
  <c r="P13" i="3"/>
  <c r="T12" i="3"/>
  <c r="S12" i="3"/>
  <c r="R12" i="3"/>
  <c r="Q12" i="3"/>
  <c r="P12" i="3"/>
  <c r="S11" i="3"/>
  <c r="R11" i="3"/>
  <c r="Q11" i="3"/>
  <c r="P11" i="3"/>
  <c r="R10" i="3"/>
  <c r="Q10" i="3"/>
  <c r="P10" i="3"/>
  <c r="Q9" i="3"/>
  <c r="P9" i="3"/>
  <c r="Q8" i="3"/>
  <c r="P8" i="3"/>
  <c r="P7" i="3"/>
  <c r="P6" i="3"/>
  <c r="T42" i="1"/>
  <c r="T43" i="1"/>
  <c r="U43" i="1" s="1"/>
  <c r="T44" i="1"/>
  <c r="T45" i="1"/>
  <c r="U45" i="1" s="1"/>
  <c r="E39" i="1"/>
  <c r="Q17" i="1"/>
  <c r="Q8" i="1"/>
  <c r="P7" i="1"/>
  <c r="P8" i="1"/>
  <c r="P9" i="1"/>
  <c r="P10" i="1"/>
  <c r="P11" i="1"/>
  <c r="P12" i="1"/>
  <c r="P13" i="1"/>
  <c r="P14" i="1"/>
  <c r="P15" i="1"/>
  <c r="P16" i="1"/>
  <c r="P6" i="1"/>
  <c r="N29" i="1" l="1"/>
  <c r="K25" i="1"/>
  <c r="F24" i="1"/>
  <c r="F29" i="1"/>
  <c r="J28" i="1"/>
  <c r="F32" i="1"/>
  <c r="E27" i="1"/>
  <c r="D27" i="1"/>
  <c r="I31" i="1"/>
  <c r="H26" i="1"/>
  <c r="G29" i="1"/>
  <c r="N32" i="1"/>
  <c r="E24" i="1"/>
  <c r="M32" i="1"/>
  <c r="I23" i="1"/>
  <c r="H23" i="1"/>
  <c r="E32" i="1"/>
  <c r="G23" i="1"/>
  <c r="D30" i="1"/>
  <c r="G26" i="1"/>
  <c r="K22" i="1"/>
  <c r="K30" i="1"/>
  <c r="L27" i="1"/>
  <c r="M24" i="1"/>
  <c r="H31" i="1"/>
  <c r="I28" i="1"/>
  <c r="J25" i="1"/>
  <c r="F23" i="1"/>
  <c r="L22" i="1"/>
  <c r="L30" i="1"/>
  <c r="M27" i="1"/>
  <c r="N24" i="1"/>
  <c r="E23" i="1"/>
  <c r="J22" i="1"/>
  <c r="D32" i="1"/>
  <c r="J30" i="1"/>
  <c r="E29" i="1"/>
  <c r="H28" i="1"/>
  <c r="N26" i="1"/>
  <c r="F26" i="1"/>
  <c r="L24" i="1"/>
  <c r="I22" i="1"/>
  <c r="N31" i="1"/>
  <c r="I30" i="1"/>
  <c r="D29" i="1"/>
  <c r="J27" i="1"/>
  <c r="E26" i="1"/>
  <c r="H25" i="1"/>
  <c r="N23" i="1"/>
  <c r="E31" i="1"/>
  <c r="M22" i="1"/>
  <c r="E22" i="1"/>
  <c r="G32" i="1"/>
  <c r="J31" i="1"/>
  <c r="M30" i="1"/>
  <c r="E30" i="1"/>
  <c r="H29" i="1"/>
  <c r="K28" i="1"/>
  <c r="N27" i="1"/>
  <c r="F27" i="1"/>
  <c r="I26" i="1"/>
  <c r="L25" i="1"/>
  <c r="D25" i="1"/>
  <c r="G24" i="1"/>
  <c r="J23" i="1"/>
  <c r="J32" i="1"/>
  <c r="K29" i="1"/>
  <c r="L26" i="1"/>
  <c r="G25" i="1"/>
  <c r="J24" i="1"/>
  <c r="D22" i="1"/>
  <c r="G22" i="1"/>
  <c r="I32" i="1"/>
  <c r="L31" i="1"/>
  <c r="D31" i="1"/>
  <c r="G30" i="1"/>
  <c r="J29" i="1"/>
  <c r="M28" i="1"/>
  <c r="E28" i="1"/>
  <c r="H27" i="1"/>
  <c r="K26" i="1"/>
  <c r="N25" i="1"/>
  <c r="F25" i="1"/>
  <c r="I24" i="1"/>
  <c r="L23" i="1"/>
  <c r="D23" i="1"/>
  <c r="L32" i="1"/>
  <c r="G31" i="1"/>
  <c r="M29" i="1"/>
  <c r="K27" i="1"/>
  <c r="I25" i="1"/>
  <c r="D24" i="1"/>
  <c r="K32" i="1"/>
  <c r="F31" i="1"/>
  <c r="L29" i="1"/>
  <c r="G28" i="1"/>
  <c r="M26" i="1"/>
  <c r="K24" i="1"/>
  <c r="H22" i="1"/>
  <c r="M31" i="1"/>
  <c r="H30" i="1"/>
  <c r="N28" i="1"/>
  <c r="F28" i="1"/>
  <c r="I27" i="1"/>
  <c r="D26" i="1"/>
  <c r="M23" i="1"/>
  <c r="N22" i="1"/>
  <c r="F22" i="1"/>
  <c r="H32" i="1"/>
  <c r="K31" i="1"/>
  <c r="N30" i="1"/>
  <c r="F30" i="1"/>
  <c r="I29" i="1"/>
  <c r="L28" i="1"/>
  <c r="D28" i="1"/>
  <c r="G27" i="1"/>
  <c r="J26" i="1"/>
  <c r="M25" i="1"/>
  <c r="E25" i="1"/>
  <c r="H24" i="1"/>
  <c r="X46" i="3"/>
  <c r="W47" i="3"/>
  <c r="X47" i="3" s="1"/>
  <c r="Y47" i="3" s="1"/>
  <c r="E7" i="3"/>
  <c r="E6" i="3"/>
  <c r="U44" i="1"/>
  <c r="V44" i="1" s="1"/>
  <c r="T46" i="1"/>
  <c r="U46" i="1" s="1"/>
  <c r="V46" i="1" s="1"/>
  <c r="T47" i="1"/>
  <c r="U47" i="1" s="1"/>
  <c r="V47" i="1" s="1"/>
  <c r="W47" i="1" s="1"/>
  <c r="E44" i="1"/>
  <c r="E47" i="1"/>
  <c r="E42" i="1"/>
  <c r="E43" i="1"/>
  <c r="E40" i="1"/>
  <c r="E41" i="1"/>
  <c r="E45" i="1"/>
  <c r="E46" i="1"/>
  <c r="Q16" i="1"/>
  <c r="Q10" i="1"/>
  <c r="Q15" i="1"/>
  <c r="Q14" i="1"/>
  <c r="Q13" i="1"/>
  <c r="Q11" i="1"/>
  <c r="Q12" i="1"/>
  <c r="Q9" i="1"/>
  <c r="E7" i="1" l="1"/>
  <c r="E6" i="1"/>
  <c r="Q6" i="1" s="1"/>
  <c r="P22" i="3"/>
  <c r="Q37" i="3" s="1"/>
  <c r="E38" i="3"/>
  <c r="Q7" i="3"/>
  <c r="E23" i="3"/>
  <c r="E22" i="3"/>
  <c r="Q6" i="3"/>
  <c r="V45" i="1"/>
  <c r="W45" i="1" s="1"/>
  <c r="F42" i="1"/>
  <c r="F43" i="1"/>
  <c r="F41" i="1"/>
  <c r="R10" i="1"/>
  <c r="R12" i="1"/>
  <c r="R11" i="1"/>
  <c r="E37" i="3" l="1"/>
  <c r="F6" i="3" s="1"/>
  <c r="Q7" i="1"/>
  <c r="E38" i="1"/>
  <c r="P22" i="1"/>
  <c r="Q37" i="1" s="1"/>
  <c r="E37" i="1"/>
  <c r="F6" i="1" s="1"/>
  <c r="F7" i="1" s="1"/>
  <c r="Q38" i="1"/>
  <c r="Q38" i="3"/>
  <c r="W46" i="1"/>
  <c r="R13" i="1"/>
  <c r="F7" i="3" l="1"/>
  <c r="R6" i="3"/>
  <c r="F22" i="3"/>
  <c r="F8" i="1"/>
  <c r="R7" i="1"/>
  <c r="R7" i="3"/>
  <c r="F23" i="3"/>
  <c r="Q22" i="3"/>
  <c r="F8" i="3"/>
  <c r="X46" i="1"/>
  <c r="X47" i="1"/>
  <c r="Y47" i="1" s="1"/>
  <c r="R14" i="1"/>
  <c r="F44" i="1"/>
  <c r="R6" i="1"/>
  <c r="Q22" i="1"/>
  <c r="F37" i="1" l="1"/>
  <c r="G6" i="1" s="1"/>
  <c r="R37" i="1"/>
  <c r="R8" i="1"/>
  <c r="F9" i="1"/>
  <c r="Q23" i="1"/>
  <c r="F37" i="3"/>
  <c r="G6" i="3" s="1"/>
  <c r="R37" i="3"/>
  <c r="F24" i="3"/>
  <c r="F9" i="3"/>
  <c r="F39" i="3" s="1"/>
  <c r="R8" i="3"/>
  <c r="Q23" i="3"/>
  <c r="F45" i="1"/>
  <c r="R15" i="1"/>
  <c r="G7" i="1" l="1"/>
  <c r="F38" i="1"/>
  <c r="R39" i="1"/>
  <c r="R38" i="1"/>
  <c r="F40" i="1"/>
  <c r="R9" i="1"/>
  <c r="F39" i="1"/>
  <c r="R39" i="3"/>
  <c r="R38" i="3"/>
  <c r="F38" i="3"/>
  <c r="F40" i="3"/>
  <c r="R9" i="3"/>
  <c r="F25" i="3"/>
  <c r="G22" i="3"/>
  <c r="S6" i="3"/>
  <c r="G7" i="3"/>
  <c r="R16" i="1"/>
  <c r="F47" i="1"/>
  <c r="F46" i="1"/>
  <c r="S7" i="1"/>
  <c r="S6" i="1"/>
  <c r="R22" i="1" l="1"/>
  <c r="G8" i="1"/>
  <c r="G9" i="1" s="1"/>
  <c r="G10" i="1" s="1"/>
  <c r="S7" i="3"/>
  <c r="G23" i="3"/>
  <c r="R22" i="3"/>
  <c r="G8" i="3"/>
  <c r="S8" i="1"/>
  <c r="R23" i="1"/>
  <c r="G38" i="1" s="1"/>
  <c r="G37" i="1" l="1"/>
  <c r="H6" i="1" s="1"/>
  <c r="S37" i="1"/>
  <c r="S38" i="1"/>
  <c r="G37" i="3"/>
  <c r="H6" i="3" s="1"/>
  <c r="S37" i="3"/>
  <c r="S8" i="3"/>
  <c r="G24" i="3"/>
  <c r="R23" i="3"/>
  <c r="G9" i="3"/>
  <c r="R24" i="1"/>
  <c r="S9" i="1"/>
  <c r="T6" i="1" l="1"/>
  <c r="H7" i="1"/>
  <c r="G39" i="1"/>
  <c r="S40" i="1"/>
  <c r="S39" i="1"/>
  <c r="S38" i="3"/>
  <c r="G38" i="3"/>
  <c r="G25" i="3"/>
  <c r="S9" i="3"/>
  <c r="R24" i="3"/>
  <c r="G10" i="3"/>
  <c r="G40" i="3" s="1"/>
  <c r="T6" i="3"/>
  <c r="H22" i="3"/>
  <c r="H7" i="3"/>
  <c r="S10" i="1"/>
  <c r="G40" i="1"/>
  <c r="S22" i="1" l="1"/>
  <c r="H8" i="1"/>
  <c r="T7" i="1"/>
  <c r="S10" i="3"/>
  <c r="G26" i="3"/>
  <c r="G41" i="3"/>
  <c r="H23" i="3"/>
  <c r="T7" i="3"/>
  <c r="S22" i="3"/>
  <c r="H8" i="3"/>
  <c r="S40" i="3"/>
  <c r="S39" i="3"/>
  <c r="G39" i="3"/>
  <c r="S11" i="1"/>
  <c r="G41" i="1"/>
  <c r="H9" i="1" l="1"/>
  <c r="S23" i="1"/>
  <c r="T8" i="1"/>
  <c r="H37" i="1"/>
  <c r="I6" i="1" s="1"/>
  <c r="T37" i="1"/>
  <c r="T8" i="3"/>
  <c r="H24" i="3"/>
  <c r="S23" i="3"/>
  <c r="H9" i="3"/>
  <c r="T37" i="3"/>
  <c r="H37" i="3"/>
  <c r="I6" i="3" s="1"/>
  <c r="T12" i="1"/>
  <c r="S12" i="1"/>
  <c r="G42" i="1"/>
  <c r="U6" i="1" l="1"/>
  <c r="I7" i="1"/>
  <c r="H38" i="1"/>
  <c r="T38" i="1"/>
  <c r="S24" i="1"/>
  <c r="T9" i="1"/>
  <c r="H10" i="1"/>
  <c r="U6" i="3"/>
  <c r="I22" i="3"/>
  <c r="I7" i="3"/>
  <c r="T9" i="3"/>
  <c r="H25" i="3"/>
  <c r="S24" i="3"/>
  <c r="H10" i="3"/>
  <c r="H38" i="3"/>
  <c r="T38" i="3"/>
  <c r="G43" i="1"/>
  <c r="S13" i="1"/>
  <c r="H39" i="1" l="1"/>
  <c r="T39" i="1"/>
  <c r="U7" i="1"/>
  <c r="T22" i="1"/>
  <c r="I8" i="1"/>
  <c r="T10" i="1"/>
  <c r="S25" i="1"/>
  <c r="H11" i="1"/>
  <c r="T39" i="3"/>
  <c r="H39" i="3"/>
  <c r="H26" i="3"/>
  <c r="T10" i="3"/>
  <c r="S25" i="3"/>
  <c r="H11" i="3"/>
  <c r="H41" i="3" s="1"/>
  <c r="I23" i="3"/>
  <c r="U7" i="3"/>
  <c r="T22" i="3"/>
  <c r="I8" i="3"/>
  <c r="T13" i="1"/>
  <c r="H43" i="1"/>
  <c r="T14" i="1"/>
  <c r="H44" i="1"/>
  <c r="S14" i="1"/>
  <c r="G44" i="1"/>
  <c r="H40" i="1" l="1"/>
  <c r="T41" i="1"/>
  <c r="T40" i="1"/>
  <c r="I9" i="1"/>
  <c r="T23" i="1"/>
  <c r="U8" i="1"/>
  <c r="I37" i="1"/>
  <c r="J6" i="1" s="1"/>
  <c r="U37" i="1"/>
  <c r="H41" i="1"/>
  <c r="T11" i="1"/>
  <c r="H42" i="1"/>
  <c r="H27" i="3"/>
  <c r="H42" i="3"/>
  <c r="T11" i="3"/>
  <c r="U8" i="3"/>
  <c r="I24" i="3"/>
  <c r="T23" i="3"/>
  <c r="I9" i="3"/>
  <c r="T41" i="3"/>
  <c r="T40" i="3"/>
  <c r="H40" i="3"/>
  <c r="U37" i="3"/>
  <c r="I37" i="3"/>
  <c r="J6" i="3" s="1"/>
  <c r="H45" i="1"/>
  <c r="G45" i="1"/>
  <c r="S15" i="1"/>
  <c r="T15" i="1"/>
  <c r="J7" i="1" l="1"/>
  <c r="V6" i="1"/>
  <c r="I38" i="1"/>
  <c r="U38" i="1"/>
  <c r="U9" i="1"/>
  <c r="T24" i="1"/>
  <c r="I10" i="1"/>
  <c r="I25" i="3"/>
  <c r="U9" i="3"/>
  <c r="T24" i="3"/>
  <c r="I10" i="3"/>
  <c r="U38" i="3"/>
  <c r="I38" i="3"/>
  <c r="V6" i="3"/>
  <c r="J22" i="3"/>
  <c r="J7" i="3"/>
  <c r="G46" i="1"/>
  <c r="S16" i="1"/>
  <c r="G47" i="1"/>
  <c r="H47" i="1"/>
  <c r="T16" i="1"/>
  <c r="U13" i="1"/>
  <c r="H46" i="1"/>
  <c r="I11" i="1" l="1"/>
  <c r="T25" i="1"/>
  <c r="U10" i="1"/>
  <c r="U39" i="1"/>
  <c r="I39" i="1"/>
  <c r="U22" i="1"/>
  <c r="V7" i="1"/>
  <c r="J8" i="1"/>
  <c r="J23" i="3"/>
  <c r="V7" i="3"/>
  <c r="U22" i="3"/>
  <c r="J8" i="3"/>
  <c r="I26" i="3"/>
  <c r="U10" i="3"/>
  <c r="T25" i="3"/>
  <c r="I11" i="3"/>
  <c r="I39" i="3"/>
  <c r="U39" i="3"/>
  <c r="I44" i="1"/>
  <c r="U14" i="1"/>
  <c r="J9" i="1" l="1"/>
  <c r="U23" i="1"/>
  <c r="V8" i="1"/>
  <c r="J37" i="1"/>
  <c r="K6" i="1" s="1"/>
  <c r="V37" i="1"/>
  <c r="U11" i="1"/>
  <c r="T26" i="1"/>
  <c r="I12" i="1"/>
  <c r="I42" i="1" s="1"/>
  <c r="I40" i="1"/>
  <c r="U40" i="1"/>
  <c r="I27" i="3"/>
  <c r="U11" i="3"/>
  <c r="T26" i="3"/>
  <c r="I12" i="3"/>
  <c r="U40" i="3"/>
  <c r="I40" i="3"/>
  <c r="J24" i="3"/>
  <c r="V8" i="3"/>
  <c r="U23" i="3"/>
  <c r="J9" i="3"/>
  <c r="J37" i="3"/>
  <c r="K6" i="3" s="1"/>
  <c r="V37" i="3"/>
  <c r="V14" i="1"/>
  <c r="U15" i="1"/>
  <c r="I45" i="1"/>
  <c r="W6" i="1" l="1"/>
  <c r="K7" i="1"/>
  <c r="U12" i="1"/>
  <c r="I43" i="1"/>
  <c r="U42" i="1"/>
  <c r="U41" i="1"/>
  <c r="I41" i="1"/>
  <c r="V38" i="1"/>
  <c r="J38" i="1"/>
  <c r="J10" i="1"/>
  <c r="V9" i="1"/>
  <c r="U24" i="1"/>
  <c r="V9" i="3"/>
  <c r="J25" i="3"/>
  <c r="U24" i="3"/>
  <c r="J10" i="3"/>
  <c r="V38" i="3"/>
  <c r="J38" i="3"/>
  <c r="U42" i="3"/>
  <c r="U41" i="3"/>
  <c r="I41" i="3"/>
  <c r="I43" i="3"/>
  <c r="I28" i="3"/>
  <c r="U12" i="3"/>
  <c r="K22" i="3"/>
  <c r="W6" i="3"/>
  <c r="K7" i="3"/>
  <c r="I42" i="3"/>
  <c r="V15" i="1"/>
  <c r="J47" i="1"/>
  <c r="J45" i="1"/>
  <c r="U16" i="1"/>
  <c r="I46" i="1"/>
  <c r="I47" i="1"/>
  <c r="V10" i="1" l="1"/>
  <c r="U25" i="1"/>
  <c r="J11" i="1"/>
  <c r="W7" i="1"/>
  <c r="V22" i="1"/>
  <c r="K8" i="1"/>
  <c r="V39" i="1"/>
  <c r="J39" i="1"/>
  <c r="J26" i="3"/>
  <c r="V10" i="3"/>
  <c r="U25" i="3"/>
  <c r="J11" i="3"/>
  <c r="J39" i="3"/>
  <c r="V39" i="3"/>
  <c r="W7" i="3"/>
  <c r="K23" i="3"/>
  <c r="V22" i="3"/>
  <c r="K8" i="3"/>
  <c r="J46" i="1"/>
  <c r="V16" i="1"/>
  <c r="V11" i="1" l="1"/>
  <c r="U26" i="1"/>
  <c r="J12" i="1"/>
  <c r="W8" i="1"/>
  <c r="V23" i="1"/>
  <c r="K9" i="1"/>
  <c r="J40" i="1"/>
  <c r="V40" i="1"/>
  <c r="K37" i="1"/>
  <c r="L6" i="1" s="1"/>
  <c r="W37" i="1"/>
  <c r="J27" i="3"/>
  <c r="V11" i="3"/>
  <c r="U26" i="3"/>
  <c r="J12" i="3"/>
  <c r="J40" i="3"/>
  <c r="V40" i="3"/>
  <c r="K24" i="3"/>
  <c r="W8" i="3"/>
  <c r="V23" i="3"/>
  <c r="K9" i="3"/>
  <c r="W37" i="3"/>
  <c r="K37" i="3"/>
  <c r="L6" i="3" s="1"/>
  <c r="K38" i="1" l="1"/>
  <c r="W38" i="1"/>
  <c r="J41" i="1"/>
  <c r="V41" i="1"/>
  <c r="X6" i="1"/>
  <c r="L7" i="1"/>
  <c r="V12" i="1"/>
  <c r="U27" i="1"/>
  <c r="J13" i="1"/>
  <c r="J43" i="1" s="1"/>
  <c r="K10" i="1"/>
  <c r="W9" i="1"/>
  <c r="V24" i="1"/>
  <c r="K25" i="3"/>
  <c r="W9" i="3"/>
  <c r="V24" i="3"/>
  <c r="K10" i="3"/>
  <c r="V41" i="3"/>
  <c r="J41" i="3"/>
  <c r="L22" i="3"/>
  <c r="X6" i="3"/>
  <c r="L7" i="3"/>
  <c r="W38" i="3"/>
  <c r="K38" i="3"/>
  <c r="J43" i="3"/>
  <c r="V12" i="3"/>
  <c r="J28" i="3"/>
  <c r="U27" i="3"/>
  <c r="J13" i="3"/>
  <c r="W15" i="1"/>
  <c r="V42" i="1" l="1"/>
  <c r="V43" i="1"/>
  <c r="J42" i="1"/>
  <c r="X7" i="1"/>
  <c r="W22" i="1"/>
  <c r="L8" i="1"/>
  <c r="V13" i="1"/>
  <c r="J44" i="1"/>
  <c r="K39" i="1"/>
  <c r="W39" i="1"/>
  <c r="W10" i="1"/>
  <c r="V25" i="1"/>
  <c r="K11" i="1"/>
  <c r="W39" i="3"/>
  <c r="K39" i="3"/>
  <c r="J29" i="3"/>
  <c r="J44" i="3"/>
  <c r="V13" i="3"/>
  <c r="K26" i="3"/>
  <c r="W10" i="3"/>
  <c r="V25" i="3"/>
  <c r="K11" i="3"/>
  <c r="V43" i="3"/>
  <c r="V42" i="3"/>
  <c r="J42" i="3"/>
  <c r="X7" i="3"/>
  <c r="L23" i="3"/>
  <c r="W22" i="3"/>
  <c r="L8" i="3"/>
  <c r="X16" i="1"/>
  <c r="L47" i="1"/>
  <c r="K46" i="1"/>
  <c r="W16" i="1"/>
  <c r="K47" i="1"/>
  <c r="L37" i="1" l="1"/>
  <c r="M6" i="1" s="1"/>
  <c r="X37" i="1"/>
  <c r="K12" i="1"/>
  <c r="W11" i="1"/>
  <c r="V26" i="1"/>
  <c r="K40" i="1"/>
  <c r="W40" i="1"/>
  <c r="W23" i="1"/>
  <c r="X8" i="1"/>
  <c r="L9" i="1"/>
  <c r="K27" i="3"/>
  <c r="W11" i="3"/>
  <c r="V26" i="3"/>
  <c r="K12" i="3"/>
  <c r="K40" i="3"/>
  <c r="W40" i="3"/>
  <c r="L24" i="3"/>
  <c r="X8" i="3"/>
  <c r="W23" i="3"/>
  <c r="L9" i="3"/>
  <c r="X37" i="3"/>
  <c r="L37" i="3"/>
  <c r="M6" i="3" s="1"/>
  <c r="K41" i="1" l="1"/>
  <c r="W41" i="1"/>
  <c r="L10" i="1"/>
  <c r="X9" i="1"/>
  <c r="W24" i="1"/>
  <c r="X38" i="1"/>
  <c r="L38" i="1"/>
  <c r="W12" i="1"/>
  <c r="V27" i="1"/>
  <c r="K13" i="1"/>
  <c r="Y6" i="1"/>
  <c r="M7" i="1"/>
  <c r="X9" i="3"/>
  <c r="L25" i="3"/>
  <c r="W24" i="3"/>
  <c r="L10" i="3"/>
  <c r="X38" i="3"/>
  <c r="L38" i="3"/>
  <c r="K41" i="3"/>
  <c r="W41" i="3"/>
  <c r="M22" i="3"/>
  <c r="Y6" i="3"/>
  <c r="M7" i="3"/>
  <c r="W12" i="3"/>
  <c r="K28" i="3"/>
  <c r="V27" i="3"/>
  <c r="K13" i="3"/>
  <c r="L39" i="1" l="1"/>
  <c r="X39" i="1"/>
  <c r="K42" i="1"/>
  <c r="W42" i="1"/>
  <c r="Y7" i="1"/>
  <c r="X22" i="1"/>
  <c r="M8" i="1"/>
  <c r="W13" i="1"/>
  <c r="V28" i="1"/>
  <c r="K14" i="1"/>
  <c r="K44" i="1" s="1"/>
  <c r="W25" i="1"/>
  <c r="X10" i="1"/>
  <c r="L11" i="1"/>
  <c r="X10" i="3"/>
  <c r="L26" i="3"/>
  <c r="W25" i="3"/>
  <c r="L11" i="3"/>
  <c r="L39" i="3"/>
  <c r="X39" i="3"/>
  <c r="W13" i="3"/>
  <c r="K29" i="3"/>
  <c r="V28" i="3"/>
  <c r="K14" i="3"/>
  <c r="Y7" i="3"/>
  <c r="M23" i="3"/>
  <c r="X22" i="3"/>
  <c r="M8" i="3"/>
  <c r="K42" i="3"/>
  <c r="W42" i="3"/>
  <c r="X11" i="1" l="1"/>
  <c r="W26" i="1"/>
  <c r="L12" i="1"/>
  <c r="L40" i="1"/>
  <c r="X40" i="1"/>
  <c r="W14" i="1"/>
  <c r="K45" i="1"/>
  <c r="Y8" i="1"/>
  <c r="X23" i="1"/>
  <c r="M9" i="1"/>
  <c r="W44" i="1"/>
  <c r="W43" i="1"/>
  <c r="K43" i="1"/>
  <c r="M37" i="1"/>
  <c r="N6" i="1" s="1"/>
  <c r="Y37" i="1"/>
  <c r="L40" i="3"/>
  <c r="X40" i="3"/>
  <c r="Y37" i="3"/>
  <c r="M37" i="3"/>
  <c r="N6" i="3" s="1"/>
  <c r="K30" i="3"/>
  <c r="K45" i="3"/>
  <c r="W14" i="3"/>
  <c r="M24" i="3"/>
  <c r="Y8" i="3"/>
  <c r="X23" i="3"/>
  <c r="M9" i="3"/>
  <c r="W44" i="3"/>
  <c r="W43" i="3"/>
  <c r="K43" i="3"/>
  <c r="K44" i="3"/>
  <c r="X11" i="3"/>
  <c r="L27" i="3"/>
  <c r="W26" i="3"/>
  <c r="L12" i="3"/>
  <c r="M10" i="1" l="1"/>
  <c r="Y9" i="1"/>
  <c r="X24" i="1"/>
  <c r="Y38" i="1"/>
  <c r="M38" i="1"/>
  <c r="X12" i="1"/>
  <c r="W27" i="1"/>
  <c r="L13" i="1"/>
  <c r="N7" i="1"/>
  <c r="Z6" i="1"/>
  <c r="L41" i="1"/>
  <c r="X41" i="1"/>
  <c r="M38" i="3"/>
  <c r="Y38" i="3"/>
  <c r="N22" i="3"/>
  <c r="Z6" i="3"/>
  <c r="N7" i="3"/>
  <c r="X12" i="3"/>
  <c r="L28" i="3"/>
  <c r="W27" i="3"/>
  <c r="L13" i="3"/>
  <c r="L41" i="3"/>
  <c r="X41" i="3"/>
  <c r="Y9" i="3"/>
  <c r="M25" i="3"/>
  <c r="X24" i="3"/>
  <c r="M10" i="3"/>
  <c r="Z7" i="1" l="1"/>
  <c r="Y22" i="1"/>
  <c r="N8" i="1"/>
  <c r="X13" i="1"/>
  <c r="W28" i="1"/>
  <c r="L14" i="1"/>
  <c r="M39" i="1"/>
  <c r="Y39" i="1"/>
  <c r="L42" i="1"/>
  <c r="X42" i="1"/>
  <c r="M11" i="1"/>
  <c r="Y10" i="1"/>
  <c r="X25" i="1"/>
  <c r="L42" i="3"/>
  <c r="X42" i="3"/>
  <c r="Y10" i="3"/>
  <c r="M26" i="3"/>
  <c r="X25" i="3"/>
  <c r="M11" i="3"/>
  <c r="Z7" i="3"/>
  <c r="N23" i="3"/>
  <c r="Y22" i="3"/>
  <c r="N8" i="3"/>
  <c r="X13" i="3"/>
  <c r="L29" i="3"/>
  <c r="W28" i="3"/>
  <c r="L14" i="3"/>
  <c r="Y39" i="3"/>
  <c r="M39" i="3"/>
  <c r="Y11" i="1" l="1"/>
  <c r="X26" i="1"/>
  <c r="M12" i="1"/>
  <c r="M40" i="1"/>
  <c r="Y40" i="1"/>
  <c r="Z8" i="1"/>
  <c r="Y23" i="1"/>
  <c r="N9" i="1"/>
  <c r="X14" i="1"/>
  <c r="W29" i="1"/>
  <c r="L15" i="1"/>
  <c r="L45" i="1" s="1"/>
  <c r="N37" i="1"/>
  <c r="Z37" i="1"/>
  <c r="L43" i="1"/>
  <c r="X43" i="1"/>
  <c r="N24" i="3"/>
  <c r="Z8" i="3"/>
  <c r="Y23" i="3"/>
  <c r="N9" i="3"/>
  <c r="Y40" i="3"/>
  <c r="M40" i="3"/>
  <c r="X14" i="3"/>
  <c r="L30" i="3"/>
  <c r="W29" i="3"/>
  <c r="L15" i="3"/>
  <c r="N37" i="3"/>
  <c r="Z37" i="3"/>
  <c r="L43" i="3"/>
  <c r="X43" i="3"/>
  <c r="Y11" i="3"/>
  <c r="M27" i="3"/>
  <c r="X26" i="3"/>
  <c r="M12" i="3"/>
  <c r="X45" i="1" l="1"/>
  <c r="X44" i="1"/>
  <c r="L44" i="1"/>
  <c r="Y12" i="1"/>
  <c r="X27" i="1"/>
  <c r="M13" i="1"/>
  <c r="Y24" i="1"/>
  <c r="Z9" i="1"/>
  <c r="N10" i="1"/>
  <c r="M41" i="1"/>
  <c r="Y41" i="1"/>
  <c r="N38" i="1"/>
  <c r="Z38" i="1"/>
  <c r="X15" i="1"/>
  <c r="L46" i="1"/>
  <c r="L46" i="3"/>
  <c r="L31" i="3"/>
  <c r="X15" i="3"/>
  <c r="N38" i="3"/>
  <c r="Z38" i="3"/>
  <c r="Y41" i="3"/>
  <c r="M41" i="3"/>
  <c r="L45" i="3"/>
  <c r="X45" i="3"/>
  <c r="X44" i="3"/>
  <c r="L44" i="3"/>
  <c r="Z9" i="3"/>
  <c r="N25" i="3"/>
  <c r="Y24" i="3"/>
  <c r="N10" i="3"/>
  <c r="Y12" i="3"/>
  <c r="M28" i="3"/>
  <c r="X27" i="3"/>
  <c r="M13" i="3"/>
  <c r="Z10" i="1" l="1"/>
  <c r="Y25" i="1"/>
  <c r="N11" i="1"/>
  <c r="N39" i="1"/>
  <c r="Z39" i="1"/>
  <c r="Y13" i="1"/>
  <c r="X28" i="1"/>
  <c r="M14" i="1"/>
  <c r="M42" i="1"/>
  <c r="Y42" i="1"/>
  <c r="N26" i="3"/>
  <c r="Z10" i="3"/>
  <c r="Y25" i="3"/>
  <c r="N11" i="3"/>
  <c r="Y13" i="3"/>
  <c r="M29" i="3"/>
  <c r="X28" i="3"/>
  <c r="M14" i="3"/>
  <c r="N39" i="3"/>
  <c r="Z39" i="3"/>
  <c r="M42" i="3"/>
  <c r="Y42" i="3"/>
  <c r="M43" i="1" l="1"/>
  <c r="Y43" i="1"/>
  <c r="Y14" i="1"/>
  <c r="X29" i="1"/>
  <c r="M15" i="1"/>
  <c r="N12" i="1"/>
  <c r="Z11" i="1"/>
  <c r="Y26" i="1"/>
  <c r="N40" i="1"/>
  <c r="Z40" i="1"/>
  <c r="Y14" i="3"/>
  <c r="M30" i="3"/>
  <c r="X29" i="3"/>
  <c r="M15" i="3"/>
  <c r="Y43" i="3"/>
  <c r="M43" i="3"/>
  <c r="Z40" i="3"/>
  <c r="N40" i="3"/>
  <c r="Z11" i="3"/>
  <c r="N27" i="3"/>
  <c r="Y26" i="3"/>
  <c r="N12" i="3"/>
  <c r="Y15" i="1" l="1"/>
  <c r="X30" i="1"/>
  <c r="M16" i="1"/>
  <c r="M44" i="1"/>
  <c r="Y44" i="1"/>
  <c r="N41" i="1"/>
  <c r="Z41" i="1"/>
  <c r="Z12" i="1"/>
  <c r="Y27" i="1"/>
  <c r="N13" i="1"/>
  <c r="N28" i="3"/>
  <c r="Z12" i="3"/>
  <c r="Y27" i="3"/>
  <c r="N13" i="3"/>
  <c r="M46" i="3"/>
  <c r="M31" i="3"/>
  <c r="Y15" i="3"/>
  <c r="X30" i="3"/>
  <c r="M16" i="3"/>
  <c r="Y44" i="3"/>
  <c r="M44" i="3"/>
  <c r="Z41" i="3"/>
  <c r="N41" i="3"/>
  <c r="Z13" i="1" l="1"/>
  <c r="Y28" i="1"/>
  <c r="N14" i="1"/>
  <c r="Y16" i="1"/>
  <c r="M47" i="1"/>
  <c r="N42" i="1"/>
  <c r="Z42" i="1"/>
  <c r="Y46" i="1"/>
  <c r="Y45" i="1"/>
  <c r="M45" i="1"/>
  <c r="M46" i="1"/>
  <c r="M47" i="3"/>
  <c r="Y16" i="3"/>
  <c r="M32" i="3"/>
  <c r="Y46" i="3"/>
  <c r="Y45" i="3"/>
  <c r="M45" i="3"/>
  <c r="Z13" i="3"/>
  <c r="N29" i="3"/>
  <c r="Y28" i="3"/>
  <c r="N14" i="3"/>
  <c r="Z42" i="3"/>
  <c r="N42" i="3"/>
  <c r="Z14" i="1" l="1"/>
  <c r="Y29" i="1"/>
  <c r="N15" i="1"/>
  <c r="N43" i="1"/>
  <c r="Z43" i="1"/>
  <c r="Z14" i="3"/>
  <c r="N30" i="3"/>
  <c r="Y29" i="3"/>
  <c r="N15" i="3"/>
  <c r="N43" i="3"/>
  <c r="Z43" i="3"/>
  <c r="Y30" i="1" l="1"/>
  <c r="Z15" i="1"/>
  <c r="N16" i="1"/>
  <c r="N44" i="1"/>
  <c r="Z44" i="1"/>
  <c r="Z44" i="3"/>
  <c r="N44" i="3"/>
  <c r="N31" i="3"/>
  <c r="Z15" i="3"/>
  <c r="Y30" i="3"/>
  <c r="N16" i="3"/>
  <c r="N47" i="1" l="1"/>
  <c r="Z16" i="1"/>
  <c r="Y31" i="1"/>
  <c r="N45" i="1"/>
  <c r="Z45" i="1"/>
  <c r="N47" i="3"/>
  <c r="Z16" i="3"/>
  <c r="N32" i="3"/>
  <c r="Y31" i="3"/>
  <c r="N45" i="3"/>
  <c r="Z45" i="3"/>
  <c r="Z47" i="1" l="1"/>
  <c r="Z46" i="1"/>
  <c r="B11" i="1" s="1"/>
  <c r="N46" i="1"/>
  <c r="Z47" i="3"/>
  <c r="Z46" i="3"/>
  <c r="B11" i="3" s="1"/>
  <c r="N46" i="3"/>
</calcChain>
</file>

<file path=xl/sharedStrings.xml><?xml version="1.0" encoding="utf-8"?>
<sst xmlns="http://schemas.openxmlformats.org/spreadsheetml/2006/main" count="32" uniqueCount="18">
  <si>
    <t>Local Vol</t>
    <phoneticPr fontId="1" type="noConversion"/>
  </si>
  <si>
    <t>Current Stock</t>
    <phoneticPr fontId="1" type="noConversion"/>
  </si>
  <si>
    <t>Time step</t>
    <phoneticPr fontId="1" type="noConversion"/>
  </si>
  <si>
    <t>Stock Tree</t>
    <phoneticPr fontId="1" type="noConversion"/>
  </si>
  <si>
    <t>Vol tree</t>
    <phoneticPr fontId="1" type="noConversion"/>
  </si>
  <si>
    <t>CRR model</t>
    <phoneticPr fontId="1" type="noConversion"/>
  </si>
  <si>
    <t>Option Tree</t>
    <phoneticPr fontId="1" type="noConversion"/>
  </si>
  <si>
    <t>strike</t>
    <phoneticPr fontId="1" type="noConversion"/>
  </si>
  <si>
    <t>rfr</t>
    <phoneticPr fontId="1" type="noConversion"/>
  </si>
  <si>
    <t>Prob.</t>
    <phoneticPr fontId="1" type="noConversion"/>
  </si>
  <si>
    <t>upward</t>
    <phoneticPr fontId="1" type="noConversion"/>
  </si>
  <si>
    <t>기준 변동성</t>
    <phoneticPr fontId="1" type="noConversion"/>
  </si>
  <si>
    <t>Spine</t>
    <phoneticPr fontId="1" type="noConversion"/>
  </si>
  <si>
    <t>옵션 가격</t>
    <phoneticPr fontId="1" type="noConversion"/>
  </si>
  <si>
    <t>cum prob</t>
    <phoneticPr fontId="1" type="noConversion"/>
  </si>
  <si>
    <t>Constant Vol</t>
    <phoneticPr fontId="1" type="noConversion"/>
  </si>
  <si>
    <t>vol</t>
    <phoneticPr fontId="1" type="noConversion"/>
  </si>
  <si>
    <t>오차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</si>
</sst>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0"/>
    <numFmt numFmtId="179" formatCode="0.000"/>
  </numFmts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4" fillId="2" borderId="0" xfId="0" applyFont="1" applyFill="1" applyAlignment="1">
      <alignment horizontal="center"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889000</xdr:colOff>
      <xdr:row>0</xdr:row>
      <xdr:rowOff>63500</xdr:rowOff>
    </xdr:from>
    <xdr:to>
      <xdr:col>6</xdr:col>
      <xdr:colOff>63781</xdr:colOff>
      <xdr:row>3</xdr:row>
      <xdr:rowOff>25400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E80AA1F-3785-B349-AF00-216A136AE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700" y="63500"/>
          <a:ext cx="3035581" cy="86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889000</xdr:colOff>
      <xdr:row>0</xdr:row>
      <xdr:rowOff>63500</xdr:rowOff>
    </xdr:from>
    <xdr:to>
      <xdr:col>6</xdr:col>
      <xdr:colOff>63781</xdr:colOff>
      <xdr:row>3</xdr:row>
      <xdr:rowOff>25400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A0C4075-21F6-B257-66F4-D29B7FABD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4000" y="63500"/>
          <a:ext cx="3036094" cy="86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ADCD-32C5-A94D-AFBD-2D3CA28062E1}">
  <dimension ref="A2:Z47"/>
  <sheetViews>
    <sheetView tabSelected="1" zoomScale="99" workbookViewId="0">
      <selection activeCell="B13" sqref="B13"/>
    </sheetView>
  </sheetViews>
  <sheetFormatPr baseColWidth="10" defaultRowHeight="18"/>
  <cols>
    <col min="1" max="1" width="12.28515625" bestFit="1" customWidth="1"/>
    <col min="5" max="5" width="11.28515625" bestFit="1" customWidth="1"/>
    <col min="7" max="14" width="10.85546875" bestFit="1" customWidth="1"/>
  </cols>
  <sheetData>
    <row r="2" spans="1:26" ht="35">
      <c r="B2" s="1" t="s">
        <v>0</v>
      </c>
    </row>
    <row r="3" spans="1:26">
      <c r="A3" t="s">
        <v>5</v>
      </c>
    </row>
    <row r="4" spans="1:26">
      <c r="D4" t="s">
        <v>3</v>
      </c>
      <c r="P4" t="s">
        <v>6</v>
      </c>
    </row>
    <row r="5" spans="1:26">
      <c r="A5" t="s">
        <v>1</v>
      </c>
      <c r="B5">
        <v>100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Q5">
        <v>1</v>
      </c>
      <c r="R5">
        <v>2</v>
      </c>
      <c r="S5">
        <v>3</v>
      </c>
      <c r="T5">
        <v>4</v>
      </c>
      <c r="U5">
        <v>5</v>
      </c>
      <c r="V5">
        <v>6</v>
      </c>
      <c r="W5">
        <v>7</v>
      </c>
      <c r="X5">
        <v>8</v>
      </c>
      <c r="Y5">
        <v>9</v>
      </c>
      <c r="Z5">
        <v>10</v>
      </c>
    </row>
    <row r="6" spans="1:26">
      <c r="A6" t="s">
        <v>2</v>
      </c>
      <c r="B6">
        <v>0.01</v>
      </c>
      <c r="D6">
        <v>100</v>
      </c>
      <c r="E6" s="4">
        <f>D6*EXP(D22*SQRT($B$6))</f>
        <v>100.40080106773419</v>
      </c>
      <c r="F6" s="4">
        <f>E6+(E6^2*E22^2*$B$6)/(E6-E37)</f>
        <v>100.72660565040593</v>
      </c>
      <c r="G6" s="4">
        <f t="shared" ref="G6:N6" si="0">F6+(F6^2*F22^2*$B$6)/(F6-F37)</f>
        <v>101.06028387515398</v>
      </c>
      <c r="H6" s="4">
        <f t="shared" si="0"/>
        <v>101.32479500495306</v>
      </c>
      <c r="I6" s="4">
        <f t="shared" si="0"/>
        <v>101.60257543783152</v>
      </c>
      <c r="J6" s="4">
        <f t="shared" si="0"/>
        <v>101.8161736847097</v>
      </c>
      <c r="K6" s="4">
        <f t="shared" si="0"/>
        <v>102.0476316068214</v>
      </c>
      <c r="L6" s="4">
        <f t="shared" si="0"/>
        <v>102.21912893013291</v>
      </c>
      <c r="M6" s="4">
        <f t="shared" si="0"/>
        <v>102.41235777747369</v>
      </c>
      <c r="N6" s="4">
        <f t="shared" si="0"/>
        <v>102.54917414217294</v>
      </c>
      <c r="P6">
        <f>MAX(D6-$B$7,0)</f>
        <v>0</v>
      </c>
      <c r="Q6">
        <f t="shared" ref="Q6:Z16" si="1">MAX(E6-$B$7,0)</f>
        <v>0</v>
      </c>
      <c r="R6">
        <f>MAX(F6-$B$7,0)</f>
        <v>0</v>
      </c>
      <c r="S6">
        <f>MAX(G6-$B$7,0)</f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4.7631606821397554E-2</v>
      </c>
      <c r="X6">
        <f t="shared" si="1"/>
        <v>0.21912893013291068</v>
      </c>
      <c r="Y6">
        <f t="shared" si="1"/>
        <v>0.41235777747368729</v>
      </c>
      <c r="Z6">
        <f t="shared" si="1"/>
        <v>0.54917414217294436</v>
      </c>
    </row>
    <row r="7" spans="1:26">
      <c r="A7" t="s">
        <v>7</v>
      </c>
      <c r="B7">
        <v>102</v>
      </c>
      <c r="E7" s="4">
        <f>D6*EXP(-D22*SQRT($B$6))</f>
        <v>99.600798934399151</v>
      </c>
      <c r="F7" s="4">
        <f>E6-(E6^2*E22^2*$B$6)/(F6-E6)</f>
        <v>100</v>
      </c>
      <c r="G7" s="4">
        <f t="shared" ref="G7:N16" si="2">F6-(F6^2*F22^2*$B$6)/(G6-F6)</f>
        <v>100.40080106773419</v>
      </c>
      <c r="H7" s="4">
        <f t="shared" si="2"/>
        <v>100.72660565040593</v>
      </c>
      <c r="I7" s="4">
        <f t="shared" si="2"/>
        <v>101.06028387515398</v>
      </c>
      <c r="J7" s="4">
        <f t="shared" si="2"/>
        <v>101.32479500495306</v>
      </c>
      <c r="K7" s="4">
        <f t="shared" si="2"/>
        <v>101.60257543783152</v>
      </c>
      <c r="L7" s="4">
        <f t="shared" si="2"/>
        <v>101.81617368470968</v>
      </c>
      <c r="M7" s="4">
        <f t="shared" si="2"/>
        <v>102.0476316068214</v>
      </c>
      <c r="N7" s="4">
        <f t="shared" si="2"/>
        <v>102.21912893013291</v>
      </c>
      <c r="P7">
        <f t="shared" ref="P7:Q17" si="3">MAX(D7-$B$7,0)</f>
        <v>0</v>
      </c>
      <c r="Q7">
        <f>MAX(E7-$B$7,0)</f>
        <v>0</v>
      </c>
      <c r="R7">
        <f t="shared" ref="R7:S16" si="4">MAX(F7-$B$7,0)</f>
        <v>0</v>
      </c>
      <c r="S7">
        <f t="shared" si="4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4.7631606821397554E-2</v>
      </c>
      <c r="Z7">
        <f t="shared" si="1"/>
        <v>0.21912893013291068</v>
      </c>
    </row>
    <row r="8" spans="1:26">
      <c r="A8" t="s">
        <v>8</v>
      </c>
      <c r="B8">
        <v>0</v>
      </c>
      <c r="E8" s="4"/>
      <c r="F8" s="4">
        <f t="shared" ref="F8:F9" si="5">E7-(E7^2*E23^2*$B$6)/(F7-E7)</f>
        <v>99.119869258686805</v>
      </c>
      <c r="G8" s="4">
        <f t="shared" si="2"/>
        <v>99.600799466666814</v>
      </c>
      <c r="H8" s="4">
        <f t="shared" si="2"/>
        <v>100</v>
      </c>
      <c r="I8" s="4">
        <f t="shared" si="2"/>
        <v>100.40080106773419</v>
      </c>
      <c r="J8" s="4">
        <f t="shared" si="2"/>
        <v>100.72660565040593</v>
      </c>
      <c r="K8" s="4">
        <f t="shared" si="2"/>
        <v>101.06028387515398</v>
      </c>
      <c r="L8" s="4">
        <f t="shared" si="2"/>
        <v>101.32479500495303</v>
      </c>
      <c r="M8" s="4">
        <f t="shared" si="2"/>
        <v>101.60257543783152</v>
      </c>
      <c r="N8" s="4">
        <f t="shared" si="2"/>
        <v>101.81617368470968</v>
      </c>
      <c r="P8">
        <f t="shared" si="3"/>
        <v>0</v>
      </c>
      <c r="Q8">
        <f>MAX(E8-$B$7,0)</f>
        <v>0</v>
      </c>
      <c r="R8">
        <f t="shared" si="4"/>
        <v>0</v>
      </c>
      <c r="S8">
        <f t="shared" si="4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</row>
    <row r="9" spans="1:26">
      <c r="A9" t="s">
        <v>11</v>
      </c>
      <c r="B9">
        <v>0.04</v>
      </c>
      <c r="E9" s="4"/>
      <c r="F9" s="4">
        <f t="shared" si="5"/>
        <v>0</v>
      </c>
      <c r="G9" s="4">
        <f t="shared" si="2"/>
        <v>98.633347465593062</v>
      </c>
      <c r="H9" s="4">
        <f t="shared" si="2"/>
        <v>99.119869260951702</v>
      </c>
      <c r="I9" s="4">
        <f t="shared" si="2"/>
        <v>99.600799466666814</v>
      </c>
      <c r="J9" s="4">
        <f t="shared" si="2"/>
        <v>100</v>
      </c>
      <c r="K9" s="4">
        <f t="shared" si="2"/>
        <v>100.40080106773419</v>
      </c>
      <c r="L9" s="4">
        <f t="shared" si="2"/>
        <v>100.7266056504059</v>
      </c>
      <c r="M9" s="4">
        <f t="shared" si="2"/>
        <v>101.06028387515398</v>
      </c>
      <c r="N9" s="4">
        <f t="shared" si="2"/>
        <v>101.32479500495303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</row>
    <row r="10" spans="1:26">
      <c r="E10" s="4"/>
      <c r="F10" s="4"/>
      <c r="G10" s="4">
        <f t="shared" si="2"/>
        <v>0</v>
      </c>
      <c r="H10" s="4">
        <f t="shared" si="2"/>
        <v>98.057440674233035</v>
      </c>
      <c r="I10" s="4">
        <f t="shared" si="2"/>
        <v>98.633347465996081</v>
      </c>
      <c r="J10" s="4">
        <f t="shared" si="2"/>
        <v>99.119869260951702</v>
      </c>
      <c r="K10" s="4">
        <f t="shared" si="2"/>
        <v>99.600799466666814</v>
      </c>
      <c r="L10" s="4">
        <f t="shared" si="2"/>
        <v>99.999999999999972</v>
      </c>
      <c r="M10" s="4">
        <f t="shared" si="2"/>
        <v>100.40080106773418</v>
      </c>
      <c r="N10" s="4">
        <f t="shared" si="2"/>
        <v>100.7266056504059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</row>
    <row r="11" spans="1:26" ht="23">
      <c r="A11" s="5" t="s">
        <v>13</v>
      </c>
      <c r="B11">
        <f>SUMPRODUCT(Z6:Z16,Z37:Z47)*EXP(-B8*B6*Z5)</f>
        <v>4.0181491087651917E-3</v>
      </c>
      <c r="E11" s="4"/>
      <c r="F11" s="4"/>
      <c r="G11" s="4"/>
      <c r="H11" s="4">
        <f t="shared" si="2"/>
        <v>0</v>
      </c>
      <c r="I11" s="4">
        <f t="shared" si="2"/>
        <v>97.467842731360577</v>
      </c>
      <c r="J11" s="4">
        <f t="shared" si="2"/>
        <v>98.05744067424078</v>
      </c>
      <c r="K11" s="4">
        <f t="shared" si="2"/>
        <v>98.633347465996081</v>
      </c>
      <c r="L11" s="4">
        <f t="shared" si="2"/>
        <v>99.119869260951674</v>
      </c>
      <c r="M11" s="4">
        <f t="shared" si="2"/>
        <v>99.6007994666668</v>
      </c>
      <c r="N11" s="4">
        <f t="shared" si="2"/>
        <v>99.999999999999972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4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</row>
    <row r="12" spans="1:26">
      <c r="E12" s="4"/>
      <c r="F12" s="4"/>
      <c r="G12" s="4"/>
      <c r="H12" s="4"/>
      <c r="I12" s="4">
        <f t="shared" si="2"/>
        <v>0</v>
      </c>
      <c r="J12" s="4">
        <f t="shared" si="2"/>
        <v>96.780331158954979</v>
      </c>
      <c r="K12" s="4">
        <f t="shared" si="2"/>
        <v>97.467842731361841</v>
      </c>
      <c r="L12" s="4">
        <f t="shared" si="2"/>
        <v>98.057440674240752</v>
      </c>
      <c r="M12" s="4">
        <f t="shared" si="2"/>
        <v>98.633347465996067</v>
      </c>
      <c r="N12" s="4">
        <f t="shared" si="2"/>
        <v>99.119869260951674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</row>
    <row r="13" spans="1:26">
      <c r="A13" t="s">
        <v>17</v>
      </c>
      <c r="B13" s="6">
        <f>(Localprice-Constantprice)/Localprice</f>
        <v>-0.28055748131173031</v>
      </c>
      <c r="E13" s="4"/>
      <c r="F13" s="4"/>
      <c r="G13" s="4"/>
      <c r="H13" s="4"/>
      <c r="I13" s="4"/>
      <c r="J13" s="4">
        <f t="shared" si="2"/>
        <v>0</v>
      </c>
      <c r="K13" s="4">
        <f t="shared" si="2"/>
        <v>96.070216055674663</v>
      </c>
      <c r="L13" s="4">
        <f t="shared" si="2"/>
        <v>96.780331158954993</v>
      </c>
      <c r="M13" s="4">
        <f t="shared" si="2"/>
        <v>97.467842731361813</v>
      </c>
      <c r="N13" s="4">
        <f t="shared" si="2"/>
        <v>98.057440674240752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</row>
    <row r="14" spans="1:26">
      <c r="E14" s="4"/>
      <c r="F14" s="4"/>
      <c r="G14" s="4"/>
      <c r="H14" s="4"/>
      <c r="I14" s="4"/>
      <c r="J14" s="4"/>
      <c r="K14" s="4">
        <f t="shared" si="2"/>
        <v>0</v>
      </c>
      <c r="L14" s="4">
        <f t="shared" si="2"/>
        <v>95.252934882908832</v>
      </c>
      <c r="M14" s="4">
        <f t="shared" si="2"/>
        <v>96.070216055674635</v>
      </c>
      <c r="N14" s="4">
        <f t="shared" si="2"/>
        <v>96.780331158954993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4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</row>
    <row r="15" spans="1:26">
      <c r="E15" s="4"/>
      <c r="F15" s="4"/>
      <c r="G15" s="4"/>
      <c r="H15" s="4"/>
      <c r="I15" s="4"/>
      <c r="J15" s="4"/>
      <c r="K15" s="4"/>
      <c r="L15" s="4">
        <f t="shared" si="2"/>
        <v>0</v>
      </c>
      <c r="M15" s="4">
        <f t="shared" si="2"/>
        <v>94.403539381753149</v>
      </c>
      <c r="N15" s="4">
        <f t="shared" si="2"/>
        <v>95.252934882908832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4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</row>
    <row r="16" spans="1:26">
      <c r="E16" s="4"/>
      <c r="F16" s="4"/>
      <c r="G16" s="4"/>
      <c r="H16" s="4"/>
      <c r="I16" s="4"/>
      <c r="J16" s="4"/>
      <c r="K16" s="4"/>
      <c r="L16" s="4"/>
      <c r="M16" s="4">
        <f t="shared" si="2"/>
        <v>0</v>
      </c>
      <c r="N16" s="4">
        <f t="shared" si="2"/>
        <v>93.437291024072195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4"/>
        <v>0</v>
      </c>
      <c r="T16">
        <f t="shared" si="1"/>
        <v>0</v>
      </c>
      <c r="U16">
        <f t="shared" si="1"/>
        <v>0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</row>
    <row r="17" spans="4:26">
      <c r="Q17">
        <f t="shared" si="3"/>
        <v>0</v>
      </c>
    </row>
    <row r="20" spans="4:26">
      <c r="D20" t="s">
        <v>4</v>
      </c>
      <c r="P20" t="s">
        <v>9</v>
      </c>
      <c r="Q20" t="s">
        <v>10</v>
      </c>
    </row>
    <row r="21" spans="4:26"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  <c r="L21">
        <v>8</v>
      </c>
      <c r="M21">
        <v>9</v>
      </c>
      <c r="N21">
        <v>10</v>
      </c>
      <c r="Q21">
        <v>1</v>
      </c>
      <c r="R21">
        <v>2</v>
      </c>
      <c r="S21">
        <v>3</v>
      </c>
      <c r="T21">
        <v>4</v>
      </c>
      <c r="U21">
        <v>5</v>
      </c>
      <c r="V21">
        <v>6</v>
      </c>
      <c r="W21">
        <v>7</v>
      </c>
      <c r="X21">
        <v>8</v>
      </c>
      <c r="Y21">
        <v>9</v>
      </c>
      <c r="Z21">
        <v>10</v>
      </c>
    </row>
    <row r="22" spans="4:26">
      <c r="D22" s="4">
        <f>MAX($B$9-(D6-$B$5)/$B$5,0.01)</f>
        <v>0.04</v>
      </c>
      <c r="E22" s="4">
        <f t="shared" ref="E22:N22" si="6">MAX($B$9-(E6-$B$5)/$B$5,0.01)</f>
        <v>3.5991989322658069E-2</v>
      </c>
      <c r="F22" s="3">
        <f>MAX($B$9-(F6-$B$5)/$B$5,0.01)</f>
        <v>3.2733943495940707E-2</v>
      </c>
      <c r="G22" s="3">
        <f t="shared" si="6"/>
        <v>2.9397161248460153E-2</v>
      </c>
      <c r="H22" s="3">
        <f t="shared" si="6"/>
        <v>2.6752049950469398E-2</v>
      </c>
      <c r="I22" s="3">
        <f>MAX($B$9-(I6-$B$5)/$B$5,0.01)</f>
        <v>2.3974245621684816E-2</v>
      </c>
      <c r="J22" s="3">
        <f t="shared" si="6"/>
        <v>2.1838263152903041E-2</v>
      </c>
      <c r="K22" s="3">
        <f t="shared" si="6"/>
        <v>1.9523683931786027E-2</v>
      </c>
      <c r="L22" s="3">
        <f t="shared" si="6"/>
        <v>1.7808710698670894E-2</v>
      </c>
      <c r="M22" s="3">
        <f t="shared" si="6"/>
        <v>1.5876422225263129E-2</v>
      </c>
      <c r="N22" s="3">
        <f t="shared" si="6"/>
        <v>1.4508258578270556E-2</v>
      </c>
      <c r="P22" s="2">
        <f>(D6-E7)/(E6-E7)</f>
        <v>0.49900000133332523</v>
      </c>
      <c r="Q22" s="2">
        <f t="shared" ref="Q22:Y31" si="7">(E6-F7)/(F6-F7)</f>
        <v>0.55160741938942981</v>
      </c>
      <c r="R22" s="2">
        <f t="shared" si="7"/>
        <v>0.49403044174333777</v>
      </c>
      <c r="S22" s="2">
        <f t="shared" si="7"/>
        <v>0.55781371268412538</v>
      </c>
      <c r="T22" s="2">
        <f t="shared" si="7"/>
        <v>0.48776552689307329</v>
      </c>
      <c r="U22" s="2">
        <f t="shared" si="7"/>
        <v>0.56530827307369957</v>
      </c>
      <c r="V22" s="2">
        <f t="shared" si="7"/>
        <v>0.47993548176844847</v>
      </c>
      <c r="W22" s="2">
        <f t="shared" si="7"/>
        <v>0.574401064983315</v>
      </c>
      <c r="X22" s="2">
        <f t="shared" si="7"/>
        <v>0.47020843885373237</v>
      </c>
      <c r="Y22" s="2">
        <f t="shared" si="7"/>
        <v>0.58546174975972209</v>
      </c>
    </row>
    <row r="23" spans="4:26">
      <c r="D23" s="4">
        <f t="shared" ref="D23:N32" si="8">MAX($B$9-(D7-$B$5)/$B$5,0.01)</f>
        <v>1.04</v>
      </c>
      <c r="E23" s="4">
        <f>MAX($B$9-(E7-$B$5)/$B$5,0.01)</f>
        <v>4.3992010656008489E-2</v>
      </c>
      <c r="F23" s="3">
        <f t="shared" si="8"/>
        <v>0.04</v>
      </c>
      <c r="G23" s="3">
        <f t="shared" si="8"/>
        <v>3.5991989322658069E-2</v>
      </c>
      <c r="H23" s="3">
        <f t="shared" si="8"/>
        <v>3.2733943495940707E-2</v>
      </c>
      <c r="I23" s="3">
        <f t="shared" si="8"/>
        <v>2.9397161248460153E-2</v>
      </c>
      <c r="J23" s="3">
        <f t="shared" si="8"/>
        <v>2.6752049950469398E-2</v>
      </c>
      <c r="K23" s="3">
        <f t="shared" si="8"/>
        <v>2.3974245621684816E-2</v>
      </c>
      <c r="L23" s="3">
        <f t="shared" si="8"/>
        <v>2.1838263152903183E-2</v>
      </c>
      <c r="M23" s="3">
        <f t="shared" si="8"/>
        <v>1.9523683931786027E-2</v>
      </c>
      <c r="N23" s="3">
        <f t="shared" si="8"/>
        <v>1.7808710698670894E-2</v>
      </c>
      <c r="P23" s="2"/>
      <c r="Q23" s="2">
        <f>(E7-F8)/(F7-F8)</f>
        <v>0.5464298122285528</v>
      </c>
      <c r="R23" s="2">
        <f t="shared" si="7"/>
        <v>0.49899966800136941</v>
      </c>
      <c r="S23" s="2">
        <f t="shared" si="7"/>
        <v>0.55160741938942981</v>
      </c>
      <c r="T23" s="2">
        <f t="shared" si="7"/>
        <v>0.49403044174333777</v>
      </c>
      <c r="U23" s="2">
        <f t="shared" si="7"/>
        <v>0.55781371268412538</v>
      </c>
      <c r="V23" s="2">
        <f t="shared" si="7"/>
        <v>0.48776552689307329</v>
      </c>
      <c r="W23" s="2">
        <f t="shared" si="7"/>
        <v>0.5653082730737411</v>
      </c>
      <c r="X23" s="2">
        <f t="shared" si="7"/>
        <v>0.47993548176841655</v>
      </c>
      <c r="Y23" s="2">
        <f t="shared" si="7"/>
        <v>0.574401064983315</v>
      </c>
    </row>
    <row r="24" spans="4:26">
      <c r="D24" s="4">
        <f t="shared" si="8"/>
        <v>1.04</v>
      </c>
      <c r="E24" s="4">
        <f>MAX($B$9-(E8-$B$5)/$B$5,0.01)</f>
        <v>1.04</v>
      </c>
      <c r="F24" s="3">
        <f t="shared" si="8"/>
        <v>4.8801307413131954E-2</v>
      </c>
      <c r="G24" s="3">
        <f t="shared" si="8"/>
        <v>4.3992005333331863E-2</v>
      </c>
      <c r="H24" s="3">
        <f t="shared" si="8"/>
        <v>0.04</v>
      </c>
      <c r="I24" s="3">
        <f t="shared" si="8"/>
        <v>3.5991989322658069E-2</v>
      </c>
      <c r="J24" s="3">
        <f t="shared" si="8"/>
        <v>3.2733943495940707E-2</v>
      </c>
      <c r="K24" s="3">
        <f t="shared" si="8"/>
        <v>2.9397161248460153E-2</v>
      </c>
      <c r="L24" s="3">
        <f t="shared" si="8"/>
        <v>2.6752049950469682E-2</v>
      </c>
      <c r="M24" s="3">
        <f t="shared" si="8"/>
        <v>2.3974245621684816E-2</v>
      </c>
      <c r="N24" s="3">
        <f t="shared" si="8"/>
        <v>2.1838263152903183E-2</v>
      </c>
      <c r="P24" s="2"/>
      <c r="Q24" s="2"/>
      <c r="R24" s="2">
        <f t="shared" si="7"/>
        <v>0.5028898514383805</v>
      </c>
      <c r="S24" s="2">
        <f t="shared" si="7"/>
        <v>0.54643041582112073</v>
      </c>
      <c r="T24" s="2">
        <f t="shared" si="7"/>
        <v>0.49899966800136941</v>
      </c>
      <c r="U24" s="2">
        <f t="shared" si="7"/>
        <v>0.55160741938942981</v>
      </c>
      <c r="V24" s="2">
        <f t="shared" si="7"/>
        <v>0.49403044174333777</v>
      </c>
      <c r="W24" s="2">
        <f t="shared" si="7"/>
        <v>0.5578137126841729</v>
      </c>
      <c r="X24" s="2">
        <f t="shared" si="7"/>
        <v>0.48776552689302083</v>
      </c>
      <c r="Y24" s="2">
        <f t="shared" si="7"/>
        <v>0.5653082730737411</v>
      </c>
    </row>
    <row r="25" spans="4:26">
      <c r="D25" s="4">
        <f t="shared" si="8"/>
        <v>1.04</v>
      </c>
      <c r="E25" s="4">
        <f t="shared" si="8"/>
        <v>1.04</v>
      </c>
      <c r="F25" s="3">
        <f t="shared" si="8"/>
        <v>1.04</v>
      </c>
      <c r="G25" s="3">
        <f t="shared" si="8"/>
        <v>5.3666525344069384E-2</v>
      </c>
      <c r="H25" s="3">
        <f t="shared" si="8"/>
        <v>4.8801307390482974E-2</v>
      </c>
      <c r="I25" s="3">
        <f t="shared" si="8"/>
        <v>4.3992005333331863E-2</v>
      </c>
      <c r="J25" s="3">
        <f t="shared" si="8"/>
        <v>0.04</v>
      </c>
      <c r="K25" s="3">
        <f t="shared" si="8"/>
        <v>3.5991989322658069E-2</v>
      </c>
      <c r="L25" s="3">
        <f t="shared" si="8"/>
        <v>3.2733943495940991E-2</v>
      </c>
      <c r="M25" s="3">
        <f t="shared" si="8"/>
        <v>2.9397161248460153E-2</v>
      </c>
      <c r="N25" s="3">
        <f t="shared" si="8"/>
        <v>2.6752049950469682E-2</v>
      </c>
      <c r="P25" s="2"/>
      <c r="Q25" s="2"/>
      <c r="R25" s="2"/>
      <c r="S25" s="2">
        <f t="shared" si="7"/>
        <v>0.5420663549149467</v>
      </c>
      <c r="T25" s="2">
        <f t="shared" si="7"/>
        <v>0.50288985357239069</v>
      </c>
      <c r="U25" s="2">
        <f t="shared" si="7"/>
        <v>0.54643041582112073</v>
      </c>
      <c r="V25" s="2">
        <f t="shared" si="7"/>
        <v>0.49899966800136941</v>
      </c>
      <c r="W25" s="2">
        <f t="shared" si="7"/>
        <v>0.551607419389469</v>
      </c>
      <c r="X25" s="2">
        <f t="shared" si="7"/>
        <v>0.49403044174330557</v>
      </c>
      <c r="Y25" s="2">
        <f t="shared" si="7"/>
        <v>0.5578137126841729</v>
      </c>
    </row>
    <row r="26" spans="4:26">
      <c r="D26" s="4">
        <f t="shared" si="8"/>
        <v>1.04</v>
      </c>
      <c r="E26" s="4">
        <f t="shared" si="8"/>
        <v>1.04</v>
      </c>
      <c r="F26" s="3">
        <f t="shared" si="8"/>
        <v>1.04</v>
      </c>
      <c r="G26" s="3">
        <f t="shared" si="8"/>
        <v>1.04</v>
      </c>
      <c r="H26" s="3">
        <f t="shared" si="8"/>
        <v>5.9425593257669648E-2</v>
      </c>
      <c r="I26" s="3">
        <f t="shared" si="8"/>
        <v>5.3666525340039184E-2</v>
      </c>
      <c r="J26" s="3">
        <f t="shared" si="8"/>
        <v>4.8801307390482974E-2</v>
      </c>
      <c r="K26" s="3">
        <f t="shared" si="8"/>
        <v>4.3992005333331863E-2</v>
      </c>
      <c r="L26" s="3">
        <f t="shared" si="8"/>
        <v>4.0000000000000285E-2</v>
      </c>
      <c r="M26" s="3">
        <f t="shared" si="8"/>
        <v>3.5991989322658215E-2</v>
      </c>
      <c r="N26" s="3">
        <f t="shared" si="8"/>
        <v>3.2733943495940991E-2</v>
      </c>
      <c r="P26" s="2"/>
      <c r="Q26" s="2"/>
      <c r="R26" s="2"/>
      <c r="S26" s="2"/>
      <c r="T26" s="2">
        <f t="shared" si="7"/>
        <v>0.5058734858394609</v>
      </c>
      <c r="U26" s="2">
        <f t="shared" si="7"/>
        <v>0.54206635529094671</v>
      </c>
      <c r="V26" s="2">
        <f t="shared" si="7"/>
        <v>0.50288985357239069</v>
      </c>
      <c r="W26" s="2">
        <f t="shared" si="7"/>
        <v>0.54643041582115293</v>
      </c>
      <c r="X26" s="2">
        <f t="shared" si="7"/>
        <v>0.49899966800135165</v>
      </c>
      <c r="Y26" s="2">
        <f t="shared" si="7"/>
        <v>0.55160741938944946</v>
      </c>
    </row>
    <row r="27" spans="4:26">
      <c r="D27" s="4">
        <f t="shared" si="8"/>
        <v>1.04</v>
      </c>
      <c r="E27" s="4">
        <f t="shared" si="8"/>
        <v>1.04</v>
      </c>
      <c r="F27" s="3">
        <f t="shared" si="8"/>
        <v>1.04</v>
      </c>
      <c r="G27" s="3">
        <f t="shared" si="8"/>
        <v>1.04</v>
      </c>
      <c r="H27" s="3">
        <f t="shared" si="8"/>
        <v>1.04</v>
      </c>
      <c r="I27" s="3">
        <f t="shared" si="8"/>
        <v>6.5321572686394241E-2</v>
      </c>
      <c r="J27" s="3">
        <f t="shared" si="8"/>
        <v>5.9425593257592196E-2</v>
      </c>
      <c r="K27" s="3">
        <f t="shared" si="8"/>
        <v>5.3666525340039184E-2</v>
      </c>
      <c r="L27" s="3">
        <f t="shared" si="8"/>
        <v>4.8801307390483259E-2</v>
      </c>
      <c r="M27" s="3">
        <f t="shared" si="8"/>
        <v>4.3992005333332002E-2</v>
      </c>
      <c r="N27" s="3">
        <f t="shared" si="8"/>
        <v>4.0000000000000285E-2</v>
      </c>
      <c r="P27" s="2"/>
      <c r="Q27" s="2"/>
      <c r="R27" s="2"/>
      <c r="S27" s="2"/>
      <c r="T27" s="2"/>
      <c r="U27" s="2">
        <f t="shared" si="7"/>
        <v>0.53833407720851645</v>
      </c>
      <c r="V27" s="2">
        <f t="shared" si="7"/>
        <v>0.5058734858455699</v>
      </c>
      <c r="W27" s="2">
        <f t="shared" si="7"/>
        <v>0.54206635529097347</v>
      </c>
      <c r="X27" s="2">
        <f t="shared" si="7"/>
        <v>0.50288985357237592</v>
      </c>
      <c r="Y27" s="2">
        <f t="shared" si="7"/>
        <v>0.54643041582113683</v>
      </c>
    </row>
    <row r="28" spans="4:26">
      <c r="D28" s="4">
        <f t="shared" si="8"/>
        <v>1.04</v>
      </c>
      <c r="E28" s="4">
        <f t="shared" si="8"/>
        <v>1.04</v>
      </c>
      <c r="F28" s="3">
        <f t="shared" si="8"/>
        <v>1.04</v>
      </c>
      <c r="G28" s="3">
        <f t="shared" si="8"/>
        <v>1.04</v>
      </c>
      <c r="H28" s="3">
        <f t="shared" si="8"/>
        <v>1.04</v>
      </c>
      <c r="I28" s="3">
        <f t="shared" si="8"/>
        <v>1.04</v>
      </c>
      <c r="J28" s="3">
        <f t="shared" si="8"/>
        <v>7.219668841045021E-2</v>
      </c>
      <c r="K28" s="3">
        <f t="shared" si="8"/>
        <v>6.5321572686381585E-2</v>
      </c>
      <c r="L28" s="3">
        <f t="shared" si="8"/>
        <v>5.9425593257592481E-2</v>
      </c>
      <c r="M28" s="3">
        <f t="shared" si="8"/>
        <v>5.366652534003933E-2</v>
      </c>
      <c r="N28" s="3">
        <f t="shared" si="8"/>
        <v>4.8801307390483259E-2</v>
      </c>
      <c r="P28" s="2"/>
      <c r="Q28" s="2"/>
      <c r="R28" s="2"/>
      <c r="S28" s="2"/>
      <c r="T28" s="2"/>
      <c r="U28" s="2"/>
      <c r="V28" s="2">
        <f t="shared" si="7"/>
        <v>0.50808639791535903</v>
      </c>
      <c r="W28" s="2">
        <f t="shared" si="7"/>
        <v>0.53833407720951354</v>
      </c>
      <c r="X28" s="2">
        <f t="shared" si="7"/>
        <v>0.50587348584556369</v>
      </c>
      <c r="Y28" s="2">
        <f t="shared" si="7"/>
        <v>0.54206635529096003</v>
      </c>
    </row>
    <row r="29" spans="4:26">
      <c r="D29" s="4">
        <f t="shared" si="8"/>
        <v>1.04</v>
      </c>
      <c r="E29" s="4">
        <f t="shared" si="8"/>
        <v>1.04</v>
      </c>
      <c r="F29" s="3">
        <f t="shared" si="8"/>
        <v>1.04</v>
      </c>
      <c r="G29" s="3">
        <f t="shared" si="8"/>
        <v>1.04</v>
      </c>
      <c r="H29" s="3">
        <f t="shared" si="8"/>
        <v>1.04</v>
      </c>
      <c r="I29" s="3">
        <f t="shared" si="8"/>
        <v>1.04</v>
      </c>
      <c r="J29" s="3">
        <f t="shared" si="8"/>
        <v>1.04</v>
      </c>
      <c r="K29" s="3">
        <f t="shared" si="8"/>
        <v>7.929783944325336E-2</v>
      </c>
      <c r="L29" s="3">
        <f t="shared" si="8"/>
        <v>7.2196688410450072E-2</v>
      </c>
      <c r="M29" s="3">
        <f t="shared" si="8"/>
        <v>6.5321572686381862E-2</v>
      </c>
      <c r="N29" s="3">
        <f t="shared" si="8"/>
        <v>5.9425593257592481E-2</v>
      </c>
      <c r="P29" s="2"/>
      <c r="Q29" s="2"/>
      <c r="R29" s="2"/>
      <c r="S29" s="2"/>
      <c r="T29" s="2"/>
      <c r="U29" s="2"/>
      <c r="V29" s="2"/>
      <c r="W29" s="2">
        <f t="shared" si="7"/>
        <v>0.53508129198891097</v>
      </c>
      <c r="X29" s="2">
        <f t="shared" si="7"/>
        <v>0.50808639791538945</v>
      </c>
      <c r="Y29" s="2">
        <f t="shared" si="7"/>
        <v>0.53833407720949134</v>
      </c>
    </row>
    <row r="30" spans="4:26">
      <c r="D30" s="4">
        <f t="shared" si="8"/>
        <v>1.04</v>
      </c>
      <c r="E30" s="4">
        <f t="shared" si="8"/>
        <v>1.04</v>
      </c>
      <c r="F30" s="3">
        <f t="shared" si="8"/>
        <v>1.04</v>
      </c>
      <c r="G30" s="3">
        <f t="shared" si="8"/>
        <v>1.04</v>
      </c>
      <c r="H30" s="3">
        <f t="shared" si="8"/>
        <v>1.04</v>
      </c>
      <c r="I30" s="3">
        <f t="shared" si="8"/>
        <v>1.04</v>
      </c>
      <c r="J30" s="3">
        <f t="shared" si="8"/>
        <v>1.04</v>
      </c>
      <c r="K30" s="3">
        <f t="shared" si="8"/>
        <v>1.04</v>
      </c>
      <c r="L30" s="3">
        <f t="shared" si="8"/>
        <v>8.7470651170911684E-2</v>
      </c>
      <c r="M30" s="3">
        <f t="shared" si="8"/>
        <v>7.9297839443253651E-2</v>
      </c>
      <c r="N30" s="3">
        <f t="shared" si="8"/>
        <v>7.2196688410450072E-2</v>
      </c>
      <c r="P30" s="2"/>
      <c r="Q30" s="2"/>
      <c r="R30" s="2"/>
      <c r="S30" s="2"/>
      <c r="T30" s="2"/>
      <c r="U30" s="2"/>
      <c r="V30" s="2"/>
      <c r="W30" s="2"/>
      <c r="X30" s="2">
        <f t="shared" si="7"/>
        <v>0.5096342406695834</v>
      </c>
      <c r="Y30" s="2">
        <f t="shared" si="7"/>
        <v>0.53508129198889232</v>
      </c>
    </row>
    <row r="31" spans="4:26">
      <c r="D31" s="4">
        <f t="shared" si="8"/>
        <v>1.04</v>
      </c>
      <c r="E31" s="4">
        <f t="shared" si="8"/>
        <v>1.04</v>
      </c>
      <c r="F31" s="3">
        <f t="shared" si="8"/>
        <v>1.04</v>
      </c>
      <c r="G31" s="3">
        <f t="shared" si="8"/>
        <v>1.04</v>
      </c>
      <c r="H31" s="3">
        <f t="shared" si="8"/>
        <v>1.04</v>
      </c>
      <c r="I31" s="3">
        <f t="shared" si="8"/>
        <v>1.04</v>
      </c>
      <c r="J31" s="3">
        <f t="shared" si="8"/>
        <v>1.04</v>
      </c>
      <c r="K31" s="3">
        <f t="shared" si="8"/>
        <v>1.04</v>
      </c>
      <c r="L31" s="3">
        <f t="shared" si="8"/>
        <v>1.04</v>
      </c>
      <c r="M31" s="3">
        <f t="shared" si="8"/>
        <v>9.596460618246852E-2</v>
      </c>
      <c r="N31" s="3">
        <f t="shared" si="8"/>
        <v>8.7470651170911684E-2</v>
      </c>
      <c r="P31" s="2"/>
      <c r="Q31" s="2"/>
      <c r="R31" s="2"/>
      <c r="S31" s="2"/>
      <c r="T31" s="2"/>
      <c r="U31" s="2"/>
      <c r="V31" s="2"/>
      <c r="W31" s="2"/>
      <c r="X31" s="2"/>
      <c r="Y31" s="2">
        <f t="shared" si="7"/>
        <v>0.53217945412492484</v>
      </c>
    </row>
    <row r="32" spans="4:26">
      <c r="D32" s="4">
        <f t="shared" si="8"/>
        <v>1.04</v>
      </c>
      <c r="E32" s="4">
        <f t="shared" si="8"/>
        <v>1.04</v>
      </c>
      <c r="F32" s="3">
        <f t="shared" si="8"/>
        <v>1.04</v>
      </c>
      <c r="G32" s="3">
        <f t="shared" si="8"/>
        <v>1.04</v>
      </c>
      <c r="H32" s="3">
        <f t="shared" si="8"/>
        <v>1.04</v>
      </c>
      <c r="I32" s="3">
        <f t="shared" si="8"/>
        <v>1.04</v>
      </c>
      <c r="J32" s="3">
        <f t="shared" si="8"/>
        <v>1.04</v>
      </c>
      <c r="K32" s="3">
        <f t="shared" si="8"/>
        <v>1.04</v>
      </c>
      <c r="L32" s="3">
        <f t="shared" si="8"/>
        <v>1.04</v>
      </c>
      <c r="M32" s="3">
        <f t="shared" si="8"/>
        <v>1.04</v>
      </c>
      <c r="N32" s="3">
        <f t="shared" si="8"/>
        <v>0.10562708975927806</v>
      </c>
      <c r="P32" s="2"/>
      <c r="Q32" s="2"/>
      <c r="R32" s="2"/>
      <c r="S32" s="2"/>
      <c r="T32" s="2"/>
      <c r="U32" s="2"/>
      <c r="V32" s="2"/>
      <c r="W32" s="2"/>
      <c r="X32" s="2"/>
      <c r="Y32" s="2"/>
    </row>
    <row r="35" spans="4:26">
      <c r="D35" t="s">
        <v>12</v>
      </c>
      <c r="P35" t="s">
        <v>14</v>
      </c>
    </row>
    <row r="36" spans="4:26">
      <c r="E36">
        <v>1</v>
      </c>
      <c r="F36">
        <v>2</v>
      </c>
      <c r="G36">
        <v>3</v>
      </c>
      <c r="H36">
        <v>4</v>
      </c>
      <c r="I36">
        <v>5</v>
      </c>
      <c r="J36">
        <v>6</v>
      </c>
      <c r="K36">
        <v>7</v>
      </c>
      <c r="L36">
        <v>8</v>
      </c>
      <c r="M36">
        <v>9</v>
      </c>
      <c r="N36">
        <v>10</v>
      </c>
      <c r="Q36">
        <v>1</v>
      </c>
      <c r="R36">
        <v>2</v>
      </c>
      <c r="S36">
        <v>3</v>
      </c>
      <c r="T36">
        <v>4</v>
      </c>
      <c r="U36">
        <v>5</v>
      </c>
      <c r="V36">
        <v>6</v>
      </c>
      <c r="W36">
        <v>7</v>
      </c>
      <c r="X36">
        <v>8</v>
      </c>
      <c r="Y36">
        <v>9</v>
      </c>
      <c r="Z36">
        <v>10</v>
      </c>
    </row>
    <row r="37" spans="4:26">
      <c r="E37">
        <f>E6*P22+(1-P22)*E7</f>
        <v>100</v>
      </c>
      <c r="F37">
        <f t="shared" ref="F37:N47" si="9">F6*Q22+(1-Q22)*F7</f>
        <v>100.40080106773419</v>
      </c>
      <c r="G37">
        <f t="shared" si="9"/>
        <v>100.72660565040593</v>
      </c>
      <c r="H37">
        <f t="shared" si="9"/>
        <v>101.06028387515398</v>
      </c>
      <c r="I37">
        <f t="shared" si="9"/>
        <v>101.32479500495306</v>
      </c>
      <c r="J37">
        <f t="shared" si="9"/>
        <v>101.60257543783152</v>
      </c>
      <c r="K37">
        <f t="shared" si="9"/>
        <v>101.8161736847097</v>
      </c>
      <c r="L37">
        <f t="shared" si="9"/>
        <v>102.0476316068214</v>
      </c>
      <c r="M37">
        <f t="shared" si="9"/>
        <v>102.21912893013291</v>
      </c>
      <c r="N37">
        <f t="shared" si="9"/>
        <v>102.41235777747369</v>
      </c>
      <c r="P37">
        <v>1</v>
      </c>
      <c r="Q37">
        <f>P37*P22</f>
        <v>0.49900000133332523</v>
      </c>
      <c r="R37">
        <f t="shared" ref="R37:Z37" si="10">Q37*Q22</f>
        <v>0.27525210301079756</v>
      </c>
      <c r="S37">
        <f t="shared" si="10"/>
        <v>0.13598291804120702</v>
      </c>
      <c r="T37">
        <f t="shared" si="10"/>
        <v>7.5853136374186822E-2</v>
      </c>
      <c r="U37">
        <f t="shared" si="10"/>
        <v>3.6998545030047375E-2</v>
      </c>
      <c r="V37">
        <f t="shared" si="10"/>
        <v>2.0915583597175592E-2</v>
      </c>
      <c r="W37">
        <f t="shared" si="10"/>
        <v>1.0038130690178726E-2</v>
      </c>
      <c r="X37">
        <f t="shared" si="10"/>
        <v>5.7659129588803594E-3</v>
      </c>
      <c r="Y37">
        <f t="shared" si="10"/>
        <v>2.7111809309616386E-3</v>
      </c>
      <c r="Z37">
        <f t="shared" si="10"/>
        <v>1.5872927317559932E-3</v>
      </c>
    </row>
    <row r="38" spans="4:26">
      <c r="E38">
        <f t="shared" ref="E38:E47" si="11">E7*P23+(1-P23)*E8</f>
        <v>0</v>
      </c>
      <c r="F38">
        <f t="shared" si="9"/>
        <v>99.600798934399151</v>
      </c>
      <c r="G38">
        <f t="shared" si="9"/>
        <v>100</v>
      </c>
      <c r="H38">
        <f t="shared" si="9"/>
        <v>100.40080106773419</v>
      </c>
      <c r="I38">
        <f t="shared" si="9"/>
        <v>100.72660565040593</v>
      </c>
      <c r="J38">
        <f t="shared" si="9"/>
        <v>101.06028387515398</v>
      </c>
      <c r="K38">
        <f t="shared" si="9"/>
        <v>101.32479500495306</v>
      </c>
      <c r="L38">
        <f t="shared" si="9"/>
        <v>101.60257543783152</v>
      </c>
      <c r="M38">
        <f t="shared" si="9"/>
        <v>101.8161736847097</v>
      </c>
      <c r="N38">
        <f t="shared" si="9"/>
        <v>102.0476316068214</v>
      </c>
      <c r="Q38">
        <f>1-Q37</f>
        <v>0.50099999866667477</v>
      </c>
      <c r="R38">
        <f>Q38*Q23+(1-Q22)*Q37</f>
        <v>0.49750923352046394</v>
      </c>
      <c r="S38">
        <f t="shared" ref="S38:Z38" si="12">R38*R23+(1-R22)*R37</f>
        <v>0.38752612732391778</v>
      </c>
      <c r="T38">
        <f t="shared" si="12"/>
        <v>0.27389206870614607</v>
      </c>
      <c r="U38">
        <f t="shared" si="12"/>
        <v>0.17416561103703343</v>
      </c>
      <c r="V38">
        <f t="shared" si="12"/>
        <v>0.11323492754733869</v>
      </c>
      <c r="W38">
        <f t="shared" si="12"/>
        <v>6.6109547004823493E-2</v>
      </c>
      <c r="X38">
        <f t="shared" si="12"/>
        <v>4.1644491582282443E-2</v>
      </c>
      <c r="Y38">
        <f t="shared" si="12"/>
        <v>2.3041401158462212E-2</v>
      </c>
      <c r="Z38">
        <f t="shared" si="12"/>
        <v>1.4358893563334127E-2</v>
      </c>
    </row>
    <row r="39" spans="4:26">
      <c r="E39">
        <f t="shared" si="11"/>
        <v>0</v>
      </c>
      <c r="F39">
        <f t="shared" si="9"/>
        <v>0</v>
      </c>
      <c r="G39">
        <f t="shared" si="9"/>
        <v>99.119869258686805</v>
      </c>
      <c r="H39">
        <f t="shared" si="9"/>
        <v>99.600799466666814</v>
      </c>
      <c r="I39">
        <f t="shared" si="9"/>
        <v>100</v>
      </c>
      <c r="J39">
        <f t="shared" si="9"/>
        <v>100.40080106773419</v>
      </c>
      <c r="K39">
        <f t="shared" si="9"/>
        <v>100.72660565040593</v>
      </c>
      <c r="L39">
        <f t="shared" si="9"/>
        <v>101.06028387515398</v>
      </c>
      <c r="M39">
        <f t="shared" si="9"/>
        <v>101.32479500495305</v>
      </c>
      <c r="N39">
        <f t="shared" si="9"/>
        <v>101.60257543783152</v>
      </c>
      <c r="R39">
        <f t="shared" ref="R39:Z47" si="13">Q39*Q24+(1-Q23)*Q38</f>
        <v>0.22723866346873847</v>
      </c>
      <c r="S39">
        <f>R39*R24+(1-R23)*R38</f>
        <v>0.36352830887898668</v>
      </c>
      <c r="T39">
        <f t="shared" si="13"/>
        <v>0.37240676526828542</v>
      </c>
      <c r="U39">
        <f t="shared" si="13"/>
        <v>0.32441190124359043</v>
      </c>
      <c r="V39">
        <f t="shared" si="13"/>
        <v>0.25596165658676201</v>
      </c>
      <c r="W39">
        <f t="shared" si="13"/>
        <v>0.1844556837224266</v>
      </c>
      <c r="X39">
        <f t="shared" si="13"/>
        <v>0.13162918291674375</v>
      </c>
      <c r="Y39">
        <f t="shared" si="13"/>
        <v>8.5862000211622269E-2</v>
      </c>
      <c r="Z39">
        <f t="shared" si="13"/>
        <v>5.8344894856623114E-2</v>
      </c>
    </row>
    <row r="40" spans="4:26">
      <c r="E40">
        <f t="shared" si="11"/>
        <v>0</v>
      </c>
      <c r="F40">
        <f t="shared" si="9"/>
        <v>0</v>
      </c>
      <c r="G40">
        <f t="shared" si="9"/>
        <v>0</v>
      </c>
      <c r="H40">
        <f t="shared" si="9"/>
        <v>98.633347465593062</v>
      </c>
      <c r="I40">
        <f t="shared" si="9"/>
        <v>99.119869260951702</v>
      </c>
      <c r="J40">
        <f t="shared" si="9"/>
        <v>99.600799466666814</v>
      </c>
      <c r="K40">
        <f t="shared" si="9"/>
        <v>100</v>
      </c>
      <c r="L40">
        <f t="shared" si="9"/>
        <v>100.40080106773419</v>
      </c>
      <c r="M40">
        <f t="shared" si="9"/>
        <v>100.7266056504059</v>
      </c>
      <c r="N40">
        <f t="shared" si="9"/>
        <v>101.06028387515398</v>
      </c>
      <c r="S40">
        <f>R40*R25+(1-R24)*R39</f>
        <v>0.11296264575588844</v>
      </c>
      <c r="T40">
        <f t="shared" si="13"/>
        <v>0.22611863352193601</v>
      </c>
      <c r="U40">
        <f t="shared" si="13"/>
        <v>0.30028867953978255</v>
      </c>
      <c r="V40">
        <f t="shared" si="13"/>
        <v>0.30955075760669359</v>
      </c>
      <c r="W40">
        <f t="shared" si="13"/>
        <v>0.28397453158915997</v>
      </c>
      <c r="X40">
        <f t="shared" si="13"/>
        <v>0.23820623250175205</v>
      </c>
      <c r="Y40">
        <f>X40*X25+(1-X24)*X39</f>
        <v>0.18510613542570953</v>
      </c>
      <c r="Z40">
        <f>Y40*Y25+(1-Y24)*Y39</f>
        <v>0.14057824179176723</v>
      </c>
    </row>
    <row r="41" spans="4:26">
      <c r="E41">
        <f t="shared" si="11"/>
        <v>0</v>
      </c>
      <c r="F41">
        <f t="shared" si="9"/>
        <v>0</v>
      </c>
      <c r="G41">
        <f t="shared" si="9"/>
        <v>0</v>
      </c>
      <c r="H41">
        <f t="shared" si="9"/>
        <v>0</v>
      </c>
      <c r="I41">
        <f t="shared" si="9"/>
        <v>98.057440674233035</v>
      </c>
      <c r="J41">
        <f t="shared" si="9"/>
        <v>98.633347465996081</v>
      </c>
      <c r="K41">
        <f t="shared" si="9"/>
        <v>99.119869260951702</v>
      </c>
      <c r="L41">
        <f t="shared" si="9"/>
        <v>99.600799466666814</v>
      </c>
      <c r="M41">
        <f t="shared" si="9"/>
        <v>99.999999999999972</v>
      </c>
      <c r="N41">
        <f t="shared" si="9"/>
        <v>100.40080106773418</v>
      </c>
      <c r="T41">
        <f t="shared" si="13"/>
        <v>5.1729396129445618E-2</v>
      </c>
      <c r="U41">
        <f t="shared" si="13"/>
        <v>0.13857439696047352</v>
      </c>
      <c r="V41">
        <f t="shared" si="13"/>
        <v>0.21131832980948861</v>
      </c>
      <c r="W41">
        <f t="shared" si="13"/>
        <v>0.261354876266437</v>
      </c>
      <c r="X41">
        <f t="shared" si="13"/>
        <v>0.27014432676208533</v>
      </c>
      <c r="Y41">
        <f t="shared" si="13"/>
        <v>0.25532703159963216</v>
      </c>
      <c r="Z41">
        <f t="shared" si="13"/>
        <v>0.2226916797843167</v>
      </c>
    </row>
    <row r="42" spans="4:26">
      <c r="E42">
        <f t="shared" si="11"/>
        <v>0</v>
      </c>
      <c r="F42">
        <f t="shared" si="9"/>
        <v>0</v>
      </c>
      <c r="G42">
        <f t="shared" si="9"/>
        <v>0</v>
      </c>
      <c r="H42">
        <f t="shared" si="9"/>
        <v>0</v>
      </c>
      <c r="I42">
        <f t="shared" si="9"/>
        <v>0</v>
      </c>
      <c r="J42">
        <f t="shared" si="9"/>
        <v>97.467842731360577</v>
      </c>
      <c r="K42">
        <f t="shared" si="9"/>
        <v>98.05744067424078</v>
      </c>
      <c r="L42">
        <f t="shared" si="9"/>
        <v>98.633347465996081</v>
      </c>
      <c r="M42">
        <f t="shared" si="9"/>
        <v>99.119869260951674</v>
      </c>
      <c r="N42">
        <f t="shared" si="9"/>
        <v>99.6007994666668</v>
      </c>
      <c r="T42">
        <f t="shared" si="13"/>
        <v>0</v>
      </c>
      <c r="U42">
        <f t="shared" si="13"/>
        <v>2.5560866189072648E-2</v>
      </c>
      <c r="V42">
        <f t="shared" si="13"/>
        <v>7.7218163976013596E-2</v>
      </c>
      <c r="W42">
        <f t="shared" si="13"/>
        <v>0.14411110765557353</v>
      </c>
      <c r="X42">
        <f t="shared" si="13"/>
        <v>0.1966604054350837</v>
      </c>
      <c r="Y42">
        <f t="shared" si="13"/>
        <v>0.23424091988808943</v>
      </c>
      <c r="Z42">
        <f t="shared" si="13"/>
        <v>0.24248310985536495</v>
      </c>
    </row>
    <row r="43" spans="4:26">
      <c r="E43">
        <f t="shared" si="11"/>
        <v>0</v>
      </c>
      <c r="F43">
        <f t="shared" si="9"/>
        <v>0</v>
      </c>
      <c r="G43">
        <f t="shared" si="9"/>
        <v>0</v>
      </c>
      <c r="H43">
        <f t="shared" si="9"/>
        <v>0</v>
      </c>
      <c r="I43">
        <f t="shared" si="9"/>
        <v>0</v>
      </c>
      <c r="J43">
        <f t="shared" si="9"/>
        <v>0</v>
      </c>
      <c r="K43">
        <f t="shared" si="9"/>
        <v>96.780331158954979</v>
      </c>
      <c r="L43">
        <f t="shared" si="9"/>
        <v>97.467842731361841</v>
      </c>
      <c r="M43">
        <f t="shared" si="9"/>
        <v>98.057440674240752</v>
      </c>
      <c r="N43">
        <f t="shared" si="9"/>
        <v>98.633347465996067</v>
      </c>
      <c r="T43">
        <f t="shared" si="13"/>
        <v>0</v>
      </c>
      <c r="U43">
        <f t="shared" si="13"/>
        <v>0</v>
      </c>
      <c r="V43">
        <f t="shared" si="13"/>
        <v>1.1800580876527855E-2</v>
      </c>
      <c r="W43">
        <f t="shared" si="13"/>
        <v>4.4151256825736694E-2</v>
      </c>
      <c r="X43">
        <f t="shared" si="13"/>
        <v>8.9761450872694881E-2</v>
      </c>
      <c r="Y43">
        <f t="shared" si="13"/>
        <v>0.14316982098987585</v>
      </c>
      <c r="Z43">
        <f t="shared" si="13"/>
        <v>0.18385209968295629</v>
      </c>
    </row>
    <row r="44" spans="4:26">
      <c r="E44">
        <f t="shared" si="11"/>
        <v>0</v>
      </c>
      <c r="F44">
        <f t="shared" si="9"/>
        <v>0</v>
      </c>
      <c r="G44">
        <f t="shared" si="9"/>
        <v>0</v>
      </c>
      <c r="H44">
        <f t="shared" si="9"/>
        <v>0</v>
      </c>
      <c r="I44">
        <f t="shared" si="9"/>
        <v>0</v>
      </c>
      <c r="J44">
        <f t="shared" si="9"/>
        <v>0</v>
      </c>
      <c r="K44">
        <f t="shared" si="9"/>
        <v>0</v>
      </c>
      <c r="L44">
        <f t="shared" si="9"/>
        <v>96.070216055674663</v>
      </c>
      <c r="M44">
        <f t="shared" si="9"/>
        <v>96.780331158954993</v>
      </c>
      <c r="N44">
        <f t="shared" si="9"/>
        <v>97.467842731361813</v>
      </c>
      <c r="T44">
        <f t="shared" si="13"/>
        <v>0</v>
      </c>
      <c r="U44">
        <f t="shared" si="13"/>
        <v>0</v>
      </c>
      <c r="V44">
        <f t="shared" si="13"/>
        <v>0</v>
      </c>
      <c r="W44">
        <f t="shared" si="13"/>
        <v>5.8048662456639472E-3</v>
      </c>
      <c r="X44">
        <f t="shared" si="13"/>
        <v>2.3489206055366176E-2</v>
      </c>
      <c r="Y44">
        <f t="shared" si="13"/>
        <v>5.6288058919732764E-2</v>
      </c>
      <c r="Z44">
        <f t="shared" si="13"/>
        <v>9.5864058194702478E-2</v>
      </c>
    </row>
    <row r="45" spans="4:26">
      <c r="E45">
        <f t="shared" si="11"/>
        <v>0</v>
      </c>
      <c r="F45">
        <f t="shared" si="9"/>
        <v>0</v>
      </c>
      <c r="G45">
        <f t="shared" si="9"/>
        <v>0</v>
      </c>
      <c r="H45">
        <f t="shared" si="9"/>
        <v>0</v>
      </c>
      <c r="I45">
        <f t="shared" si="9"/>
        <v>0</v>
      </c>
      <c r="J45">
        <f t="shared" si="9"/>
        <v>0</v>
      </c>
      <c r="K45">
        <f t="shared" si="9"/>
        <v>0</v>
      </c>
      <c r="L45">
        <f t="shared" si="9"/>
        <v>0</v>
      </c>
      <c r="M45">
        <f t="shared" si="9"/>
        <v>95.252934882908832</v>
      </c>
      <c r="N45">
        <f t="shared" si="9"/>
        <v>96.070216055674635</v>
      </c>
      <c r="T45">
        <f t="shared" si="13"/>
        <v>0</v>
      </c>
      <c r="U45">
        <f t="shared" si="13"/>
        <v>0</v>
      </c>
      <c r="V45">
        <f t="shared" si="13"/>
        <v>0</v>
      </c>
      <c r="W45">
        <f t="shared" si="13"/>
        <v>0</v>
      </c>
      <c r="X45">
        <f t="shared" si="13"/>
        <v>2.6987909151112632E-3</v>
      </c>
      <c r="Y45">
        <f t="shared" si="13"/>
        <v>1.293005621955152E-2</v>
      </c>
      <c r="Z45">
        <f t="shared" si="13"/>
        <v>3.2904909850711588E-2</v>
      </c>
    </row>
    <row r="46" spans="4:26">
      <c r="E46">
        <f t="shared" si="11"/>
        <v>0</v>
      </c>
      <c r="F46">
        <f t="shared" si="9"/>
        <v>0</v>
      </c>
      <c r="G46">
        <f t="shared" si="9"/>
        <v>0</v>
      </c>
      <c r="H46">
        <f t="shared" si="9"/>
        <v>0</v>
      </c>
      <c r="I46">
        <f t="shared" si="9"/>
        <v>0</v>
      </c>
      <c r="J46">
        <f t="shared" si="9"/>
        <v>0</v>
      </c>
      <c r="K46">
        <f t="shared" si="9"/>
        <v>0</v>
      </c>
      <c r="L46">
        <f t="shared" si="9"/>
        <v>0</v>
      </c>
      <c r="M46">
        <f t="shared" si="9"/>
        <v>0</v>
      </c>
      <c r="N46">
        <f t="shared" si="9"/>
        <v>94.403539381753149</v>
      </c>
      <c r="T46">
        <f t="shared" si="13"/>
        <v>0</v>
      </c>
      <c r="U46">
        <f t="shared" si="13"/>
        <v>0</v>
      </c>
      <c r="V46">
        <f t="shared" si="13"/>
        <v>0</v>
      </c>
      <c r="W46">
        <f t="shared" si="13"/>
        <v>0</v>
      </c>
      <c r="X46">
        <f t="shared" si="13"/>
        <v>0</v>
      </c>
      <c r="Y46">
        <f t="shared" si="13"/>
        <v>1.3233946563625644E-3</v>
      </c>
      <c r="Z46">
        <f t="shared" si="13"/>
        <v>6.7157084779197523E-3</v>
      </c>
    </row>
    <row r="47" spans="4:26">
      <c r="E47">
        <f t="shared" si="11"/>
        <v>0</v>
      </c>
      <c r="F47">
        <f t="shared" si="9"/>
        <v>0</v>
      </c>
      <c r="G47">
        <f t="shared" si="9"/>
        <v>0</v>
      </c>
      <c r="H47">
        <f t="shared" si="9"/>
        <v>0</v>
      </c>
      <c r="I47">
        <f t="shared" si="9"/>
        <v>0</v>
      </c>
      <c r="J47">
        <f t="shared" si="9"/>
        <v>0</v>
      </c>
      <c r="K47">
        <f t="shared" si="9"/>
        <v>0</v>
      </c>
      <c r="L47">
        <f t="shared" si="9"/>
        <v>0</v>
      </c>
      <c r="M47">
        <f t="shared" si="9"/>
        <v>0</v>
      </c>
      <c r="N47">
        <f t="shared" si="9"/>
        <v>0</v>
      </c>
      <c r="T47">
        <f t="shared" si="13"/>
        <v>0</v>
      </c>
      <c r="U47">
        <f t="shared" si="13"/>
        <v>0</v>
      </c>
      <c r="V47">
        <f t="shared" si="13"/>
        <v>0</v>
      </c>
      <c r="W47">
        <f t="shared" si="13"/>
        <v>0</v>
      </c>
      <c r="X47">
        <f t="shared" si="13"/>
        <v>0</v>
      </c>
      <c r="Y47">
        <f t="shared" si="13"/>
        <v>0</v>
      </c>
      <c r="Z47">
        <f t="shared" si="13"/>
        <v>6.1911121054769244E-4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7E76-CB94-FB46-B195-D067A1AA1593}">
  <dimension ref="A2:Z47"/>
  <sheetViews>
    <sheetView zoomScale="99" workbookViewId="0">
      <selection activeCell="C17" sqref="C17"/>
    </sheetView>
  </sheetViews>
  <sheetFormatPr baseColWidth="10" defaultRowHeight="18"/>
  <cols>
    <col min="1" max="1" width="12.28515625" bestFit="1" customWidth="1"/>
    <col min="5" max="5" width="11.28515625" bestFit="1" customWidth="1"/>
    <col min="7" max="14" width="10.85546875" bestFit="1" customWidth="1"/>
  </cols>
  <sheetData>
    <row r="2" spans="1:26" ht="35">
      <c r="B2" s="1" t="s">
        <v>15</v>
      </c>
    </row>
    <row r="3" spans="1:26">
      <c r="A3" t="s">
        <v>5</v>
      </c>
    </row>
    <row r="4" spans="1:26">
      <c r="D4" t="s">
        <v>3</v>
      </c>
      <c r="P4" t="s">
        <v>6</v>
      </c>
    </row>
    <row r="5" spans="1:26">
      <c r="A5" t="s">
        <v>1</v>
      </c>
      <c r="B5">
        <v>100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Q5">
        <v>1</v>
      </c>
      <c r="R5">
        <v>2</v>
      </c>
      <c r="S5">
        <v>3</v>
      </c>
      <c r="T5">
        <v>4</v>
      </c>
      <c r="U5">
        <v>5</v>
      </c>
      <c r="V5">
        <v>6</v>
      </c>
      <c r="W5">
        <v>7</v>
      </c>
      <c r="X5">
        <v>8</v>
      </c>
      <c r="Y5">
        <v>9</v>
      </c>
      <c r="Z5">
        <v>10</v>
      </c>
    </row>
    <row r="6" spans="1:26">
      <c r="A6" t="s">
        <v>2</v>
      </c>
      <c r="B6">
        <v>0.01</v>
      </c>
      <c r="D6">
        <v>100</v>
      </c>
      <c r="E6" s="4">
        <f>D6*EXP(D22*SQRT($B$6))</f>
        <v>100.30045045033771</v>
      </c>
      <c r="F6" s="4">
        <f>E6+(E6^2*E22^2*$B$6)/(E6-E37)</f>
        <v>100.60180337939173</v>
      </c>
      <c r="G6" s="4">
        <f t="shared" ref="G6:N6" si="0">F6+(F6^2*F22^2*$B$6)/(F6-F37)</f>
        <v>100.9040619500139</v>
      </c>
      <c r="H6" s="4">
        <f>G6+(G6^2*G22^2*$B$6)/(G6-G37)</f>
        <v>101.20722843185588</v>
      </c>
      <c r="I6" s="4">
        <f t="shared" si="0"/>
        <v>101.51130600409149</v>
      </c>
      <c r="J6" s="4">
        <f t="shared" si="0"/>
        <v>101.81629695274341</v>
      </c>
      <c r="K6" s="4">
        <f t="shared" si="0"/>
        <v>102.12220447340562</v>
      </c>
      <c r="L6" s="4">
        <f t="shared" si="0"/>
        <v>102.42903086857038</v>
      </c>
      <c r="M6" s="4">
        <f t="shared" si="0"/>
        <v>102.73677935035066</v>
      </c>
      <c r="N6" s="4">
        <f t="shared" si="0"/>
        <v>103.04545223780738</v>
      </c>
      <c r="P6">
        <f>MAX(D6-$B$7,0)</f>
        <v>0</v>
      </c>
      <c r="Q6">
        <f t="shared" ref="Q6:Z6" si="1">MAX(E6-$B$7,0)</f>
        <v>0</v>
      </c>
      <c r="R6">
        <f>MAX(F6-$B$7,0)</f>
        <v>0</v>
      </c>
      <c r="S6">
        <f>MAX(G6-$B$7,0)</f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0.12220447340561691</v>
      </c>
      <c r="X6">
        <f t="shared" si="1"/>
        <v>0.4290308685703792</v>
      </c>
      <c r="Y6">
        <f t="shared" si="1"/>
        <v>0.736779350350659</v>
      </c>
      <c r="Z6">
        <f t="shared" si="1"/>
        <v>1.0454522378073818</v>
      </c>
    </row>
    <row r="7" spans="1:26">
      <c r="A7" t="s">
        <v>7</v>
      </c>
      <c r="B7">
        <v>102</v>
      </c>
      <c r="E7" s="4">
        <f>D6*EXP(-D22*SQRT($B$6))</f>
        <v>99.700449550337297</v>
      </c>
      <c r="F7" s="4">
        <f>E6-(E6^2*E22^2*$B$6)/(F6-E6)</f>
        <v>100</v>
      </c>
      <c r="G7" s="4">
        <f t="shared" ref="G7:N7" si="2">F6-(F6^2*F22^2*$B$6)/(G6-F6)</f>
        <v>100.30045045033771</v>
      </c>
      <c r="H7" s="4">
        <f t="shared" si="2"/>
        <v>100.60180337939173</v>
      </c>
      <c r="I7" s="4">
        <f t="shared" si="2"/>
        <v>100.9040619500139</v>
      </c>
      <c r="J7" s="4">
        <f t="shared" si="2"/>
        <v>101.2072284318559</v>
      </c>
      <c r="K7" s="4">
        <f t="shared" si="2"/>
        <v>101.51130600409149</v>
      </c>
      <c r="L7" s="4">
        <f t="shared" si="2"/>
        <v>101.81629695274341</v>
      </c>
      <c r="M7" s="4">
        <f t="shared" si="2"/>
        <v>102.12220447340562</v>
      </c>
      <c r="N7" s="4">
        <f t="shared" si="2"/>
        <v>102.42903086857038</v>
      </c>
      <c r="P7">
        <f t="shared" ref="P7:P16" si="3">MAX(D7-$B$7,0)</f>
        <v>0</v>
      </c>
      <c r="Q7">
        <f>MAX(E7-$B$7,0)</f>
        <v>0</v>
      </c>
      <c r="R7">
        <f t="shared" ref="R7:R16" si="4">MAX(F7-$B$7,0)</f>
        <v>0</v>
      </c>
      <c r="S7">
        <f t="shared" ref="S7:S16" si="5">MAX(G7-$B$7,0)</f>
        <v>0</v>
      </c>
      <c r="T7">
        <f t="shared" ref="T7:T16" si="6">MAX(H7-$B$7,0)</f>
        <v>0</v>
      </c>
      <c r="U7">
        <f t="shared" ref="U7:U16" si="7">MAX(I7-$B$7,0)</f>
        <v>0</v>
      </c>
      <c r="V7">
        <f t="shared" ref="V7:V16" si="8">MAX(J7-$B$7,0)</f>
        <v>0</v>
      </c>
      <c r="W7">
        <f t="shared" ref="W7:W16" si="9">MAX(K7-$B$7,0)</f>
        <v>0</v>
      </c>
      <c r="X7">
        <f t="shared" ref="X7:X16" si="10">MAX(L7-$B$7,0)</f>
        <v>0</v>
      </c>
      <c r="Y7">
        <f t="shared" ref="Y7:Y16" si="11">MAX(M7-$B$7,0)</f>
        <v>0.12220447340561691</v>
      </c>
      <c r="Z7">
        <f t="shared" ref="Z7:Z16" si="12">MAX(N7-$B$7,0)</f>
        <v>0.4290308685703792</v>
      </c>
    </row>
    <row r="8" spans="1:26">
      <c r="A8" t="s">
        <v>8</v>
      </c>
      <c r="B8">
        <v>0</v>
      </c>
      <c r="E8" s="4"/>
      <c r="F8" s="4">
        <f t="shared" ref="F8:F16" si="13">E7-(E7^2*E23^2*$B$6)/(F7-E7)</f>
        <v>99.401796629383284</v>
      </c>
      <c r="G8" s="4">
        <f t="shared" ref="G8:G16" si="14">F7-(F7^2*F23^2*$B$6)/(G7-F7)</f>
        <v>99.700449775000038</v>
      </c>
      <c r="H8" s="4">
        <f t="shared" ref="H8:H16" si="15">G7-(G7^2*G23^2*$B$6)/(H7-G7)</f>
        <v>100</v>
      </c>
      <c r="I8" s="4">
        <f t="shared" ref="I8:I16" si="16">H7-(H7^2*H23^2*$B$6)/(I7-H7)</f>
        <v>100.30045045033771</v>
      </c>
      <c r="J8" s="4">
        <f t="shared" ref="J8:J16" si="17">I7-(I7^2*I23^2*$B$6)/(J7-I7)</f>
        <v>100.60180337939174</v>
      </c>
      <c r="K8" s="4">
        <f t="shared" ref="K8:K16" si="18">J7-(J7^2*J23^2*$B$6)/(K7-J7)</f>
        <v>100.9040619500139</v>
      </c>
      <c r="L8" s="4">
        <f t="shared" ref="L8:L16" si="19">K7-(K7^2*K23^2*$B$6)/(L7-K7)</f>
        <v>101.2072284318559</v>
      </c>
      <c r="M8" s="4">
        <f t="shared" ref="M8:M16" si="20">L7-(L7^2*L23^2*$B$6)/(M7-L7)</f>
        <v>101.51130600409149</v>
      </c>
      <c r="N8" s="4">
        <f t="shared" ref="N8:N16" si="21">M7-(M7^2*M23^2*$B$6)/(N7-M7)</f>
        <v>101.81629695274341</v>
      </c>
      <c r="P8">
        <f t="shared" si="3"/>
        <v>0</v>
      </c>
      <c r="Q8">
        <f>MAX(E8-$B$7,0)</f>
        <v>0</v>
      </c>
      <c r="R8">
        <f t="shared" si="4"/>
        <v>0</v>
      </c>
      <c r="S8">
        <f t="shared" si="5"/>
        <v>0</v>
      </c>
      <c r="T8">
        <f t="shared" si="6"/>
        <v>0</v>
      </c>
      <c r="U8">
        <f t="shared" si="7"/>
        <v>0</v>
      </c>
      <c r="V8">
        <f t="shared" si="8"/>
        <v>0</v>
      </c>
      <c r="W8">
        <f t="shared" si="9"/>
        <v>0</v>
      </c>
      <c r="X8">
        <f t="shared" si="10"/>
        <v>0</v>
      </c>
      <c r="Y8">
        <f t="shared" si="11"/>
        <v>0</v>
      </c>
      <c r="Z8">
        <f t="shared" si="12"/>
        <v>0</v>
      </c>
    </row>
    <row r="9" spans="1:26">
      <c r="A9" t="s">
        <v>11</v>
      </c>
      <c r="B9">
        <v>0.04</v>
      </c>
      <c r="E9" s="4"/>
      <c r="F9" s="4">
        <f t="shared" si="13"/>
        <v>0</v>
      </c>
      <c r="G9" s="4">
        <f t="shared" si="14"/>
        <v>99.104038323925963</v>
      </c>
      <c r="H9" s="4">
        <f t="shared" si="15"/>
        <v>99.401796628710301</v>
      </c>
      <c r="I9" s="4">
        <f t="shared" si="16"/>
        <v>99.700449775000038</v>
      </c>
      <c r="J9" s="4">
        <f t="shared" si="17"/>
        <v>100.00000000000001</v>
      </c>
      <c r="K9" s="4">
        <f t="shared" si="18"/>
        <v>100.30045045033771</v>
      </c>
      <c r="L9" s="4">
        <f t="shared" si="19"/>
        <v>100.60180337939174</v>
      </c>
      <c r="M9" s="4">
        <f t="shared" si="20"/>
        <v>100.9040619500139</v>
      </c>
      <c r="N9" s="4">
        <f t="shared" si="21"/>
        <v>101.2072284318559</v>
      </c>
      <c r="P9">
        <f t="shared" si="3"/>
        <v>0</v>
      </c>
      <c r="Q9">
        <f t="shared" ref="Q9:Q17" si="22">MAX(E9-$B$7,0)</f>
        <v>0</v>
      </c>
      <c r="R9">
        <f t="shared" si="4"/>
        <v>0</v>
      </c>
      <c r="S9">
        <f t="shared" si="5"/>
        <v>0</v>
      </c>
      <c r="T9">
        <f t="shared" si="6"/>
        <v>0</v>
      </c>
      <c r="U9">
        <f t="shared" si="7"/>
        <v>0</v>
      </c>
      <c r="V9">
        <f t="shared" si="8"/>
        <v>0</v>
      </c>
      <c r="W9">
        <f t="shared" si="9"/>
        <v>0</v>
      </c>
      <c r="X9">
        <f t="shared" si="10"/>
        <v>0</v>
      </c>
      <c r="Y9">
        <f t="shared" si="11"/>
        <v>0</v>
      </c>
      <c r="Z9">
        <f t="shared" si="12"/>
        <v>0</v>
      </c>
    </row>
    <row r="10" spans="1:26">
      <c r="E10" s="4"/>
      <c r="F10" s="4"/>
      <c r="G10" s="4">
        <f t="shared" si="14"/>
        <v>0</v>
      </c>
      <c r="H10" s="4">
        <f t="shared" si="15"/>
        <v>98.807171730152817</v>
      </c>
      <c r="I10" s="4">
        <f t="shared" si="16"/>
        <v>99.104038323927981</v>
      </c>
      <c r="J10" s="4">
        <f t="shared" si="17"/>
        <v>99.401796628710315</v>
      </c>
      <c r="K10" s="4">
        <f t="shared" si="18"/>
        <v>99.700449775000038</v>
      </c>
      <c r="L10" s="4">
        <f t="shared" si="19"/>
        <v>100.00000000000001</v>
      </c>
      <c r="M10" s="4">
        <f t="shared" si="20"/>
        <v>100.30045045033771</v>
      </c>
      <c r="N10" s="4">
        <f t="shared" si="21"/>
        <v>100.60180337939174</v>
      </c>
      <c r="P10">
        <f t="shared" si="3"/>
        <v>0</v>
      </c>
      <c r="Q10">
        <f t="shared" si="22"/>
        <v>0</v>
      </c>
      <c r="R10">
        <f t="shared" si="4"/>
        <v>0</v>
      </c>
      <c r="S10">
        <f t="shared" si="5"/>
        <v>0</v>
      </c>
      <c r="T10">
        <f t="shared" si="6"/>
        <v>0</v>
      </c>
      <c r="U10">
        <f t="shared" si="7"/>
        <v>0</v>
      </c>
      <c r="V10">
        <f t="shared" si="8"/>
        <v>0</v>
      </c>
      <c r="W10">
        <f t="shared" si="9"/>
        <v>0</v>
      </c>
      <c r="X10">
        <f t="shared" si="10"/>
        <v>0</v>
      </c>
      <c r="Y10">
        <f t="shared" si="11"/>
        <v>0</v>
      </c>
      <c r="Z10">
        <f t="shared" si="12"/>
        <v>0</v>
      </c>
    </row>
    <row r="11" spans="1:26" ht="23">
      <c r="A11" s="5" t="s">
        <v>13</v>
      </c>
      <c r="B11">
        <f>SUMPRODUCT(Z6:Z16,Z37:Z47)*EXP(-B8*B6*Z5)</f>
        <v>5.1454709022553278E-3</v>
      </c>
      <c r="E11" s="4"/>
      <c r="F11" s="4"/>
      <c r="G11" s="4"/>
      <c r="H11" s="4">
        <f t="shared" si="15"/>
        <v>0</v>
      </c>
      <c r="I11" s="4">
        <f t="shared" si="16"/>
        <v>98.511194626260973</v>
      </c>
      <c r="J11" s="4">
        <f t="shared" si="17"/>
        <v>98.807171730152831</v>
      </c>
      <c r="K11" s="4">
        <f t="shared" si="18"/>
        <v>99.104038323927981</v>
      </c>
      <c r="L11" s="4">
        <f t="shared" si="19"/>
        <v>99.401796628710315</v>
      </c>
      <c r="M11" s="4">
        <f t="shared" si="20"/>
        <v>99.700449775000038</v>
      </c>
      <c r="N11" s="4">
        <f t="shared" si="21"/>
        <v>100.00000000000001</v>
      </c>
      <c r="P11">
        <f t="shared" si="3"/>
        <v>0</v>
      </c>
      <c r="Q11">
        <f t="shared" si="22"/>
        <v>0</v>
      </c>
      <c r="R11">
        <f t="shared" si="4"/>
        <v>0</v>
      </c>
      <c r="S11">
        <f t="shared" si="5"/>
        <v>0</v>
      </c>
      <c r="T11">
        <f t="shared" si="6"/>
        <v>0</v>
      </c>
      <c r="U11">
        <f t="shared" si="7"/>
        <v>0</v>
      </c>
      <c r="V11">
        <f t="shared" si="8"/>
        <v>0</v>
      </c>
      <c r="W11">
        <f t="shared" si="9"/>
        <v>0</v>
      </c>
      <c r="X11">
        <f t="shared" si="10"/>
        <v>0</v>
      </c>
      <c r="Y11">
        <f t="shared" si="11"/>
        <v>0</v>
      </c>
      <c r="Z11">
        <f t="shared" si="12"/>
        <v>0</v>
      </c>
    </row>
    <row r="12" spans="1:26">
      <c r="E12" s="4"/>
      <c r="F12" s="4"/>
      <c r="G12" s="4"/>
      <c r="H12" s="4"/>
      <c r="I12" s="4">
        <f t="shared" si="16"/>
        <v>0</v>
      </c>
      <c r="J12" s="4">
        <f t="shared" si="17"/>
        <v>98.216103897783043</v>
      </c>
      <c r="K12" s="4">
        <f t="shared" si="18"/>
        <v>98.511194626260973</v>
      </c>
      <c r="L12" s="4">
        <f t="shared" si="19"/>
        <v>98.807171730152831</v>
      </c>
      <c r="M12" s="4">
        <f t="shared" si="20"/>
        <v>99.104038323927981</v>
      </c>
      <c r="N12" s="4">
        <f t="shared" si="21"/>
        <v>99.401796628710315</v>
      </c>
      <c r="P12">
        <f t="shared" si="3"/>
        <v>0</v>
      </c>
      <c r="Q12">
        <f t="shared" si="22"/>
        <v>0</v>
      </c>
      <c r="R12">
        <f t="shared" si="4"/>
        <v>0</v>
      </c>
      <c r="S12">
        <f t="shared" si="5"/>
        <v>0</v>
      </c>
      <c r="T12">
        <f t="shared" si="6"/>
        <v>0</v>
      </c>
      <c r="U12">
        <f t="shared" si="7"/>
        <v>0</v>
      </c>
      <c r="V12">
        <f t="shared" si="8"/>
        <v>0</v>
      </c>
      <c r="W12">
        <f t="shared" si="9"/>
        <v>0</v>
      </c>
      <c r="X12">
        <f t="shared" si="10"/>
        <v>0</v>
      </c>
      <c r="Y12">
        <f t="shared" si="11"/>
        <v>0</v>
      </c>
      <c r="Z12">
        <f t="shared" si="12"/>
        <v>0</v>
      </c>
    </row>
    <row r="13" spans="1:26">
      <c r="E13" s="4"/>
      <c r="F13" s="4"/>
      <c r="G13" s="4"/>
      <c r="H13" s="4"/>
      <c r="I13" s="4"/>
      <c r="J13" s="4">
        <f t="shared" si="17"/>
        <v>0</v>
      </c>
      <c r="K13" s="4">
        <f t="shared" si="18"/>
        <v>97.921897339577896</v>
      </c>
      <c r="L13" s="4">
        <f t="shared" si="19"/>
        <v>98.216103897783043</v>
      </c>
      <c r="M13" s="4">
        <f t="shared" si="20"/>
        <v>98.511194626260973</v>
      </c>
      <c r="N13" s="4">
        <f t="shared" si="21"/>
        <v>98.807171730152831</v>
      </c>
      <c r="P13">
        <f t="shared" si="3"/>
        <v>0</v>
      </c>
      <c r="Q13">
        <f t="shared" si="22"/>
        <v>0</v>
      </c>
      <c r="R13">
        <f t="shared" si="4"/>
        <v>0</v>
      </c>
      <c r="S13">
        <f t="shared" si="5"/>
        <v>0</v>
      </c>
      <c r="T13">
        <f t="shared" si="6"/>
        <v>0</v>
      </c>
      <c r="U13">
        <f t="shared" si="7"/>
        <v>0</v>
      </c>
      <c r="V13">
        <f t="shared" si="8"/>
        <v>0</v>
      </c>
      <c r="W13">
        <f t="shared" si="9"/>
        <v>0</v>
      </c>
      <c r="X13">
        <f t="shared" si="10"/>
        <v>0</v>
      </c>
      <c r="Y13">
        <f t="shared" si="11"/>
        <v>0</v>
      </c>
      <c r="Z13">
        <f t="shared" si="12"/>
        <v>0</v>
      </c>
    </row>
    <row r="14" spans="1:26">
      <c r="A14" t="s">
        <v>16</v>
      </c>
      <c r="B14">
        <f>AVERAGE(MAX(B9-(D6-D6)/D6,0.01),MAX(B9-(B7-D6)/D6,0.01))</f>
        <v>0.03</v>
      </c>
      <c r="E14" s="4"/>
      <c r="F14" s="4"/>
      <c r="G14" s="4"/>
      <c r="H14" s="4"/>
      <c r="I14" s="4"/>
      <c r="J14" s="4"/>
      <c r="K14" s="4">
        <f t="shared" si="18"/>
        <v>0</v>
      </c>
      <c r="L14" s="4">
        <f t="shared" si="19"/>
        <v>97.628571853111097</v>
      </c>
      <c r="M14" s="4">
        <f t="shared" si="20"/>
        <v>97.921897339577896</v>
      </c>
      <c r="N14" s="4">
        <f t="shared" si="21"/>
        <v>98.216103897783043</v>
      </c>
      <c r="P14">
        <f t="shared" si="3"/>
        <v>0</v>
      </c>
      <c r="Q14">
        <f t="shared" si="22"/>
        <v>0</v>
      </c>
      <c r="R14">
        <f t="shared" si="4"/>
        <v>0</v>
      </c>
      <c r="S14">
        <f t="shared" si="5"/>
        <v>0</v>
      </c>
      <c r="T14">
        <f t="shared" si="6"/>
        <v>0</v>
      </c>
      <c r="U14">
        <f t="shared" si="7"/>
        <v>0</v>
      </c>
      <c r="V14">
        <f t="shared" si="8"/>
        <v>0</v>
      </c>
      <c r="W14">
        <f t="shared" si="9"/>
        <v>0</v>
      </c>
      <c r="X14">
        <f t="shared" si="10"/>
        <v>0</v>
      </c>
      <c r="Y14">
        <f t="shared" si="11"/>
        <v>0</v>
      </c>
      <c r="Z14">
        <f t="shared" si="12"/>
        <v>0</v>
      </c>
    </row>
    <row r="15" spans="1:26">
      <c r="E15" s="4"/>
      <c r="F15" s="4"/>
      <c r="G15" s="4"/>
      <c r="H15" s="4"/>
      <c r="I15" s="4"/>
      <c r="J15" s="4"/>
      <c r="K15" s="4"/>
      <c r="L15" s="4">
        <f t="shared" si="19"/>
        <v>0</v>
      </c>
      <c r="M15" s="4">
        <f t="shared" si="20"/>
        <v>97.336125249128685</v>
      </c>
      <c r="N15" s="4">
        <f t="shared" si="21"/>
        <v>97.628571853111097</v>
      </c>
      <c r="P15">
        <f t="shared" si="3"/>
        <v>0</v>
      </c>
      <c r="Q15">
        <f t="shared" si="22"/>
        <v>0</v>
      </c>
      <c r="R15">
        <f t="shared" si="4"/>
        <v>0</v>
      </c>
      <c r="S15">
        <f t="shared" si="5"/>
        <v>0</v>
      </c>
      <c r="T15">
        <f t="shared" si="6"/>
        <v>0</v>
      </c>
      <c r="U15">
        <f t="shared" si="7"/>
        <v>0</v>
      </c>
      <c r="V15">
        <f t="shared" si="8"/>
        <v>0</v>
      </c>
      <c r="W15">
        <f t="shared" si="9"/>
        <v>0</v>
      </c>
      <c r="X15">
        <f t="shared" si="10"/>
        <v>0</v>
      </c>
      <c r="Y15">
        <f t="shared" si="11"/>
        <v>0</v>
      </c>
      <c r="Z15">
        <f t="shared" si="12"/>
        <v>0</v>
      </c>
    </row>
    <row r="16" spans="1:26">
      <c r="E16" s="4"/>
      <c r="F16" s="4"/>
      <c r="G16" s="4"/>
      <c r="H16" s="4"/>
      <c r="I16" s="4"/>
      <c r="J16" s="4"/>
      <c r="K16" s="4"/>
      <c r="L16" s="4"/>
      <c r="M16" s="4">
        <f t="shared" si="20"/>
        <v>0</v>
      </c>
      <c r="N16" s="4">
        <f t="shared" si="21"/>
        <v>97.044554444935812</v>
      </c>
      <c r="P16">
        <f t="shared" si="3"/>
        <v>0</v>
      </c>
      <c r="Q16">
        <f t="shared" si="22"/>
        <v>0</v>
      </c>
      <c r="R16">
        <f t="shared" si="4"/>
        <v>0</v>
      </c>
      <c r="S16">
        <f t="shared" si="5"/>
        <v>0</v>
      </c>
      <c r="T16">
        <f t="shared" si="6"/>
        <v>0</v>
      </c>
      <c r="U16">
        <f t="shared" si="7"/>
        <v>0</v>
      </c>
      <c r="V16">
        <f t="shared" si="8"/>
        <v>0</v>
      </c>
      <c r="W16">
        <f t="shared" si="9"/>
        <v>0</v>
      </c>
      <c r="X16">
        <f t="shared" si="10"/>
        <v>0</v>
      </c>
      <c r="Y16">
        <f t="shared" si="11"/>
        <v>0</v>
      </c>
      <c r="Z16">
        <f t="shared" si="12"/>
        <v>0</v>
      </c>
    </row>
    <row r="17" spans="4:26">
      <c r="Q17">
        <f t="shared" si="22"/>
        <v>0</v>
      </c>
    </row>
    <row r="20" spans="4:26">
      <c r="D20" t="s">
        <v>4</v>
      </c>
      <c r="P20" t="s">
        <v>9</v>
      </c>
      <c r="Q20" t="s">
        <v>10</v>
      </c>
    </row>
    <row r="21" spans="4:26"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  <c r="L21">
        <v>8</v>
      </c>
      <c r="M21">
        <v>9</v>
      </c>
      <c r="N21">
        <v>10</v>
      </c>
      <c r="Q21">
        <v>1</v>
      </c>
      <c r="R21">
        <v>2</v>
      </c>
      <c r="S21">
        <v>3</v>
      </c>
      <c r="T21">
        <v>4</v>
      </c>
      <c r="U21">
        <v>5</v>
      </c>
      <c r="V21">
        <v>6</v>
      </c>
      <c r="W21">
        <v>7</v>
      </c>
      <c r="X21">
        <v>8</v>
      </c>
      <c r="Y21">
        <v>9</v>
      </c>
      <c r="Z21">
        <v>10</v>
      </c>
    </row>
    <row r="22" spans="4:26">
      <c r="D22" s="4">
        <f>$B$14</f>
        <v>0.03</v>
      </c>
      <c r="E22" s="4">
        <f t="shared" ref="E22:N32" si="23">$B$14</f>
        <v>0.03</v>
      </c>
      <c r="F22" s="4">
        <f t="shared" si="23"/>
        <v>0.03</v>
      </c>
      <c r="G22" s="4">
        <f t="shared" si="23"/>
        <v>0.03</v>
      </c>
      <c r="H22" s="4">
        <f t="shared" si="23"/>
        <v>0.03</v>
      </c>
      <c r="I22" s="4">
        <f t="shared" si="23"/>
        <v>0.03</v>
      </c>
      <c r="J22" s="4">
        <f t="shared" si="23"/>
        <v>0.03</v>
      </c>
      <c r="K22" s="4">
        <f t="shared" si="23"/>
        <v>0.03</v>
      </c>
      <c r="L22" s="4">
        <f t="shared" si="23"/>
        <v>0.03</v>
      </c>
      <c r="M22" s="4">
        <f t="shared" si="23"/>
        <v>0.03</v>
      </c>
      <c r="N22" s="4">
        <f t="shared" si="23"/>
        <v>0.03</v>
      </c>
      <c r="P22" s="2">
        <f>(D6-E7)/(E6-E7)</f>
        <v>0.4992500005624973</v>
      </c>
      <c r="Q22" s="2">
        <f t="shared" ref="Q22:Y22" si="24">(E6-F7)/(F6-F7)</f>
        <v>0.49925018806206695</v>
      </c>
      <c r="R22" s="2">
        <f t="shared" si="24"/>
        <v>0.49924981418624514</v>
      </c>
      <c r="S22" s="2">
        <f t="shared" si="24"/>
        <v>0.49925018694211865</v>
      </c>
      <c r="T22" s="2">
        <f t="shared" si="24"/>
        <v>0.49924981530283336</v>
      </c>
      <c r="U22" s="2">
        <f t="shared" si="24"/>
        <v>0.49925018582885389</v>
      </c>
      <c r="V22" s="2">
        <f t="shared" si="24"/>
        <v>0.49924981641277322</v>
      </c>
      <c r="W22" s="2">
        <f t="shared" si="24"/>
        <v>0.49925018472225458</v>
      </c>
      <c r="X22" s="2">
        <f t="shared" si="24"/>
        <v>0.49924981751605185</v>
      </c>
      <c r="Y22" s="2">
        <f t="shared" si="24"/>
        <v>0.49925018362229456</v>
      </c>
    </row>
    <row r="23" spans="4:26">
      <c r="D23" s="4">
        <f t="shared" ref="D23:D32" si="25">$B$14</f>
        <v>0.03</v>
      </c>
      <c r="E23" s="4">
        <f t="shared" si="23"/>
        <v>0.03</v>
      </c>
      <c r="F23" s="4">
        <f t="shared" si="23"/>
        <v>0.03</v>
      </c>
      <c r="G23" s="4">
        <f t="shared" si="23"/>
        <v>0.03</v>
      </c>
      <c r="H23" s="4">
        <f t="shared" si="23"/>
        <v>0.03</v>
      </c>
      <c r="I23" s="4">
        <f t="shared" si="23"/>
        <v>0.03</v>
      </c>
      <c r="J23" s="4">
        <f t="shared" si="23"/>
        <v>0.03</v>
      </c>
      <c r="K23" s="4">
        <f t="shared" si="23"/>
        <v>0.03</v>
      </c>
      <c r="L23" s="4">
        <f t="shared" si="23"/>
        <v>0.03</v>
      </c>
      <c r="M23" s="4">
        <f t="shared" si="23"/>
        <v>0.03</v>
      </c>
      <c r="N23" s="4">
        <f t="shared" si="23"/>
        <v>0.03</v>
      </c>
      <c r="P23" s="2"/>
      <c r="Q23" s="2">
        <f>(E7-F8)/(F7-F8)</f>
        <v>0.49924981306293387</v>
      </c>
      <c r="R23" s="2">
        <f t="shared" ref="R23:R32" si="26">(F7-G8)/(G7-G8)</f>
        <v>0.49924981306292865</v>
      </c>
      <c r="S23" s="2">
        <f t="shared" ref="S23:S32" si="27">(G7-H8)/(H7-H8)</f>
        <v>0.49925018806206695</v>
      </c>
      <c r="T23" s="2">
        <f t="shared" ref="T23:T32" si="28">(H7-I8)/(I7-I8)</f>
        <v>0.49924981418624514</v>
      </c>
      <c r="U23" s="2">
        <f t="shared" ref="U23:U32" si="29">(I7-J8)/(J7-J8)</f>
        <v>0.49925018694209516</v>
      </c>
      <c r="V23" s="2">
        <f t="shared" ref="V23:V32" si="30">(J7-K8)/(K7-K8)</f>
        <v>0.49924981530285673</v>
      </c>
      <c r="W23" s="2">
        <f t="shared" ref="W23:W32" si="31">(K7-L8)/(L7-L8)</f>
        <v>0.49925018582885389</v>
      </c>
      <c r="X23" s="2">
        <f t="shared" ref="X23:X32" si="32">(L7-M8)/(M7-M8)</f>
        <v>0.49924981641277322</v>
      </c>
      <c r="Y23" s="2">
        <f t="shared" ref="Y23:Y32" si="33">(M7-N8)/(N7-N8)</f>
        <v>0.49925018472225458</v>
      </c>
    </row>
    <row r="24" spans="4:26">
      <c r="D24" s="4">
        <f t="shared" si="25"/>
        <v>0.03</v>
      </c>
      <c r="E24" s="4">
        <f t="shared" si="23"/>
        <v>0.03</v>
      </c>
      <c r="F24" s="4">
        <f t="shared" si="23"/>
        <v>0.03</v>
      </c>
      <c r="G24" s="4">
        <f t="shared" si="23"/>
        <v>0.03</v>
      </c>
      <c r="H24" s="4">
        <f t="shared" si="23"/>
        <v>0.03</v>
      </c>
      <c r="I24" s="4">
        <f t="shared" si="23"/>
        <v>0.03</v>
      </c>
      <c r="J24" s="4">
        <f t="shared" si="23"/>
        <v>0.03</v>
      </c>
      <c r="K24" s="4">
        <f t="shared" si="23"/>
        <v>0.03</v>
      </c>
      <c r="L24" s="4">
        <f t="shared" si="23"/>
        <v>0.03</v>
      </c>
      <c r="M24" s="4">
        <f t="shared" si="23"/>
        <v>0.03</v>
      </c>
      <c r="N24" s="4">
        <f t="shared" si="23"/>
        <v>0.03</v>
      </c>
      <c r="P24" s="2"/>
      <c r="Q24" s="2"/>
      <c r="R24" s="2">
        <f t="shared" si="26"/>
        <v>0.49924981306292754</v>
      </c>
      <c r="S24" s="2">
        <f t="shared" si="27"/>
        <v>0.49925018918876185</v>
      </c>
      <c r="T24" s="2">
        <f t="shared" si="28"/>
        <v>0.49924981306292865</v>
      </c>
      <c r="U24" s="2">
        <f t="shared" si="29"/>
        <v>0.4992501880620433</v>
      </c>
      <c r="V24" s="2">
        <f t="shared" si="30"/>
        <v>0.49924981418626868</v>
      </c>
      <c r="W24" s="2">
        <f t="shared" si="31"/>
        <v>0.49925018694209516</v>
      </c>
      <c r="X24" s="2">
        <f t="shared" si="32"/>
        <v>0.49924981530285673</v>
      </c>
      <c r="Y24" s="2">
        <f t="shared" si="33"/>
        <v>0.49925018582885389</v>
      </c>
    </row>
    <row r="25" spans="4:26">
      <c r="D25" s="4">
        <f t="shared" si="25"/>
        <v>0.03</v>
      </c>
      <c r="E25" s="4">
        <f t="shared" si="23"/>
        <v>0.03</v>
      </c>
      <c r="F25" s="4">
        <f t="shared" si="23"/>
        <v>0.03</v>
      </c>
      <c r="G25" s="4">
        <f t="shared" si="23"/>
        <v>0.03</v>
      </c>
      <c r="H25" s="4">
        <f t="shared" si="23"/>
        <v>0.03</v>
      </c>
      <c r="I25" s="4">
        <f t="shared" si="23"/>
        <v>0.03</v>
      </c>
      <c r="J25" s="4">
        <f t="shared" si="23"/>
        <v>0.03</v>
      </c>
      <c r="K25" s="4">
        <f t="shared" si="23"/>
        <v>0.03</v>
      </c>
      <c r="L25" s="4">
        <f t="shared" si="23"/>
        <v>0.03</v>
      </c>
      <c r="M25" s="4">
        <f t="shared" si="23"/>
        <v>0.03</v>
      </c>
      <c r="N25" s="4">
        <f t="shared" si="23"/>
        <v>0.03</v>
      </c>
      <c r="P25" s="2"/>
      <c r="Q25" s="2"/>
      <c r="R25" s="2"/>
      <c r="S25" s="2">
        <f t="shared" si="27"/>
        <v>0.49925019031884171</v>
      </c>
      <c r="T25" s="2">
        <f t="shared" si="28"/>
        <v>0.4992498119328454</v>
      </c>
      <c r="U25" s="2">
        <f t="shared" si="29"/>
        <v>0.49925018918873809</v>
      </c>
      <c r="V25" s="2">
        <f t="shared" si="30"/>
        <v>0.49924981306295235</v>
      </c>
      <c r="W25" s="2">
        <f t="shared" si="31"/>
        <v>0.4992501880620433</v>
      </c>
      <c r="X25" s="2">
        <f t="shared" si="32"/>
        <v>0.49924981418626868</v>
      </c>
      <c r="Y25" s="2">
        <f t="shared" si="33"/>
        <v>0.49925018694209516</v>
      </c>
    </row>
    <row r="26" spans="4:26">
      <c r="D26" s="4">
        <f t="shared" si="25"/>
        <v>0.03</v>
      </c>
      <c r="E26" s="4">
        <f t="shared" si="23"/>
        <v>0.03</v>
      </c>
      <c r="F26" s="4">
        <f t="shared" si="23"/>
        <v>0.03</v>
      </c>
      <c r="G26" s="4">
        <f t="shared" si="23"/>
        <v>0.03</v>
      </c>
      <c r="H26" s="4">
        <f t="shared" si="23"/>
        <v>0.03</v>
      </c>
      <c r="I26" s="4">
        <f t="shared" si="23"/>
        <v>0.03</v>
      </c>
      <c r="J26" s="4">
        <f t="shared" si="23"/>
        <v>0.03</v>
      </c>
      <c r="K26" s="4">
        <f t="shared" si="23"/>
        <v>0.03</v>
      </c>
      <c r="L26" s="4">
        <f t="shared" si="23"/>
        <v>0.03</v>
      </c>
      <c r="M26" s="4">
        <f t="shared" si="23"/>
        <v>0.03</v>
      </c>
      <c r="N26" s="4">
        <f t="shared" si="23"/>
        <v>0.03</v>
      </c>
      <c r="P26" s="2"/>
      <c r="Q26" s="2"/>
      <c r="R26" s="2"/>
      <c r="S26" s="2"/>
      <c r="T26" s="2">
        <f t="shared" si="28"/>
        <v>0.49924981079598141</v>
      </c>
      <c r="U26" s="2">
        <f t="shared" si="29"/>
        <v>0.49925019032221146</v>
      </c>
      <c r="V26" s="2">
        <f t="shared" si="30"/>
        <v>0.49924981193286921</v>
      </c>
      <c r="W26" s="2">
        <f t="shared" si="31"/>
        <v>0.49925018918873809</v>
      </c>
      <c r="X26" s="2">
        <f t="shared" si="32"/>
        <v>0.49924981306295235</v>
      </c>
      <c r="Y26" s="2">
        <f t="shared" si="33"/>
        <v>0.4992501880620433</v>
      </c>
    </row>
    <row r="27" spans="4:26">
      <c r="D27" s="4">
        <f t="shared" si="25"/>
        <v>0.03</v>
      </c>
      <c r="E27" s="4">
        <f t="shared" si="23"/>
        <v>0.03</v>
      </c>
      <c r="F27" s="4">
        <f t="shared" si="23"/>
        <v>0.03</v>
      </c>
      <c r="G27" s="4">
        <f t="shared" si="23"/>
        <v>0.03</v>
      </c>
      <c r="H27" s="4">
        <f t="shared" si="23"/>
        <v>0.03</v>
      </c>
      <c r="I27" s="4">
        <f t="shared" si="23"/>
        <v>0.03</v>
      </c>
      <c r="J27" s="4">
        <f t="shared" si="23"/>
        <v>0.03</v>
      </c>
      <c r="K27" s="4">
        <f t="shared" si="23"/>
        <v>0.03</v>
      </c>
      <c r="L27" s="4">
        <f t="shared" si="23"/>
        <v>0.03</v>
      </c>
      <c r="M27" s="4">
        <f t="shared" si="23"/>
        <v>0.03</v>
      </c>
      <c r="N27" s="4">
        <f t="shared" si="23"/>
        <v>0.03</v>
      </c>
      <c r="P27" s="2"/>
      <c r="Q27" s="2"/>
      <c r="R27" s="2"/>
      <c r="S27" s="2"/>
      <c r="T27" s="2"/>
      <c r="U27" s="2">
        <f t="shared" si="29"/>
        <v>0.49925019146248134</v>
      </c>
      <c r="V27" s="2">
        <f t="shared" si="30"/>
        <v>0.49924981079600539</v>
      </c>
      <c r="W27" s="2">
        <f t="shared" si="31"/>
        <v>0.49925019032221146</v>
      </c>
      <c r="X27" s="2">
        <f t="shared" si="32"/>
        <v>0.49924981193286921</v>
      </c>
      <c r="Y27" s="2">
        <f t="shared" si="33"/>
        <v>0.49925018918873809</v>
      </c>
    </row>
    <row r="28" spans="4:26">
      <c r="D28" s="4">
        <f t="shared" si="25"/>
        <v>0.03</v>
      </c>
      <c r="E28" s="4">
        <f t="shared" si="23"/>
        <v>0.03</v>
      </c>
      <c r="F28" s="4">
        <f t="shared" si="23"/>
        <v>0.03</v>
      </c>
      <c r="G28" s="4">
        <f t="shared" si="23"/>
        <v>0.03</v>
      </c>
      <c r="H28" s="4">
        <f t="shared" si="23"/>
        <v>0.03</v>
      </c>
      <c r="I28" s="4">
        <f t="shared" si="23"/>
        <v>0.03</v>
      </c>
      <c r="J28" s="4">
        <f t="shared" si="23"/>
        <v>0.03</v>
      </c>
      <c r="K28" s="4">
        <f t="shared" si="23"/>
        <v>0.03</v>
      </c>
      <c r="L28" s="4">
        <f t="shared" si="23"/>
        <v>0.03</v>
      </c>
      <c r="M28" s="4">
        <f t="shared" si="23"/>
        <v>0.03</v>
      </c>
      <c r="N28" s="4">
        <f t="shared" si="23"/>
        <v>0.03</v>
      </c>
      <c r="P28" s="2"/>
      <c r="Q28" s="2"/>
      <c r="R28" s="2"/>
      <c r="S28" s="2"/>
      <c r="T28" s="2"/>
      <c r="U28" s="2"/>
      <c r="V28" s="2">
        <f t="shared" si="30"/>
        <v>0.49924980965230625</v>
      </c>
      <c r="W28" s="2">
        <f t="shared" si="31"/>
        <v>0.49925019146248134</v>
      </c>
      <c r="X28" s="2">
        <f t="shared" si="32"/>
        <v>0.49924981079600539</v>
      </c>
      <c r="Y28" s="2">
        <f t="shared" si="33"/>
        <v>0.49925019032221146</v>
      </c>
    </row>
    <row r="29" spans="4:26">
      <c r="D29" s="4">
        <f t="shared" si="25"/>
        <v>0.03</v>
      </c>
      <c r="E29" s="4">
        <f t="shared" si="23"/>
        <v>0.03</v>
      </c>
      <c r="F29" s="4">
        <f t="shared" si="23"/>
        <v>0.03</v>
      </c>
      <c r="G29" s="4">
        <f t="shared" si="23"/>
        <v>0.03</v>
      </c>
      <c r="H29" s="4">
        <f t="shared" si="23"/>
        <v>0.03</v>
      </c>
      <c r="I29" s="4">
        <f t="shared" si="23"/>
        <v>0.03</v>
      </c>
      <c r="J29" s="4">
        <f t="shared" si="23"/>
        <v>0.03</v>
      </c>
      <c r="K29" s="4">
        <f t="shared" si="23"/>
        <v>0.03</v>
      </c>
      <c r="L29" s="4">
        <f t="shared" si="23"/>
        <v>0.03</v>
      </c>
      <c r="M29" s="4">
        <f t="shared" si="23"/>
        <v>0.03</v>
      </c>
      <c r="N29" s="4">
        <f t="shared" si="23"/>
        <v>0.03</v>
      </c>
      <c r="P29" s="2"/>
      <c r="Q29" s="2"/>
      <c r="R29" s="2"/>
      <c r="S29" s="2"/>
      <c r="T29" s="2"/>
      <c r="U29" s="2"/>
      <c r="V29" s="2"/>
      <c r="W29" s="2">
        <f t="shared" si="31"/>
        <v>0.49925019260963016</v>
      </c>
      <c r="X29" s="2">
        <f t="shared" si="32"/>
        <v>0.49924980965230625</v>
      </c>
      <c r="Y29" s="2">
        <f t="shared" si="33"/>
        <v>0.49925019146248134</v>
      </c>
    </row>
    <row r="30" spans="4:26">
      <c r="D30" s="4">
        <f t="shared" si="25"/>
        <v>0.03</v>
      </c>
      <c r="E30" s="4">
        <f t="shared" si="23"/>
        <v>0.03</v>
      </c>
      <c r="F30" s="4">
        <f t="shared" si="23"/>
        <v>0.03</v>
      </c>
      <c r="G30" s="4">
        <f t="shared" si="23"/>
        <v>0.03</v>
      </c>
      <c r="H30" s="4">
        <f t="shared" si="23"/>
        <v>0.03</v>
      </c>
      <c r="I30" s="4">
        <f t="shared" si="23"/>
        <v>0.03</v>
      </c>
      <c r="J30" s="4">
        <f t="shared" si="23"/>
        <v>0.03</v>
      </c>
      <c r="K30" s="4">
        <f t="shared" si="23"/>
        <v>0.03</v>
      </c>
      <c r="L30" s="4">
        <f t="shared" si="23"/>
        <v>0.03</v>
      </c>
      <c r="M30" s="4">
        <f t="shared" si="23"/>
        <v>0.03</v>
      </c>
      <c r="N30" s="4">
        <f t="shared" si="23"/>
        <v>0.03</v>
      </c>
      <c r="P30" s="2"/>
      <c r="Q30" s="2"/>
      <c r="R30" s="2"/>
      <c r="S30" s="2"/>
      <c r="T30" s="2"/>
      <c r="U30" s="2"/>
      <c r="V30" s="2"/>
      <c r="W30" s="2"/>
      <c r="X30" s="2">
        <f t="shared" si="32"/>
        <v>0.49924980850170569</v>
      </c>
      <c r="Y30" s="2">
        <f t="shared" si="33"/>
        <v>0.49925019260963016</v>
      </c>
    </row>
    <row r="31" spans="4:26">
      <c r="D31" s="4">
        <f t="shared" si="25"/>
        <v>0.03</v>
      </c>
      <c r="E31" s="4">
        <f t="shared" si="23"/>
        <v>0.03</v>
      </c>
      <c r="F31" s="4">
        <f t="shared" si="23"/>
        <v>0.03</v>
      </c>
      <c r="G31" s="4">
        <f t="shared" si="23"/>
        <v>0.03</v>
      </c>
      <c r="H31" s="4">
        <f t="shared" si="23"/>
        <v>0.03</v>
      </c>
      <c r="I31" s="4">
        <f t="shared" si="23"/>
        <v>0.03</v>
      </c>
      <c r="J31" s="4">
        <f t="shared" si="23"/>
        <v>0.03</v>
      </c>
      <c r="K31" s="4">
        <f t="shared" si="23"/>
        <v>0.03</v>
      </c>
      <c r="L31" s="4">
        <f t="shared" si="23"/>
        <v>0.03</v>
      </c>
      <c r="M31" s="4">
        <f t="shared" si="23"/>
        <v>0.03</v>
      </c>
      <c r="N31" s="4">
        <f t="shared" si="23"/>
        <v>0.03</v>
      </c>
      <c r="P31" s="2"/>
      <c r="Q31" s="2"/>
      <c r="R31" s="2"/>
      <c r="S31" s="2"/>
      <c r="T31" s="2"/>
      <c r="U31" s="2"/>
      <c r="V31" s="2"/>
      <c r="W31" s="2"/>
      <c r="X31" s="2"/>
      <c r="Y31" s="2">
        <f t="shared" si="33"/>
        <v>0.49925019376367868</v>
      </c>
    </row>
    <row r="32" spans="4:26">
      <c r="D32" s="4">
        <f t="shared" si="25"/>
        <v>0.03</v>
      </c>
      <c r="E32" s="4">
        <f t="shared" si="23"/>
        <v>0.03</v>
      </c>
      <c r="F32" s="4">
        <f t="shared" si="23"/>
        <v>0.03</v>
      </c>
      <c r="G32" s="4">
        <f t="shared" si="23"/>
        <v>0.03</v>
      </c>
      <c r="H32" s="4">
        <f t="shared" si="23"/>
        <v>0.03</v>
      </c>
      <c r="I32" s="4">
        <f t="shared" si="23"/>
        <v>0.03</v>
      </c>
      <c r="J32" s="4">
        <f t="shared" si="23"/>
        <v>0.03</v>
      </c>
      <c r="K32" s="4">
        <f t="shared" si="23"/>
        <v>0.03</v>
      </c>
      <c r="L32" s="4">
        <f t="shared" si="23"/>
        <v>0.03</v>
      </c>
      <c r="M32" s="4">
        <f t="shared" si="23"/>
        <v>0.03</v>
      </c>
      <c r="N32" s="4">
        <f t="shared" si="23"/>
        <v>0.03</v>
      </c>
      <c r="P32" s="2"/>
      <c r="Q32" s="2"/>
      <c r="R32" s="2"/>
      <c r="S32" s="2"/>
      <c r="T32" s="2"/>
      <c r="U32" s="2"/>
      <c r="V32" s="2"/>
      <c r="W32" s="2"/>
      <c r="X32" s="2"/>
      <c r="Y32" s="2"/>
    </row>
    <row r="35" spans="4:26">
      <c r="D35" t="s">
        <v>12</v>
      </c>
      <c r="P35" t="s">
        <v>14</v>
      </c>
    </row>
    <row r="36" spans="4:26">
      <c r="E36">
        <v>1</v>
      </c>
      <c r="F36">
        <v>2</v>
      </c>
      <c r="G36">
        <v>3</v>
      </c>
      <c r="H36">
        <v>4</v>
      </c>
      <c r="I36">
        <v>5</v>
      </c>
      <c r="J36">
        <v>6</v>
      </c>
      <c r="K36">
        <v>7</v>
      </c>
      <c r="L36">
        <v>8</v>
      </c>
      <c r="M36">
        <v>9</v>
      </c>
      <c r="N36">
        <v>10</v>
      </c>
      <c r="Q36">
        <v>1</v>
      </c>
      <c r="R36">
        <v>2</v>
      </c>
      <c r="S36">
        <v>3</v>
      </c>
      <c r="T36">
        <v>4</v>
      </c>
      <c r="U36">
        <v>5</v>
      </c>
      <c r="V36">
        <v>6</v>
      </c>
      <c r="W36">
        <v>7</v>
      </c>
      <c r="X36">
        <v>8</v>
      </c>
      <c r="Y36">
        <v>9</v>
      </c>
      <c r="Z36">
        <v>10</v>
      </c>
    </row>
    <row r="37" spans="4:26">
      <c r="E37">
        <f>E6*P22+(1-P22)*E7</f>
        <v>100</v>
      </c>
      <c r="F37">
        <f t="shared" ref="F37:N37" si="34">F6*Q22+(1-Q22)*F7</f>
        <v>100.30045045033771</v>
      </c>
      <c r="G37">
        <f t="shared" si="34"/>
        <v>100.60180337939173</v>
      </c>
      <c r="H37">
        <f t="shared" si="34"/>
        <v>100.9040619500139</v>
      </c>
      <c r="I37">
        <f t="shared" si="34"/>
        <v>101.2072284318559</v>
      </c>
      <c r="J37">
        <f t="shared" si="34"/>
        <v>101.51130600409149</v>
      </c>
      <c r="K37">
        <f t="shared" si="34"/>
        <v>101.81629695274341</v>
      </c>
      <c r="L37">
        <f t="shared" si="34"/>
        <v>102.12220447340562</v>
      </c>
      <c r="M37">
        <f t="shared" si="34"/>
        <v>102.42903086857038</v>
      </c>
      <c r="N37">
        <f t="shared" si="34"/>
        <v>102.73677935035066</v>
      </c>
      <c r="P37">
        <v>1</v>
      </c>
      <c r="Q37">
        <f>P37*P22</f>
        <v>0.4992500005624973</v>
      </c>
      <c r="R37">
        <f t="shared" ref="R37:Z37" si="35">Q37*Q22</f>
        <v>0.24925065667081381</v>
      </c>
      <c r="S37">
        <f t="shared" si="35"/>
        <v>0.12443834402870338</v>
      </c>
      <c r="T37">
        <f t="shared" si="35"/>
        <v>6.2125866519097836E-2</v>
      </c>
      <c r="U37">
        <f t="shared" si="35"/>
        <v>3.1016327385188072E-2</v>
      </c>
      <c r="V37">
        <f t="shared" si="35"/>
        <v>1.5484907210783714E-2</v>
      </c>
      <c r="W37">
        <f t="shared" si="35"/>
        <v>7.7308370821525972E-3</v>
      </c>
      <c r="X37">
        <f t="shared" si="35"/>
        <v>3.8596218413223396E-3</v>
      </c>
      <c r="Y37">
        <f t="shared" si="35"/>
        <v>1.926915499961146E-3</v>
      </c>
      <c r="Z37">
        <f t="shared" si="35"/>
        <v>9.620129171802477E-4</v>
      </c>
    </row>
    <row r="38" spans="4:26">
      <c r="E38">
        <f t="shared" ref="E38:E48" si="36">E7*P23+(1-P23)*E8</f>
        <v>0</v>
      </c>
      <c r="F38">
        <f t="shared" ref="F38:F48" si="37">F7*Q23+(1-Q23)*F8</f>
        <v>99.700449550337297</v>
      </c>
      <c r="G38">
        <f t="shared" ref="G38:G48" si="38">G7*R23+(1-R23)*G8</f>
        <v>100</v>
      </c>
      <c r="H38">
        <f t="shared" ref="H38:H48" si="39">H7*S23+(1-S23)*H8</f>
        <v>100.30045045033771</v>
      </c>
      <c r="I38">
        <f t="shared" ref="I38:I48" si="40">I7*T23+(1-T23)*I8</f>
        <v>100.60180337939173</v>
      </c>
      <c r="J38">
        <f t="shared" ref="J38:J48" si="41">J7*U23+(1-U23)*J8</f>
        <v>100.9040619500139</v>
      </c>
      <c r="K38">
        <f t="shared" ref="K38:K48" si="42">K7*V23+(1-V23)*K8</f>
        <v>101.2072284318559</v>
      </c>
      <c r="L38">
        <f t="shared" ref="L38:L48" si="43">L7*W23+(1-W23)*L8</f>
        <v>101.51130600409149</v>
      </c>
      <c r="M38">
        <f t="shared" ref="M38:M48" si="44">M7*X23+(1-X23)*M8</f>
        <v>101.81629695274341</v>
      </c>
      <c r="N38">
        <f t="shared" ref="N38:N48" si="45">N7*Y23+(1-Y23)*N8</f>
        <v>102.12220447340562</v>
      </c>
      <c r="Q38">
        <f>1-Q37</f>
        <v>0.50074999943750265</v>
      </c>
      <c r="R38">
        <f>Q38*Q23+(1-Q22)*Q37</f>
        <v>0.4999986875021209</v>
      </c>
      <c r="S38">
        <f t="shared" ref="S38:Z38" si="46">R38*R23+(1-R22)*R37</f>
        <v>0.37443656390925395</v>
      </c>
      <c r="T38">
        <f t="shared" si="46"/>
        <v>0.24925000245861473</v>
      </c>
      <c r="U38">
        <f t="shared" si="46"/>
        <v>0.15554755654729432</v>
      </c>
      <c r="V38">
        <f t="shared" si="46"/>
        <v>9.3188566859027169E-2</v>
      </c>
      <c r="W38">
        <f t="shared" si="46"/>
        <v>5.4278444921338341E-2</v>
      </c>
      <c r="X38">
        <f t="shared" si="46"/>
        <v>3.0969738954309635E-2</v>
      </c>
      <c r="Y38">
        <f t="shared" si="46"/>
        <v>1.739434282865179E-2</v>
      </c>
      <c r="Z38">
        <f t="shared" si="46"/>
        <v>9.6490314531075278E-3</v>
      </c>
    </row>
    <row r="39" spans="4:26">
      <c r="E39">
        <f t="shared" si="36"/>
        <v>0</v>
      </c>
      <c r="F39">
        <f t="shared" si="37"/>
        <v>0</v>
      </c>
      <c r="G39">
        <f t="shared" si="38"/>
        <v>99.401796629383284</v>
      </c>
      <c r="H39">
        <f t="shared" si="39"/>
        <v>99.700449775000038</v>
      </c>
      <c r="I39">
        <f t="shared" si="40"/>
        <v>100</v>
      </c>
      <c r="J39">
        <f t="shared" si="41"/>
        <v>100.30045045033771</v>
      </c>
      <c r="K39">
        <f t="shared" si="42"/>
        <v>100.60180337939174</v>
      </c>
      <c r="L39">
        <f t="shared" si="43"/>
        <v>100.9040619500139</v>
      </c>
      <c r="M39">
        <f t="shared" si="44"/>
        <v>101.2072284318559</v>
      </c>
      <c r="N39">
        <f t="shared" si="45"/>
        <v>101.51130600409149</v>
      </c>
      <c r="R39">
        <f t="shared" ref="R39:Z39" si="47">Q39*Q24+(1-Q23)*Q38</f>
        <v>0.25075065582706518</v>
      </c>
      <c r="S39">
        <f>R39*R24+(1-R23)*R38</f>
        <v>0.37556165428204619</v>
      </c>
      <c r="T39">
        <f t="shared" si="47"/>
        <v>0.37499826591260066</v>
      </c>
      <c r="U39">
        <f t="shared" si="47"/>
        <v>0.31202979920101848</v>
      </c>
      <c r="V39">
        <f t="shared" si="47"/>
        <v>0.23367134579474158</v>
      </c>
      <c r="W39">
        <f t="shared" si="47"/>
        <v>0.16332456803500001</v>
      </c>
      <c r="X39">
        <f t="shared" si="47"/>
        <v>0.10871974233156965</v>
      </c>
      <c r="Y39">
        <f t="shared" si="47"/>
        <v>6.9786413745829362E-2</v>
      </c>
      <c r="Z39">
        <f t="shared" si="47"/>
        <v>4.3551093989259757E-2</v>
      </c>
    </row>
    <row r="40" spans="4:26">
      <c r="E40">
        <f t="shared" si="36"/>
        <v>0</v>
      </c>
      <c r="F40">
        <f t="shared" si="37"/>
        <v>0</v>
      </c>
      <c r="G40">
        <f t="shared" si="38"/>
        <v>0</v>
      </c>
      <c r="H40">
        <f t="shared" si="39"/>
        <v>99.104038323925948</v>
      </c>
      <c r="I40">
        <f t="shared" si="40"/>
        <v>99.401796628710287</v>
      </c>
      <c r="J40">
        <f t="shared" si="41"/>
        <v>99.700449775000038</v>
      </c>
      <c r="K40">
        <f t="shared" si="42"/>
        <v>100.00000000000001</v>
      </c>
      <c r="L40">
        <f t="shared" si="43"/>
        <v>100.30045045033771</v>
      </c>
      <c r="M40">
        <f t="shared" si="44"/>
        <v>100.60180337939174</v>
      </c>
      <c r="N40">
        <f t="shared" si="45"/>
        <v>100.9040619500139</v>
      </c>
      <c r="S40">
        <f>R40*R25+(1-R24)*R39</f>
        <v>0.12556343777999643</v>
      </c>
      <c r="T40">
        <f t="shared" ref="R40:Z40" si="48">S40*S25+(1-S24)*S39</f>
        <v>0.25074999753844152</v>
      </c>
      <c r="U40">
        <f t="shared" si="48"/>
        <v>0.31296734087004074</v>
      </c>
      <c r="V40">
        <f t="shared" si="48"/>
        <v>0.3124978674082125</v>
      </c>
      <c r="W40">
        <f t="shared" si="48"/>
        <v>0.27302547171218289</v>
      </c>
      <c r="X40">
        <f t="shared" si="48"/>
        <v>0.21809276500932473</v>
      </c>
      <c r="Y40">
        <f>X40*X25+(1-X24)*X39</f>
        <v>0.16332420345903426</v>
      </c>
      <c r="Z40">
        <f>Y40*Y25+(1-Y24)*Y39</f>
        <v>0.1164851728239864</v>
      </c>
    </row>
    <row r="41" spans="4:26">
      <c r="E41">
        <f t="shared" si="36"/>
        <v>0</v>
      </c>
      <c r="F41">
        <f t="shared" si="37"/>
        <v>0</v>
      </c>
      <c r="G41">
        <f t="shared" si="38"/>
        <v>0</v>
      </c>
      <c r="H41">
        <f t="shared" si="39"/>
        <v>0</v>
      </c>
      <c r="I41">
        <f t="shared" si="40"/>
        <v>98.807171730152817</v>
      </c>
      <c r="J41">
        <f t="shared" si="41"/>
        <v>99.104038323927981</v>
      </c>
      <c r="K41">
        <f t="shared" si="42"/>
        <v>99.401796628710315</v>
      </c>
      <c r="L41">
        <f t="shared" si="43"/>
        <v>99.700449775000038</v>
      </c>
      <c r="M41">
        <f t="shared" si="44"/>
        <v>100.00000000000001</v>
      </c>
      <c r="N41">
        <f t="shared" si="45"/>
        <v>100.30045045033771</v>
      </c>
      <c r="T41">
        <f t="shared" ref="R41:Z41" si="49">S41*S26+(1-S25)*S40</f>
        <v>6.2875867571245164E-2</v>
      </c>
      <c r="U41">
        <f t="shared" si="49"/>
        <v>0.15695387341379047</v>
      </c>
      <c r="V41">
        <f t="shared" si="49"/>
        <v>0.23507758790441979</v>
      </c>
      <c r="W41">
        <f t="shared" si="49"/>
        <v>0.27384580707300527</v>
      </c>
      <c r="X41">
        <f t="shared" si="49"/>
        <v>0.27343502460388808</v>
      </c>
      <c r="Y41">
        <f t="shared" si="49"/>
        <v>0.24572237752140469</v>
      </c>
      <c r="Z41">
        <f t="shared" si="49"/>
        <v>0.2044615075385563</v>
      </c>
    </row>
    <row r="42" spans="4:26">
      <c r="E42">
        <f t="shared" si="36"/>
        <v>0</v>
      </c>
      <c r="F42">
        <f t="shared" si="37"/>
        <v>0</v>
      </c>
      <c r="G42">
        <f t="shared" si="38"/>
        <v>0</v>
      </c>
      <c r="H42">
        <f t="shared" si="39"/>
        <v>0</v>
      </c>
      <c r="I42">
        <f t="shared" si="40"/>
        <v>0</v>
      </c>
      <c r="J42">
        <f t="shared" si="41"/>
        <v>98.511194626260959</v>
      </c>
      <c r="K42">
        <f t="shared" si="42"/>
        <v>98.807171730152831</v>
      </c>
      <c r="L42">
        <f t="shared" si="43"/>
        <v>99.104038323927981</v>
      </c>
      <c r="M42">
        <f t="shared" si="44"/>
        <v>99.401796628710315</v>
      </c>
      <c r="N42">
        <f t="shared" si="45"/>
        <v>99.700449775000038</v>
      </c>
      <c r="T42">
        <f t="shared" ref="R42:Z42" si="50">S42*S27+(1-S26)*S41</f>
        <v>0</v>
      </c>
      <c r="U42">
        <f t="shared" si="50"/>
        <v>3.1485102582667832E-2</v>
      </c>
      <c r="V42">
        <f t="shared" si="50"/>
        <v>9.4313565732760063E-2</v>
      </c>
      <c r="W42">
        <f t="shared" si="50"/>
        <v>0.16480117620108276</v>
      </c>
      <c r="X42">
        <f t="shared" si="50"/>
        <v>0.21940525466697958</v>
      </c>
      <c r="Y42">
        <f t="shared" si="50"/>
        <v>0.246460671815106</v>
      </c>
      <c r="Z42">
        <f t="shared" si="50"/>
        <v>0.24609097136406616</v>
      </c>
    </row>
    <row r="43" spans="4:26">
      <c r="E43">
        <f t="shared" si="36"/>
        <v>0</v>
      </c>
      <c r="F43">
        <f t="shared" si="37"/>
        <v>0</v>
      </c>
      <c r="G43">
        <f t="shared" si="38"/>
        <v>0</v>
      </c>
      <c r="H43">
        <f t="shared" si="39"/>
        <v>0</v>
      </c>
      <c r="I43">
        <f t="shared" si="40"/>
        <v>0</v>
      </c>
      <c r="J43">
        <f t="shared" si="41"/>
        <v>0</v>
      </c>
      <c r="K43">
        <f t="shared" si="42"/>
        <v>98.216103897783043</v>
      </c>
      <c r="L43">
        <f t="shared" si="43"/>
        <v>98.511194626260959</v>
      </c>
      <c r="M43">
        <f t="shared" si="44"/>
        <v>98.807171730152831</v>
      </c>
      <c r="N43">
        <f t="shared" si="45"/>
        <v>99.104038323927981</v>
      </c>
      <c r="T43">
        <f t="shared" ref="R43:Z43" si="51">S43*S28+(1-S27)*S42</f>
        <v>0</v>
      </c>
      <c r="U43">
        <f t="shared" si="51"/>
        <v>0</v>
      </c>
      <c r="V43">
        <f t="shared" si="51"/>
        <v>1.5766159090055049E-2</v>
      </c>
      <c r="W43">
        <f t="shared" si="51"/>
        <v>5.5098787809840941E-2</v>
      </c>
      <c r="X43">
        <f t="shared" si="51"/>
        <v>0.1100322379807816</v>
      </c>
      <c r="Y43">
        <f t="shared" si="51"/>
        <v>0.16480079653077301</v>
      </c>
      <c r="Z43">
        <f t="shared" si="51"/>
        <v>0.20569196381707133</v>
      </c>
    </row>
    <row r="44" spans="4:26">
      <c r="E44">
        <f t="shared" si="36"/>
        <v>0</v>
      </c>
      <c r="F44">
        <f t="shared" si="37"/>
        <v>0</v>
      </c>
      <c r="G44">
        <f t="shared" si="38"/>
        <v>0</v>
      </c>
      <c r="H44">
        <f t="shared" si="39"/>
        <v>0</v>
      </c>
      <c r="I44">
        <f t="shared" si="40"/>
        <v>0</v>
      </c>
      <c r="J44">
        <f t="shared" si="41"/>
        <v>0</v>
      </c>
      <c r="K44">
        <f t="shared" si="42"/>
        <v>0</v>
      </c>
      <c r="L44">
        <f t="shared" si="43"/>
        <v>97.921897339577896</v>
      </c>
      <c r="M44">
        <f t="shared" si="44"/>
        <v>98.216103897783043</v>
      </c>
      <c r="N44">
        <f t="shared" si="45"/>
        <v>98.511194626260959</v>
      </c>
      <c r="T44">
        <f t="shared" ref="R44:Z44" si="52">S44*S29+(1-S28)*S43</f>
        <v>0</v>
      </c>
      <c r="U44">
        <f t="shared" si="52"/>
        <v>0</v>
      </c>
      <c r="V44">
        <f t="shared" si="52"/>
        <v>0</v>
      </c>
      <c r="W44">
        <f t="shared" si="52"/>
        <v>7.894907165397088E-3</v>
      </c>
      <c r="X44">
        <f t="shared" si="52"/>
        <v>3.1532241369386857E-2</v>
      </c>
      <c r="Y44">
        <f t="shared" si="52"/>
        <v>7.0841129488992322E-2</v>
      </c>
      <c r="Z44">
        <f t="shared" si="52"/>
        <v>0.11789141495833039</v>
      </c>
    </row>
    <row r="45" spans="4:26">
      <c r="E45">
        <f t="shared" si="36"/>
        <v>0</v>
      </c>
      <c r="F45">
        <f t="shared" si="37"/>
        <v>0</v>
      </c>
      <c r="G45">
        <f t="shared" si="38"/>
        <v>0</v>
      </c>
      <c r="H45">
        <f t="shared" si="39"/>
        <v>0</v>
      </c>
      <c r="I45">
        <f t="shared" si="40"/>
        <v>0</v>
      </c>
      <c r="J45">
        <f t="shared" si="41"/>
        <v>0</v>
      </c>
      <c r="K45">
        <f t="shared" si="42"/>
        <v>0</v>
      </c>
      <c r="L45">
        <f t="shared" si="43"/>
        <v>0</v>
      </c>
      <c r="M45">
        <f t="shared" si="44"/>
        <v>97.628571853111112</v>
      </c>
      <c r="N45">
        <f t="shared" si="45"/>
        <v>97.921897339577896</v>
      </c>
      <c r="T45">
        <f t="shared" ref="R45:Z45" si="53">S45*S30+(1-S29)*S44</f>
        <v>0</v>
      </c>
      <c r="U45">
        <f t="shared" si="53"/>
        <v>0</v>
      </c>
      <c r="V45">
        <f t="shared" si="53"/>
        <v>0</v>
      </c>
      <c r="W45">
        <f t="shared" si="53"/>
        <v>0</v>
      </c>
      <c r="X45">
        <f t="shared" si="53"/>
        <v>3.9533732424374421E-3</v>
      </c>
      <c r="Y45">
        <f t="shared" si="53"/>
        <v>1.7763496702032554E-2</v>
      </c>
      <c r="Z45">
        <f t="shared" si="53"/>
        <v>4.434211117810475E-2</v>
      </c>
    </row>
    <row r="46" spans="4:26">
      <c r="E46">
        <f t="shared" si="36"/>
        <v>0</v>
      </c>
      <c r="F46">
        <f t="shared" si="37"/>
        <v>0</v>
      </c>
      <c r="G46">
        <f t="shared" si="38"/>
        <v>0</v>
      </c>
      <c r="H46">
        <f t="shared" si="39"/>
        <v>0</v>
      </c>
      <c r="I46">
        <f t="shared" si="40"/>
        <v>0</v>
      </c>
      <c r="J46">
        <f t="shared" si="41"/>
        <v>0</v>
      </c>
      <c r="K46">
        <f t="shared" si="42"/>
        <v>0</v>
      </c>
      <c r="L46">
        <f t="shared" si="43"/>
        <v>0</v>
      </c>
      <c r="M46">
        <f t="shared" si="44"/>
        <v>0</v>
      </c>
      <c r="N46">
        <f t="shared" si="45"/>
        <v>97.336125249128685</v>
      </c>
      <c r="T46">
        <f t="shared" ref="R46:Z46" si="54">S46*S31+(1-S30)*S45</f>
        <v>0</v>
      </c>
      <c r="U46">
        <f t="shared" si="54"/>
        <v>0</v>
      </c>
      <c r="V46">
        <f t="shared" si="54"/>
        <v>0</v>
      </c>
      <c r="W46">
        <f t="shared" si="54"/>
        <v>0</v>
      </c>
      <c r="X46">
        <f t="shared" si="54"/>
        <v>0</v>
      </c>
      <c r="Y46">
        <f t="shared" si="54"/>
        <v>1.979652408214782E-3</v>
      </c>
      <c r="Z46">
        <f t="shared" si="54"/>
        <v>9.8834094005082317E-3</v>
      </c>
    </row>
    <row r="47" spans="4:26">
      <c r="E47">
        <f t="shared" si="36"/>
        <v>0</v>
      </c>
      <c r="F47">
        <f t="shared" si="37"/>
        <v>0</v>
      </c>
      <c r="G47">
        <f t="shared" si="38"/>
        <v>0</v>
      </c>
      <c r="H47">
        <f t="shared" si="39"/>
        <v>0</v>
      </c>
      <c r="I47">
        <f t="shared" si="40"/>
        <v>0</v>
      </c>
      <c r="J47">
        <f t="shared" si="41"/>
        <v>0</v>
      </c>
      <c r="K47">
        <f t="shared" si="42"/>
        <v>0</v>
      </c>
      <c r="L47">
        <f t="shared" si="43"/>
        <v>0</v>
      </c>
      <c r="M47">
        <f t="shared" si="44"/>
        <v>0</v>
      </c>
      <c r="N47">
        <f t="shared" si="45"/>
        <v>0</v>
      </c>
      <c r="T47">
        <f t="shared" ref="R47:Z47" si="55">S47*S32+(1-S31)*S46</f>
        <v>0</v>
      </c>
      <c r="U47">
        <f t="shared" si="55"/>
        <v>0</v>
      </c>
      <c r="V47">
        <f t="shared" si="55"/>
        <v>0</v>
      </c>
      <c r="W47">
        <f t="shared" si="55"/>
        <v>0</v>
      </c>
      <c r="X47">
        <f t="shared" si="55"/>
        <v>0</v>
      </c>
      <c r="Y47">
        <f t="shared" si="55"/>
        <v>0</v>
      </c>
      <c r="Z47">
        <f t="shared" si="55"/>
        <v>9.9131055982881917E-4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253. Derman (2)</vt:lpstr>
      <vt:lpstr>Constant Vol</vt:lpstr>
      <vt:lpstr>Constantprice</vt:lpstr>
      <vt:lpstr>Localprice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심경민</dc:creator>
  <cp:lastModifiedBy>심경민</cp:lastModifiedBy>
  <dcterms:created xsi:type="dcterms:W3CDTF">2024-04-08T07:47:45Z</dcterms:created>
  <dcterms:modified xsi:type="dcterms:W3CDTF">2024-04-28T13:12:31Z</dcterms:modified>
</cp:coreProperties>
</file>