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!MIPT\Labs\PhysLabV\5.1\src\"/>
    </mc:Choice>
  </mc:AlternateContent>
  <xr:revisionPtr revIDLastSave="0" documentId="13_ncr:1_{8B712203-B268-4A10-9FD2-2BB7C8CF8A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23" i="1"/>
  <c r="F23" i="1"/>
  <c r="U11" i="1"/>
  <c r="V11" i="1"/>
  <c r="W11" i="1"/>
  <c r="X11" i="1"/>
  <c r="T11" i="1"/>
  <c r="N11" i="1"/>
  <c r="O11" i="1"/>
  <c r="P11" i="1"/>
  <c r="Q11" i="1"/>
  <c r="M11" i="1"/>
  <c r="F11" i="1"/>
  <c r="G11" i="1"/>
  <c r="H11" i="1"/>
  <c r="I11" i="1"/>
  <c r="E11" i="1"/>
  <c r="C12" i="1"/>
  <c r="C3" i="1"/>
  <c r="C4" i="1"/>
  <c r="C5" i="1"/>
  <c r="C6" i="1"/>
  <c r="C7" i="1"/>
  <c r="C8" i="1"/>
  <c r="C9" i="1"/>
  <c r="C10" i="1"/>
  <c r="C11" i="1"/>
  <c r="C2" i="1"/>
  <c r="H15" i="1"/>
  <c r="G15" i="1"/>
  <c r="F15" i="1"/>
  <c r="G22" i="1"/>
  <c r="H22" i="1"/>
  <c r="F22" i="1"/>
  <c r="U10" i="1"/>
  <c r="V10" i="1"/>
  <c r="W10" i="1"/>
  <c r="X10" i="1"/>
  <c r="T10" i="1"/>
  <c r="N10" i="1"/>
  <c r="O10" i="1"/>
  <c r="P10" i="1"/>
  <c r="Q10" i="1"/>
  <c r="M10" i="1"/>
  <c r="F10" i="1"/>
  <c r="G10" i="1"/>
  <c r="H10" i="1"/>
  <c r="I10" i="1"/>
  <c r="E10" i="1"/>
  <c r="M3" i="1"/>
  <c r="N3" i="1" s="1"/>
  <c r="E3" i="1"/>
  <c r="F3" i="1" s="1"/>
  <c r="T3" i="1"/>
  <c r="U3" i="1"/>
  <c r="V3" i="1"/>
  <c r="W3" i="1"/>
  <c r="X3" i="1"/>
  <c r="T2" i="1"/>
  <c r="X2" i="1" s="1"/>
  <c r="M2" i="1"/>
  <c r="Q2" i="1" s="1"/>
  <c r="E2" i="1"/>
  <c r="I2" i="1" s="1"/>
  <c r="B12" i="1"/>
  <c r="A12" i="1"/>
  <c r="H21" i="1"/>
  <c r="G21" i="1"/>
  <c r="F21" i="1"/>
  <c r="X9" i="1"/>
  <c r="W9" i="1"/>
  <c r="V9" i="1"/>
  <c r="U9" i="1"/>
  <c r="T9" i="1"/>
  <c r="Q9" i="1"/>
  <c r="I9" i="1"/>
  <c r="N9" i="1"/>
  <c r="O9" i="1"/>
  <c r="P9" i="1"/>
  <c r="M9" i="1"/>
  <c r="F9" i="1"/>
  <c r="G9" i="1"/>
  <c r="H9" i="1"/>
  <c r="E9" i="1"/>
  <c r="P3" i="1" l="1"/>
  <c r="O3" i="1"/>
  <c r="Q3" i="1"/>
  <c r="H3" i="1"/>
  <c r="G3" i="1"/>
  <c r="I3" i="1"/>
  <c r="H2" i="1"/>
  <c r="F2" i="1"/>
  <c r="G2" i="1"/>
  <c r="U2" i="1"/>
  <c r="V2" i="1"/>
  <c r="W2" i="1"/>
  <c r="N2" i="1"/>
  <c r="O2" i="1"/>
  <c r="P2" i="1"/>
</calcChain>
</file>

<file path=xl/sharedStrings.xml><?xml version="1.0" encoding="utf-8"?>
<sst xmlns="http://schemas.openxmlformats.org/spreadsheetml/2006/main" count="44" uniqueCount="13">
  <si>
    <t>N_0</t>
  </si>
  <si>
    <t>N_{фон}</t>
  </si>
  <si>
    <t>Al</t>
  </si>
  <si>
    <t>h</t>
  </si>
  <si>
    <t>N</t>
  </si>
  <si>
    <t>Fe</t>
  </si>
  <si>
    <t>h, cm</t>
  </si>
  <si>
    <t>\Delta_h, mm</t>
  </si>
  <si>
    <t>№</t>
  </si>
  <si>
    <t>Pb</t>
  </si>
  <si>
    <t>Wood</t>
  </si>
  <si>
    <t>d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</si>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</sst>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5922051378985E-2"/>
          <c:y val="0.14592306188648596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Лист1!$E$2:$I$2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Лист1!$E$10:$I$10</c:f>
              <c:numCache>
                <c:formatCode>General</c:formatCode>
                <c:ptCount val="5"/>
                <c:pt idx="0">
                  <c:v>11.481897023337551</c:v>
                </c:pt>
                <c:pt idx="1">
                  <c:v>10.911446385344449</c:v>
                </c:pt>
                <c:pt idx="2">
                  <c:v>10.347589870259158</c:v>
                </c:pt>
                <c:pt idx="3">
                  <c:v>9.8196873777497444</c:v>
                </c:pt>
                <c:pt idx="4">
                  <c:v>9.5740837753906938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B-4384-8DB1-2615B6C9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5922051378985E-2"/>
          <c:y val="0.14592306188648596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Лист1!$M$2:$Q$2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Лист1!$M$10:$Q$10</c:f>
              <c:numCache>
                <c:formatCode>General</c:formatCode>
                <c:ptCount val="5"/>
                <c:pt idx="0">
                  <c:v>11.33328191910187</c:v>
                </c:pt>
                <c:pt idx="1">
                  <c:v>10.503910706313379</c:v>
                </c:pt>
                <c:pt idx="2">
                  <c:v>9.7588258760447477</c:v>
                </c:pt>
                <c:pt idx="3">
                  <c:v>9.26274779549132</c:v>
                </c:pt>
                <c:pt idx="4">
                  <c:v>8.5894766430012552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0-4745-8124-2D76AF4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5922051378985E-2"/>
          <c:y val="0.14592306188648596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Лист1!$T$2:$X$2</c:f>
              <c:numCache>
                <c:formatCode>General</c:formatCode>
                <c:ptCount val="5"/>
                <c:pt idx="0">
                  <c:v>4.6500000000000004</c:v>
                </c:pt>
                <c:pt idx="1">
                  <c:v>9.3000000000000007</c:v>
                </c:pt>
                <c:pt idx="2">
                  <c:v>13.950000000000001</c:v>
                </c:pt>
                <c:pt idx="3">
                  <c:v>18.600000000000001</c:v>
                </c:pt>
                <c:pt idx="4">
                  <c:v>23.25</c:v>
                </c:pt>
              </c:numCache>
            </c:numRef>
          </c:xVal>
          <c:yVal>
            <c:numRef>
              <c:f>Лист1!$T$10:$X$10</c:f>
              <c:numCache>
                <c:formatCode>General</c:formatCode>
                <c:ptCount val="5"/>
                <c:pt idx="0">
                  <c:v>11.330003327864016</c:v>
                </c:pt>
                <c:pt idx="1">
                  <c:v>10.489377976264365</c:v>
                </c:pt>
                <c:pt idx="2">
                  <c:v>9.76820033363615</c:v>
                </c:pt>
                <c:pt idx="3">
                  <c:v>9.2762264222883637</c:v>
                </c:pt>
                <c:pt idx="4">
                  <c:v>8.6128760290477349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D-4995-9B96-39F73056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5922051378985E-2"/>
          <c:y val="0.14592306188648596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Лист1!$F$15:$H$15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39.799999999999997</c:v>
                </c:pt>
                <c:pt idx="2">
                  <c:v>59.699999999999996</c:v>
                </c:pt>
              </c:numCache>
            </c:numRef>
          </c:xVal>
          <c:yVal>
            <c:numRef>
              <c:f>Лист1!$F$22:$H$22</c:f>
              <c:numCache>
                <c:formatCode>General</c:formatCode>
                <c:ptCount val="3"/>
                <c:pt idx="0">
                  <c:v>12.091378708691272</c:v>
                </c:pt>
                <c:pt idx="1">
                  <c:v>12.027559128938851</c:v>
                </c:pt>
                <c:pt idx="2">
                  <c:v>11.987930939107295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2-4849-94AE-30624D79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1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12</xdr:row>
      <xdr:rowOff>94297</xdr:rowOff>
    </xdr:from>
    <xdr:to>
      <xdr:col>19</xdr:col>
      <xdr:colOff>125729</xdr:colOff>
      <xdr:row>30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7B8460-6C7A-43D1-8BE0-8779E3629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28</xdr:col>
      <xdr:colOff>207645</xdr:colOff>
      <xdr:row>30</xdr:row>
      <xdr:rowOff>145733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680038-9685-4967-B99C-AFDAACE7D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19</xdr:col>
      <xdr:colOff>207645</xdr:colOff>
      <xdr:row>50</xdr:row>
      <xdr:rowOff>141923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090B97-3037-4301-9382-F8BA7C029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207645</xdr:colOff>
      <xdr:row>43</xdr:row>
      <xdr:rowOff>141923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7D80CC5-8173-4EB9-9059-AA747D15C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ln(N)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ln(N)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ln(N)</a:t>
          </a:r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ln(N)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I25" sqref="I2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E1" t="s">
        <v>2</v>
      </c>
      <c r="F1" t="s">
        <v>6</v>
      </c>
      <c r="G1">
        <v>2</v>
      </c>
      <c r="H1" t="s">
        <v>7</v>
      </c>
      <c r="I1">
        <v>0.05</v>
      </c>
      <c r="M1" t="s">
        <v>5</v>
      </c>
      <c r="N1" t="s">
        <v>6</v>
      </c>
      <c r="O1">
        <v>1</v>
      </c>
      <c r="P1" t="s">
        <v>7</v>
      </c>
      <c r="Q1">
        <v>0.05</v>
      </c>
      <c r="T1" t="s">
        <v>9</v>
      </c>
      <c r="U1" t="s">
        <v>6</v>
      </c>
      <c r="V1">
        <v>0.46500000000000002</v>
      </c>
      <c r="W1" t="s">
        <v>7</v>
      </c>
      <c r="X1">
        <v>0.05</v>
      </c>
    </row>
    <row r="2" spans="1:24" x14ac:dyDescent="0.3">
      <c r="A2">
        <v>176871</v>
      </c>
      <c r="B2">
        <v>91</v>
      </c>
      <c r="C2">
        <f>SQRT(B2)</f>
        <v>9.5393920141694561</v>
      </c>
      <c r="D2" t="s">
        <v>3</v>
      </c>
      <c r="E2">
        <f>G1*10</f>
        <v>20</v>
      </c>
      <c r="F2">
        <f xml:space="preserve"> 2 *E2</f>
        <v>40</v>
      </c>
      <c r="G2">
        <f>E2*3</f>
        <v>60</v>
      </c>
      <c r="H2">
        <f>E2*4</f>
        <v>80</v>
      </c>
      <c r="I2">
        <f>E2 * 5</f>
        <v>100</v>
      </c>
      <c r="L2" t="s">
        <v>3</v>
      </c>
      <c r="M2">
        <f>O1*10</f>
        <v>10</v>
      </c>
      <c r="N2">
        <f xml:space="preserve"> 2 *M2</f>
        <v>20</v>
      </c>
      <c r="O2">
        <f>M2*3</f>
        <v>30</v>
      </c>
      <c r="P2">
        <f>M2*4</f>
        <v>40</v>
      </c>
      <c r="Q2">
        <f>M2 * 5</f>
        <v>50</v>
      </c>
      <c r="S2" t="s">
        <v>3</v>
      </c>
      <c r="T2">
        <f>V1*10</f>
        <v>4.6500000000000004</v>
      </c>
      <c r="U2">
        <f xml:space="preserve"> 2 *T2</f>
        <v>9.3000000000000007</v>
      </c>
      <c r="V2">
        <f>T2*3</f>
        <v>13.950000000000001</v>
      </c>
      <c r="W2">
        <f>T2*4</f>
        <v>18.600000000000001</v>
      </c>
      <c r="X2">
        <f>T2 * 5</f>
        <v>23.25</v>
      </c>
    </row>
    <row r="3" spans="1:24" x14ac:dyDescent="0.3">
      <c r="A3">
        <v>174592</v>
      </c>
      <c r="B3">
        <v>102</v>
      </c>
      <c r="C3">
        <f t="shared" ref="C3:C12" si="0">SQRT(B3)</f>
        <v>10.099504938362077</v>
      </c>
      <c r="E3">
        <f>I1</f>
        <v>0.05</v>
      </c>
      <c r="F3">
        <f xml:space="preserve"> 2 *E3</f>
        <v>0.1</v>
      </c>
      <c r="G3">
        <f>E3*3</f>
        <v>0.15000000000000002</v>
      </c>
      <c r="H3">
        <f>E3*4</f>
        <v>0.2</v>
      </c>
      <c r="I3">
        <f>E3 * 5</f>
        <v>0.25</v>
      </c>
      <c r="M3">
        <f>Q1</f>
        <v>0.05</v>
      </c>
      <c r="N3">
        <f xml:space="preserve"> 2 *M3</f>
        <v>0.1</v>
      </c>
      <c r="O3">
        <f>M3*3</f>
        <v>0.15000000000000002</v>
      </c>
      <c r="P3">
        <f>M3*4</f>
        <v>0.2</v>
      </c>
      <c r="Q3">
        <f>M3 * 5</f>
        <v>0.25</v>
      </c>
      <c r="S3" t="s">
        <v>11</v>
      </c>
      <c r="T3">
        <f>X1</f>
        <v>0.05</v>
      </c>
      <c r="U3">
        <f xml:space="preserve"> 2 *T3</f>
        <v>0.1</v>
      </c>
      <c r="V3">
        <f>T3*3</f>
        <v>0.15000000000000002</v>
      </c>
      <c r="W3">
        <f>T3*4</f>
        <v>0.2</v>
      </c>
      <c r="X3">
        <f>T3 * 5</f>
        <v>0.25</v>
      </c>
    </row>
    <row r="4" spans="1:24" x14ac:dyDescent="0.3">
      <c r="A4">
        <v>176497</v>
      </c>
      <c r="B4">
        <v>109</v>
      </c>
      <c r="C4">
        <f t="shared" si="0"/>
        <v>10.440306508910551</v>
      </c>
      <c r="D4" t="s">
        <v>8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L4" t="s">
        <v>8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S4" t="s">
        <v>8</v>
      </c>
      <c r="T4" t="s">
        <v>4</v>
      </c>
      <c r="U4" t="s">
        <v>4</v>
      </c>
      <c r="V4" t="s">
        <v>4</v>
      </c>
      <c r="W4" t="s">
        <v>4</v>
      </c>
      <c r="X4" t="s">
        <v>4</v>
      </c>
    </row>
    <row r="5" spans="1:24" x14ac:dyDescent="0.3">
      <c r="A5">
        <v>176656</v>
      </c>
      <c r="B5">
        <v>84</v>
      </c>
      <c r="C5">
        <f t="shared" si="0"/>
        <v>9.1651513899116797</v>
      </c>
      <c r="D5">
        <v>1</v>
      </c>
      <c r="E5">
        <v>99449</v>
      </c>
      <c r="F5">
        <v>56540</v>
      </c>
      <c r="G5">
        <v>31269</v>
      </c>
      <c r="H5">
        <v>18510</v>
      </c>
      <c r="I5">
        <v>14582</v>
      </c>
      <c r="L5">
        <v>1</v>
      </c>
      <c r="M5">
        <v>86060</v>
      </c>
      <c r="N5">
        <v>36751</v>
      </c>
      <c r="O5">
        <v>17420</v>
      </c>
      <c r="P5">
        <v>10915</v>
      </c>
      <c r="Q5">
        <v>5597</v>
      </c>
      <c r="S5">
        <v>1</v>
      </c>
      <c r="T5">
        <v>86046</v>
      </c>
      <c r="U5">
        <v>36023</v>
      </c>
      <c r="V5">
        <v>17457</v>
      </c>
      <c r="W5">
        <v>10476</v>
      </c>
      <c r="X5">
        <v>5473</v>
      </c>
    </row>
    <row r="6" spans="1:24" x14ac:dyDescent="0.3">
      <c r="A6">
        <v>175339</v>
      </c>
      <c r="B6">
        <v>115</v>
      </c>
      <c r="C6">
        <f t="shared" si="0"/>
        <v>10.723805294763608</v>
      </c>
      <c r="D6">
        <v>2</v>
      </c>
      <c r="E6">
        <v>96660</v>
      </c>
      <c r="F6">
        <v>54889</v>
      </c>
      <c r="G6">
        <v>31046</v>
      </c>
      <c r="H6">
        <v>18576</v>
      </c>
      <c r="I6">
        <v>14382</v>
      </c>
      <c r="L6">
        <v>2</v>
      </c>
      <c r="M6">
        <v>83472</v>
      </c>
      <c r="N6">
        <v>36381</v>
      </c>
      <c r="O6">
        <v>17523</v>
      </c>
      <c r="P6">
        <v>10607</v>
      </c>
      <c r="Q6">
        <v>5382</v>
      </c>
      <c r="S6">
        <v>2</v>
      </c>
      <c r="T6">
        <v>83640</v>
      </c>
      <c r="U6">
        <v>36319</v>
      </c>
      <c r="V6">
        <v>17204</v>
      </c>
      <c r="W6">
        <v>10809</v>
      </c>
      <c r="X6">
        <v>5675</v>
      </c>
    </row>
    <row r="7" spans="1:24" x14ac:dyDescent="0.3">
      <c r="A7">
        <v>174979</v>
      </c>
      <c r="B7">
        <v>112</v>
      </c>
      <c r="C7">
        <f t="shared" si="0"/>
        <v>10.583005244258363</v>
      </c>
      <c r="D7">
        <v>3</v>
      </c>
      <c r="E7">
        <v>96237</v>
      </c>
      <c r="F7">
        <v>53871</v>
      </c>
      <c r="G7">
        <v>31583</v>
      </c>
      <c r="H7">
        <v>18396</v>
      </c>
      <c r="I7">
        <v>14727</v>
      </c>
      <c r="L7">
        <v>3</v>
      </c>
      <c r="M7">
        <v>82578</v>
      </c>
      <c r="N7">
        <v>37014</v>
      </c>
      <c r="O7">
        <v>17256</v>
      </c>
      <c r="P7">
        <v>10522</v>
      </c>
      <c r="Q7">
        <v>5410</v>
      </c>
      <c r="S7">
        <v>3</v>
      </c>
      <c r="T7">
        <v>82100</v>
      </c>
      <c r="U7">
        <v>35961</v>
      </c>
      <c r="V7">
        <v>17634</v>
      </c>
      <c r="W7">
        <v>11051</v>
      </c>
      <c r="X7">
        <v>5608</v>
      </c>
    </row>
    <row r="8" spans="1:24" x14ac:dyDescent="0.3">
      <c r="A8">
        <v>174326</v>
      </c>
      <c r="B8">
        <v>121</v>
      </c>
      <c r="C8">
        <f t="shared" si="0"/>
        <v>11</v>
      </c>
      <c r="D8">
        <v>4</v>
      </c>
      <c r="E8">
        <v>95878</v>
      </c>
      <c r="F8">
        <v>54345</v>
      </c>
      <c r="G8">
        <v>31274</v>
      </c>
      <c r="H8">
        <v>18532</v>
      </c>
      <c r="I8">
        <v>14302</v>
      </c>
      <c r="L8">
        <v>4</v>
      </c>
      <c r="M8">
        <v>82562</v>
      </c>
      <c r="N8">
        <v>36130</v>
      </c>
      <c r="O8">
        <v>17471</v>
      </c>
      <c r="P8">
        <v>10553</v>
      </c>
      <c r="Q8">
        <v>5555</v>
      </c>
      <c r="S8">
        <v>4</v>
      </c>
      <c r="T8">
        <v>81792</v>
      </c>
      <c r="U8">
        <v>35869</v>
      </c>
      <c r="V8">
        <v>18027</v>
      </c>
      <c r="W8">
        <v>10833</v>
      </c>
      <c r="X8">
        <v>5697</v>
      </c>
    </row>
    <row r="9" spans="1:24" x14ac:dyDescent="0.3">
      <c r="A9">
        <v>175246</v>
      </c>
      <c r="B9">
        <v>128</v>
      </c>
      <c r="C9">
        <f t="shared" si="0"/>
        <v>11.313708498984761</v>
      </c>
      <c r="E9" s="1">
        <f>AVERAGE(E5:E8)</f>
        <v>97056</v>
      </c>
      <c r="F9" s="1">
        <f t="shared" ref="F9:I9" si="1">AVERAGE(F5:F8)</f>
        <v>54911.25</v>
      </c>
      <c r="G9" s="1">
        <f t="shared" si="1"/>
        <v>31293</v>
      </c>
      <c r="H9" s="1">
        <f t="shared" si="1"/>
        <v>18503.5</v>
      </c>
      <c r="I9" s="1">
        <f t="shared" si="1"/>
        <v>14498.25</v>
      </c>
      <c r="M9" s="1">
        <f t="shared" ref="M9" si="2">AVERAGE(M5:M8)</f>
        <v>83668</v>
      </c>
      <c r="N9" s="1">
        <f t="shared" ref="N9" si="3">AVERAGE(N5:N8)</f>
        <v>36569</v>
      </c>
      <c r="O9" s="1">
        <f t="shared" ref="O9" si="4">AVERAGE(O5:O8)</f>
        <v>17417.5</v>
      </c>
      <c r="P9" s="1">
        <f t="shared" ref="P9:Q9" si="5">AVERAGE(P5:P8)</f>
        <v>10649.25</v>
      </c>
      <c r="Q9" s="1">
        <f t="shared" si="5"/>
        <v>5486</v>
      </c>
      <c r="T9" s="1">
        <f t="shared" ref="T9" si="6">AVERAGE(T5:T8)</f>
        <v>83394.5</v>
      </c>
      <c r="U9" s="1">
        <f t="shared" ref="U9" si="7">AVERAGE(U5:U8)</f>
        <v>36043</v>
      </c>
      <c r="V9" s="1">
        <f t="shared" ref="V9" si="8">AVERAGE(V5:V8)</f>
        <v>17580.5</v>
      </c>
      <c r="W9" s="1">
        <f t="shared" ref="W9" si="9">AVERAGE(W5:W8)</f>
        <v>10792.25</v>
      </c>
      <c r="X9" s="1">
        <f t="shared" ref="X9" si="10">AVERAGE(X5:X8)</f>
        <v>5613.25</v>
      </c>
    </row>
    <row r="10" spans="1:24" x14ac:dyDescent="0.3">
      <c r="A10">
        <v>175186</v>
      </c>
      <c r="B10">
        <v>138</v>
      </c>
      <c r="C10">
        <f t="shared" si="0"/>
        <v>11.74734012447073</v>
      </c>
      <c r="D10" t="s">
        <v>12</v>
      </c>
      <c r="E10">
        <f>LN(E9-$B$12)</f>
        <v>11.481897023337551</v>
      </c>
      <c r="F10">
        <f t="shared" ref="F10:I10" si="11">LN(F9-$B$12)</f>
        <v>10.911446385344449</v>
      </c>
      <c r="G10">
        <f t="shared" si="11"/>
        <v>10.347589870259158</v>
      </c>
      <c r="H10">
        <f t="shared" si="11"/>
        <v>9.8196873777497444</v>
      </c>
      <c r="I10">
        <f t="shared" si="11"/>
        <v>9.5740837753906938</v>
      </c>
      <c r="L10" t="s">
        <v>12</v>
      </c>
      <c r="M10">
        <f>LN(M9-$B$12)</f>
        <v>11.33328191910187</v>
      </c>
      <c r="N10">
        <f t="shared" ref="N10:Q10" si="12">LN(N9-$B$12)</f>
        <v>10.503910706313379</v>
      </c>
      <c r="O10">
        <f t="shared" si="12"/>
        <v>9.7588258760447477</v>
      </c>
      <c r="P10">
        <f t="shared" si="12"/>
        <v>9.26274779549132</v>
      </c>
      <c r="Q10">
        <f t="shared" si="12"/>
        <v>8.5894766430012552</v>
      </c>
      <c r="S10" t="s">
        <v>12</v>
      </c>
      <c r="T10">
        <f>LN(T9-$B$12)</f>
        <v>11.330003327864016</v>
      </c>
      <c r="U10">
        <f t="shared" ref="U10:X10" si="13">LN(U9-$B$12)</f>
        <v>10.489377976264365</v>
      </c>
      <c r="V10">
        <f t="shared" si="13"/>
        <v>9.76820033363615</v>
      </c>
      <c r="W10">
        <f t="shared" si="13"/>
        <v>9.2762264222883637</v>
      </c>
      <c r="X10">
        <f t="shared" si="13"/>
        <v>8.6128760290477349</v>
      </c>
    </row>
    <row r="11" spans="1:24" x14ac:dyDescent="0.3">
      <c r="A11">
        <v>173851</v>
      </c>
      <c r="B11">
        <v>112</v>
      </c>
      <c r="C11">
        <f t="shared" si="0"/>
        <v>10.583005244258363</v>
      </c>
      <c r="D11" t="s">
        <v>11</v>
      </c>
      <c r="E11">
        <f>(SQRT(E5) + SQRT(E6) + SQRT(E7) + SQRT(E8))/4</f>
        <v>311.52997160186567</v>
      </c>
      <c r="F11">
        <f t="shared" ref="F11:I11" si="14">(SQRT(F5) + SQRT(F6) + SQRT(F7) + SQRT(F8))/4</f>
        <v>234.32170989982677</v>
      </c>
      <c r="G11">
        <f t="shared" si="14"/>
        <v>176.89745221436556</v>
      </c>
      <c r="H11">
        <f t="shared" si="14"/>
        <v>136.02735110469058</v>
      </c>
      <c r="I11">
        <f t="shared" si="14"/>
        <v>120.40668747814358</v>
      </c>
      <c r="M11">
        <f>(SQRT(M5) + SQRT(M6) + SQRT(M7) + SQRT(M8))/4</f>
        <v>289.24374519660012</v>
      </c>
      <c r="N11">
        <f t="shared" ref="N11:Q11" si="15">(SQRT(N5) + SQRT(N6) + SQRT(N7) + SQRT(N8))/4</f>
        <v>191.22817574535065</v>
      </c>
      <c r="O11">
        <f t="shared" si="15"/>
        <v>131.97483046266944</v>
      </c>
      <c r="P11">
        <f t="shared" si="15"/>
        <v>103.19244107945373</v>
      </c>
      <c r="Q11">
        <f t="shared" si="15"/>
        <v>74.064947647871691</v>
      </c>
      <c r="T11">
        <f>(SQRT(T5) + SQRT(T6) + SQRT(T7) + SQRT(T8))/4</f>
        <v>288.76644411304727</v>
      </c>
      <c r="U11">
        <f t="shared" ref="U11:X11" si="16">(SQRT(U5) + SQRT(U6) + SQRT(U7) + SQRT(U8))/4</f>
        <v>189.84942301127268</v>
      </c>
      <c r="V11">
        <f t="shared" si="16"/>
        <v>132.58667410974573</v>
      </c>
      <c r="W11">
        <f t="shared" si="16"/>
        <v>103.88102716432491</v>
      </c>
      <c r="X11">
        <f t="shared" si="16"/>
        <v>74.91934436979362</v>
      </c>
    </row>
    <row r="12" spans="1:24" x14ac:dyDescent="0.3">
      <c r="A12">
        <f>AVERAGE(A2:A11)</f>
        <v>175354.3</v>
      </c>
      <c r="B12">
        <f>AVERAGE(B2:B11)</f>
        <v>111.2</v>
      </c>
      <c r="C12">
        <f>AVERAGE(C2:C11)</f>
        <v>10.519521925808958</v>
      </c>
    </row>
    <row r="14" spans="1:24" x14ac:dyDescent="0.3">
      <c r="F14" t="s">
        <v>10</v>
      </c>
      <c r="G14" t="s">
        <v>6</v>
      </c>
      <c r="H14">
        <v>1.99</v>
      </c>
      <c r="I14" t="s">
        <v>7</v>
      </c>
      <c r="J14">
        <v>0.05</v>
      </c>
    </row>
    <row r="15" spans="1:24" x14ac:dyDescent="0.3">
      <c r="F15">
        <f>H14*10</f>
        <v>19.899999999999999</v>
      </c>
      <c r="G15">
        <f>2*F15</f>
        <v>39.799999999999997</v>
      </c>
      <c r="H15">
        <f>F15*3</f>
        <v>59.699999999999996</v>
      </c>
    </row>
    <row r="16" spans="1:24" x14ac:dyDescent="0.3">
      <c r="E16" t="s">
        <v>8</v>
      </c>
      <c r="F16" t="s">
        <v>4</v>
      </c>
      <c r="G16" t="s">
        <v>4</v>
      </c>
      <c r="H16" t="s">
        <v>4</v>
      </c>
    </row>
    <row r="17" spans="5:10" x14ac:dyDescent="0.3">
      <c r="E17">
        <v>1</v>
      </c>
      <c r="F17">
        <v>180252</v>
      </c>
      <c r="G17">
        <v>168047</v>
      </c>
      <c r="H17">
        <v>161133</v>
      </c>
    </row>
    <row r="18" spans="5:10" x14ac:dyDescent="0.3">
      <c r="E18">
        <v>2</v>
      </c>
      <c r="F18">
        <v>180248</v>
      </c>
      <c r="G18">
        <v>168313</v>
      </c>
      <c r="H18">
        <v>161073</v>
      </c>
    </row>
    <row r="19" spans="5:10" x14ac:dyDescent="0.3">
      <c r="E19">
        <v>3</v>
      </c>
      <c r="F19">
        <v>177296</v>
      </c>
      <c r="G19">
        <v>166665</v>
      </c>
      <c r="H19">
        <v>160431</v>
      </c>
    </row>
    <row r="20" spans="5:10" x14ac:dyDescent="0.3">
      <c r="E20">
        <v>4</v>
      </c>
      <c r="F20">
        <v>175960</v>
      </c>
      <c r="G20">
        <v>166630</v>
      </c>
      <c r="H20">
        <v>161017</v>
      </c>
    </row>
    <row r="21" spans="5:10" x14ac:dyDescent="0.3">
      <c r="F21" s="1">
        <f t="shared" ref="F21" si="17">AVERAGE(F17:F20)</f>
        <v>178439</v>
      </c>
      <c r="G21" s="1">
        <f t="shared" ref="G21" si="18">AVERAGE(G17:G20)</f>
        <v>167413.75</v>
      </c>
      <c r="H21" s="1">
        <f t="shared" ref="H21" si="19">AVERAGE(H17:H20)</f>
        <v>160913.5</v>
      </c>
      <c r="I21" s="2"/>
      <c r="J21" s="2"/>
    </row>
    <row r="22" spans="5:10" x14ac:dyDescent="0.3">
      <c r="F22">
        <f>LN(F21-$B$12)</f>
        <v>12.091378708691272</v>
      </c>
      <c r="G22">
        <f t="shared" ref="G22:H22" si="20">LN(G21-$B$12)</f>
        <v>12.027559128938851</v>
      </c>
      <c r="H22">
        <f t="shared" si="20"/>
        <v>11.987930939107295</v>
      </c>
    </row>
    <row r="23" spans="5:10" x14ac:dyDescent="0.3">
      <c r="F23">
        <f>(SQRT(F17) + SQRT(F18) + SQRT(F19) + SQRT(F20))/4</f>
        <v>422.41459190727431</v>
      </c>
      <c r="G23">
        <f t="shared" ref="G23:H23" si="21">(SQRT(G17) + SQRT(G18) + SQRT(G19) + SQRT(G20))/4</f>
        <v>409.16116613063099</v>
      </c>
      <c r="H23">
        <f t="shared" si="21"/>
        <v>401.14009610613527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2021-09-26T10:43:29Z</dcterms:modified>
</cp:coreProperties>
</file>