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jpeg" ContentType="image/jpe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workbookProtection workbookAlgorithmName="SHA-512" workbookHashValue="5xFoN7aPk8e7eLlzwdUJ112lfn23uNxt4O3VdQY+qLr78sVwBapyFUogNRxKp1Audj4IN+h+SkLlnUbmFd9u1w==" workbookSaltValue="fuLSp1MFd1ndrigzwqVH9A==" workbookSpinCount="100000" lockStructure="1"/>
  <bookViews>
    <workbookView windowWidth="19520" windowHeight="12360" firstSheet="11" activeTab="13"/>
  </bookViews>
  <sheets>
    <sheet name="兴远业务简介" sheetId="4" r:id="rId1"/>
    <sheet name="兴远国际价格导航" sheetId="39" r:id="rId2"/>
    <sheet name="白关头程(散拼）" sheetId="40" r:id="rId3"/>
    <sheet name="俄罗斯B2B陆空联运" sheetId="27" r:id="rId4"/>
    <sheet name="中亚-干线业务" sheetId="36" r:id="rId5"/>
    <sheet name="中亚-清关服务" sheetId="35" r:id="rId6"/>
    <sheet name="俄罗斯灰清-线下小包" sheetId="22" r:id="rId7"/>
    <sheet name="俄罗斯正清-线下小包" sheetId="25" r:id="rId8"/>
    <sheet name="中亚-本土配送" sheetId="37" r:id="rId9"/>
    <sheet name="OZON WB Yandex-备货海外仓一件代发" sheetId="18" r:id="rId10"/>
    <sheet name="OZON WB Yandex-本土店送仓" sheetId="19" r:id="rId11"/>
    <sheet name="RFBS【本土中亚地区一件直发】" sheetId="20" r:id="rId12"/>
    <sheet name="海外仓全链路赔付相关" sheetId="21" r:id="rId13"/>
    <sheet name="OZON-RFBS运费 " sheetId="26" r:id="rId14"/>
    <sheet name="OZON-FBP运费 " sheetId="13" r:id="rId15"/>
    <sheet name="OZON-吉尔吉斯斯坦专线运费" sheetId="41" r:id="rId16"/>
    <sheet name="OZON-E邮宝运费" sheetId="8" r:id="rId17"/>
    <sheet name="OZON包裹-增值服务" sheetId="10" r:id="rId18"/>
    <sheet name="OZON包裹-退货服务" sheetId="33" r:id="rId19"/>
    <sheet name="理赔条款" sheetId="24" r:id="rId20"/>
    <sheet name="禁运品说明" sheetId="38" r:id="rId21"/>
    <sheet name="发货模版报价" sheetId="34" r:id="rId22"/>
    <sheet name="官方客服" sheetId="12" state="hidden" r:id="rId23"/>
    <sheet name="1" sheetId="2" state="hidden" r:id="rId24"/>
  </sheets>
  <externalReferences>
    <externalReference r:id="rId26"/>
  </externalReferences>
  <calcPr calcId="144525"/>
</workbook>
</file>

<file path=xl/comments1.xml><?xml version="1.0" encoding="utf-8"?>
<comments xmlns="http://schemas.openxmlformats.org/spreadsheetml/2006/main">
  <authors>
    <author>hp</author>
  </authors>
  <commentList>
    <comment ref="C3" authorId="0">
      <text>
        <r>
          <rPr>
            <sz val="16"/>
            <rFont val="黑体"/>
            <charset val="134"/>
          </rPr>
          <t>XY经济超级轻小件</t>
        </r>
      </text>
    </comment>
    <comment ref="C4" authorId="0">
      <text>
        <r>
          <rPr>
            <sz val="16"/>
            <rFont val="黑体"/>
            <charset val="134"/>
          </rPr>
          <t>XY标准超级轻小件</t>
        </r>
      </text>
    </comment>
    <comment ref="C6" authorId="0">
      <text>
        <r>
          <rPr>
            <sz val="16"/>
            <rFont val="黑体"/>
            <charset val="134"/>
          </rPr>
          <t>XY 标准低客单价</t>
        </r>
      </text>
    </comment>
    <comment ref="C7" authorId="0">
      <text>
        <r>
          <rPr>
            <sz val="16"/>
            <rFont val="黑体"/>
            <charset val="134"/>
          </rPr>
          <t>XY 经济轻小件</t>
        </r>
      </text>
    </comment>
    <comment ref="C8" authorId="0">
      <text>
        <r>
          <rPr>
            <sz val="16"/>
            <rFont val="黑体"/>
            <charset val="134"/>
          </rPr>
          <t>XY 标准轻小件</t>
        </r>
      </text>
    </comment>
    <comment ref="C10" authorId="0">
      <text>
        <r>
          <rPr>
            <sz val="16"/>
            <rFont val="黑体"/>
            <charset val="134"/>
          </rPr>
          <t>XY 标准大件</t>
        </r>
      </text>
    </comment>
    <comment ref="C11" authorId="0">
      <text>
        <r>
          <rPr>
            <sz val="16"/>
            <rFont val="黑体"/>
            <charset val="134"/>
          </rPr>
          <t>XY 经济高客单价轻小件</t>
        </r>
      </text>
    </comment>
    <comment ref="C12" authorId="0">
      <text>
        <r>
          <rPr>
            <sz val="16"/>
            <rFont val="黑体"/>
            <charset val="134"/>
          </rPr>
          <t>XY 标准高客单价轻小件</t>
        </r>
      </text>
    </comment>
    <comment ref="C14" authorId="0">
      <text>
        <r>
          <rPr>
            <sz val="16"/>
            <rFont val="黑体"/>
            <charset val="134"/>
          </rPr>
          <t>XY 标准高客单价大件</t>
        </r>
      </text>
    </comment>
  </commentList>
</comments>
</file>

<file path=xl/comments2.xml><?xml version="1.0" encoding="utf-8"?>
<comments xmlns="http://schemas.openxmlformats.org/spreadsheetml/2006/main">
  <authors>
    <author>hp</author>
  </authors>
  <commentList>
    <comment ref="B2" authorId="0">
      <text>
        <r>
          <rPr>
            <sz val="16"/>
            <rFont val="黑体"/>
            <charset val="134"/>
          </rPr>
          <t>XY经济超级轻小件</t>
        </r>
      </text>
    </comment>
    <comment ref="B4" authorId="0">
      <text>
        <r>
          <rPr>
            <sz val="16"/>
            <rFont val="黑体"/>
            <charset val="134"/>
          </rPr>
          <t>XY标准超级轻小件</t>
        </r>
      </text>
    </comment>
    <comment ref="B8" authorId="0">
      <text>
        <r>
          <rPr>
            <sz val="16"/>
            <rFont val="黑体"/>
            <charset val="134"/>
          </rPr>
          <t>XY 标准低客单价</t>
        </r>
      </text>
    </comment>
    <comment ref="B10" authorId="0">
      <text>
        <r>
          <rPr>
            <sz val="16"/>
            <rFont val="黑体"/>
            <charset val="134"/>
          </rPr>
          <t>XY 经济轻小件</t>
        </r>
      </text>
    </comment>
    <comment ref="B11" authorId="0">
      <text>
        <r>
          <rPr>
            <sz val="16"/>
            <rFont val="黑体"/>
            <charset val="134"/>
          </rPr>
          <t>XY特快超级轻小件</t>
        </r>
      </text>
    </comment>
    <comment ref="B12" authorId="0">
      <text>
        <r>
          <rPr>
            <sz val="16"/>
            <rFont val="黑体"/>
            <charset val="134"/>
          </rPr>
          <t>XY 标准轻小件</t>
        </r>
      </text>
    </comment>
    <comment ref="B13" authorId="0">
      <text>
        <r>
          <rPr>
            <sz val="16"/>
            <rFont val="黑体"/>
            <charset val="134"/>
          </rPr>
          <t>XY特快超级轻小件</t>
        </r>
      </text>
    </comment>
    <comment ref="B16" authorId="0">
      <text>
        <r>
          <rPr>
            <sz val="16"/>
            <rFont val="黑体"/>
            <charset val="134"/>
          </rPr>
          <t>XY 标准大件</t>
        </r>
      </text>
    </comment>
    <comment ref="B17" authorId="0">
      <text>
        <r>
          <rPr>
            <sz val="16"/>
            <rFont val="黑体"/>
            <charset val="134"/>
          </rPr>
          <t>XY特快超级轻小件</t>
        </r>
      </text>
    </comment>
    <comment ref="B18" authorId="0">
      <text>
        <r>
          <rPr>
            <sz val="16"/>
            <rFont val="黑体"/>
            <charset val="134"/>
          </rPr>
          <t>XY 经济高客单价轻小件</t>
        </r>
      </text>
    </comment>
    <comment ref="B19" authorId="0">
      <text>
        <r>
          <rPr>
            <sz val="16"/>
            <rFont val="黑体"/>
            <charset val="134"/>
          </rPr>
          <t>XY特快超级轻小件</t>
        </r>
      </text>
    </comment>
    <comment ref="B20" authorId="0">
      <text>
        <r>
          <rPr>
            <sz val="16"/>
            <rFont val="黑体"/>
            <charset val="134"/>
          </rPr>
          <t>XY 标准高客单价轻小件</t>
        </r>
      </text>
    </comment>
    <comment ref="B21" authorId="0">
      <text>
        <r>
          <rPr>
            <sz val="16"/>
            <rFont val="黑体"/>
            <charset val="134"/>
          </rPr>
          <t>XY特快超级轻小件</t>
        </r>
      </text>
    </comment>
    <comment ref="B24" authorId="0">
      <text>
        <r>
          <rPr>
            <sz val="16"/>
            <rFont val="黑体"/>
            <charset val="134"/>
          </rPr>
          <t>XY 标准高客单价大件</t>
        </r>
      </text>
    </comment>
    <comment ref="B25" authorId="0">
      <text>
        <r>
          <rPr>
            <sz val="16"/>
            <rFont val="黑体"/>
            <charset val="134"/>
          </rPr>
          <t>XY特快超级轻小件</t>
        </r>
      </text>
    </comment>
  </commentList>
</comments>
</file>

<file path=xl/sharedStrings.xml><?xml version="1.0" encoding="utf-8"?>
<sst xmlns="http://schemas.openxmlformats.org/spreadsheetml/2006/main" count="1643" uniqueCount="1013">
  <si>
    <t>合作平台</t>
  </si>
  <si>
    <r>
      <rPr>
        <sz val="11"/>
        <rFont val="微软雅黑"/>
        <charset val="134"/>
      </rPr>
      <t xml:space="preserve">
广州市兴远国际物流有限公司成立于2006年，专注为电商平台提供高效可靠的跨境物流解决方案，致力于打通中国与CIS国家（俄罗斯、中亚五国等）的高效跨境物流通道。
依托成熟的本地化运营网络与专业的服务体系，我们已与多家国际品牌及电商平台</t>
    </r>
    <r>
      <rPr>
        <b/>
        <sz val="11"/>
        <rFont val="微软雅黑"/>
        <charset val="134"/>
      </rPr>
      <t>（Ozon、WILDBERRIS、Yandex、TEMU）</t>
    </r>
    <r>
      <rPr>
        <sz val="11"/>
        <rFont val="微软雅黑"/>
        <charset val="134"/>
      </rPr>
      <t>建立长期合作，现已成为中亚跨境物流领域的领先企业，目前日均处理包裹单量20多万单。
主营业务：专为CIS独联体国家跨境快递提供第一公里揽收、国内报关、海外清关、头程干线运输、海外仓配套服务、最后一公里配送、逆向物流等一体化闭环跨境运输服务！
业务涵盖：跨境电商物流B2B、B2C业务、中转仓、边境仓、保税仓、海外仓、俄语系国家同城配送（配送到门+配送到点+自提柜）、进出口贸易、金融等
服务群体：中国跨境电商、跨境电商平台、跨境贸易企业、外贸工厂、独立站卖家、物流同行等！
中亚跨境——兴远同行！</t>
    </r>
  </si>
  <si>
    <t>五大核心业务：专注俄罗斯&amp;中亚国家</t>
  </si>
  <si>
    <r>
      <rPr>
        <b/>
        <sz val="10"/>
        <color theme="1"/>
        <rFont val="微软雅黑"/>
        <charset val="134"/>
      </rPr>
      <t xml:space="preserve">跨境电商快递服务：
</t>
    </r>
    <r>
      <rPr>
        <sz val="9"/>
        <color theme="1"/>
        <rFont val="微软雅黑"/>
        <charset val="134"/>
      </rPr>
      <t>覆盖线上（rFBS+FBP模式，服务跨境平台中国卖家）与线下（独立站等）客户，提供专业跨境电商小包物流。</t>
    </r>
  </si>
  <si>
    <r>
      <rPr>
        <b/>
        <sz val="10"/>
        <color theme="1"/>
        <rFont val="微软雅黑"/>
        <charset val="134"/>
      </rPr>
      <t xml:space="preserve">B2B跨境干线物流：
</t>
    </r>
    <r>
      <rPr>
        <sz val="9"/>
        <color theme="1"/>
        <rFont val="微软雅黑"/>
        <charset val="134"/>
      </rPr>
      <t>专注为俄罗斯与中亚国家，提供线上（9710-0110-9810报关）与线下（5种清关代理模式）相结合的整车及拼车运输服务</t>
    </r>
  </si>
  <si>
    <r>
      <rPr>
        <b/>
        <sz val="10"/>
        <color theme="1"/>
        <rFont val="微软雅黑"/>
        <charset val="134"/>
      </rPr>
      <t xml:space="preserve">国内外仓储与代发：
</t>
    </r>
    <r>
      <rPr>
        <sz val="9"/>
        <color theme="1"/>
        <rFont val="微软雅黑"/>
        <charset val="134"/>
      </rPr>
      <t>整合国内边境仓与国外海外仓资源，为中亚本土卖家提供高效、灵活的一件代发与仓储解决方案。</t>
    </r>
  </si>
  <si>
    <r>
      <rPr>
        <b/>
        <sz val="10"/>
        <color theme="1"/>
        <rFont val="微软雅黑"/>
        <charset val="134"/>
      </rPr>
      <t xml:space="preserve">俄罗斯+中亚国家全链路业务与配送：
</t>
    </r>
    <r>
      <rPr>
        <sz val="9"/>
        <color theme="1"/>
        <rFont val="微软雅黑"/>
        <charset val="134"/>
      </rPr>
      <t>涵盖中国出口报关、目的国清关及最后一公里配送，实现 “门到门” 一体化运输，全程可视化追踪；</t>
    </r>
  </si>
  <si>
    <r>
      <rPr>
        <b/>
        <sz val="10"/>
        <color theme="1"/>
        <rFont val="微软雅黑"/>
        <charset val="134"/>
      </rPr>
      <t xml:space="preserve">逆向物流与退货：
</t>
    </r>
    <r>
      <rPr>
        <sz val="9"/>
        <color theme="1"/>
        <rFont val="微软雅黑"/>
        <charset val="134"/>
      </rPr>
      <t>提供俄罗斯与中亚地区的退货回收、质检、换标及回流服务。</t>
    </r>
  </si>
  <si>
    <t>业务类型</t>
  </si>
  <si>
    <t>点击链接跳转</t>
  </si>
  <si>
    <t>OZONrFBS(跨境快递运输）</t>
  </si>
  <si>
    <t>OZON 前置仓(FBP仓库）</t>
  </si>
  <si>
    <t>OZON（E邮宝运费）</t>
  </si>
  <si>
    <t>OZON包裹（增值服务）</t>
  </si>
  <si>
    <t>OZON包裹（退货服务）</t>
  </si>
  <si>
    <t>OZON-吉尔吉斯斯坦专线运费</t>
  </si>
  <si>
    <t>中亚-清关服务</t>
  </si>
  <si>
    <t>中亚-干线业务</t>
  </si>
  <si>
    <t>中亚-本土配送</t>
  </si>
  <si>
    <t>俄罗斯灰清-线下小包</t>
  </si>
  <si>
    <t>俄罗斯正清-线下小包</t>
  </si>
  <si>
    <t>俄罗斯-B2B陆空联运</t>
  </si>
  <si>
    <t>白关头程（散拼）</t>
  </si>
  <si>
    <r>
      <rPr>
        <u/>
        <sz val="11"/>
        <color rgb="FF800080"/>
        <rFont val="宋体"/>
        <charset val="0"/>
        <scheme val="minor"/>
      </rPr>
      <t>点击链接</t>
    </r>
    <r>
      <rPr>
        <sz val="11"/>
        <color rgb="FF800080"/>
        <rFont val="宋体"/>
        <charset val="0"/>
        <scheme val="minor"/>
      </rPr>
      <t>跳转</t>
    </r>
  </si>
  <si>
    <t>OZON/WB/Yandex-备货海外仓一件代发</t>
  </si>
  <si>
    <t>OZON/WB/Yandex-本土店送仓</t>
  </si>
  <si>
    <t>RFBS【本土中亚地区一件直发】</t>
  </si>
  <si>
    <t>海外仓全链路赔付相关</t>
  </si>
  <si>
    <t>理赔条款</t>
  </si>
  <si>
    <t>禁运品说明</t>
  </si>
  <si>
    <t>发货模版报价</t>
  </si>
  <si>
    <t>No</t>
  </si>
  <si>
    <t>密度区间</t>
  </si>
  <si>
    <t>单价
美金/KG</t>
  </si>
  <si>
    <t>目的地</t>
  </si>
  <si>
    <t>报价计算器</t>
  </si>
  <si>
    <t>(KG/m3)</t>
  </si>
  <si>
    <t>800以上</t>
  </si>
  <si>
    <t>莫斯科（可单独转运到俄罗斯各大城市）
MOCKBbl
13- 1 5 天</t>
  </si>
  <si>
    <t>600-800</t>
  </si>
  <si>
    <t>400-600</t>
  </si>
  <si>
    <t>350-400</t>
  </si>
  <si>
    <t>300-350</t>
  </si>
  <si>
    <t>250-300</t>
  </si>
  <si>
    <t>200-250</t>
  </si>
  <si>
    <t>190-200</t>
  </si>
  <si>
    <t>180-190</t>
  </si>
  <si>
    <t>170-180</t>
  </si>
  <si>
    <t>160-170</t>
  </si>
  <si>
    <t>150-160</t>
  </si>
  <si>
    <t>140-150</t>
  </si>
  <si>
    <t>130-140</t>
  </si>
  <si>
    <t>120-130</t>
  </si>
  <si>
    <t>110-120</t>
  </si>
  <si>
    <t>100-110</t>
  </si>
  <si>
    <t>100以下</t>
  </si>
  <si>
    <t>可发品名：汽配、手机配件、日化、箱包、帽子、手套、袜子、家用电器、灯具、餐具、家具、玩具、文具、厨具、厨房用品、办公用品、家居装饰、电动/手动工具、化妆/美甲工具、五金配件、体育用品、健身器材、卫浴用品、服装辅料、收纳用品、地毯/地垫、伞类、眼镜、工艺品、假花、摆件等。</t>
  </si>
  <si>
    <t>可以转运到俄罗斯各大城市货站网点</t>
  </si>
  <si>
    <t>注 意 事 项</t>
  </si>
  <si>
    <r>
      <rPr>
        <sz val="11"/>
        <color rgb="FF000000"/>
        <rFont val="微软雅黑"/>
        <charset val="134"/>
      </rPr>
      <t>直达车，费用说明：
已包含：
1.运费含一票报关和一票装卸（境外车为准）</t>
    </r>
    <r>
      <rPr>
        <b/>
        <sz val="11"/>
        <color rgb="FF000000"/>
        <rFont val="微软雅黑"/>
        <charset val="134"/>
      </rPr>
      <t>3500 CNY/份</t>
    </r>
    <r>
      <rPr>
        <sz val="11"/>
        <color rgb="FF000000"/>
        <rFont val="微软雅黑"/>
        <charset val="134"/>
      </rPr>
      <t xml:space="preserve">
2.含一份CMR文件费150CNY，多一份CMR文件</t>
    </r>
    <r>
      <rPr>
        <b/>
        <sz val="11"/>
        <color rgb="FF000000"/>
        <rFont val="微软雅黑"/>
        <charset val="134"/>
      </rPr>
      <t>150 CNY/份</t>
    </r>
    <r>
      <rPr>
        <sz val="11"/>
        <color rgb="FF000000"/>
        <rFont val="微软雅黑"/>
        <charset val="134"/>
      </rPr>
      <t xml:space="preserve">
3.含一票转关</t>
    </r>
    <r>
      <rPr>
        <b/>
        <sz val="11"/>
        <color rgb="FF000000"/>
        <rFont val="微软雅黑"/>
        <charset val="134"/>
      </rPr>
      <t>150 USD/份</t>
    </r>
    <r>
      <rPr>
        <sz val="11"/>
        <color rgb="FF000000"/>
        <rFont val="微软雅黑"/>
        <charset val="134"/>
      </rPr>
      <t>（多一份CMR就会多一份转关费）
不包含:
1.压车费：（免费俩天）超期</t>
    </r>
    <r>
      <rPr>
        <b/>
        <sz val="11"/>
        <color rgb="FF000000"/>
        <rFont val="微软雅黑"/>
        <charset val="134"/>
      </rPr>
      <t>200USD/天/车</t>
    </r>
    <r>
      <rPr>
        <sz val="11"/>
        <color rgb="FF000000"/>
        <rFont val="微软雅黑"/>
        <charset val="134"/>
      </rPr>
      <t xml:space="preserve">
2.清关报关费、税费、监管费、查验费等杂费
</t>
    </r>
    <r>
      <rPr>
        <sz val="11"/>
        <color rgb="FF000000"/>
        <rFont val="宋体"/>
        <charset val="134"/>
      </rPr>
      <t>⚠</t>
    </r>
    <r>
      <rPr>
        <sz val="11"/>
        <color rgb="FF000000"/>
        <rFont val="微软雅黑"/>
        <charset val="134"/>
      </rPr>
      <t>️注意事项
1.整车价格优惠，单独询价。
2.每次询价后，价格有效期7天</t>
    </r>
  </si>
  <si>
    <r>
      <rPr>
        <sz val="11"/>
        <color rgb="FF000000"/>
        <rFont val="微软雅黑"/>
        <charset val="134"/>
      </rPr>
      <t xml:space="preserve">发货前请提供详细箱单（点击下载）、合同、发票、产品认证文件等资料；
注：以上信息需要发货前就提供给我司，以确保货物顺利申报。
货物存在单件货物的体积达到1-1.5m³货物，在报价基础上加0.1$/kg；
1.5-2m³货物加0.2$/kg,单件体积存在超2m³的拒收!!!
</t>
    </r>
    <r>
      <rPr>
        <b/>
        <sz val="11"/>
        <color rgb="FFFF0000"/>
        <rFont val="微软雅黑"/>
        <charset val="134"/>
      </rPr>
      <t>无牌货物，单价加0.2$/kg!!!!</t>
    </r>
  </si>
  <si>
    <r>
      <rPr>
        <sz val="11"/>
        <color rgb="FF000000"/>
        <rFont val="微软雅黑"/>
        <charset val="134"/>
      </rPr>
      <t>禁止装载货物品名：军品、无人机及其相关产品和配件、电子烟及配件、烟油、电商</t>
    </r>
    <r>
      <rPr>
        <sz val="11"/>
        <color rgb="FF000000"/>
        <rFont val="微软雅黑"/>
        <charset val="134"/>
      </rPr>
      <t xml:space="preserve">
</t>
    </r>
    <r>
      <rPr>
        <sz val="11"/>
        <color rgb="FF000000"/>
        <rFont val="微软雅黑"/>
        <charset val="134"/>
      </rPr>
      <t>货（单独快递渠道）、大桶液体、粉末类、化工类、矿物质类、农药、药品、雷达及相关商品配件、信号放大器及相关商品配件、卫星通讯及相关商品配件。</t>
    </r>
  </si>
  <si>
    <t>时效为13-15天，暂无晚到赔偿。</t>
  </si>
  <si>
    <r>
      <rPr>
        <b/>
        <sz val="11"/>
        <color rgb="FFFF0000"/>
        <rFont val="微软雅黑"/>
        <charset val="134"/>
      </rPr>
      <t>白关专线义务保险为3美金/公斤 ；</t>
    </r>
    <r>
      <rPr>
        <b/>
        <sz val="11"/>
        <color rgb="FFFF0000"/>
        <rFont val="微软雅黑"/>
        <charset val="134"/>
      </rPr>
      <t xml:space="preserve">
</t>
    </r>
    <r>
      <rPr>
        <b/>
        <sz val="11"/>
        <color rgb="FFFF0000"/>
        <rFont val="微软雅黑"/>
        <charset val="134"/>
      </rPr>
      <t>保险不超过30美金/公斤，保险费按收1%收取；30美金到50美金/公斤，保险费率按2%收取。50美金/公斤到100美金/公斤，保险费率按3%收取。超过100美金/公斤，拒接!</t>
    </r>
  </si>
  <si>
    <t>注：在法律允许的范围内，我司对该价格表拥有最终解释权。</t>
  </si>
  <si>
    <t>运输方式</t>
  </si>
  <si>
    <t>广州-莫斯科</t>
  </si>
  <si>
    <t>服务方式</t>
  </si>
  <si>
    <t>计费比</t>
  </si>
  <si>
    <t>境外代理清关</t>
  </si>
  <si>
    <t>时效</t>
  </si>
  <si>
    <t>备注</t>
  </si>
  <si>
    <t>禁运清单</t>
  </si>
  <si>
    <t>门到库</t>
  </si>
  <si>
    <t>原价：40元/kg+380/票</t>
  </si>
  <si>
    <t>纯运输</t>
  </si>
  <si>
    <t>1m³：167</t>
  </si>
  <si>
    <t>待定价（现询）</t>
  </si>
  <si>
    <t>发运起：3-7天</t>
  </si>
  <si>
    <t>实重跟材积重，二者取最大值计费；</t>
  </si>
  <si>
    <t>关务方式：客清/双清（可提供出口商/进口商）        美金汇率：按照到货单趟中行卖出汇率算</t>
  </si>
  <si>
    <t>基本操作及注意事项：以上报价不含海关杂费/补征费，海关操作杂费和补征费按照海关清关单收取。</t>
  </si>
  <si>
    <t>发货品类：普货，粉末，电子 （PS：需要按照我司箱单提供产品明细，标注货物真实品名、材质、用途、数量、重量、体积等信息）如有不符导致的一切费用、罚没与后果客户自行承担！）</t>
  </si>
  <si>
    <t>线路说明：国内集货地--运输---目的点</t>
  </si>
  <si>
    <t>所需文件
基础单证：合同、发票、装箱单、提单（俄文或双语）。
产品文件：材质证明、规格参数、使用说明（俄文）。
申报要素：用途、材质、型号、品牌等</t>
  </si>
  <si>
    <t>费用说明</t>
  </si>
  <si>
    <t>费用包含：
1.一票国内报关，一票转关费。（如每增加一票报关或转关单，会产生额外费用，多加一份报关，每票加收380元/票；多加一份转关，每票加收150美金/票）                                                                                           
2.一份报关（10个品名以内），多票报关或多品名的按380RMB/SET收取（每10个品名收一份报关费）</t>
  </si>
  <si>
    <r>
      <rPr>
        <sz val="12"/>
        <rFont val="微软雅黑"/>
        <charset val="134"/>
      </rPr>
      <t xml:space="preserve">费用不含：
1、亏舱费：按运费的80%收取。以下情况需要收取亏舱费：
－货物因生产延迟未能及时进舱，或提供的箱单数据与订舱数据不符，导致空间浪费或无法装运；
－货物为禁运产品或超大超重，不符合承运条件，未提前告知，导致无法装运的；
－报关资料不规范或被海关查验瞒报导致的无法出运的；
－临时取消发运，未及时通知退订舱位，导致空置舱位的货物；
2、不可堆叠费：按2.7米高计算运费。不可堆叠货物指：
－对于非标准包装，不规则形状，货物表面凹凸不平或有突出物，无法稳固堆叠的货物；
－易碎或高货值商品，需避免堆叠的货物；
－货物重量或尺寸超出常规，无法堆叠影响运输安全或亏方的货物；
－货物包装上贴有“请勿堆叠”的标识，要求单独放置的货物。
3、境外默认派送到我们指定的卸货仓，如需到站自提，或安排派送到指定地点，需要提前告知，派送费另外报价。
4、监管仓费（监管费指货物存放在海关监管仓产生的费用）
5、查验费（查验费指海关对进出口货物进行查验时所产生的费用，包括人工查验、设备使用、可能的货物搬运和重新包装等费用，海关完成查验提供费用明细）                                                                                                                                                                                                             
</t>
    </r>
    <r>
      <rPr>
        <sz val="12"/>
        <rFont val="宋体"/>
        <charset val="134"/>
      </rPr>
      <t>⚠</t>
    </r>
    <r>
      <rPr>
        <sz val="12"/>
        <rFont val="微软雅黑"/>
        <charset val="134"/>
      </rPr>
      <t>️3-5项相关费用实报实销，需要按照实际金额支付。
8、拒收货物：
如：危险品、管制物品，其他限制类产品，文物及珍贵艺术品、动植物及其制品、货币或有价证券、侵犯知识产权的物品、磁性物品、电池类物品、药品等</t>
    </r>
  </si>
  <si>
    <t>附加服务</t>
  </si>
  <si>
    <t>保险费：自愿购买原则。
－义务保险5$/kg，
 -货值不超过30$/kg，保险费率按申报货值的1%收取；
－货值在30$/kg~50$/kg，保险费率按2%收取；
－货值50$/kg~100$/kg，保险费率按3%收取；
－货值超过100$/kg，拒保！</t>
  </si>
  <si>
    <t>发货需知</t>
  </si>
  <si>
    <t>1.该渠道下单时需要注意跟客服确认好运输方式以及每个渠道分类下单：（普货类）跟（服、鞋、包、帽等针织类）区分下单；</t>
  </si>
  <si>
    <t>2.仅为到目的国首都卸货仓库价格，①收件人可以在到目的国首都仓库自提（提货地址询问客服）②如收件人在到目的国首都内需派送到门，我司可以安排司机派送到门，车费实报实销（不含卸货费用，需要现询）③该渠道可以在目的国首都转运至目的国的其它城市，中转价格现询实报实销，需要收件人先支付转运费用，我司在安排目的国首都的货运公司转运至收件人城市；注意：转运是送到离收件人最近当地具有陆运公司的城市，若收件人当地偏远，需另收偏远派送费用，价格现询实报实销；</t>
  </si>
  <si>
    <t>3.该渠道我司可以提供代收货款服务（COD)     需要收取服务费为代收金额的5%；</t>
  </si>
  <si>
    <t>4.该渠道如需做出口退税，发件人需准备好核销资料：报关单、委托书、装箱单、发票、申报要素、合同，需加收单报关费及操作费，价格现询客服；</t>
  </si>
  <si>
    <t>5.因运输中转无法把控，请自行加强货物稳固包装，所有渠道货物运输损坏我司不承担责任；</t>
  </si>
  <si>
    <t>6.发件人下单时需要如实申报货物品名，不得瞒报虚报，不允许有冲货行为（如被我司检查发现扣货不退运费，如被海关发现查验导致的扣货/退货/罚款，收件人独自承担罚款费用以及由此产生的经济损失）</t>
  </si>
  <si>
    <t>7.如因发货人原因（如违禁品，超量邮寄等）或者收件人原因（如拒收）所导致的退运/销毁/弃货，我司仍然需要对贵司收取相应的运费；</t>
  </si>
  <si>
    <r>
      <rPr>
        <sz val="11"/>
        <color theme="1"/>
        <rFont val="微软雅黑"/>
        <charset val="134"/>
      </rPr>
      <t>8.该渠道可发产品：普货，敏感货（现询客服）</t>
    </r>
    <r>
      <rPr>
        <sz val="10"/>
        <color rgb="FFFF0000"/>
        <rFont val="微软雅黑"/>
        <charset val="134"/>
      </rPr>
      <t>如货物中有仿牌请提前告知我司审计同事货物的单号，如因发件人未提前告导致清关延迟、罚款等一切经济损失由发件人承担；</t>
    </r>
  </si>
  <si>
    <t>9.拒绝接受的物品为：
1）危险品、违禁品、粉末、药品、茶叶、食品、磁性、枪型货物、化学用品、防疫物资特殊货物、手机、电脑等一律不收。如发现 扣货不退运费，如瞒报发出发件人承担一切责任；
2）具有危害国家安全、扰乱社会秩序、破坏社会稳定的各类物品；
3）具有爆炸性、易燃性、腐蚀性、毒害性、感染性、放射性等各类物品；
4）军火武器等国际航空运输协会（IATA）限制的物品国家法律法规严格禁止的所有物品；</t>
  </si>
  <si>
    <t>一旦查到客户有瞒报品名的情况现，我司扣货处理不退运费；如发货人瞒报导致的海关扣货，到由此产生的一切经济损失，发件人自行承担</t>
  </si>
  <si>
    <t>特别提示：一旦发生交易，即表示交货公司已详细阅读过，同时充分理解各条款所表述的含义，并同意接受各条款的约束，请仔细参阅！</t>
  </si>
  <si>
    <r>
      <rPr>
        <sz val="14"/>
        <rFont val="宋体"/>
        <charset val="134"/>
      </rPr>
      <t>✅</t>
    </r>
    <r>
      <rPr>
        <sz val="14"/>
        <rFont val="微软雅黑"/>
        <charset val="134"/>
      </rPr>
      <t xml:space="preserve"> 多种运输方式：支持整车/拼车；全链路运输 + 门到门配送，合规通关
</t>
    </r>
    <r>
      <rPr>
        <sz val="14"/>
        <rFont val="宋体"/>
        <charset val="134"/>
      </rPr>
      <t>✅</t>
    </r>
    <r>
      <rPr>
        <sz val="14"/>
        <rFont val="微软雅黑"/>
        <charset val="134"/>
      </rPr>
      <t xml:space="preserve"> 支持线上报关：9710 / 0110 / 9610 报关，合规通关有保障
</t>
    </r>
    <r>
      <rPr>
        <sz val="14"/>
        <rFont val="宋体"/>
        <charset val="134"/>
      </rPr>
      <t>✅</t>
    </r>
    <r>
      <rPr>
        <sz val="14"/>
        <rFont val="微软雅黑"/>
        <charset val="134"/>
      </rPr>
      <t xml:space="preserve"> 支持线下清关服务：双清包税/单清包税/单清代理/双清代理/纯运输多种模式</t>
    </r>
  </si>
  <si>
    <t>禁品清单</t>
  </si>
  <si>
    <t>内容</t>
  </si>
  <si>
    <t>报价</t>
  </si>
  <si>
    <t>单位</t>
  </si>
  <si>
    <t>(预计15-20天签收)</t>
  </si>
  <si>
    <t>俄罗斯联邦
（Russian Federation）</t>
  </si>
  <si>
    <t>美金/方</t>
  </si>
  <si>
    <t>18-20天</t>
  </si>
  <si>
    <t>吉尔吉斯共和国
（Kyrgyz Republic）</t>
  </si>
  <si>
    <t>广州-奥什</t>
  </si>
  <si>
    <t>10-15天</t>
  </si>
  <si>
    <t>哈萨克斯坦共和国
（Republic of Kazakhstan）</t>
  </si>
  <si>
    <t>广州-阿拉木图</t>
  </si>
  <si>
    <t>白俄罗斯共和国
（Republic of Belarus）</t>
  </si>
  <si>
    <t>广州-明斯克</t>
  </si>
  <si>
    <t>18-25天</t>
  </si>
  <si>
    <t>阿塞拜疆共和国
（Republic of Azerbaijan）</t>
  </si>
  <si>
    <t>广州-巴库</t>
  </si>
  <si>
    <t>乌兹别克斯坦
（Uzbekistan）</t>
  </si>
  <si>
    <t>广州-塔什干</t>
  </si>
  <si>
    <t>增值服务</t>
  </si>
  <si>
    <t>可办理俄方商检证、诚信标签，可提供海外仓储、注册俄罗斯公司、贸易结算、ERP系统支持、本土派送、一件代发</t>
  </si>
  <si>
    <r>
      <rPr>
        <b/>
        <sz val="16"/>
        <rFont val="微软雅黑"/>
        <charset val="134"/>
      </rPr>
      <t xml:space="preserve">车型参考尺寸：
</t>
    </r>
    <r>
      <rPr>
        <sz val="16"/>
        <rFont val="微软雅黑"/>
        <charset val="134"/>
      </rPr>
      <t>国内运输车辆 ：   
13米高栏装货量：80方，整车不超4.2m高/ 2.8宽/32吨                                                                                                                                                        
13.75米平板：110方 ，整车不超4.2m高/ 3m宽/32吨                                                                                                                                                             
17.5米平板装货量 ：140方左右，整车不超4.2m高/ 3m宽/32吨                                                                                                                                                     
国外车型参考尺寸：
105方篷布车，装货量88-92方，限重22吨
120方双节子，装货量100-107方，限重22吨                                                                                                                                                                                           
92方篷布车：箱内尺寸13.6m×2.45m×2.75m，可装78-82方，限重22吨                                                                                                                                                 
110方篷布车：箱内尺寸：16.5m×2.45m×2.75m，可装95-100方，限重22吨</t>
    </r>
  </si>
  <si>
    <r>
      <rPr>
        <sz val="16"/>
        <color rgb="FF000000"/>
        <rFont val="微软雅黑"/>
        <charset val="134"/>
      </rPr>
      <t xml:space="preserve">直达车费用说明：
已包含：
1.运费含一票报关和一票装卸（境外车为准）
不包含:
1.报关、转关、清关报关费、税费、监管费、查验费等杂费。
</t>
    </r>
    <r>
      <rPr>
        <sz val="16"/>
        <color rgb="FFFF0000"/>
        <rFont val="宋体-简"/>
        <charset val="134"/>
      </rPr>
      <t>⚠</t>
    </r>
    <r>
      <rPr>
        <sz val="16"/>
        <color rgb="FFFF0000"/>
        <rFont val="宋体"/>
        <charset val="134"/>
      </rPr>
      <t>️</t>
    </r>
    <r>
      <rPr>
        <sz val="16"/>
        <color rgb="FFFF0000"/>
        <rFont val="微软雅黑"/>
        <charset val="134"/>
      </rPr>
      <t>注意事项</t>
    </r>
    <r>
      <rPr>
        <sz val="16"/>
        <color rgb="FF000000"/>
        <rFont val="微软雅黑"/>
        <charset val="134"/>
      </rPr>
      <t xml:space="preserve">
1.双驾72小时内到口岸，单驾6天左右到口岸
2.</t>
    </r>
    <r>
      <rPr>
        <sz val="16"/>
        <color rgb="FFFF0000"/>
        <rFont val="微软雅黑"/>
        <charset val="134"/>
      </rPr>
      <t>价格跟随市场车价存在浮动区间，已实际合作发运价为准。</t>
    </r>
  </si>
  <si>
    <t>专注于欧亚联盟五国的跨境物流全链路服务，含本地化资质与监管仓库，可为各类贸易场景提供合规、高效、低成本的物流支撑，助力开拓欧亚市场。
依托吉尔吉斯斯坦、哈萨克斯坦作为欧亚经济联盟（EAEU）成员国的身份，采用“吉尔吉斯斯坦清关+同盟国转运”模式，实现“一次清关、全域通行”。
借助联盟关税一体化政策，可有效规避成员国间二次清关成本，
叠加2026年7月实施的联盟跨境电商关税新政（超200欧元订单关税降至5%），大幅降低综合关税成本，较非同盟国路线关税降幅可达67%以上。</t>
  </si>
  <si>
    <t>兴远国际四大代办增值服务（含白关）</t>
  </si>
  <si>
    <t>清关服务</t>
  </si>
  <si>
    <t>国家</t>
  </si>
  <si>
    <t>整车</t>
  </si>
  <si>
    <t>清关时效</t>
  </si>
  <si>
    <r>
      <rPr>
        <b/>
        <sz val="20"/>
        <color theme="1"/>
        <rFont val="微软雅黑"/>
        <charset val="134"/>
      </rPr>
      <t>白关合规代办：</t>
    </r>
    <r>
      <rPr>
        <sz val="20"/>
        <color theme="1"/>
        <rFont val="微软雅黑"/>
        <charset val="134"/>
      </rPr>
      <t xml:space="preserve">正规纯白关清关、足额缴税、出具 GTD 完税凭证，全套报关资料代办，适配平台合规与出口退税。
</t>
    </r>
    <r>
      <rPr>
        <b/>
        <sz val="20"/>
        <color theme="1"/>
        <rFont val="微软雅黑"/>
        <charset val="134"/>
      </rPr>
      <t>仓储代发服务：</t>
    </r>
    <r>
      <rPr>
        <sz val="20"/>
        <color theme="1"/>
        <rFont val="微软雅黑"/>
        <charset val="134"/>
      </rPr>
      <t xml:space="preserve">国内外多仓托管、一件代发、免费贴标换标、合包加固、长期免仓储。
</t>
    </r>
    <r>
      <rPr>
        <b/>
        <sz val="20"/>
        <color theme="1"/>
        <rFont val="微软雅黑"/>
        <charset val="134"/>
      </rPr>
      <t>全链路清关报关：</t>
    </r>
    <r>
      <rPr>
        <sz val="20"/>
        <color theme="1"/>
        <rFont val="微软雅黑"/>
        <charset val="134"/>
      </rPr>
      <t xml:space="preserve">多贸易模式报关、双清 / 单清多方案可选，TIR 运输、快速通关、降低查验风险。
</t>
    </r>
    <r>
      <rPr>
        <b/>
        <sz val="20"/>
        <color theme="1"/>
        <rFont val="微软雅黑"/>
        <charset val="134"/>
      </rPr>
      <t>售后履约增值：</t>
    </r>
    <r>
      <rPr>
        <sz val="20"/>
        <color theme="1"/>
        <rFont val="微软雅黑"/>
        <charset val="134"/>
      </rPr>
      <t>中俄中亚末端派送、退货回流、质检翻新、本土售后与逆向物流代办。</t>
    </r>
  </si>
  <si>
    <t>美金/KG</t>
  </si>
  <si>
    <t>1h-24h</t>
  </si>
  <si>
    <t>广州-二连/霍尔果斯/阿拉山口-莫斯科/布市（监管仓），可接全类货物（不含违禁品）</t>
  </si>
  <si>
    <t>广州-喀什-奥什（监管仓），自有清关资质与监管仓，可接全类货物（不含违禁品）</t>
  </si>
  <si>
    <t>广州-阿拉山口-阿拉木图（首都），自有清关资质与监管仓，可接全类货物（不含违禁品）</t>
  </si>
  <si>
    <t>广州-喀什-奥什（监管仓）--目的国首都/指定地址，经吉尔吉斯转关运输
（关税同盟国，“一次清关、全域通行”）</t>
  </si>
  <si>
    <t>亚美尼亚共和国
（Republic of Armenia）</t>
  </si>
  <si>
    <t>合作须知</t>
  </si>
  <si>
    <t>1.  合规保障：客户需提供真实货物信息及相关单证，我司可提供相关配套服务，例如协助完成EAC认证、检验检疫等合规手续，确保贸易流程符合欧亚联盟及中国相关法规；</t>
  </si>
  <si>
    <t>2.  定制服务：支持根据客户货物特性、时效需求、成本预算定制专属物流方案，提供海外仓对接、退税代办等增值服务；</t>
  </si>
  <si>
    <t>3.  风险承诺：全程物流轨迹实时可查，配备货物保险服务，对货物丢失等情况提供相应赔付方案。</t>
  </si>
  <si>
    <t>兴远国际，0关税进入欧亚市场</t>
  </si>
  <si>
    <t>渠道类型</t>
  </si>
  <si>
    <t>俄罗斯陆运特快小包---灰清</t>
  </si>
  <si>
    <t>收费标准
月度发货票数</t>
  </si>
  <si>
    <t>到门
俄罗斯陆运特快灰关-3 （到门） 代码：XY60</t>
  </si>
  <si>
    <t>到点
俄罗斯陆运特快灰关-3 （到点）   代码：XY155</t>
  </si>
  <si>
    <t>元/KG</t>
  </si>
  <si>
    <t>挂号费（元）</t>
  </si>
  <si>
    <t>3000票以下</t>
  </si>
  <si>
    <t>3000-6000票以内</t>
  </si>
  <si>
    <t>6000票以上</t>
  </si>
  <si>
    <t>此渠道单票限重50KG以下，100g起收，1kg内：不足1kg按1kg进位取整，1kg以上统一按1kg进位
计抛 体积/5000 
实重与体积重二者取最大值计费，限制50kg内</t>
  </si>
  <si>
    <t>下单须知：
XY俄罗斯陆运特快灰关-1 ：（该渠道适合独立站商家/线下客户/同行使用）兴远公司单号（XYLCK2021120394YQ），有全程轨迹更新，CDEK派送
俄罗斯陆运特快灰关-2 ：（该渠道适合独立站商家/线下客户/同行使用）CDEK数字单号（1314808512），无国内轨迹，包裹到达国外扫描之后有国外尾程轨迹更新，CDEK派送</t>
  </si>
  <si>
    <t>该渠道交货范围：广州总仓</t>
  </si>
  <si>
    <t>此渠道线下渠道，带有（到门）标识的为CDEK派送到门;带有（到点）标识的为CDEK派送到库收件人自取（灰关渠道不能提供相关清关资料，请知悉）</t>
  </si>
  <si>
    <t>一.运输时效</t>
  </si>
  <si>
    <r>
      <rPr>
        <sz val="10"/>
        <color theme="1"/>
        <rFont val="微软雅黑"/>
        <charset val="134"/>
      </rPr>
      <t>1.以上报价为</t>
    </r>
    <r>
      <rPr>
        <sz val="10"/>
        <color rgb="FFFF0000"/>
        <rFont val="微软雅黑"/>
        <charset val="134"/>
      </rPr>
      <t>XY-俄罗斯陆运特快线下小包</t>
    </r>
    <r>
      <rPr>
        <sz val="10"/>
        <color theme="1"/>
        <rFont val="微软雅黑"/>
        <charset val="134"/>
      </rPr>
      <t>报价，整体平均签收时效为18-25天（PS:该时效为一般情况下的运输时效，因不可抗力等原因导致运输迟延的，将可能超出前述运输时效。在任何情况下，前述时效均不视为我司的保证，仅供参考）</t>
    </r>
  </si>
  <si>
    <t>2.该渠道暂无时效赔偿；</t>
  </si>
  <si>
    <t>二.上网/开查时效</t>
  </si>
  <si>
    <t>收货入仓后48小时内上网（该渠道发件人开查时效：15天） 只支持一票一件，不支持一票多件；</t>
  </si>
  <si>
    <t>三.发货需知</t>
  </si>
  <si>
    <t>1.该渠道下单时需要提供详细地址以及产品信息（含品名 图片）经由我司确认后寄货，以免耽误后续产生退回成本；</t>
  </si>
  <si>
    <t>2.渠道暂未区分类目，单品超30kg以上建议优先选择B2B贸易方式</t>
  </si>
  <si>
    <t>3.跟踪单号全程17TRACK/我司官方网址：http://www.816kf.com/CDEK官网，均可查至妥投信息,物流数据与速卖通后台同步更新；</t>
  </si>
  <si>
    <t>4.因运输中转无法把控，请自行加强货物稳固包装，所有渠道货物运输损坏我司不承担责任；</t>
  </si>
  <si>
    <t>5.由于客户下单信息错误或者打印的面单格式错误导致的派错地址/派错件/目的国扫描失败丢失等我司概不负责，由此产生的相应的费用由发件人自行承担；</t>
  </si>
  <si>
    <t>6.该渠道可发产品：普货、化妆品、面膜、带电产品、纯电池、仿牌等；如货物中有仿牌请提前告知我司审计同事货物的单号，如因发件人未提前告导致清关延迟、罚款等一切经济损失由发件人承担；</t>
  </si>
  <si>
    <t>7.该渠道拒绝接受的物品：香烟、烟叶、药品、食品、茶叶、防疫物资、种子、手机、电脑、粉末、金钱、货币、液体（化妆品除外）、腐蚀品、危险品、枪型类物品食品、电子烟及烟油、化工品、保健品、毛类、裘皮、纪念币、易燃易爆品、军火武器、易燃性、腐蚀性、毒害性、感染性、放射性等各类物品具有危害国家安全、国家法律法规禁止运输的所有物品、我国海关禁止出口的各类物品扰乱社会秩序、破坏社会稳定的各类物品；一经发现瞒报、冲货违禁品的行为，我司将收取发件人安检退回的费用以及因此跟海关缴纳的罚款，扣货不退运费且因此产生的一切经济损失由发货人承担；                                                                                                                   
防疫物资：具有一次性口罩-N95、一次性手套、护目镜、防护服、药品、呼吸机、紫外线消毒灯、试剂盒、洗手液、酒精、口罩、面具、医用手套、防尘罩、面罩、防尘口罩、防毒面具、防护面罩、纺织面罩、口罩垫、骑行口罩、微粒口罩、一次性口罩、越野护目镜、测温枪、 体温枪、护目镜 、头套 、脚套 、防护服 、一次性手套 、户外自行车口罩类 、洗手液 、酒精 、体温计、呼吸机、医疗用品、药品（例如：①抗病毒药：干扰素、洛匹那韦、利托那韦、阿比多尔等;②中成药：金花清感颗粒、金叶败毒颗粒、连花清瘟等;③辅助用药：免疫球蛋白、甲泼尼松龙等）、针头等等 等防疫物资相关物品。</t>
  </si>
  <si>
    <t>8.如因发货人原因（如违禁品，超量邮寄等）或者收件人原因（如拒收）所导致的退运/销毁/弃货，我司仍然需要对贵司收取相应的运费；</t>
  </si>
  <si>
    <t>9.发件人下单时需要如实申报货物品名，不得瞒报虚报，不允许有冲货行为（如被我司检查发现扣货不退运费，如被海关发现查验导致的扣货/退货/罚款，收件人独自承担罚款费用以及由此产生的经济损失）</t>
  </si>
  <si>
    <t>四.计费/尺寸规则</t>
  </si>
  <si>
    <t>1.运输结算：预付款;由于充值延迟，导致不能及时扫描发货，造成发货时效延迟，我司概不负责；请点击查看客户在线预充值流程</t>
  </si>
  <si>
    <t>2.尺寸限制：不得超过149CM*80CM*80CM；该渠道每票单边尺寸不能超过149CM；                                                                                                                                                                                                                                                                                                                   收到货物后，我司会重新过重，+-0.2KG内属于正常误差范围，+-2CM内属于都正常误差范围不计入重量争议，不提供复称服务;（可线下提供重量材积重照片）</t>
  </si>
  <si>
    <t>3.该渠道每票单边尺寸不能超过149CM，任一单边超过149CM的件（不含149CM)加收运费的60%附加费；单票结算重限重50KG，单票超过50KG的(不含50KG)加收运费的50%附加费；</t>
  </si>
  <si>
    <t>4.由于发件人拖欠运费导致被我司扣件拦截或发件人运营的电商平台政策调整而导致的时效延误，我司免责无赔偿；</t>
  </si>
  <si>
    <t>五.解决方案</t>
  </si>
  <si>
    <t>1..货物在我司出仓前：如需要拦截或扣件的，需及时通知到我司物流审计部门，我司会尽力配合扣件和截停；由此产生的相关费用，一律由发货方自行承担.（我司会尽力配合处理，但不承担拦截失败的责任）</t>
  </si>
  <si>
    <t>2..货物在我司出仓后：如发货人想要重新改派更改发货信息的（收件人、姓名、电话、地址），在该货物没有到达莫斯科之前，及时告知我司客服更改，我司将免费提供更改服务，如您错过了免费修改的时间段，则属于改派收费服务，费用现询我司客服；</t>
  </si>
  <si>
    <t>3.货物在我司出仓后：如需要拦截/重新改派的，需及时通知到我司客服部门，我司会尽力配合协助处理，但不承担处理失败的责任，由此产生的相关费用，一律由发件人自行承担；改派地址：如需更改派送地址，将根据新地址加收更改派送费(改派费现询客服）
特别注意：①所有拦截的包裹自拦截日起不能超过30天（包括签收/未签收状态）超过了30天不能更改地址也不能安排继续派送，系统将默认销毁；②如发件人有拦截改派或原地址继续派送的，请在拦截后的30天内处理。超过了处理时效，国外派送公司将不在处理，我司不承担任何责任；③拦截的包裹，如到达目的地扫描后15天内未提供改派地址导致包裹丢失，我司不承担丢失赔偿责任；</t>
  </si>
  <si>
    <t>4.如包裹到达收件人城市，收件人拒签包裹的解决方案：
①包裹到达收件人城市起算的免费仓储保存期为7个自然日，对于超过免费保存期7个自然日的包裹收费为3元/票/天，包括双休及节假日；                                 
②可改派到新的收件人地址/改派到海外仓   
③延期转派的包裹，延期费与转派费同时收取  
④销毁/弃货：免费；</t>
  </si>
  <si>
    <t>六、保险及理赔</t>
  </si>
  <si>
    <t>1.该渠道我司提供参保服务；</t>
  </si>
  <si>
    <t>3.理赔清查看：理赔条款一</t>
  </si>
  <si>
    <t>七.服务范围</t>
  </si>
  <si>
    <t>该渠道目前无偏远服务，如有全境需求请联系客服为您推荐其它渠道；</t>
  </si>
  <si>
    <t>八.附加费用公示</t>
  </si>
  <si>
    <t>附加费类型</t>
  </si>
  <si>
    <t>费用</t>
  </si>
  <si>
    <t>订单改派</t>
  </si>
  <si>
    <t>货物到达莫斯科前</t>
  </si>
  <si>
    <t>无附加</t>
  </si>
  <si>
    <t>货物到达莫斯科扫描后</t>
  </si>
  <si>
    <t>现询费用（根据距离）</t>
  </si>
  <si>
    <t>货物退回发件人</t>
  </si>
  <si>
    <t>不支持</t>
  </si>
  <si>
    <t>货物退回莫斯科仓库</t>
  </si>
  <si>
    <t>俄罗斯境内改派收件人</t>
  </si>
  <si>
    <t>仓储费</t>
  </si>
  <si>
    <t>到达网点后14天内</t>
  </si>
  <si>
    <t>超期仓储</t>
  </si>
  <si>
    <t>3元/天/票</t>
  </si>
  <si>
    <t>销毁</t>
  </si>
  <si>
    <t>弃货/销毁</t>
  </si>
  <si>
    <t>保险费</t>
  </si>
  <si>
    <t>默认不买保险</t>
  </si>
  <si>
    <t>买保险</t>
  </si>
  <si>
    <t>参考报价表：理赔条款一</t>
  </si>
  <si>
    <t>面单不符/换单/贴单</t>
  </si>
  <si>
    <t>加2元/单</t>
  </si>
  <si>
    <t>多件合包一票</t>
  </si>
  <si>
    <t>加4元/单</t>
  </si>
  <si>
    <t>包装不符合要求/裸包装/加固包装</t>
  </si>
  <si>
    <t>气泡膜/塑料包材，加1元/单</t>
  </si>
  <si>
    <t>纸箱/特殊包材，另议</t>
  </si>
  <si>
    <t>超长费用</t>
  </si>
  <si>
    <t>任一单边超过149CM的件（不含149CM)</t>
  </si>
  <si>
    <t>加收运费的60%附加费</t>
  </si>
  <si>
    <t>超重费用</t>
  </si>
  <si>
    <t>单票超过50KG的(不含50KG)</t>
  </si>
  <si>
    <t>加收运费的50%附加费</t>
  </si>
  <si>
    <t>违禁品罚款</t>
  </si>
  <si>
    <t>不符合我司渠道发货要求的包裹</t>
  </si>
  <si>
    <t>承担因此带来的经济损失</t>
  </si>
  <si>
    <t>公共平台查询网址：17track全球物流网         我司官方网址：http://www.816kf.com/                                                                                              
总公司地址：广州市白云区鹤边鹤龙二横路3号B127档OZON官方物流兴远国际</t>
  </si>
  <si>
    <t>特别提示：一旦发生交易，即表示交货公司已详细阅读过，同时充分理解各条款所表述的含义，并同意接受各条款的约束，请仔细参阅！
发货时一定要阅读我司报价表上各渠道的发货要求，如贵司没有按照我们的要求下单发货，所产生的费用全部由客户自行承担</t>
  </si>
  <si>
    <t>俄罗斯陆运特快小包---正清</t>
  </si>
  <si>
    <t>俄罗斯陆空联运小包---正清</t>
  </si>
  <si>
    <t>到门
渠道代码：俄罗斯陆运特快小包 ---正清到门  XY281</t>
  </si>
  <si>
    <t>到点
俄罗斯陆运特快小包---正清到点   XY282</t>
  </si>
  <si>
    <t>到门
渠道代码：俄罗斯陆空联运小包---正清到门 XY283</t>
  </si>
  <si>
    <t>到点
渠道代码：俄罗斯陆空联运小包---正清 到点XY284</t>
  </si>
  <si>
    <t>此渠道单票限重50KG以下，100克起收；3KG以下按100G进位，3KG以上按1KG进位
计抛 体积/5000   
实重与体积重二者取最大值计费，限制50kg内</t>
  </si>
  <si>
    <r>
      <rPr>
        <b/>
        <sz val="11"/>
        <color theme="1"/>
        <rFont val="微软雅黑"/>
        <charset val="134"/>
      </rPr>
      <t>1.以上报价为</t>
    </r>
    <r>
      <rPr>
        <sz val="10"/>
        <color rgb="FFFF0000"/>
        <rFont val="微软雅黑"/>
        <charset val="134"/>
      </rPr>
      <t>XY-俄罗斯陆运特快线下小包</t>
    </r>
    <r>
      <rPr>
        <sz val="10"/>
        <color theme="1"/>
        <rFont val="微软雅黑"/>
        <charset val="134"/>
      </rPr>
      <t>报价，整体平均签收时效为18-25天（PS:该时效为一般情况下的运输时效，因不可抗力等原因导致运输迟延的，将可能超出前述运输时效。
在任何情况下，前述时效均不视为我司的保证，仅供参考）</t>
    </r>
  </si>
  <si>
    <t>1.尺寸限制：不得超过149CM*80CM*80CM；该渠道每票单边尺寸不能超过149CM，；计重规则：所有包裹三边相加＜80CM不算材积，三边相加≥80CM 需要计算材积（长*宽*高/5000 ） 实重/体积重取大者收费；                                                                                                                                                                                                                                                                                                                     收到货物后，我司会重新过重，+-0.2KG内属于正常误差范围，+-2CM内属于都正常误差范围不计入重量争议，不提供复称服务;（可线下提供重量材积重照片）</t>
  </si>
  <si>
    <t>2.因运输中转无法把控，请自行加强货物稳固包装，所有渠道货物运输损坏我司不承担责任；</t>
  </si>
  <si>
    <t>3.由于客户下单信息错误或者打印的面单格式错误导致的派错地址/派错件/目的国扫描失败丢失等我司概不负责，由此产生的相应的费用由发件人自行承担；</t>
  </si>
  <si>
    <t>4.该渠道拒绝接受的物品：香烟、烟叶、药品、食品、茶叶、防疫物资、种子、手机、电脑、粉末、金钱、货币、液体（化妆品除外）、腐蚀品、危险品、枪型类物品食品、电子烟及烟油、化工品、保健品、毛类、裘皮、纪念币、易燃易爆品、军火武器、易燃性、腐蚀性、毒害性、感染性、放射性等各类物品具有危害国家安全、国家法律法规禁止运输的所有物品、我国海关禁止出口的各类物品扰乱社会秩序、破坏社会稳定的各类物品；一经发现瞒报、冲货违禁品的行为，我司将收取发件人安检退回的费用以及因此跟海关缴纳的罚款，扣货不退运费且因此产生的一切经济损失由发货人承担；                                                                                                                   
防疫物资：具有一次性口罩-N95、一次性手套、护目镜、防护服、药品、呼吸机、紫外线消毒灯、试剂盒、洗手液、酒精、口罩、面具、医用手套、防尘罩、面罩、防尘口罩、防毒面具、防护面罩、纺织面罩、口罩垫、骑行口罩、微粒口罩、一次性口罩、越野护目镜、测温枪、 体温枪、护目镜 、头套 、脚套 、防护服 、一次性手套 、户外自行车口罩类 、洗手液 、酒精 、体温计、呼吸机、医疗用品、药品（例如：①抗病毒药：干扰素、洛匹那韦、利托那韦、阿比多尔等;②中成药：金花清感颗粒、金叶败毒颗粒、连花清瘟等;③辅助用药：免疫球蛋白、甲泼尼松龙等）、针头等等 等防疫物资相关物品。</t>
  </si>
  <si>
    <t>5.如因发货人原因（如违禁品，超量邮寄等）或者收件人原因（如拒收）所导致的退运/销毁/弃货，我司仍然需要对贵司收取相应的运费；</t>
  </si>
  <si>
    <t>四、保险及理赔</t>
  </si>
  <si>
    <t>中亚全境RFBS一件直发
（支持备货我司/非平台订单）线下发运</t>
  </si>
  <si>
    <t>俄罗斯联邦--本土派送全境
（Russian Federation）</t>
  </si>
  <si>
    <t>路线</t>
  </si>
  <si>
    <t>重量范围</t>
  </si>
  <si>
    <t>运费</t>
  </si>
  <si>
    <t>俄罗斯--全境</t>
  </si>
  <si>
    <t>0-50KG</t>
  </si>
  <si>
    <t>到门</t>
  </si>
  <si>
    <t>26挂号费+20元/KG</t>
  </si>
  <si>
    <t>1-7天</t>
  </si>
  <si>
    <t>注：3KG已下按100G进位，3KG以上按1KG进位
计抛 体积（长*宽*高）/5000     
实重与体积重二者取最大值计费，限制50kg内</t>
  </si>
  <si>
    <t>到点</t>
  </si>
  <si>
    <t>18挂号费+20元/Kg</t>
  </si>
  <si>
    <t>哈萨克斯坦--本土派送全境
（Republic of Kazakhstan）</t>
  </si>
  <si>
    <t>哈萨克斯坦--全境</t>
  </si>
  <si>
    <t>0-40KG （含40KG）</t>
  </si>
  <si>
    <t>25挂号费+15元/kg</t>
  </si>
  <si>
    <t>注：0-2KG：精确到100G
2-5KG:精确到500G
5KG以上按1KG进位
计抛 体积（长*宽*高）/5000   
实重与体积重二者取最大值计费，限制40kg内</t>
  </si>
  <si>
    <t>20挂号+10元/kg</t>
  </si>
  <si>
    <t>俄罗斯--白俄罗斯境内全境</t>
  </si>
  <si>
    <t>0-30KG （含30KG）</t>
  </si>
  <si>
    <t>25挂号费+20元/kg</t>
  </si>
  <si>
    <t>3-8天</t>
  </si>
  <si>
    <t>注：0-3KG：精确到100G
3KG以上按1KG进位
计抛 体积（长*宽*高）/5000   
实重与体积重二者取最大值计费，限制30kg内</t>
  </si>
  <si>
    <t>20挂号+20元/kg</t>
  </si>
  <si>
    <t>俄罗斯--哈萨克斯坦全境</t>
  </si>
  <si>
    <t>18挂号+20元/kg</t>
  </si>
  <si>
    <r>
      <rPr>
        <b/>
        <sz val="16"/>
        <color rgb="FFFFFFFF"/>
        <rFont val="宋体"/>
        <charset val="134"/>
      </rPr>
      <t>⚠️</t>
    </r>
    <r>
      <rPr>
        <b/>
        <sz val="16"/>
        <color rgb="FFFFFFFF"/>
        <rFont val="微软雅黑"/>
        <charset val="134"/>
      </rPr>
      <t>注意事项</t>
    </r>
  </si>
  <si>
    <t>1.自提服务： 单边长≤150CM；长+宽+高≤200CM；到门服务：单边长≤120CM；长+宽+高≤220CM；
2.一票多件费：2件收取2元，3件收取3元，4件收取4元，5件收取5元，5件以上5元/票
3.派件规则：货物到达目的地之后由快递派送将电话通知买家，联系不到将在目的地仓库最多存放7天，7天后无法派件的包裹将自动退回尾端派送站点；包裹抵达目的地将以通知函形式通知买家，有改地址与其他要求需实时联系我司进行售后处理</t>
  </si>
  <si>
    <t>平台</t>
  </si>
  <si>
    <t>接货服务</t>
  </si>
  <si>
    <t>接货费用(不使用我司干线需要支付)</t>
  </si>
  <si>
    <t>接货地点</t>
  </si>
  <si>
    <t>价格</t>
  </si>
  <si>
    <t>备注(转运车费）</t>
  </si>
  <si>
    <t>市场转运海外仓（使用我司干线）</t>
  </si>
  <si>
    <t>X≤500KG</t>
  </si>
  <si>
    <t>2元/KG</t>
  </si>
  <si>
    <t>1.使用我司干线，单票低于500KG需要支付转运费用</t>
  </si>
  <si>
    <t>500以上</t>
  </si>
  <si>
    <t>免费</t>
  </si>
  <si>
    <t>市场转运海外仓（非我司干线运输）</t>
  </si>
  <si>
    <t>100KG≤X≤1000KG</t>
  </si>
  <si>
    <t>4元/KG</t>
  </si>
  <si>
    <t>1.不使用我司干线跨境运输，货场转运至海外仓的车费实报实销；
2.提供接货地址安排提货  根据实际货物体积重量 按当地转运费实报实销</t>
  </si>
  <si>
    <t>1001KG≤X</t>
  </si>
  <si>
    <t>备货海外仓货物入库费用</t>
  </si>
  <si>
    <t>卸货费</t>
  </si>
  <si>
    <t>100元/立方    单次不足1立方，按照1立方计算</t>
  </si>
  <si>
    <t>海外仓货物入库费用</t>
  </si>
  <si>
    <t>FBO+FBS 备货海外仓一件代发</t>
  </si>
  <si>
    <r>
      <rPr>
        <b/>
        <sz val="12"/>
        <color rgb="FFFFFFFF"/>
        <rFont val="微软雅黑"/>
        <charset val="134"/>
      </rPr>
      <t xml:space="preserve">单价（元）
</t>
    </r>
    <r>
      <rPr>
        <b/>
        <sz val="12"/>
        <color rgb="FFFFFF00"/>
        <rFont val="微软雅黑"/>
        <charset val="134"/>
      </rPr>
      <t>使用我司干线</t>
    </r>
  </si>
  <si>
    <r>
      <rPr>
        <b/>
        <sz val="12"/>
        <color rgb="FFFFFFFF"/>
        <rFont val="微软雅黑"/>
        <charset val="134"/>
      </rPr>
      <t xml:space="preserve">单价（元）
</t>
    </r>
    <r>
      <rPr>
        <b/>
        <sz val="12"/>
        <color rgb="FFFFFF00"/>
        <rFont val="微软雅黑"/>
        <charset val="134"/>
      </rPr>
      <t>非我司干线</t>
    </r>
  </si>
  <si>
    <t>100-1000KG(包含1000KG)</t>
  </si>
  <si>
    <t>KG</t>
  </si>
  <si>
    <t>4.5元/KG</t>
  </si>
  <si>
    <r>
      <rPr>
        <b/>
        <sz val="12"/>
        <color rgb="FF000000"/>
        <rFont val="微软雅黑"/>
        <charset val="134"/>
      </rPr>
      <t>1、货物到仓库之后入仓库的费用按货物实际重量 计算</t>
    </r>
    <r>
      <rPr>
        <sz val="10"/>
        <rFont val="微软雅黑"/>
        <charset val="134"/>
      </rPr>
      <t xml:space="preserve">
</t>
    </r>
    <r>
      <rPr>
        <b/>
        <sz val="12"/>
        <color rgb="FF000000"/>
        <rFont val="微软雅黑"/>
        <charset val="134"/>
      </rPr>
      <t>2、一件代发暂存也按上架费计算入仓费</t>
    </r>
  </si>
  <si>
    <t>1000-3000KG(包含3000KG)</t>
  </si>
  <si>
    <t>3.5元/KG</t>
  </si>
  <si>
    <t>3000-10000KG(包含10000KG)</t>
  </si>
  <si>
    <t>3元/KG</t>
  </si>
  <si>
    <t>10000KG+</t>
  </si>
  <si>
    <t>2.5元/KG</t>
  </si>
  <si>
    <t>FBO</t>
  </si>
  <si>
    <t>头程区分</t>
  </si>
  <si>
    <t>集装箱(40HQ)</t>
  </si>
  <si>
    <t>柜</t>
  </si>
  <si>
    <t>20000元</t>
  </si>
  <si>
    <t>我司</t>
  </si>
  <si>
    <t>整车整柜入库价格默认为使用我司运输价，非我司运输按散货KG段计算</t>
  </si>
  <si>
    <t>卡车(80方)</t>
  </si>
  <si>
    <t>车</t>
  </si>
  <si>
    <t>23000元</t>
  </si>
  <si>
    <t>卡车(110方）</t>
  </si>
  <si>
    <t>30000元</t>
  </si>
  <si>
    <t>海外仓FBS模式送货费用</t>
  </si>
  <si>
    <t>类型</t>
  </si>
  <si>
    <t>单价（元）</t>
  </si>
  <si>
    <t>送货费</t>
  </si>
  <si>
    <t>0-0.5KG</t>
  </si>
  <si>
    <t>4/个</t>
  </si>
  <si>
    <t>一票多件操作费</t>
  </si>
  <si>
    <t>一票多件包装费</t>
  </si>
  <si>
    <t>0.5-1.0KG</t>
  </si>
  <si>
    <t>4.5/个</t>
  </si>
  <si>
    <t>1个产品</t>
  </si>
  <si>
    <t>根据实际使用物料结算</t>
  </si>
  <si>
    <t>1、单件货物按重量计算送货费（不含面单费用）
2.一票多件订单根据订单产品数量增加操作及包装费
3.该费为我司送货费用，平台收取费用以平台最新报价为准   注：如果是因为客观原因：例如平台拒绝收货，站点关闭 ，仓库无故拒绝货品入仓等，我司按订单比例收取返程运费。</t>
  </si>
  <si>
    <t>1.0-2.0KG</t>
  </si>
  <si>
    <t>5/个</t>
  </si>
  <si>
    <t>2个产品</t>
  </si>
  <si>
    <t>2元</t>
  </si>
  <si>
    <t>2.0-3.0KG</t>
  </si>
  <si>
    <t>6/个</t>
  </si>
  <si>
    <t>3个产品</t>
  </si>
  <si>
    <t>3元</t>
  </si>
  <si>
    <t>3.0-5.0KG</t>
  </si>
  <si>
    <t>7/个</t>
  </si>
  <si>
    <t>1个产品加1元起算，如此类推50元为封顶</t>
  </si>
  <si>
    <t>5.0-10KG</t>
  </si>
  <si>
    <t>10/个</t>
  </si>
  <si>
    <t>10-15KG</t>
  </si>
  <si>
    <t>15/个</t>
  </si>
  <si>
    <t>15-25KG</t>
  </si>
  <si>
    <t>20/个</t>
  </si>
  <si>
    <t>25KG以上</t>
  </si>
  <si>
    <t>操作费30元+1元/KG派送费</t>
  </si>
  <si>
    <t>莫斯科仓储</t>
  </si>
  <si>
    <t>序号</t>
  </si>
  <si>
    <t>备注说明</t>
  </si>
  <si>
    <t>FBS一件代发</t>
  </si>
  <si>
    <t>0-30天</t>
  </si>
  <si>
    <t>元/立方/天</t>
  </si>
  <si>
    <t>从入库验收日期起的第30天内的存储时间免费仓储</t>
  </si>
  <si>
    <t>31-90天</t>
  </si>
  <si>
    <t>91-180天</t>
  </si>
  <si>
    <t>181-360天</t>
  </si>
  <si>
    <t>361-720天</t>
  </si>
  <si>
    <t>721天以上</t>
  </si>
  <si>
    <t>商品包材+操作</t>
  </si>
  <si>
    <t>箱单</t>
  </si>
  <si>
    <t>个</t>
  </si>
  <si>
    <t>气泡袋/气泡膜/空气柱（小号）</t>
  </si>
  <si>
    <t>气泡袋/气泡膜/空气柱（中号）</t>
  </si>
  <si>
    <t>气泡袋/气泡膜/空气柱（大号）</t>
  </si>
  <si>
    <t>编织袋</t>
  </si>
  <si>
    <t>箱子30x30x30</t>
  </si>
  <si>
    <t>箱子60x40x40</t>
  </si>
  <si>
    <t>卡板120*80*14</t>
  </si>
  <si>
    <t>普通薄快递袋</t>
  </si>
  <si>
    <t>胶带</t>
  </si>
  <si>
    <t>次</t>
  </si>
  <si>
    <t>改派</t>
  </si>
  <si>
    <t>换标（SKU)</t>
  </si>
  <si>
    <t>拆分</t>
  </si>
  <si>
    <t>一个SKU拆分成多个SKU，按拆分后的SKU计费</t>
  </si>
  <si>
    <t>盘点</t>
  </si>
  <si>
    <t>远/SKU/个</t>
  </si>
  <si>
    <t>货到仓库后的清点，包括:退货和上架后，客户特殊要求的操作费用(客户头程正常来货不需收取此费用，此项费用仅适用于额外增值服务场景，退仓需要清点，要点数)</t>
  </si>
  <si>
    <t>合并</t>
  </si>
  <si>
    <t>多个SKU合并一SKU，按合并前的SKU计费</t>
  </si>
  <si>
    <t>商品质检</t>
  </si>
  <si>
    <t>拍照</t>
  </si>
  <si>
    <t>张</t>
  </si>
  <si>
    <t>1.检测后部分包装无法恢复如初
2.需提供检测操作说明，只提供简单货物测试不支持进行产品性能检测</t>
  </si>
  <si>
    <t>视频</t>
  </si>
  <si>
    <t>检测货物功能</t>
  </si>
  <si>
    <t>退货服务项</t>
  </si>
  <si>
    <t>FBS/FBO
代发退货提取服务费</t>
  </si>
  <si>
    <t>FBS代发退件
非我司发出</t>
  </si>
  <si>
    <t>件</t>
  </si>
  <si>
    <t>8元</t>
  </si>
  <si>
    <t>1.提交取退件申请(货物清单、产品名称、数量、重量),仓库回应取货时间
2.WB平台每周固定2次免费取件无需支付取件车费，OZON/Yandex退货不支持免费取件需自行承担取件车费.
3.如因商家原因取货不成功（信息提供错误等）将收取车费。
4.如果是因为客观原因：例如平台拒绝放货，站点关闭 ，仓库无故拒绝货品出仓等，我司正常收取车费。</t>
  </si>
  <si>
    <t>FBS代发退件
我司发出</t>
  </si>
  <si>
    <t>4.5元</t>
  </si>
  <si>
    <t>FBS退仓</t>
  </si>
  <si>
    <t>4元（不含车费）</t>
  </si>
  <si>
    <t>1.货物需要批量下架转仓&amp;退仓，按公斤收费；
2.客户如需转仓以及退仓，在提交货物清单之日起，根据客户货物重量以及产品，俄罗斯海外仓库会给出具体操作以及清点时间。
3.车费实报实销</t>
  </si>
  <si>
    <t>官方仓退仓提取</t>
  </si>
  <si>
    <t>平台无法入库/退货如需我司帮提取，提供物重量以及产品数据；海外仓库会给出提货信息；货物需排期上架</t>
  </si>
  <si>
    <t>代发退货二次上架</t>
  </si>
  <si>
    <t>重量段</t>
  </si>
  <si>
    <t>操作费</t>
  </si>
  <si>
    <t>0~0.5KG</t>
  </si>
  <si>
    <t>1.海外仓会检查产品外观是否存在破损情况，破损将对应通知联系                         
2.查看有无使用痕迹，对于确认能够进行二次销售的产品，准确粘贴 SKU条码更新库存服务内容：
3.重新包装，包装费：2元/件；
4.贴码/贴标签：2元/件；</t>
  </si>
  <si>
    <t>0.5~1.0KG</t>
  </si>
  <si>
    <t>1.0~2.0KG</t>
  </si>
  <si>
    <t>2.0~3.0KG</t>
  </si>
  <si>
    <t>3.0~5.0KG</t>
  </si>
  <si>
    <t>5.0~10KG</t>
  </si>
  <si>
    <t>10~15KG</t>
  </si>
  <si>
    <t>15~20KG</t>
  </si>
  <si>
    <t>20~30KG</t>
  </si>
  <si>
    <t>保险购买</t>
  </si>
  <si>
    <t>保险服务</t>
  </si>
  <si>
    <t>美金/每公斤</t>
  </si>
  <si>
    <t>保险费率</t>
  </si>
  <si>
    <t>计算</t>
  </si>
  <si>
    <t>义务保险3美金/KG</t>
  </si>
  <si>
    <t>义务</t>
  </si>
  <si>
    <t>货值/重量/美元买入价</t>
  </si>
  <si>
    <r>
      <rPr>
        <b/>
        <sz val="11"/>
        <color rgb="FF000000"/>
        <rFont val="微软雅黑"/>
        <charset val="134"/>
      </rPr>
      <t>1.保险属于自行选择的增值服务</t>
    </r>
    <r>
      <rPr>
        <b/>
        <sz val="10"/>
        <rFont val="微软雅黑"/>
        <charset val="134"/>
      </rPr>
      <t xml:space="preserve">
</t>
    </r>
    <r>
      <rPr>
        <b/>
        <sz val="11"/>
        <color rgb="FF000000"/>
        <rFont val="微软雅黑"/>
        <charset val="134"/>
      </rPr>
      <t>2.保险内容：保丢不保损；建议自行加固打包寄货我司处理
3.如没有购买保险，按照义务险3美金/KG跟货值相对比，取最低值赔付</t>
    </r>
  </si>
  <si>
    <t>不超过20美金/KG</t>
  </si>
  <si>
    <t>20美金/KG—30美金/KG-</t>
  </si>
  <si>
    <t>30美金/KG-50美金/KG</t>
  </si>
  <si>
    <t>超100美金/KG</t>
  </si>
  <si>
    <t>拒保</t>
  </si>
  <si>
    <r>
      <rPr>
        <b/>
        <sz val="16"/>
        <color theme="0"/>
        <rFont val="微软雅黑"/>
        <charset val="134"/>
      </rPr>
      <t>特别提示：</t>
    </r>
    <r>
      <rPr>
        <b/>
        <sz val="10"/>
        <color theme="0"/>
        <rFont val="微软雅黑"/>
        <charset val="134"/>
      </rPr>
      <t xml:space="preserve">
</t>
    </r>
    <r>
      <rPr>
        <b/>
        <sz val="12"/>
        <color theme="0"/>
        <rFont val="微软雅黑"/>
        <charset val="134"/>
      </rPr>
      <t>如客户一旦同意接受我司服务，即视为客户已详细阅读过并理解此价格表所有内容以及我司托运条款，并自愿接受各条款的约束，
后续若产生纠纷，严格按此价格表执行，双方另行签订协议的按照协议约定执行。</t>
    </r>
  </si>
  <si>
    <t>接货费</t>
  </si>
  <si>
    <t>市场转运海外仓
我司干线运输</t>
  </si>
  <si>
    <t>500KG以上</t>
  </si>
  <si>
    <t>市场转运海外仓
非我司干线</t>
  </si>
  <si>
    <t>入仓服务</t>
  </si>
  <si>
    <t>莫斯科仓库（入仓费）</t>
  </si>
  <si>
    <t>仓库收货、识别、仓储上架和市场提货处理费用，操作单位:卡板/箱/件（不包含市场搬运费用）</t>
  </si>
  <si>
    <t>头程运输（单次到货）</t>
  </si>
  <si>
    <t>币种/单位</t>
  </si>
  <si>
    <t>入库重量段</t>
  </si>
  <si>
    <r>
      <rPr>
        <b/>
        <sz val="12"/>
        <color theme="0"/>
        <rFont val="微软雅黑"/>
        <charset val="134"/>
      </rPr>
      <t xml:space="preserve">单价（元）
</t>
    </r>
    <r>
      <rPr>
        <b/>
        <sz val="12"/>
        <color rgb="FFFFFF00"/>
        <rFont val="微软雅黑"/>
        <charset val="134"/>
      </rPr>
      <t>使用我司干线</t>
    </r>
  </si>
  <si>
    <r>
      <rPr>
        <b/>
        <sz val="12"/>
        <color theme="0"/>
        <rFont val="微软雅黑"/>
        <charset val="134"/>
      </rPr>
      <t xml:space="preserve">单价（元）
</t>
    </r>
    <r>
      <rPr>
        <b/>
        <sz val="12"/>
        <color rgb="FFFFFF00"/>
        <rFont val="微软雅黑"/>
        <charset val="134"/>
      </rPr>
      <t>非我司干线</t>
    </r>
  </si>
  <si>
    <t>入库费</t>
  </si>
  <si>
    <t>人民币/RMB</t>
  </si>
  <si>
    <r>
      <rPr>
        <b/>
        <sz val="11"/>
        <color rgb="FF000000"/>
        <rFont val="微软雅黑"/>
        <charset val="134"/>
      </rPr>
      <t>100KG-1000KG</t>
    </r>
    <r>
      <rPr>
        <b/>
        <sz val="10"/>
        <rFont val="微软雅黑"/>
        <charset val="134"/>
      </rPr>
      <t xml:space="preserve">
</t>
    </r>
    <r>
      <rPr>
        <b/>
        <sz val="11"/>
        <color rgb="FF000000"/>
        <rFont val="微软雅黑"/>
        <charset val="134"/>
      </rPr>
      <t>（单次到货，不累计）</t>
    </r>
  </si>
  <si>
    <t>1.货物到仓库之后入库费用按货物实际重量计算
2.整车整柜入库价格默认为使用我司运输价，非我司运输按散货KG段计算</t>
  </si>
  <si>
    <r>
      <rPr>
        <b/>
        <sz val="11"/>
        <color rgb="FF000000"/>
        <rFont val="微软雅黑"/>
        <charset val="134"/>
      </rPr>
      <t>1000KG-3000KG</t>
    </r>
    <r>
      <rPr>
        <b/>
        <sz val="10"/>
        <rFont val="微软雅黑"/>
        <charset val="134"/>
      </rPr>
      <t xml:space="preserve">
</t>
    </r>
    <r>
      <rPr>
        <b/>
        <sz val="11"/>
        <color rgb="FF000000"/>
        <rFont val="微软雅黑"/>
        <charset val="134"/>
      </rPr>
      <t>（单次到货，不累计）</t>
    </r>
  </si>
  <si>
    <r>
      <rPr>
        <b/>
        <sz val="11"/>
        <color rgb="FF000000"/>
        <rFont val="微软雅黑"/>
        <charset val="134"/>
      </rPr>
      <t>3000KG-10000KG</t>
    </r>
    <r>
      <rPr>
        <b/>
        <sz val="10"/>
        <rFont val="微软雅黑"/>
        <charset val="134"/>
      </rPr>
      <t xml:space="preserve">
</t>
    </r>
    <r>
      <rPr>
        <b/>
        <sz val="11"/>
        <color rgb="FF000000"/>
        <rFont val="微软雅黑"/>
        <charset val="134"/>
      </rPr>
      <t>（单次到货，不累计）</t>
    </r>
  </si>
  <si>
    <r>
      <rPr>
        <b/>
        <sz val="11"/>
        <color rgb="FF000000"/>
        <rFont val="微软雅黑"/>
        <charset val="134"/>
      </rPr>
      <t>10000KG+</t>
    </r>
    <r>
      <rPr>
        <b/>
        <sz val="10"/>
        <rFont val="微软雅黑"/>
        <charset val="134"/>
      </rPr>
      <t xml:space="preserve">
</t>
    </r>
    <r>
      <rPr>
        <b/>
        <sz val="11"/>
        <color rgb="FF000000"/>
        <rFont val="微软雅黑"/>
        <charset val="134"/>
      </rPr>
      <t>（单次到货，不累计）</t>
    </r>
  </si>
  <si>
    <t>集装箱（40HQ)</t>
  </si>
  <si>
    <t>20000元/KG</t>
  </si>
  <si>
    <t>默认我司干线</t>
  </si>
  <si>
    <t>每柜货物700件以内；8个SKU以内</t>
  </si>
  <si>
    <t>卡车（80方)</t>
  </si>
  <si>
    <t>23000元/KG</t>
  </si>
  <si>
    <t>每车货物800件以内；8个SKU以内</t>
  </si>
  <si>
    <t>大型挂车（110方)</t>
  </si>
  <si>
    <t>30000元/KG</t>
  </si>
  <si>
    <t>本土送仓+自提业务</t>
  </si>
  <si>
    <t>（二）尾程派送（俄罗斯全境，哈萨克斯坦全境，第三方平台官方仓）</t>
  </si>
  <si>
    <t>派送官方仓</t>
  </si>
  <si>
    <t>俄罗斯+哈萨克斯坦全境派件/自提</t>
  </si>
  <si>
    <t>小型车辆</t>
  </si>
  <si>
    <t>中型车辆</t>
  </si>
  <si>
    <t>大型车辆</t>
  </si>
  <si>
    <r>
      <rPr>
        <b/>
        <sz val="11"/>
        <color theme="0"/>
        <rFont val="微软雅黑"/>
        <charset val="134"/>
      </rPr>
      <t>超大型车辆</t>
    </r>
    <r>
      <rPr>
        <sz val="10"/>
        <color theme="0"/>
        <rFont val="微软雅黑"/>
        <charset val="134"/>
      </rPr>
      <t xml:space="preserve">
</t>
    </r>
    <r>
      <rPr>
        <b/>
        <sz val="11"/>
        <color theme="0"/>
        <rFont val="微软雅黑"/>
        <charset val="134"/>
      </rPr>
      <t>（挂车）</t>
    </r>
  </si>
  <si>
    <t>计费单位</t>
  </si>
  <si>
    <t>取货方式</t>
  </si>
  <si>
    <t>5方/2托盘</t>
  </si>
  <si>
    <t>10方/4托盘</t>
  </si>
  <si>
    <t>40方/18托盘</t>
  </si>
  <si>
    <t>80-90方/30托盘</t>
  </si>
  <si>
    <t>莫斯科州</t>
  </si>
  <si>
    <r>
      <rPr>
        <b/>
        <sz val="11"/>
        <color rgb="FF000000"/>
        <rFont val="微软雅黑"/>
        <charset val="134"/>
      </rPr>
      <t>人民币</t>
    </r>
    <r>
      <rPr>
        <b/>
        <sz val="10"/>
        <rFont val="微软雅黑"/>
        <charset val="134"/>
      </rPr>
      <t xml:space="preserve">
</t>
    </r>
    <r>
      <rPr>
        <b/>
        <sz val="11"/>
        <color rgb="FF000000"/>
        <rFont val="微软雅黑"/>
        <charset val="134"/>
      </rPr>
      <t>/RMB/</t>
    </r>
    <r>
      <rPr>
        <b/>
        <sz val="10"/>
        <rFont val="微软雅黑"/>
        <charset val="134"/>
      </rPr>
      <t xml:space="preserve">
</t>
    </r>
    <r>
      <rPr>
        <b/>
        <sz val="11"/>
        <color rgb="FF000000"/>
        <rFont val="微软雅黑"/>
        <charset val="134"/>
      </rPr>
      <t>趟</t>
    </r>
  </si>
  <si>
    <t>自提</t>
  </si>
  <si>
    <t>可以在到目的国首都仓库自提（提货地址确认发货提供）</t>
  </si>
  <si>
    <t>莫斯科州
【送货入平台本土仓】</t>
  </si>
  <si>
    <t>叫车派送</t>
  </si>
  <si>
    <r>
      <rPr>
        <sz val="11"/>
        <color rgb="FF000000"/>
        <rFont val="微软雅黑"/>
        <charset val="134"/>
      </rPr>
      <t>车费实报实销（不含卸货搬运费用）</t>
    </r>
    <r>
      <rPr>
        <sz val="10"/>
        <rFont val="微软雅黑"/>
        <charset val="134"/>
      </rPr>
      <t xml:space="preserve">
</t>
    </r>
    <r>
      <rPr>
        <sz val="11"/>
        <color rgb="FF000000"/>
        <rFont val="微软雅黑"/>
        <charset val="134"/>
      </rPr>
      <t>注意：转运是送到离收件人最近当地具有陆运公司的城市，若收件人当地偏远，需另收偏远派送费用价格现询实报实销；</t>
    </r>
  </si>
  <si>
    <t>莫斯科州
【退仓提货】</t>
  </si>
  <si>
    <t>FBO退仓</t>
  </si>
  <si>
    <t>下架退仓数据，以我司结账单为准；客户提交退仓申请(货物清单、产品名称、数量、重量),仓库回应取货时间。</t>
  </si>
  <si>
    <t>仓储</t>
  </si>
  <si>
    <t>由于发货人或者收件人原因导致货物到达目的国境内仓库后当天无人提或者当天无法转运的情况，收取仓储费300卢布/天/包；</t>
  </si>
  <si>
    <t>FBO仓储</t>
  </si>
  <si>
    <r>
      <rPr>
        <sz val="11"/>
        <color rgb="FF000000"/>
        <rFont val="微软雅黑"/>
        <charset val="134"/>
      </rPr>
      <t>7天内   免费仓储</t>
    </r>
    <r>
      <rPr>
        <sz val="10"/>
        <rFont val="微软雅黑"/>
        <charset val="134"/>
      </rPr>
      <t xml:space="preserve">
</t>
    </r>
    <r>
      <rPr>
        <sz val="11"/>
        <color rgb="FF000000"/>
        <rFont val="微软雅黑"/>
        <charset val="134"/>
      </rPr>
      <t>超免费仓储期限已实际到仓货物体积计算仓储</t>
    </r>
    <r>
      <rPr>
        <sz val="10"/>
        <rFont val="微软雅黑"/>
        <charset val="134"/>
      </rPr>
      <t xml:space="preserve">
</t>
    </r>
    <r>
      <rPr>
        <sz val="11"/>
        <color rgb="FF000000"/>
        <rFont val="微软雅黑"/>
        <charset val="134"/>
      </rPr>
      <t xml:space="preserve">A、8-30天：  5元/立方/天 </t>
    </r>
    <r>
      <rPr>
        <sz val="10"/>
        <rFont val="微软雅黑"/>
        <charset val="134"/>
      </rPr>
      <t xml:space="preserve">
</t>
    </r>
    <r>
      <rPr>
        <sz val="11"/>
        <color rgb="FF000000"/>
        <rFont val="微软雅黑"/>
        <charset val="134"/>
      </rPr>
      <t xml:space="preserve"> B、30-90天： 9元/立方/天</t>
    </r>
  </si>
  <si>
    <r>
      <rPr>
        <sz val="11"/>
        <color rgb="FFFF0000"/>
        <rFont val="微软雅黑"/>
        <charset val="134"/>
      </rPr>
      <t>备注：</t>
    </r>
    <r>
      <rPr>
        <sz val="10"/>
        <rFont val="微软雅黑"/>
        <charset val="134"/>
      </rPr>
      <t xml:space="preserve">
</t>
    </r>
    <r>
      <rPr>
        <sz val="11"/>
        <color rgb="FFFF0000"/>
        <rFont val="微软雅黑"/>
        <charset val="134"/>
      </rPr>
      <t>1.该渠道如需做出口退税，发件人需准备好核销资料：报关单、委托书、装箱单、发票、申报要素、合同，需加收单报关费及操作费，价格现询客服；</t>
    </r>
    <r>
      <rPr>
        <sz val="10"/>
        <rFont val="微软雅黑"/>
        <charset val="134"/>
      </rPr>
      <t xml:space="preserve">
</t>
    </r>
    <r>
      <rPr>
        <sz val="11"/>
        <color rgb="FFFF0000"/>
        <rFont val="微软雅黑"/>
        <charset val="134"/>
      </rPr>
      <t>2.发件人下单时需要如实申报货物品名，不得瞒报虚报，不允许有冲货行为（如被我司检查发现扣货不退运费，如被海关发现查验导致的扣货/退货/罚款，收件人独自承担罚款费用以及由此产生的经济损失）</t>
    </r>
    <r>
      <rPr>
        <sz val="10"/>
        <rFont val="微软雅黑"/>
        <charset val="134"/>
      </rPr>
      <t xml:space="preserve">
</t>
    </r>
    <r>
      <rPr>
        <sz val="11"/>
        <color rgb="FFFF0000"/>
        <rFont val="微软雅黑"/>
        <charset val="134"/>
      </rPr>
      <t>3.如因发货人原因（如违禁品，超量邮寄等）或者收件人原因（如拒收）所导致的退运/销毁/弃货，我司仍然需要对贵司收取相应的运费；</t>
    </r>
    <r>
      <rPr>
        <sz val="10"/>
        <rFont val="微软雅黑"/>
        <charset val="134"/>
      </rPr>
      <t xml:space="preserve">
</t>
    </r>
    <r>
      <rPr>
        <sz val="11"/>
        <color rgb="FFFF0000"/>
        <rFont val="微软雅黑"/>
        <charset val="134"/>
      </rPr>
      <t>4.由于发件人拖欠运费导致被我司扣件拦截或发件人运营的电商平台政策调整而导致的时效延误，我司免责无赔偿；</t>
    </r>
  </si>
  <si>
    <t>FBO送仓时效</t>
  </si>
  <si>
    <t>1-2天内完成贴标打包送仓</t>
  </si>
  <si>
    <t>备注：
1.FBO至少提前2个工作日预约，此价格包含出仓操作搬运（箱）送仓费用。不包含托盘，保鲜膜及叉车装车费用。
2.如OZON,Wildberries仓因客户原因产生排队等待时间，派送车辆免费等待两小时，超出部分需额外支付等待服务费，按等待的具体时间累加。
3.如因商家原因FBO送货不成功，我们将收取往返双程运费。
4.如果是我们海外仓原因造成送货失败，我司承担来回运费。
5.如果是因为客观原因：例如商家选择的仓库，自身处于爆仓状态，仓库无故拒绝货品入仓等，我司正常收取往返双程运费。</t>
  </si>
  <si>
    <t>不超过30美金/KG</t>
  </si>
  <si>
    <t>30美金/KG--50美金/KG</t>
  </si>
  <si>
    <t>50美金/KG--100美金/KG</t>
  </si>
  <si>
    <t>物料费用</t>
  </si>
  <si>
    <t>箱子</t>
  </si>
  <si>
    <t>产品包装破损，需要二次包装或者二次加固单独收费（因我司运输导致破损 该项服务产生费用减免；第三方送货自行承担）</t>
  </si>
  <si>
    <t>快递袋</t>
  </si>
  <si>
    <t>1/个</t>
  </si>
  <si>
    <t>1.5/个</t>
  </si>
  <si>
    <t>2/个</t>
  </si>
  <si>
    <t>托盘(含打包费用）</t>
  </si>
  <si>
    <t>100/个</t>
  </si>
  <si>
    <t>推荐仓库</t>
  </si>
  <si>
    <t>仓库名称</t>
  </si>
  <si>
    <t>仓库地址</t>
  </si>
  <si>
    <t>ozon</t>
  </si>
  <si>
    <t>ПУШКИНО_2_РФЦ</t>
  </si>
  <si>
    <t>141202,Россия, Московская область, г.о. Пушкинский, г. Пушкино, шоссе Ярославское, д.218</t>
  </si>
  <si>
    <t>ПУШКИНО_1_РФЦ</t>
  </si>
  <si>
    <t>141202,Россия, Московская область, Пушкинский городской округ, г. Пушкино, Ярославское шоссе, д. 216.</t>
  </si>
  <si>
    <t>ЖУКОВСКИЙ_РФЦ</t>
  </si>
  <si>
    <t>140182 Россия,Московская область.,г.о.Жуковский, г. Жуковский р-н Замоскворечье, д.457,стр.5</t>
  </si>
  <si>
    <t>НОГИНСК_РФЦ_НЕГАБАРИТ(超规，大货）</t>
  </si>
  <si>
    <t>142440, Российская Федерация, Московская область, Богородский городской округ, рабочий поселок Обухово, территория Обухово-Парк, дом 2, строение 1</t>
  </si>
  <si>
    <t>WB</t>
  </si>
  <si>
    <t>ООбуховобухово</t>
  </si>
  <si>
    <t>московская обдасть Богороодский городской округ  рабочий поселок Обухово территория Атлант-Парк, дом 35</t>
  </si>
  <si>
    <t>Радумля</t>
  </si>
  <si>
    <t>Деревня Радумля, с4А</t>
  </si>
  <si>
    <t>Чехов 2, Новоселки вл 11 стр 7</t>
  </si>
  <si>
    <t>Московская обл. городской округ Чехов. Промышленная зона Новоселки, вл. 11 стр 7</t>
  </si>
  <si>
    <t>YANDEX</t>
  </si>
  <si>
    <t>МО Софьино (КГТ)</t>
  </si>
  <si>
    <t>Московская область, Раменский городской округ, сельское поселение Софьинское, территория Логистический технопарк Софьино, д. квартал 4/218, стр. 4</t>
  </si>
  <si>
    <t>Софьино–1</t>
  </si>
  <si>
    <t>Московская область, Раменский городской округ, логистический технопарк Софьино, стр. 3/1</t>
  </si>
  <si>
    <t>Софьино–2</t>
  </si>
  <si>
    <t>Московская область, Раменский городской округ, логистический технопарк Софьино, стр. 2/1</t>
  </si>
  <si>
    <r>
      <rPr>
        <b/>
        <sz val="16"/>
        <color theme="0"/>
        <rFont val="微软雅黑"/>
        <charset val="134"/>
      </rPr>
      <t>特别提示：</t>
    </r>
    <r>
      <rPr>
        <b/>
        <sz val="10"/>
        <color theme="0"/>
        <rFont val="微软雅黑"/>
        <charset val="134"/>
      </rPr>
      <t xml:space="preserve">
</t>
    </r>
    <r>
      <rPr>
        <b/>
        <sz val="12"/>
        <color theme="0"/>
        <rFont val="微软雅黑"/>
        <charset val="134"/>
      </rPr>
      <t>如客户一旦同意接受我司服务，即视为客户已详细阅读过并理解此价格表所有内容以及我司托运条款，并自愿接受各条款的约束，后续若产生纠纷，严格按此价格表执行，双方另行签订协议的按照协议约定执行。</t>
    </r>
  </si>
  <si>
    <t>俄罗斯全境/哈萨克斯坦全境/白俄罗斯全境</t>
  </si>
  <si>
    <r>
      <rPr>
        <b/>
        <sz val="14"/>
        <color theme="0"/>
        <rFont val="微软雅黑"/>
        <charset val="134"/>
      </rPr>
      <t>RFBS中亚地区一件直发</t>
    </r>
    <r>
      <rPr>
        <sz val="10"/>
        <color theme="0"/>
        <rFont val="微软雅黑"/>
        <charset val="134"/>
      </rPr>
      <t xml:space="preserve">
</t>
    </r>
    <r>
      <rPr>
        <b/>
        <sz val="14"/>
        <color theme="0"/>
        <rFont val="微软雅黑"/>
        <charset val="134"/>
      </rPr>
      <t>（支持备货我司/非平台订单）</t>
    </r>
  </si>
  <si>
    <t>合包</t>
  </si>
  <si>
    <t>俄罗斯-全境</t>
  </si>
  <si>
    <t>2元/票</t>
  </si>
  <si>
    <t>注：3KG已下按100G进位，3KG以上按1KG进位
尾程派送CDEK派送,计抛 体积/5000   
实重与体积重二者取最大值计费，限制50kg内</t>
  </si>
  <si>
    <t>首重</t>
  </si>
  <si>
    <t>续重</t>
  </si>
  <si>
    <t>俄罗斯派送--白俄罗斯</t>
  </si>
  <si>
    <t>1元</t>
  </si>
  <si>
    <t>俄罗斯派送--哈萨克斯坦</t>
  </si>
  <si>
    <t>俄罗斯-全境-500克轻小件</t>
  </si>
  <si>
    <t>0-500G （含500G）</t>
  </si>
  <si>
    <t>20/票</t>
  </si>
  <si>
    <t>1、快递派送： 将电话通知买家  联系不上最多存放 14天 否则将自动退回发件仓库</t>
  </si>
  <si>
    <t>2、邮局派送： 将以通知函形式通知买家  15日内未提货将自动退回发件仓库</t>
  </si>
  <si>
    <r>
      <rPr>
        <b/>
        <sz val="10"/>
        <color rgb="FFFF0000"/>
        <rFont val="微软雅黑"/>
        <charset val="134"/>
      </rPr>
      <t>注：0-2KG：精确到100G</t>
    </r>
    <r>
      <rPr>
        <sz val="10"/>
        <rFont val="微软雅黑"/>
        <charset val="134"/>
      </rPr>
      <t xml:space="preserve">
</t>
    </r>
    <r>
      <rPr>
        <b/>
        <sz val="10"/>
        <color rgb="FFFF0000"/>
        <rFont val="微软雅黑"/>
        <charset val="134"/>
      </rPr>
      <t>2-5KG:精确到500G</t>
    </r>
    <r>
      <rPr>
        <sz val="10"/>
        <rFont val="微软雅黑"/>
        <charset val="134"/>
      </rPr>
      <t xml:space="preserve">
</t>
    </r>
    <r>
      <rPr>
        <b/>
        <sz val="10"/>
        <color rgb="FFFF0000"/>
        <rFont val="微软雅黑"/>
        <charset val="134"/>
      </rPr>
      <t>5KG-10KG:精确到1KG</t>
    </r>
    <r>
      <rPr>
        <sz val="10"/>
        <rFont val="微软雅黑"/>
        <charset val="134"/>
      </rPr>
      <t xml:space="preserve">
</t>
    </r>
    <r>
      <rPr>
        <b/>
        <sz val="10"/>
        <color rgb="FFFF0000"/>
        <rFont val="微软雅黑"/>
        <charset val="134"/>
      </rPr>
      <t>10KG-30KG:精确到1KG</t>
    </r>
    <r>
      <rPr>
        <sz val="10"/>
        <rFont val="微软雅黑"/>
        <charset val="134"/>
      </rPr>
      <t xml:space="preserve">
</t>
    </r>
    <r>
      <rPr>
        <b/>
        <sz val="10"/>
        <color rgb="FFFF0000"/>
        <rFont val="微软雅黑"/>
        <charset val="134"/>
      </rPr>
      <t>后程时效：俄罗斯人口数量排名前20的城市时效1-10天左右</t>
    </r>
  </si>
  <si>
    <t>一、赔付定义</t>
  </si>
  <si>
    <t>因我司故意或重大过失导致客户货物产生损失的，由客户发起，我司在国家法律法规下与客户协商达成一致后，给予客户相应赔偿的赔付方式。</t>
  </si>
  <si>
    <t>二、货物干线保险（自愿购买原则）</t>
  </si>
  <si>
    <t>义务保险按照3美金/KG赔偿。货值每公斤不超过20美金的按1%收取保费，每公斤20-50美金的按2%收取保费，保值每公斤50-100美金以内的按3%收取保费；限保货值每公斤100美金以内，超100美金/KG上拒保。</t>
  </si>
  <si>
    <t>赔付场景</t>
  </si>
  <si>
    <t>赔付标准</t>
  </si>
  <si>
    <t>赔付材料</t>
  </si>
  <si>
    <t>干线运输丢失-百货</t>
  </si>
  <si>
    <t>保险按照保险赔付；无保险按照3美元/公斤赔付</t>
  </si>
  <si>
    <t>①产品采购价值证明截图
②产品称重重量</t>
  </si>
  <si>
    <t>干线运输时效赔付</t>
  </si>
  <si>
    <t>渠道无时效赔付</t>
  </si>
  <si>
    <t>三、库内赔付</t>
  </si>
  <si>
    <t>1.错货赔付</t>
  </si>
  <si>
    <t>错发产品非同一商家产品，退回原商品，补发订单</t>
  </si>
  <si>
    <t>赔付补发运费+退回运费</t>
  </si>
  <si>
    <t>①买家反馈时间截图；
②发错的面单下 SKU 的图片；
③快递面单；
④应发产品图片+买家收到图片；
⑤买家要求补发的凭证（补寄需提供）；
⑥产品采购价值截图。</t>
  </si>
  <si>
    <t>错发产品为同一商家产品，但非同一类型，买家不退回</t>
  </si>
  <si>
    <t>赔付错发产品价值差额+补发运费(不含平台费用）</t>
  </si>
  <si>
    <t>错发产品为同一商家产品，但非同一类型，买家同意退回</t>
  </si>
  <si>
    <t>赔付补发运费，且退回运费由我司承担(不含平台费用）</t>
  </si>
  <si>
    <t>错发产品为同一商家同类型，买家同意签收</t>
  </si>
  <si>
    <t>赔付产品成本差价（差价：错发产品价值与订单产品价值的差值）</t>
  </si>
  <si>
    <r>
      <rPr>
        <b/>
        <sz val="12"/>
        <color theme="0"/>
        <rFont val="微软雅黑"/>
        <charset val="134"/>
      </rPr>
      <t>2.少货赔付</t>
    </r>
    <r>
      <rPr>
        <sz val="12"/>
        <color theme="0"/>
        <rFont val="微软雅黑"/>
        <charset val="134"/>
      </rPr>
      <t>（在尾程订单出库运输过程中，因我司过失导致客户产品实物数量少于订单数量，以买家签收时间为准，签收时间  48 H 内由卖家发起的赔付（赔付是否成立需核实相关SKU是否少货）</t>
    </r>
  </si>
  <si>
    <t>买家签收要求补发</t>
  </si>
  <si>
    <t>赔付补发运费(不含平台费用）</t>
  </si>
  <si>
    <t>①买家反馈时间截图；
②快递面单；
③买家要求补发的凭证；
④产品售卖价值截图；
⑤买家签收拆包图片；
⑥物流运输重量信息截图对比订单出库重量差异截图
⑦纠纷退款截图（订单纠纷需提供）；</t>
  </si>
  <si>
    <t>买家签收不要求补发</t>
  </si>
  <si>
    <t>赔付差价（差价：少发产品采购价值）</t>
  </si>
  <si>
    <t>买家签收货物内少要求补发</t>
  </si>
  <si>
    <t>赔付补发运费（仅支持海外补发）</t>
  </si>
  <si>
    <t>货物内少买家拒绝签收无需补发</t>
  </si>
  <si>
    <t>3.仓内丢货赔付</t>
  </si>
  <si>
    <t>①以系统库存为准，如系统显示有库存但因无实物导致尾程订单无法正常发货而导致订单纠纷的赔付；
②因海外仓实际库存少于系统库存由客户发起的赔付。</t>
  </si>
  <si>
    <t>订单无纠纷，买家要求补发</t>
  </si>
  <si>
    <t>赔付补发运费+订单产品采购价值
注：如直接由海外仓补发同类型产品，赔付成本差价，无需赔付补发运费（原订单删单）
（成本差价：补发产品价值与订单产品价值的差值）</t>
  </si>
  <si>
    <t>①产品采购价值证明截图</t>
  </si>
  <si>
    <t>有订单，但订单未同步至系统</t>
  </si>
  <si>
    <t>赔付产品价值（有保价按照保价赔付；无保价按照5美元/公斤赔付）</t>
  </si>
  <si>
    <t>无订单，客户反馈库存差异且已超找货时效</t>
  </si>
  <si>
    <t>赔付产品采购价值（有保价按照保价赔付；无保价按照5美元/公斤赔付）</t>
  </si>
  <si>
    <t>四、赔付处理时效</t>
  </si>
  <si>
    <t>1、赔付受理时效，以客户发起赔付时间为准，24-72H内核实资料，确认是否受理。</t>
  </si>
  <si>
    <t>2、赔付审批时效，以上一环节提交时间为准，24-72H内核实确认是否同意。</t>
  </si>
  <si>
    <t>3、赔付打款时效。</t>
  </si>
  <si>
    <t>——以财务审批时间为准，付款时间可与客服确认。</t>
  </si>
  <si>
    <t>五、赔付备注</t>
  </si>
  <si>
    <t>1、我司所有赔偿行为基于发件人无欠款情况下执行；</t>
  </si>
  <si>
    <r>
      <rPr>
        <sz val="12"/>
        <color rgb="FF000000"/>
        <rFont val="微软雅黑"/>
        <charset val="134"/>
      </rPr>
      <t>2、</t>
    </r>
    <r>
      <rPr>
        <u/>
        <sz val="12"/>
        <color rgb="FF000000"/>
        <rFont val="微软雅黑"/>
        <charset val="134"/>
      </rPr>
      <t>以下不可抗力因素造成的超时不在理赔范围：</t>
    </r>
    <r>
      <rPr>
        <sz val="12"/>
        <color rgb="FF000000"/>
        <rFont val="微软雅黑"/>
        <charset val="134"/>
      </rPr>
      <t>例如：战争、罢工暴乱、节假日、风暴、洪涝、地震、火灾、疫情、海关例行查验及任何海关动作造成的没收、超时。</t>
    </r>
  </si>
  <si>
    <r>
      <rPr>
        <sz val="12"/>
        <rFont val="微软雅黑"/>
        <charset val="134"/>
      </rPr>
      <t>3、</t>
    </r>
    <r>
      <rPr>
        <u/>
        <sz val="12"/>
        <rFont val="微软雅黑"/>
        <charset val="134"/>
      </rPr>
      <t>投保金额认定：</t>
    </r>
    <r>
      <rPr>
        <sz val="12"/>
        <rFont val="微软雅黑"/>
        <charset val="134"/>
      </rPr>
      <t>需提供申报货物的采购证明材料(发票等）和销售链接的成交价；提供不了准确采购证明材料(发票等）的，则根据销售链接的成交价的80%定为最终货值。
证明材料货值应与理赔订单投保金额一致。</t>
    </r>
  </si>
  <si>
    <r>
      <rPr>
        <sz val="12"/>
        <color rgb="FF000000"/>
        <rFont val="微软雅黑"/>
        <charset val="134"/>
      </rPr>
      <t>4、</t>
    </r>
    <r>
      <rPr>
        <sz val="12"/>
        <color rgb="FFFF0000"/>
        <rFont val="微软雅黑"/>
        <charset val="134"/>
      </rPr>
      <t>易碎品做好包装保护，保险保丢不保损</t>
    </r>
    <r>
      <rPr>
        <sz val="12"/>
        <color rgb="FF000000"/>
        <rFont val="微软雅黑"/>
        <charset val="134"/>
      </rPr>
      <t>，易碎品：灯具、灯饰、灯泡、水晶灯、眼镜、镜头、玻璃杯、相框、玻璃装饰品、玻璃保护膜、瓶装化妆品、香水、药油、装裱婚纱照/油画/十字绣、茶具、紫砂壶、茶壶、瓷碗、瓷碟、瓷/花瓶、瓦罐、砚台、显示器、榨汁机、塑料收纳箱、雕刻工艺品等(塑料坐便器）等。</t>
    </r>
  </si>
  <si>
    <t>5.一经发现瞒报、冲货违禁品的行为，我司将收取发件人安检退回的费用以及因此跟海关缴纳的罚款，因此产生的直接经济损失由发货人独自承担，相关单号我司不承担任何赔偿责任；</t>
  </si>
  <si>
    <t>6、由于发货人下单信息错误、面单错误原因导致的派错地址/派错件/莫斯科扫描不成功，我司概不负责，由此产生的相应的费用由发货人自行承担；</t>
  </si>
  <si>
    <t>7、发件人填写资料不明确，申报不真实或提供资料不全而导致我司未能报关，填写不真实信息导致货件被海关没收或扣查；发货人于投寄时未有提供有关目的国出入境规例所需要的文件而导致货件被海关退回没收，我司概不负责；</t>
  </si>
  <si>
    <t>8、如货物中有仿牌请提前告知我司审计同事货物的单号，如因发件人未提前告导致清关延迟、罚款等一切经济损失由发件人承担；</t>
  </si>
  <si>
    <t>六、免责条款</t>
  </si>
  <si>
    <t>以下情况我司不负赔偿责任：</t>
  </si>
  <si>
    <t>1、武器弹药、现金、支票、票据、单证、有价证券、信用证、护照、卫星，以及艺术品、金银、珠宝、首饰、钻石、玉器、大理石、文物古玩等物品发生的任何损失；</t>
  </si>
  <si>
    <t>2.、危险品、易燃易爆物品、液体、粉末等国内外各相关职能部门明令禁止流通物品发生的任何损失；</t>
  </si>
  <si>
    <t>3.、动植物、海货、鲜活货、血制品、易变质物品、需冷藏运输的货物发生的任何损失；</t>
  </si>
  <si>
    <t>4.、货物自然属性造成的任何损失；</t>
  </si>
  <si>
    <t>5.、在保险责任开始前，被保险邮包已存在的品质不良或数量短差所造成的损失；</t>
  </si>
  <si>
    <t>6.、我司不承担因货损、货差、延迟交付、错误交付、错误运输、无法运输等原因导致的任何间接或特别损害或损失(包括但不限于收入、利润、市场、声誉、货件内物品失去用途或错失机会)或其它非直接损失。</t>
  </si>
  <si>
    <t>7、A不可抗力因素：一、自然灾害； 二、政府行为；三、社会异常事件；如：途径国家的政治、战乱、罢工、洪水、暴风雪、火灾、病毒疫情、海关闭关、海关来稽查等原因公共安全因素；我司将不参与任何形式的赔偿；
B如运输过程中遇到途经国家的重大节假日期间(法定放假的节日，例如：中国的五一/十一/双十一/新年等 俄罗斯的胜利日/新年等导致时间延误，不算在运输期间之内，不承担超时赔偿（该部分我司免责），但承担相应渠道的承诺的其它赔偿条款责任。</t>
  </si>
  <si>
    <t>8.一旦查到发件人有瞒报品名，虚假申报的情况现，我司扣货处理不退运费；如发货人瞒报导致的海关扣货，到由此产生的一切经济损失，发件人自行承担</t>
  </si>
  <si>
    <t>特别提示：如客户一旦同意接受我司服务，即视为客户已详细阅读过并理解此价格表所有内容以及我司托运条款，并自愿接受各条款的约束，请仔细参阅！后续若产生纠纷，严格按此价格表执行，双方另行签订协议的按照协议约定执行。
最终解释权归我司所有。</t>
  </si>
  <si>
    <t>点击进入计算器</t>
  </si>
  <si>
    <t>配送组</t>
  </si>
  <si>
    <t>渠道</t>
  </si>
  <si>
    <t>配送方式</t>
  </si>
  <si>
    <t>时效限制（从PUDO揽收点到Ozon分拣中心）/天</t>
  </si>
  <si>
    <t>费率（PUDO揽收点揽收/快递员上门揽收）</t>
  </si>
  <si>
    <t>电池</t>
  </si>
  <si>
    <t>液体</t>
  </si>
  <si>
    <t>尺寸限制/厘米</t>
  </si>
  <si>
    <t>货件重量限制 / 克</t>
  </si>
  <si>
    <t>货值限制/卢布</t>
  </si>
  <si>
    <t>计费类型</t>
  </si>
  <si>
    <t>体积重量计算方式</t>
  </si>
  <si>
    <t>丢失赔偿上限/卢布</t>
  </si>
  <si>
    <t>Extra Small</t>
  </si>
  <si>
    <t>Standard</t>
  </si>
  <si>
    <t>Xingyuan Standard Extra Small</t>
  </si>
  <si>
    <t>7-19</t>
  </si>
  <si>
    <t>¥3.37元+ ¥0.0393/克</t>
  </si>
  <si>
    <t>允许</t>
  </si>
  <si>
    <t>单边≤60cm；三边和（长+宽+高）≤90cm</t>
  </si>
  <si>
    <t>1-550</t>
  </si>
  <si>
    <t>1 - 1500</t>
  </si>
  <si>
    <t>实际重量</t>
  </si>
  <si>
    <t>-</t>
  </si>
  <si>
    <t>Economy</t>
  </si>
  <si>
    <t>Xingyuan Economy Extra Small</t>
  </si>
  <si>
    <t>17-29</t>
  </si>
  <si>
    <t>¥3.37元+ ¥0.0281/克</t>
  </si>
  <si>
    <t>Budget</t>
  </si>
  <si>
    <t>Xingyuan Standard Budget</t>
  </si>
  <si>
    <t>¥25.83元+ ¥0.0281/克</t>
  </si>
  <si>
    <t>单边≤60cm；三边和（长+宽+高）≤150cm</t>
  </si>
  <si>
    <t>550-30000</t>
  </si>
  <si>
    <t>Xingyuan Economy Budget</t>
  </si>
  <si>
    <t>¥25.83元+ ¥0.0191/1克</t>
  </si>
  <si>
    <t>Small</t>
  </si>
  <si>
    <t>Xingyuan Standard Small</t>
  </si>
  <si>
    <t>¥17.97元+ ¥0.0393/克</t>
  </si>
  <si>
    <t>1-2200</t>
  </si>
  <si>
    <t>1501 - 7000</t>
  </si>
  <si>
    <t>Xingyuan Economy Small</t>
  </si>
  <si>
    <t>12-24</t>
  </si>
  <si>
    <t>¥17.97元+ ¥0.0281/克</t>
  </si>
  <si>
    <t>Big</t>
  </si>
  <si>
    <t>Xingyuan Standard Big</t>
  </si>
  <si>
    <t>¥40.44元+ ¥0.0281/克</t>
  </si>
  <si>
    <t>单边≤150cm；三边和（长+宽+高）≤310cm</t>
  </si>
  <si>
    <t>2200-30000</t>
  </si>
  <si>
    <t>最大实际重量与体积重量</t>
  </si>
  <si>
    <t>长 × 宽 × 高 (cm) ÷ 12 000</t>
  </si>
  <si>
    <t>Xingyuan Economy Big</t>
  </si>
  <si>
    <t>¥40.44元+ ¥0.0191/1克</t>
  </si>
  <si>
    <t>Premium Small</t>
  </si>
  <si>
    <t>Xingyuan Standard Premium Small</t>
  </si>
  <si>
    <t>¥24.71元+ ¥0.0393/克</t>
  </si>
  <si>
    <t>单边≤150cm；三边和（长+宽+高）≤250cm</t>
  </si>
  <si>
    <t>1-5500</t>
  </si>
  <si>
    <t>7001 - 250 000</t>
  </si>
  <si>
    <t>Xingyuan Economy Premium Small</t>
  </si>
  <si>
    <t>¥24.71元+ ¥0.0281/克</t>
  </si>
  <si>
    <t>Premium Big</t>
  </si>
  <si>
    <t>Xingyuan Standard Premium Big</t>
  </si>
  <si>
    <t>¥69.64元+0.0314/克</t>
  </si>
  <si>
    <t>5500-30000</t>
  </si>
  <si>
    <t>Xingyuan Economy Premium Big</t>
  </si>
  <si>
    <t>¥69.64元+ ¥0.0258/克</t>
  </si>
  <si>
    <t>选择我们兴远发货，即享以下优势：</t>
  </si>
  <si>
    <t>1、顺丰揽收包裹：全国范围内免费上门揽收至仓库，30 分钟快速响应，当天到仓当天上网发出。
2、专线揽收包裹：大货卖家专属专车上门，直达口岸报关，减少中转，时效更快。</t>
  </si>
  <si>
    <t>分类</t>
  </si>
  <si>
    <t>渠道名称</t>
  </si>
  <si>
    <t>到取货点/到门</t>
  </si>
  <si>
    <t>绥芬河到莫斯科分拣中心时效（天）</t>
  </si>
  <si>
    <t>货件重量
限制 / 克</t>
  </si>
  <si>
    <t>尺寸服务范围</t>
  </si>
  <si>
    <t>计重方式</t>
  </si>
  <si>
    <t>是否揽收</t>
  </si>
  <si>
    <t>退货服务</t>
  </si>
  <si>
    <t>运费预估</t>
  </si>
  <si>
    <t>Extra Small
（标准超级轻小件）</t>
  </si>
  <si>
    <t>XY · FBP Economy Extra Small</t>
  </si>
  <si>
    <t>到取货点/
（PUDO）</t>
  </si>
  <si>
    <t>12-15天</t>
  </si>
  <si>
    <t>不超1500卢布</t>
  </si>
  <si>
    <t>1-500</t>
  </si>
  <si>
    <t>单边≤60cm；
三边和（长+宽+高）≤90cm</t>
  </si>
  <si>
    <t>按照实重计费</t>
  </si>
  <si>
    <t>京东/跨越优惠揽收</t>
  </si>
  <si>
    <t>免费销毁
无退回
无改派</t>
  </si>
  <si>
    <t>XY · FBP Extra Small Standard</t>
  </si>
  <si>
    <t>到取货点
（PUDO）</t>
  </si>
  <si>
    <t>4-8天</t>
  </si>
  <si>
    <t>Budget
（标准低客单价）</t>
  </si>
  <si>
    <t>XY · FBP Economy Budget</t>
  </si>
  <si>
    <t>到取货点/到门
（Courier）/（PUDO）</t>
  </si>
  <si>
    <t>¥25.83元+ ¥0.0191/克</t>
  </si>
  <si>
    <t>501-30000</t>
  </si>
  <si>
    <t>单边≤60cm；
三边和（长+宽+高）≤150cm</t>
  </si>
  <si>
    <t>免费销毁
支持退回</t>
  </si>
  <si>
    <t>XY · FBP Standard Budget</t>
  </si>
  <si>
    <t>Small
（标准小件）</t>
  </si>
  <si>
    <t>XY · FBP Economy  Small</t>
  </si>
  <si>
    <t>1501→7000卢布</t>
  </si>
  <si>
    <t>1-2000</t>
  </si>
  <si>
    <t>XY · FBP Standard Small</t>
  </si>
  <si>
    <t>Big
（标准大件）</t>
  </si>
  <si>
    <t>XY · FBP Economy Big</t>
  </si>
  <si>
    <t>2001-30000</t>
  </si>
  <si>
    <t>单边≤150cm；
三边和（长+宽+高）≤310cm</t>
  </si>
  <si>
    <t>实重vs体积重混合计费
（公式：长×宽×高/12000）</t>
  </si>
  <si>
    <t>XY · FBP Standard Big</t>
  </si>
  <si>
    <t>Premium  Small
（高客单价小件）</t>
  </si>
  <si>
    <t>XY · FBP Economy Premium Small</t>
  </si>
  <si>
    <t>7001→250000卢布</t>
  </si>
  <si>
    <t>1-5000</t>
  </si>
  <si>
    <t>单边≤150cm；
三边和（长+宽+高）≤250cm</t>
  </si>
  <si>
    <t>XY · FBP Standard Premium Small</t>
  </si>
  <si>
    <t>Premium Big
（高客单价大件）</t>
  </si>
  <si>
    <t>XY · FBP Economy Premium Big</t>
  </si>
  <si>
    <t>5001-30000</t>
  </si>
  <si>
    <t>XY · FBP Standard Premium Big</t>
  </si>
  <si>
    <t>备货我司FBP仓发货，即享以下优势：</t>
  </si>
  <si>
    <r>
      <rPr>
        <sz val="18"/>
        <color theme="1"/>
        <rFont val="微软雅黑"/>
        <charset val="134"/>
      </rPr>
      <t>1、无论货物品类，广州→绥芬河全程物流费用统一按以下标准收取！</t>
    </r>
    <r>
      <rPr>
        <sz val="18"/>
        <color theme="1"/>
        <rFont val="宋体-简"/>
        <charset val="134"/>
      </rPr>
      <t>✅</t>
    </r>
    <r>
      <rPr>
        <sz val="18"/>
        <color theme="1"/>
        <rFont val="微软雅黑"/>
        <charset val="134"/>
      </rPr>
      <t xml:space="preserve"> 重量计费：3 元 / 公斤；</t>
    </r>
    <r>
      <rPr>
        <sz val="18"/>
        <color theme="1"/>
        <rFont val="宋体-简"/>
        <charset val="134"/>
      </rPr>
      <t>✅</t>
    </r>
    <r>
      <rPr>
        <sz val="18"/>
        <color theme="1"/>
        <rFont val="微软雅黑"/>
        <charset val="134"/>
      </rPr>
      <t xml:space="preserve"> 体积计费：260 元 / 立方米
2、免90天仓租、提升搜索排名、还可申请退税！</t>
    </r>
  </si>
  <si>
    <t>兴远国际--OZON吉尔吉斯斯专线渠道价格表</t>
  </si>
  <si>
    <t>配送时效（T）</t>
  </si>
  <si>
    <t>费率(PUDO)</t>
  </si>
  <si>
    <t>最小克数</t>
  </si>
  <si>
    <t>最大克数</t>
  </si>
  <si>
    <t>Xingyuan  Kyrgysztan  Standard Extra Small</t>
  </si>
  <si>
    <t>30-35天</t>
  </si>
  <si>
    <t>¥3,37+¥0,0393/g</t>
  </si>
  <si>
    <t>禁止</t>
  </si>
  <si>
    <t>1 - 1600</t>
  </si>
  <si>
    <t>实重</t>
  </si>
  <si>
    <t>Xingyuan  Kyrgysztan  Standard Budget</t>
  </si>
  <si>
    <t>¥23,83+¥0,0281/g</t>
  </si>
  <si>
    <t>Xingyuan  Kyrgysztan  Standard Small</t>
  </si>
  <si>
    <t>¥17,97+¥0,0393/g</t>
  </si>
  <si>
    <t>1501 - 7200</t>
  </si>
  <si>
    <t>Xingyuan  Kyrgysztan  Standard Big</t>
  </si>
  <si>
    <t>¥40,44+¥0,0281/g</t>
  </si>
  <si>
    <t>Xingyuan  Kyrgysztan  Standard Premium Small</t>
  </si>
  <si>
    <t>¥24,71+¥0,0393/g</t>
  </si>
  <si>
    <t>7001 - 18000</t>
  </si>
  <si>
    <t>Xingyuan  Kyrgysztan  Standard Premium Big</t>
  </si>
  <si>
    <t>¥69,64+¥0,0314/g</t>
  </si>
  <si>
    <t>选择我司吉尔吉斯斯坦渠道发货，有以下优势</t>
  </si>
  <si>
    <r>
      <rPr>
        <sz val="14"/>
        <color theme="1"/>
        <rFont val="微软雅黑"/>
        <charset val="134"/>
      </rPr>
      <t>1</t>
    </r>
    <r>
      <rPr>
        <b/>
        <sz val="14"/>
        <color theme="1"/>
        <rFont val="微软雅黑"/>
        <charset val="134"/>
      </rPr>
      <t>、清关高效稳定：</t>
    </r>
    <r>
      <rPr>
        <sz val="14"/>
        <color theme="1"/>
        <rFont val="微软雅黑"/>
        <charset val="134"/>
      </rPr>
      <t>我司</t>
    </r>
    <r>
      <rPr>
        <sz val="14"/>
        <color rgb="FFFF0000"/>
        <rFont val="微软雅黑"/>
        <charset val="134"/>
      </rPr>
      <t>持有吉尔吉斯斯坦正规清关资质</t>
    </r>
    <r>
      <rPr>
        <sz val="14"/>
        <color theme="1"/>
        <rFont val="微软雅黑"/>
        <charset val="134"/>
      </rPr>
      <t xml:space="preserve">，配备专属自有清关团队自主办理申报，无第三方中转，通关速度快、查验风险低，货物放行更有保障。
</t>
    </r>
    <r>
      <rPr>
        <b/>
        <sz val="14"/>
        <color theme="1"/>
        <rFont val="微软雅黑"/>
        <charset val="134"/>
      </rPr>
      <t>2、一站式仓储服务：</t>
    </r>
    <r>
      <rPr>
        <sz val="14"/>
        <color theme="1"/>
        <rFont val="微软雅黑"/>
        <charset val="134"/>
      </rPr>
      <t>面向跨境、本土全品类卖家，</t>
    </r>
    <r>
      <rPr>
        <sz val="14"/>
        <color rgb="FFFF0000"/>
        <rFont val="微软雅黑"/>
        <charset val="134"/>
      </rPr>
      <t>支持 B2B 批量备货与 B2C 零售包裹仓储</t>
    </r>
    <r>
      <rPr>
        <sz val="14"/>
        <color theme="1"/>
        <rFont val="微软雅黑"/>
        <charset val="134"/>
      </rPr>
      <t>；货物到仓扫码入库，SKU 精细化分类管理，库存数据实时同步商家后台。</t>
    </r>
  </si>
  <si>
    <t>挂号费/元</t>
  </si>
  <si>
    <t>续重/元</t>
  </si>
  <si>
    <t>限重</t>
  </si>
  <si>
    <t>尺寸限制</t>
  </si>
  <si>
    <t>服务特色</t>
  </si>
  <si>
    <t>Ozon平台e邮宝特惠</t>
  </si>
  <si>
    <t>15/件</t>
  </si>
  <si>
    <t>34.75/kg</t>
  </si>
  <si>
    <t>1g-5kg</t>
  </si>
  <si>
    <t>最小尺寸：长度≥14厘米，宽度≥11厘米；
圆卷邮件直径的两倍和长度合计≥17厘米，长度≥11厘米
最大尺寸：三边之和≤90厘米，最长一边≤60厘米；
圆卷邮件直径的两倍和长度合计≤104厘米，长度≤90厘米</t>
  </si>
  <si>
    <t>可提供预上网，每天下午16:00截单</t>
  </si>
  <si>
    <t>重量： ≤500G/包裹（按克计费）</t>
  </si>
  <si>
    <t>特快陆运</t>
  </si>
  <si>
    <t>1.7/件</t>
  </si>
  <si>
    <t>34/kg</t>
  </si>
  <si>
    <t>航空直飞</t>
  </si>
  <si>
    <t>(预计10-15天签收)</t>
  </si>
  <si>
    <t>按实际重量，不计抛
单边60CM，三边之和不超90CM</t>
  </si>
  <si>
    <t>服务类型</t>
  </si>
  <si>
    <t>手工费/票</t>
  </si>
  <si>
    <t>辅料费/票</t>
  </si>
  <si>
    <t>贴面单</t>
  </si>
  <si>
    <r>
      <rPr>
        <sz val="14"/>
        <color theme="1"/>
        <rFont val="微软雅黑"/>
        <charset val="134"/>
      </rPr>
      <t>1.5元</t>
    </r>
    <r>
      <rPr>
        <sz val="14"/>
        <color rgb="FFFF0000"/>
        <rFont val="微软雅黑"/>
        <charset val="134"/>
      </rPr>
      <t>（使用表格2元）</t>
    </r>
  </si>
  <si>
    <t>无</t>
  </si>
  <si>
    <t>多件合单</t>
  </si>
  <si>
    <r>
      <rPr>
        <sz val="14"/>
        <color theme="1"/>
        <rFont val="微软雅黑"/>
        <charset val="134"/>
      </rPr>
      <t>4元</t>
    </r>
    <r>
      <rPr>
        <sz val="14"/>
        <color rgb="FFFF0000"/>
        <rFont val="微软雅黑"/>
        <charset val="134"/>
      </rPr>
      <t>（绥芬河仓库免费）</t>
    </r>
  </si>
  <si>
    <r>
      <rPr>
        <sz val="14"/>
        <color theme="1"/>
        <rFont val="微软雅黑"/>
        <charset val="134"/>
      </rPr>
      <t xml:space="preserve">空气柱2元/票  气泡防震膜1元/票  透明胶带1元
快递袋小号1元/票  快递袋大号2元/票     
</t>
    </r>
    <r>
      <rPr>
        <sz val="14"/>
        <color rgb="FFFF0000"/>
        <rFont val="微软雅黑"/>
        <charset val="134"/>
      </rPr>
      <t>纸箱小号3元(广州集货仓)(其他尺寸现询)</t>
    </r>
    <r>
      <rPr>
        <sz val="14"/>
        <color theme="1"/>
        <rFont val="微软雅黑"/>
        <charset val="134"/>
      </rPr>
      <t xml:space="preserve">
</t>
    </r>
    <r>
      <rPr>
        <sz val="14"/>
        <color rgb="FFFF0000"/>
        <rFont val="微软雅黑"/>
        <charset val="134"/>
      </rPr>
      <t>绥芬河边境仓纸箱客户自备</t>
    </r>
  </si>
  <si>
    <t>打包</t>
  </si>
  <si>
    <r>
      <rPr>
        <sz val="14"/>
        <color theme="1"/>
        <rFont val="微软雅黑"/>
        <charset val="134"/>
      </rPr>
      <t>1元</t>
    </r>
    <r>
      <rPr>
        <sz val="14"/>
        <color rgb="FFFF0000"/>
        <rFont val="微软雅黑"/>
        <charset val="134"/>
      </rPr>
      <t>（使用表格2元）</t>
    </r>
  </si>
  <si>
    <t>国外代付/代收</t>
  </si>
  <si>
    <t>美金/卢布</t>
  </si>
  <si>
    <t>5%服务费</t>
  </si>
  <si>
    <t>SKU条码</t>
  </si>
  <si>
    <t>1元/件</t>
  </si>
  <si>
    <t>箱唛条码</t>
  </si>
  <si>
    <t>1.5元/票</t>
  </si>
  <si>
    <t>退仓下架</t>
  </si>
  <si>
    <t>1元/KG    不足1KG按1KG计算</t>
  </si>
  <si>
    <t>（一个SKU拆分多个SKU，按拆分后的SKU计费）    1元1个SKU</t>
  </si>
  <si>
    <t>（多个SKU合并一个SKU，按合并前的SKU计费）    1元1个SKU</t>
  </si>
  <si>
    <t>国外免费改派</t>
  </si>
  <si>
    <r>
      <rPr>
        <sz val="14"/>
        <color rgb="FFFF0000"/>
        <rFont val="微软雅黑"/>
        <charset val="134"/>
      </rPr>
      <t>使用兴远仓储系统免费改派</t>
    </r>
    <r>
      <rPr>
        <sz val="14"/>
        <color theme="1"/>
        <rFont val="微软雅黑"/>
        <charset val="134"/>
      </rPr>
      <t>+ozon平台收取新单号费用</t>
    </r>
  </si>
  <si>
    <t>国内仓库</t>
  </si>
  <si>
    <t>拍照收费1.5元/次/个包裹，录制视频3元/次/个包裹</t>
  </si>
  <si>
    <t>国外仓库</t>
  </si>
  <si>
    <t>验货/拍照/录制视频的场景，需要收取费用15元/次/个包裹</t>
  </si>
  <si>
    <t>增值服务说明:
     如需我司提供增值服务(代贴单/代打包)，请提前预存金额50-100元，增值服务费用将会在充值金颜抵扣</t>
  </si>
  <si>
    <r>
      <rPr>
        <b/>
        <sz val="14"/>
        <color rgb="FF4747FF"/>
        <rFont val="微软雅黑"/>
        <charset val="134"/>
      </rPr>
      <t>代贴单/更换PDF面单服务需要发件人跟我司审计部门同事提前说明</t>
    </r>
    <r>
      <rPr>
        <sz val="14"/>
        <color theme="1"/>
        <rFont val="微软雅黑"/>
        <charset val="134"/>
      </rPr>
      <t xml:space="preserve">
1.提供国内快递单号;
2.须告知是否需要我司代贴单、存货;
3.如因客户没有及时在我司工作群里反馈/客户没有反馈国内单号导致的延迟出库，我司不承担延迟发货责任;
4.绥芬河边境仓存货和代贴单等服务需要登录兴远仓储系统WMS操作，详情请咨询客服了解，向客服素要仓储系统WMS账号密码登录；
5.订单发货均需要在我司仓储系统登记;</t>
    </r>
  </si>
  <si>
    <t>退货服务详情</t>
  </si>
  <si>
    <t>取消节点</t>
  </si>
  <si>
    <t>货值/组别情况</t>
  </si>
  <si>
    <t>处理结果</t>
  </si>
  <si>
    <t>费用影响</t>
  </si>
  <si>
    <t>尚未出库</t>
  </si>
  <si>
    <t>所有货物</t>
  </si>
  <si>
    <t>退回卖家</t>
  </si>
  <si>
    <t>快递寄付/快递到付</t>
  </si>
  <si>
    <t>进口清关前</t>
  </si>
  <si>
    <t>Extral Small/Budget</t>
  </si>
  <si>
    <t>就地销毁</t>
  </si>
  <si>
    <t>无附加费</t>
  </si>
  <si>
    <t>Small/Big/Premium Small/Premium Big</t>
  </si>
  <si>
    <t>单程运费×1.5</t>
  </si>
  <si>
    <t>进口清关后</t>
  </si>
  <si>
    <t>Small/Big：货值＜5000卢布</t>
  </si>
  <si>
    <t>直接销毁</t>
  </si>
  <si>
    <t>卖家损失货物</t>
  </si>
  <si>
    <t>Small/Big：货值＞5000卢布</t>
  </si>
  <si>
    <t>Premium Small/Premium Big</t>
  </si>
  <si>
    <t>以下理赔条款适用渠道：XY-俄罗斯陆运特快白关/XY-俄罗斯陆空联运特快白关 / XY-俄罗斯特快航空灰关 / XY-俄罗斯陆运特快灰关</t>
  </si>
  <si>
    <t>一、参保收费标准：</t>
  </si>
  <si>
    <t>1.全额保险：发件人根据自己的实际需求，在发货前主动联系我司客服购买保险，发件人需要按照货值购买保险，收费标准如下：</t>
  </si>
  <si>
    <t>2.理赔原因：承运的参保货物发生丢失或者海关扣货情况（由于发件人原因导致的，我司免责）</t>
  </si>
  <si>
    <t>专线小包参保收费标准</t>
  </si>
  <si>
    <t>每票申报价值 (一票一件，不可一票多件）              保险费率</t>
  </si>
  <si>
    <t>30美金/kg以内                               1%</t>
  </si>
  <si>
    <t>30—50美金/kg                         2%</t>
  </si>
  <si>
    <t>50—100美金/kg                                3%</t>
  </si>
  <si>
    <t>超100美金/kg                             拒保</t>
  </si>
  <si>
    <t>二、未参保理赔标准：</t>
  </si>
  <si>
    <r>
      <rPr>
        <sz val="10"/>
        <color rgb="FF000000"/>
        <rFont val="微软雅黑"/>
        <charset val="134"/>
      </rPr>
      <t>1.义务保险：如发件人没有在我司购买保险的情况下，出现货物丢失/海关扣货的情况的，我司将按义务保险赔偿规则执行；</t>
    </r>
    <r>
      <rPr>
        <b/>
        <sz val="10"/>
        <color rgb="FFFF0000"/>
        <rFont val="微软雅黑"/>
        <charset val="134"/>
      </rPr>
      <t>即免除该丢失货物的运费，并且再赔1倍运费；</t>
    </r>
  </si>
  <si>
    <r>
      <rPr>
        <sz val="10"/>
        <color rgb="FF000000"/>
        <rFont val="微软雅黑"/>
        <charset val="134"/>
      </rPr>
      <t xml:space="preserve">2.申赔时效：如发件人需要申请赔偿，自上网日起算，承运货物60个自然日内向我司提出索赔，超60个自然日后我司均不受理；
</t>
    </r>
    <r>
      <rPr>
        <sz val="10"/>
        <color rgb="FFFF0000"/>
        <rFont val="微软雅黑"/>
        <charset val="134"/>
      </rPr>
      <t>PS:</t>
    </r>
    <r>
      <rPr>
        <sz val="10"/>
        <color theme="1"/>
        <rFont val="微软雅黑"/>
        <charset val="134"/>
      </rPr>
      <t>因疫情原因取消晚到赔偿</t>
    </r>
  </si>
  <si>
    <t>3.其它情况赔偿规则标准执行如下：</t>
  </si>
  <si>
    <t>一）派送超时赔偿；
二）丢失或者部分丢失的赔偿；
三）关于破损或者部分破损；
四）收件人收到货物与平台发货物不符；
五）已显示签收，客户未收到货物；
六）莫斯科没有扫描记录； 
七）派送错误地址；</t>
  </si>
  <si>
    <r>
      <rPr>
        <b/>
        <sz val="10"/>
        <rFont val="微软雅黑"/>
        <charset val="134"/>
      </rPr>
      <t xml:space="preserve">一．派送超时件）：
</t>
    </r>
    <r>
      <rPr>
        <b/>
        <sz val="10"/>
        <color rgb="FFFF0000"/>
        <rFont val="微软雅黑"/>
        <charset val="134"/>
      </rPr>
      <t>①XY-俄罗斯陆运特快白关/XY-俄罗斯陆空联运特快白关 /XY-俄罗斯特快航空白关/ XY-俄罗斯特快航空灰关 / XY-俄罗斯陆运特快       以上渠道无晚到赔偿</t>
    </r>
    <r>
      <rPr>
        <b/>
        <sz val="10"/>
        <rFont val="微软雅黑"/>
        <charset val="134"/>
      </rPr>
      <t xml:space="preserve">
②由于发件人拖欠运费导致被我司扣件拦截或发件人运营的电商平台政策调整而导致的时效延误，我司免责无赔偿；</t>
    </r>
  </si>
  <si>
    <t>二．快件丢失或者部分丢失）：                                                                                                                                                                                                                                                                                                                                                                                                                                                                                                                                                                                                       部分丢失理赔需要充足的依据，照片，视频等能清晰辨别和证明货物短缺（货物短缺需要提供收件人收到货物外包装照片）证明充分；                                                                                                                                                               ①针对丢失的快件，经我司与俄罗斯办事处核实后，确认快件丢失属实，我司在收取运费的情况下，包裹丢失赔付运费+退运费（买保险的件按投保金额赔付）                                          
②存在部分丢失，如收件人已经签收，我司免责；                                                                                                                                         
③存在部分丢失，如收件人未签收（经客服部跟国外核实确认后）未购买保险的部分丢失按照丢失部分所占运费比例的2倍赔偿；如有购买保险的按照丢失部分的货值进行赔偿（参保货物每KG货值根据货物参保价值总重量平均分摊计算）</t>
  </si>
  <si>
    <t>三．关于破损或者部分破损）：所有渠道货物运输损坏的一律不赔偿！请自行加强货物稳固包装；</t>
  </si>
  <si>
    <t>四．收件人收到货物与平台发货物不符）：                                                                                                                                                                    
①如收件人签收快件，我司免责；                                                                                                                                                                                      
②如收件人未签收（需要发货人提供此票跟踪单号平台、相应产品照片及买家收到的包裹面单照片*缺一不可）经我司客服核实属实，赔付运费+退运费（买保险的件按投保金额赔付）</t>
  </si>
  <si>
    <t>五．系统显示签收，但实际没收到货）：俄罗斯物流系统已经显示签收，如客户未收到货物：                                                                                                 
①俄罗斯物流商没有签收底单的货件，我司在收取运费的情况下，包裹丢失赔付运费+退运费（买保险的件按投保金额赔付）                                                                                                                                                    ②有签收单证明，则不予赔偿；</t>
  </si>
  <si>
    <t>六．莫斯科没有扫描记录）   
 ①自我司发货之日起算，如果超过60个自然日，第60个自然日起算还没有找到快递，如果发件人申请弃货的，我司按照丢失件处理赔偿，并停止寻找；                 
 ②如果找到快件（发件人同意继续派送或者改派给新的买家）我司将会第一时间安排派送或者改派，我司将免除一切赔偿责任；（如我司已做出赔偿，需退回赔偿金额，我司免费改派）
（ps:如发件人提供的地址邮编错误、面单错误、导致派送错地址的，我司免责）</t>
  </si>
  <si>
    <t>七．派送错误地址）：如果出现派送错地址的情况，以CDEK快递系统里面显示的派件城市地址为准；                                                                                      
①实际派送的地址与系统预报里客户提供的地址和邮编不一致的，我司在收取运费的情况下，包裹丢失赔付运费+退运费（买保险的件按投保金额赔付）                                                    
②实际派送的地址与系统预报里客户提供的地址一致的.我司免责；（ps:如客户提供的地址邮编错误，导致派送错地址的，我司免责）                                       
PS:如果因发件人原因造成，我司免责（A、上传数据错误，B、预报信息错误，C、面单错误）</t>
  </si>
  <si>
    <t>以下3种情况我司免责，请客户悉知，我司不予赔偿：                                                                                                                                                                                                                                          
①因收件人原因造成派送不成功：（A、拒收，B、电话联系不上，C、地址不正确，D、邮编不正确）；
②因发件人原因造成丢失：（A、上传数据错误，B、预报信息错误，C、面单错误）
③如发件人申请索赔的，自我司发出日期开始起算，要在60个自然日内申请赔偿，超期不予受理，不予赔偿；</t>
  </si>
  <si>
    <t>三.特别提醒</t>
  </si>
  <si>
    <t>1.我司所有赔偿行为基于发件人无欠款情况下执行；</t>
  </si>
  <si>
    <t>2. 赔偿处理完成时效：双方问题赔偿确认后，七个工作日内完成赔偿；</t>
  </si>
  <si>
    <t>3.因运输中转无法把控，请自行加强货物稳固包装，所有渠道货物运输损坏的一律不赔偿；</t>
  </si>
  <si>
    <t>4.一经发现瞒报、冲货违禁品的行为，我司将收取发件人安检退回的费用以及因此跟海关缴纳的罚款，因此产生的直接经济损失由发货人独自承担，相关单号我司不承担任何赔偿责任；</t>
  </si>
  <si>
    <t>5.由于发货人下单信息错误、面单错误原因导致的派错地址/派错件/莫斯科扫描不成功，我司概不负责，由此产生的相应的费用由发货人自行承担；</t>
  </si>
  <si>
    <t>6. 发件人填写资料不明确，申报不真实或提供资料不全而导致我司未能报关，填写不真实信息导致货件被海关没收或扣查；发货人于投寄时未有提供有关目的国出入境规例所需要的文件而导致货件被海关退回没收，我司概不负责；</t>
  </si>
  <si>
    <t>7.如货物中有仿牌请提前告知我司审计同事货物的单号，如因发件人未提前告导致清关延迟、罚款等一切经济损失由发件人承担；</t>
  </si>
  <si>
    <t>四、免责条款：</t>
  </si>
  <si>
    <t>对下列损失，我司不负赔偿责任：</t>
  </si>
  <si>
    <t>1. 武器弹药、现金、支票、票据、单证、有价证券、信用证、护照、卫星，以及艺术品、金银、珠宝、首饰、钻石、玉器、大理石、文物古玩等物品发生的任何损失；</t>
  </si>
  <si>
    <t>2. 危险品、易燃易爆物品、液体、粉末等国内外各相关职能部门明令禁止流通物品发生的任何损失；</t>
  </si>
  <si>
    <t>3. 动植物、海货、鲜活货、血制品、易变质物品、需冷藏运输的货物发生的任何损失；</t>
  </si>
  <si>
    <t>4. 货物自然属性造成的任何损失；</t>
  </si>
  <si>
    <t>5. 在保险责任开始前，被保险邮包已存在的品质不良或数量短差所造成的损失；</t>
  </si>
  <si>
    <t>6. 我司不承担因货损、货差、延迟交付、错误交付、错误运输、无法运输等原因导致的任何间接或特别损害或损失(包括但不限于收入、利润、市场、声誉、货件内物品失去用途或错失机会)或其它非直接损失。</t>
  </si>
  <si>
    <t>7.A不可抗力因素：一、自然灾害； 二、政府行为；三、社会异常事件；如：两国的政治、战乱、罢工、洪水、暴风雪、火灾、病毒疫情、海关闭关、海关来稽查等原因公共安全因素；我司将不参与任何形式的赔偿；
B如运输过程中遇到途经国家的重大节假日期间(法定放假的节日，例如：中国的五一/十一/双十一/新年等 俄罗斯的胜利日/新年等导致时间延误，不算在运输期间之内，不承担超时赔偿（该部分我司免责），但承担相应渠道的承诺的其它赔偿条款责任。</t>
  </si>
  <si>
    <t>一、枪支(含仿制品、主要零部件)弹药</t>
  </si>
  <si>
    <t>1．枪支(含仿制品、主要零部件)：如手枪、步枪、冲锋枪、防暴枪、气枪、猎枪、运动枪、麻醉注射枪、钢珠枪、催泪枪等。</t>
  </si>
  <si>
    <t>2．弹药(含仿制品)：如子弹、炸弹、手榴弹、火箭弹、照明弹、燃烧弹、烟幕(雾)弹、信号弹、催泪弹、毒气弹、地雷、手雷、炮弹、火药等。</t>
  </si>
  <si>
    <t>二、管制器具、攻击性武器</t>
  </si>
  <si>
    <t>1．管制刀具：如匕首、三棱刮刀、带有自锁装置的弹簧刀(跳刀)、其他相类似的单刃、双刃、三棱尖刀、蝴蝶刀、弹簧刀、折叠刀、军用刀、武士刀等管制刀具等。</t>
  </si>
  <si>
    <t>2．其他：如弩、催泪器、催泪枪、电击器、铁莲花、警棍，电棍，伸缩棍，指虎、双截棍等。</t>
  </si>
  <si>
    <t>三、易燃易爆物品</t>
  </si>
  <si>
    <t>1．爆破器材：如炸药、雷管、导火索、导爆索、爆破剂等。</t>
  </si>
  <si>
    <t>2．烟花爆竹：如烟花、鞭炮、摔炮、拉炮、砸炮、彩药弹等烟花爆竹及黑火药、烟火药、发令纸、引火线等。</t>
  </si>
  <si>
    <t>3.易燃固体，如硫磺、蜡烛，乒乓球等禁运</t>
  </si>
  <si>
    <t>4.易燃液体，如汽油、煤油、油漆、花露水、香水、指甲油、啫喱膏、驱蚊水、杀虫剂、碳酸饮料、酒精、香蕉水、松节油等禁运</t>
  </si>
  <si>
    <t>5.自燃物品，如黄磷，油纸，油布及其制品等禁运</t>
  </si>
  <si>
    <t>6.遇水燃烧物品，如金属钠、铝粉等禁运</t>
  </si>
  <si>
    <t>7.腐蚀性物品，如盐酸、硝酸、双氧水等禁运</t>
  </si>
  <si>
    <t>8.易爆品，如雷管、炸药、导火索、鞭炮、烟花、打火机、锂电池等禁运</t>
  </si>
  <si>
    <t>9．其他：如打火石、镁棒、打火机、活性炭、发射药、硝化棉、电点火头等。</t>
  </si>
  <si>
    <t>四、压缩和液化气体及其容器</t>
  </si>
  <si>
    <t>1．易燃气体：如氢气、甲烷、乙烷、丁烷、天然气、液化石油气、乙烯、丙烯、乙炔、打火机等。</t>
  </si>
  <si>
    <t>2．有毒气体：如一氧化碳、一氧化氮、氯气等。</t>
  </si>
  <si>
    <t>3．易爆或者窒息、助燃气体：如压缩氧气、氮气、氦气、氖气、气雾剂等。</t>
  </si>
  <si>
    <t>五、植物及植物制品</t>
  </si>
  <si>
    <t>1.花，水果，蔬菜，种子，植物标本、松果等。</t>
  </si>
  <si>
    <t>六、动物及动物制品</t>
  </si>
  <si>
    <t>1.贝壳、螃蟹、动物标本、毛皮等。</t>
  </si>
  <si>
    <t>七、任何药品</t>
  </si>
  <si>
    <t>1.麻醉药、药膏、足贴等。</t>
  </si>
  <si>
    <t>八、任何食品</t>
  </si>
  <si>
    <t>1.肉类、饮品、咖啡、水果、零食、茶叶等。</t>
  </si>
  <si>
    <t>八、液体、粉末类制品</t>
  </si>
  <si>
    <t>1.精油、卸妆油、化妆水、精华乳、面膜、唇彩、胶水等。</t>
  </si>
  <si>
    <t>九、纯电池及移动电源</t>
  </si>
  <si>
    <t>1.配套电池每个包裹不能超过2节电池，不接受任何形式的移动电源。</t>
  </si>
  <si>
    <t>十、非法伪造物品</t>
  </si>
  <si>
    <t>1.如伪造或者变造的货币、证件、公章等。</t>
  </si>
  <si>
    <t>十一、侵犯知识产权和假冒伪劣物品</t>
  </si>
  <si>
    <t>1．侵犯知识产权：如侵犯专利权、商标权、著作权的图书、音像制品等， 侵权包括外观侵权及商标侵权。</t>
  </si>
  <si>
    <t>2．假冒伪劣：如假冒伪劣的食品、药品、儿童用品、电子产品、化妆品、纺织品等。</t>
  </si>
  <si>
    <t>十二、毒性物质</t>
  </si>
  <si>
    <t>1.如砷、砒霜、汞化物、铊化物、氰化物、硒粉、苯酚、汞、剧毒农药等。</t>
  </si>
  <si>
    <t>十三、腐蚀性物质</t>
  </si>
  <si>
    <t>如硫酸、硝酸、盐酸、蓄电池、氢氧化钠、氢氧化钾等。</t>
  </si>
  <si>
    <t>十四、毒品及吸毒工具、非正当用途麻醉药品和精神药品、非正当用途的易制毒化学品</t>
  </si>
  <si>
    <t>1．毒品、麻醉药品和精神药品：如鸦片(包括罂粟壳、花、苞、叶)、吗啡、海洛因、可卡因、大麻、甲基苯丙胺(冰毒)、氯胺酮、甲卡西酮、苯丙胺、安钠咖等。</t>
  </si>
  <si>
    <t>2．易制毒化学品：如胡椒醛、黄樟素、黄樟油、麻黄素、伪麻黄素、羟亚胺、邻酮、苯乙酸、溴代苯丙酮、醋酸酐、甲苯、丙酮等。</t>
  </si>
  <si>
    <t>3．吸毒工具：如冰壶等。</t>
  </si>
  <si>
    <t>十五、非法出版物、印刷品、音像制品等宣传品</t>
  </si>
  <si>
    <t>1.如含有反动、煽动民族仇恨、破坏国家统一、破坏社会稳定、宣扬邪教、宗教极端思想、淫秽等内容的图书、刊物、图片、照片、音像制品等。</t>
  </si>
  <si>
    <t>十六、间谍专用器材</t>
  </si>
  <si>
    <t>1.如暗藏式窃听器材、窃照器材、突发式收发报机、一次性密码本、密写工具、用于获取情报的电子监听和截收器材等。</t>
  </si>
  <si>
    <t>如需询价，请下载模版填写完整后提供给我司业务员/客服</t>
  </si>
  <si>
    <t>品名</t>
  </si>
  <si>
    <t>产品图片</t>
  </si>
  <si>
    <t>品牌</t>
  </si>
  <si>
    <t>商标</t>
  </si>
  <si>
    <t>海关编码</t>
  </si>
  <si>
    <t>关税</t>
  </si>
  <si>
    <t>增值税</t>
  </si>
  <si>
    <t>材质/用途</t>
  </si>
  <si>
    <t>俄罗斯产品认证</t>
  </si>
  <si>
    <t>包装类型</t>
  </si>
  <si>
    <t>功率</t>
  </si>
  <si>
    <t>单箱件数</t>
  </si>
  <si>
    <t>单箱尺寸长/M</t>
  </si>
  <si>
    <t>单箱尺寸宽/M</t>
  </si>
  <si>
    <t>单箱尺寸高/M</t>
  </si>
  <si>
    <t>总箱数</t>
  </si>
  <si>
    <t>总毛重KGS</t>
  </si>
  <si>
    <t>总体积CBM</t>
  </si>
  <si>
    <t>单件申报货值</t>
  </si>
  <si>
    <t>技术说明</t>
  </si>
  <si>
    <t>配件清单</t>
  </si>
  <si>
    <t>是否有国内出口资质</t>
  </si>
  <si>
    <t>是否有俄方进口公司</t>
  </si>
  <si>
    <t>是否需要国内退税</t>
  </si>
  <si>
    <t>示例产品名称</t>
  </si>
  <si>
    <t>图片1</t>
  </si>
  <si>
    <t>图片2</t>
  </si>
  <si>
    <t>图片3</t>
  </si>
  <si>
    <t>图片4</t>
  </si>
  <si>
    <t>图片5</t>
  </si>
  <si>
    <t>示例品牌</t>
  </si>
  <si>
    <t>示例商标</t>
  </si>
  <si>
    <t>1234567890</t>
  </si>
  <si>
    <t>10%</t>
  </si>
  <si>
    <t>13%</t>
  </si>
  <si>
    <t>塑料/日用品</t>
  </si>
  <si>
    <t>EAC</t>
  </si>
  <si>
    <t>纸箱</t>
  </si>
  <si>
    <t>220V</t>
  </si>
  <si>
    <t>100</t>
  </si>
  <si>
    <t>0.5</t>
  </si>
  <si>
    <t>0.4</t>
  </si>
  <si>
    <t>0.3</t>
  </si>
  <si>
    <t>50</t>
  </si>
  <si>
    <t>500</t>
  </si>
  <si>
    <t>3.0</t>
  </si>
  <si>
    <t>10</t>
  </si>
  <si>
    <t>产品技术说明</t>
  </si>
  <si>
    <t>是</t>
  </si>
  <si>
    <t>否</t>
  </si>
  <si>
    <t>使用说明：
1. 请删除示例行，从第4行开始填写实际数据
2. 品名为必填项，其他字段可选填
3. 产品图片：B-F列（5个单元格）用于插入产品图片，每个产品最多可插入5张图片
4. 插入图片方法：选中B-F列任意单元格 → 右键 → 插入 → 图片 → 选择图片文件
5. 图片位置：请将图片插入在对应产品行的B-F列范围内，可以每个单元格放一张，也可以多张放在一起
6. 图片会自动嵌入到Excel文件中，导入时系统会自动提取该行的所有图片
7. 建议每张图片大小不超过2MB，格式支持JPG、PNG、BMP等常见格式
8. 示例：第4行产品的图片应插入在B4-F4单元格区域内</t>
  </si>
  <si>
    <t>兴远官方公众号</t>
  </si>
  <si>
    <t>兴远官方视频号</t>
  </si>
  <si>
    <t>意向加盟群</t>
  </si>
  <si>
    <t>抛重补费
6月16取消抛货</t>
  </si>
  <si>
    <t>名称</t>
  </si>
  <si>
    <t>挂号</t>
  </si>
  <si>
    <t>补费（新）
6月16取消抛货</t>
  </si>
  <si>
    <t>XY Extra Small
（标准超级轻小件）</t>
  </si>
  <si>
    <t>XY Extra Small Economy</t>
  </si>
  <si>
    <t>Xingyuan Extra Small Economy</t>
  </si>
  <si>
    <t>经济</t>
  </si>
  <si>
    <t>XY Extra Small Standardl</t>
  </si>
  <si>
    <t>Xingyuan Extra Small Standardl</t>
  </si>
  <si>
    <t>标准</t>
  </si>
  <si>
    <t>XY Express Extra Small
（新）</t>
  </si>
  <si>
    <t>特快</t>
  </si>
  <si>
    <t>XY Budget
（标准低客单价）</t>
  </si>
  <si>
    <t>XY Standard Budget</t>
  </si>
  <si>
    <t>XY Small
（标准小件）</t>
  </si>
  <si>
    <t>XY Economy  Small</t>
  </si>
  <si>
    <t>XY Standard Small</t>
  </si>
  <si>
    <t>XY Express Small
（新）</t>
  </si>
  <si>
    <t>XY Big
（标准大件）</t>
  </si>
  <si>
    <t>XY Standard Big</t>
  </si>
  <si>
    <t>XY Premium  Small
（高客单价小件）</t>
  </si>
  <si>
    <t>XY Economy Premium Small</t>
  </si>
  <si>
    <t>XY Standard Premium Small</t>
  </si>
  <si>
    <t>XY Express Premium Small
（新）</t>
  </si>
  <si>
    <t>XY Premium Big
（高客单价大件）</t>
  </si>
  <si>
    <t>XY Standard Premium Big</t>
  </si>
  <si>
    <t>中国邮政
（Eub特惠）</t>
  </si>
  <si>
    <t>ePacket Economy Track</t>
  </si>
  <si>
    <t>Ozon e 邮宝特惠</t>
  </si>
  <si>
    <t>中国邮政
（哈萨克斯坦）</t>
  </si>
  <si>
    <t>China Post ePacket Economy Track CIS</t>
  </si>
  <si>
    <t>ePacket Economy Track KZ</t>
  </si>
  <si>
    <t>中国邮政
（白俄罗斯）</t>
  </si>
  <si>
    <t>China Post ePacket Economy Belarus</t>
  </si>
  <si>
    <t>超抛件规则</t>
  </si>
  <si>
    <t>实重计费，不计抛</t>
  </si>
  <si>
    <r>
      <rPr>
        <sz val="11"/>
        <color theme="1"/>
        <rFont val="微软雅黑"/>
        <charset val="134"/>
      </rPr>
      <t>计算逻辑：
（长*宽*高/6000）抛重/实重=抛比
（</t>
    </r>
    <r>
      <rPr>
        <sz val="11"/>
        <color rgb="FFC00000"/>
        <rFont val="微软雅黑"/>
        <charset val="134"/>
      </rPr>
      <t>抛比小于4</t>
    </r>
    <r>
      <rPr>
        <sz val="11"/>
        <color theme="1"/>
        <rFont val="微软雅黑"/>
        <charset val="134"/>
      </rPr>
      <t>的正常发出）</t>
    </r>
  </si>
</sst>
</file>

<file path=xl/styles.xml><?xml version="1.0" encoding="utf-8"?>
<styleSheet xmlns="http://schemas.openxmlformats.org/spreadsheetml/2006/main">
  <numFmts count="10">
    <numFmt numFmtId="7" formatCode="&quot;￥&quot;#,##0.00;&quot;￥&quot;\-#,##0.00"/>
    <numFmt numFmtId="44" formatCode="_ &quot;￥&quot;* #,##0.00_ ;_ &quot;￥&quot;* \-#,##0.00_ ;_ &quot;￥&quot;* &quot;-&quot;??_ ;_ @_ "/>
    <numFmt numFmtId="41" formatCode="_ * #,##0_ ;_ * \-#,##0_ ;_ * &quot;-&quot;_ ;_ @_ "/>
    <numFmt numFmtId="43" formatCode="_ * #,##0.00_ ;_ * \-#,##0.00_ ;_ * &quot;-&quot;??_ ;_ @_ "/>
    <numFmt numFmtId="42" formatCode="_ &quot;￥&quot;* #,##0_ ;_ &quot;￥&quot;* \-#,##0_ ;_ &quot;￥&quot;* &quot;-&quot;_ ;_ @_ "/>
    <numFmt numFmtId="176" formatCode="#,##0.00_ "/>
    <numFmt numFmtId="177" formatCode="0.0_ "/>
    <numFmt numFmtId="178" formatCode="0_ "/>
    <numFmt numFmtId="24" formatCode="\$#,##0_);[Red]\(\$#,##0\)"/>
    <numFmt numFmtId="179" formatCode="0_);[Red]\(0\)"/>
  </numFmts>
  <fonts count="154">
    <font>
      <sz val="11"/>
      <color theme="1"/>
      <name val="宋体"/>
      <charset val="134"/>
      <scheme val="minor"/>
    </font>
    <font>
      <sz val="11"/>
      <color theme="1"/>
      <name val="微软雅黑"/>
      <charset val="134"/>
    </font>
    <font>
      <b/>
      <sz val="14"/>
      <color theme="0"/>
      <name val="微软雅黑"/>
      <charset val="134"/>
    </font>
    <font>
      <sz val="14"/>
      <name val="微软雅黑"/>
      <charset val="134"/>
    </font>
    <font>
      <b/>
      <sz val="11"/>
      <name val="微软雅黑"/>
      <charset val="134"/>
    </font>
    <font>
      <sz val="11"/>
      <name val="微软雅黑"/>
      <charset val="134"/>
    </font>
    <font>
      <sz val="11"/>
      <color rgb="FFC00000"/>
      <name val="微软雅黑"/>
      <charset val="134"/>
    </font>
    <font>
      <b/>
      <sz val="11"/>
      <color theme="1"/>
      <name val="微软雅黑"/>
      <charset val="134"/>
    </font>
    <font>
      <b/>
      <sz val="14"/>
      <color theme="0"/>
      <name val="黑体"/>
      <charset val="134"/>
    </font>
    <font>
      <sz val="14"/>
      <color theme="1"/>
      <name val="黑体"/>
      <charset val="134"/>
    </font>
    <font>
      <sz val="10"/>
      <color theme="1"/>
      <name val="宋体"/>
      <charset val="134"/>
      <scheme val="minor"/>
    </font>
    <font>
      <b/>
      <sz val="22"/>
      <color theme="0"/>
      <name val="微软雅黑"/>
      <charset val="134"/>
    </font>
    <font>
      <b/>
      <sz val="11"/>
      <color rgb="FFFFFFFF"/>
      <name val="微软雅黑"/>
      <charset val="134"/>
    </font>
    <font>
      <i/>
      <sz val="10"/>
      <color rgb="FF999999"/>
      <name val="微软雅黑"/>
      <charset val="134"/>
    </font>
    <font>
      <sz val="10"/>
      <color rgb="FFFF0000"/>
      <name val="微软雅黑"/>
      <charset val="134"/>
    </font>
    <font>
      <sz val="10"/>
      <color theme="1"/>
      <name val="微软雅黑"/>
      <charset val="134"/>
    </font>
    <font>
      <sz val="14"/>
      <color theme="1"/>
      <name val="微软雅黑"/>
      <charset val="134"/>
    </font>
    <font>
      <b/>
      <sz val="36"/>
      <color theme="0"/>
      <name val="微软雅黑"/>
      <charset val="134"/>
    </font>
    <font>
      <b/>
      <sz val="14"/>
      <color rgb="FF000000"/>
      <name val="微软雅黑"/>
      <charset val="134"/>
    </font>
    <font>
      <sz val="14"/>
      <color rgb="FF000000"/>
      <name val="微软雅黑"/>
      <charset val="134"/>
    </font>
    <font>
      <b/>
      <sz val="24"/>
      <color theme="0"/>
      <name val="微软雅黑"/>
      <charset val="134"/>
    </font>
    <font>
      <b/>
      <sz val="11"/>
      <color rgb="FF000000"/>
      <name val="微软雅黑"/>
      <charset val="134"/>
    </font>
    <font>
      <sz val="10"/>
      <color rgb="FF000000"/>
      <name val="微软雅黑"/>
      <charset val="134"/>
    </font>
    <font>
      <b/>
      <sz val="11"/>
      <color theme="0"/>
      <name val="微软雅黑"/>
      <charset val="134"/>
    </font>
    <font>
      <sz val="14"/>
      <color theme="0"/>
      <name val="微软雅黑"/>
      <charset val="134"/>
    </font>
    <font>
      <b/>
      <sz val="10"/>
      <name val="微软雅黑"/>
      <charset val="134"/>
    </font>
    <font>
      <b/>
      <sz val="10"/>
      <color theme="1"/>
      <name val="微软雅黑"/>
      <charset val="134"/>
    </font>
    <font>
      <b/>
      <sz val="11"/>
      <color rgb="FFFF0000"/>
      <name val="微软雅黑"/>
      <charset val="134"/>
    </font>
    <font>
      <b/>
      <sz val="26"/>
      <color theme="0"/>
      <name val="微软雅黑"/>
      <charset val="134"/>
    </font>
    <font>
      <b/>
      <sz val="12"/>
      <color theme="0"/>
      <name val="微软雅黑"/>
      <charset val="134"/>
    </font>
    <font>
      <sz val="26"/>
      <color theme="0"/>
      <name val="微软雅黑"/>
      <charset val="134"/>
    </font>
    <font>
      <b/>
      <sz val="16"/>
      <color theme="0"/>
      <name val="微软雅黑"/>
      <charset val="134"/>
    </font>
    <font>
      <sz val="14"/>
      <color rgb="FFFF0000"/>
      <name val="微软雅黑"/>
      <charset val="134"/>
    </font>
    <font>
      <b/>
      <sz val="14"/>
      <color rgb="FFFF0000"/>
      <name val="微软雅黑"/>
      <charset val="134"/>
    </font>
    <font>
      <b/>
      <sz val="14"/>
      <color rgb="FF4747FF"/>
      <name val="微软雅黑"/>
      <charset val="134"/>
    </font>
    <font>
      <b/>
      <sz val="12"/>
      <color theme="1"/>
      <name val="微软雅黑"/>
      <charset val="134"/>
    </font>
    <font>
      <sz val="11"/>
      <color rgb="FF000000"/>
      <name val="微软雅黑"/>
      <charset val="134"/>
    </font>
    <font>
      <b/>
      <sz val="12"/>
      <color rgb="FF000000"/>
      <name val="微软雅黑"/>
      <charset val="134"/>
    </font>
    <font>
      <b/>
      <sz val="18"/>
      <color rgb="FF4747FF"/>
      <name val="宋体"/>
      <charset val="134"/>
      <scheme val="minor"/>
    </font>
    <font>
      <u/>
      <sz val="18"/>
      <color rgb="FF4747FF"/>
      <name val="宋体"/>
      <charset val="0"/>
      <scheme val="minor"/>
    </font>
    <font>
      <sz val="11"/>
      <color theme="0"/>
      <name val="微软雅黑"/>
      <charset val="134"/>
    </font>
    <font>
      <sz val="11"/>
      <color theme="1"/>
      <name val="宋体"/>
      <charset val="204"/>
      <scheme val="minor"/>
    </font>
    <font>
      <b/>
      <sz val="28"/>
      <color theme="0"/>
      <name val="宋体"/>
      <charset val="204"/>
      <scheme val="minor"/>
    </font>
    <font>
      <b/>
      <sz val="28"/>
      <color theme="0"/>
      <name val="思源黑体 CN Bold"/>
      <charset val="204"/>
    </font>
    <font>
      <b/>
      <sz val="12"/>
      <color theme="0"/>
      <name val="宋体"/>
      <charset val="204"/>
      <scheme val="minor"/>
    </font>
    <font>
      <sz val="8"/>
      <color theme="1"/>
      <name val="微软雅黑"/>
      <charset val="134"/>
    </font>
    <font>
      <b/>
      <sz val="8"/>
      <color theme="1"/>
      <name val="微软雅黑"/>
      <charset val="134"/>
    </font>
    <font>
      <b/>
      <sz val="8"/>
      <color rgb="FFFF0000"/>
      <name val="微软雅黑"/>
      <charset val="134"/>
    </font>
    <font>
      <sz val="8"/>
      <color theme="1"/>
      <name val="微软雅黑"/>
      <charset val="204"/>
    </font>
    <font>
      <b/>
      <sz val="20"/>
      <color theme="0"/>
      <name val="微软雅黑"/>
      <charset val="134"/>
    </font>
    <font>
      <sz val="18"/>
      <color theme="1"/>
      <name val="微软雅黑"/>
      <charset val="134"/>
    </font>
    <font>
      <b/>
      <sz val="14"/>
      <color theme="1"/>
      <name val="微软雅黑"/>
      <charset val="134"/>
    </font>
    <font>
      <sz val="12"/>
      <color theme="1"/>
      <name val="微软雅黑"/>
      <charset val="134"/>
    </font>
    <font>
      <b/>
      <sz val="18"/>
      <color theme="0"/>
      <name val="微软雅黑"/>
      <charset val="134"/>
    </font>
    <font>
      <b/>
      <sz val="12"/>
      <color theme="0"/>
      <name val="微软雅黑"/>
      <charset val="204"/>
    </font>
    <font>
      <b/>
      <sz val="14"/>
      <color rgb="FFC00000"/>
      <name val="微软雅黑"/>
      <charset val="134"/>
    </font>
    <font>
      <b/>
      <u/>
      <sz val="48"/>
      <color rgb="FFFFFF00"/>
      <name val="宋体"/>
      <charset val="0"/>
      <scheme val="minor"/>
    </font>
    <font>
      <sz val="14"/>
      <color rgb="FF4747FF"/>
      <name val="宋体"/>
      <charset val="134"/>
      <scheme val="minor"/>
    </font>
    <font>
      <b/>
      <u/>
      <sz val="36"/>
      <color rgb="FFFFFF00"/>
      <name val="宋体"/>
      <charset val="0"/>
      <scheme val="minor"/>
    </font>
    <font>
      <b/>
      <sz val="18"/>
      <color rgb="FF4747FF"/>
      <name val="微软雅黑"/>
      <charset val="134"/>
    </font>
    <font>
      <b/>
      <u/>
      <sz val="18"/>
      <color rgb="FF4747FF"/>
      <name val="宋体"/>
      <charset val="0"/>
      <scheme val="minor"/>
    </font>
    <font>
      <sz val="12"/>
      <color rgb="FF000000"/>
      <name val="微软雅黑"/>
      <charset val="134"/>
    </font>
    <font>
      <sz val="12"/>
      <color rgb="FFFF0000"/>
      <name val="微软雅黑"/>
      <charset val="134"/>
    </font>
    <font>
      <sz val="12"/>
      <name val="微软雅黑"/>
      <charset val="134"/>
    </font>
    <font>
      <b/>
      <sz val="28"/>
      <color rgb="FFFFFFFF"/>
      <name val="微软雅黑"/>
      <charset val="134"/>
    </font>
    <font>
      <b/>
      <sz val="10"/>
      <color theme="0"/>
      <name val="微软雅黑"/>
      <charset val="134"/>
    </font>
    <font>
      <b/>
      <sz val="10"/>
      <color rgb="FF000000"/>
      <name val="微软雅黑"/>
      <charset val="134"/>
    </font>
    <font>
      <b/>
      <sz val="10"/>
      <color rgb="FFFF0000"/>
      <name val="微软雅黑"/>
      <charset val="134"/>
    </font>
    <font>
      <b/>
      <sz val="10"/>
      <color rgb="FFFFFFFF"/>
      <name val="微软雅黑"/>
      <charset val="134"/>
    </font>
    <font>
      <b/>
      <sz val="16"/>
      <color rgb="FF4747FF"/>
      <name val="微软雅黑"/>
      <charset val="134"/>
    </font>
    <font>
      <u/>
      <sz val="16"/>
      <color rgb="FF4747FF"/>
      <name val="宋体"/>
      <charset val="0"/>
      <scheme val="minor"/>
    </font>
    <font>
      <sz val="10"/>
      <color theme="0"/>
      <name val="微软雅黑"/>
      <charset val="134"/>
    </font>
    <font>
      <b/>
      <sz val="36"/>
      <color rgb="FFFFFFFF"/>
      <name val="微软雅黑"/>
      <charset val="134"/>
    </font>
    <font>
      <b/>
      <sz val="12"/>
      <color rgb="FFFFFFFF"/>
      <name val="微软雅黑"/>
      <charset val="134"/>
    </font>
    <font>
      <b/>
      <sz val="14"/>
      <name val="微软雅黑"/>
      <charset val="134"/>
    </font>
    <font>
      <sz val="11"/>
      <color rgb="FFFF0000"/>
      <name val="微软雅黑"/>
      <charset val="134"/>
    </font>
    <font>
      <sz val="16"/>
      <name val="微软雅黑"/>
      <charset val="134"/>
    </font>
    <font>
      <sz val="24"/>
      <color rgb="FF000000"/>
      <name val="微软雅黑"/>
      <charset val="134"/>
    </font>
    <font>
      <b/>
      <sz val="18"/>
      <color rgb="FFFFFFFF"/>
      <name val="微软雅黑"/>
      <charset val="134"/>
    </font>
    <font>
      <b/>
      <sz val="14"/>
      <color rgb="FFFFFFFF"/>
      <name val="微软雅黑"/>
      <charset val="134"/>
    </font>
    <font>
      <b/>
      <sz val="12"/>
      <name val="微软雅黑"/>
      <charset val="134"/>
    </font>
    <font>
      <b/>
      <sz val="12"/>
      <color rgb="FFFF0000"/>
      <name val="微软雅黑"/>
      <charset val="134"/>
    </font>
    <font>
      <b/>
      <sz val="18"/>
      <color rgb="FF1821E0"/>
      <name val="微软雅黑"/>
      <charset val="134"/>
    </font>
    <font>
      <u/>
      <sz val="18"/>
      <color rgb="FF1821E0"/>
      <name val="宋体"/>
      <charset val="0"/>
      <scheme val="minor"/>
    </font>
    <font>
      <b/>
      <sz val="14"/>
      <color rgb="FF000000"/>
      <name val="宋体"/>
      <charset val="134"/>
    </font>
    <font>
      <b/>
      <sz val="48"/>
      <color theme="0"/>
      <name val="微软雅黑"/>
      <charset val="134"/>
    </font>
    <font>
      <b/>
      <sz val="18"/>
      <name val="微软雅黑"/>
      <charset val="134"/>
    </font>
    <font>
      <b/>
      <sz val="16"/>
      <color rgb="FFFFFFFF"/>
      <name val="微软雅黑"/>
      <charset val="134"/>
    </font>
    <font>
      <b/>
      <sz val="24"/>
      <color rgb="FF4747FF"/>
      <name val="微软雅黑"/>
      <charset val="134"/>
    </font>
    <font>
      <u/>
      <sz val="28"/>
      <color rgb="FF4747FF"/>
      <name val="宋体"/>
      <charset val="0"/>
      <scheme val="minor"/>
    </font>
    <font>
      <b/>
      <sz val="18"/>
      <color rgb="FFFFFF00"/>
      <name val="微软雅黑"/>
      <charset val="134"/>
    </font>
    <font>
      <sz val="9"/>
      <name val="微软雅黑"/>
      <charset val="134"/>
    </font>
    <font>
      <u/>
      <sz val="18"/>
      <color rgb="FF800080"/>
      <name val="宋体"/>
      <charset val="0"/>
      <scheme val="minor"/>
    </font>
    <font>
      <b/>
      <sz val="20"/>
      <color rgb="FFFFFF00"/>
      <name val="微软雅黑"/>
      <charset val="134"/>
    </font>
    <font>
      <b/>
      <sz val="12"/>
      <color rgb="FFFFFF00"/>
      <name val="微软雅黑"/>
      <charset val="134"/>
    </font>
    <font>
      <sz val="10"/>
      <name val="微软雅黑"/>
      <charset val="134"/>
    </font>
    <font>
      <u/>
      <sz val="11"/>
      <color rgb="FF092AF5"/>
      <name val="微软雅黑"/>
      <charset val="134"/>
    </font>
    <font>
      <u/>
      <sz val="11"/>
      <color rgb="FF800080"/>
      <name val="微软雅黑"/>
      <charset val="0"/>
    </font>
    <font>
      <b/>
      <sz val="11"/>
      <color rgb="FF0512BB"/>
      <name val="微软雅黑"/>
      <charset val="134"/>
    </font>
    <font>
      <sz val="16"/>
      <color theme="1"/>
      <name val="微软雅黑"/>
      <charset val="134"/>
    </font>
    <font>
      <sz val="18"/>
      <color theme="0"/>
      <name val="微软雅黑"/>
      <charset val="134"/>
    </font>
    <font>
      <b/>
      <sz val="16"/>
      <color theme="1"/>
      <name val="微软雅黑"/>
      <charset val="134"/>
    </font>
    <font>
      <sz val="20"/>
      <color theme="0"/>
      <name val="微软雅黑"/>
      <charset val="134"/>
    </font>
    <font>
      <sz val="20"/>
      <name val="微软雅黑"/>
      <charset val="134"/>
    </font>
    <font>
      <b/>
      <sz val="20"/>
      <color rgb="FF4747FF"/>
      <name val="微软雅黑"/>
      <charset val="134"/>
    </font>
    <font>
      <u/>
      <sz val="20"/>
      <color rgb="FF4747FF"/>
      <name val="宋体"/>
      <charset val="0"/>
      <scheme val="minor"/>
    </font>
    <font>
      <b/>
      <sz val="20"/>
      <color theme="1"/>
      <name val="微软雅黑"/>
      <charset val="134"/>
    </font>
    <font>
      <sz val="20"/>
      <color theme="1"/>
      <name val="微软雅黑"/>
      <charset val="134"/>
    </font>
    <font>
      <sz val="20"/>
      <color rgb="FF4747FF"/>
      <name val="微软雅黑"/>
      <charset val="134"/>
    </font>
    <font>
      <sz val="14"/>
      <name val="宋体"/>
      <charset val="134"/>
    </font>
    <font>
      <b/>
      <sz val="18"/>
      <color theme="1"/>
      <name val="微软雅黑"/>
      <charset val="134"/>
    </font>
    <font>
      <sz val="16"/>
      <color rgb="FFFF0000"/>
      <name val="微软雅黑"/>
      <charset val="134"/>
    </font>
    <font>
      <b/>
      <sz val="16"/>
      <name val="微软雅黑"/>
      <charset val="134"/>
    </font>
    <font>
      <sz val="16"/>
      <color rgb="FF000000"/>
      <name val="微软雅黑"/>
      <charset val="134"/>
    </font>
    <font>
      <b/>
      <sz val="11.5"/>
      <color theme="0"/>
      <name val="微软雅黑"/>
      <charset val="134"/>
    </font>
    <font>
      <sz val="11.5"/>
      <color theme="0"/>
      <name val="微软雅黑"/>
      <charset val="134"/>
    </font>
    <font>
      <b/>
      <sz val="20"/>
      <color rgb="FFFF0000"/>
      <name val="微软雅黑"/>
      <charset val="134"/>
    </font>
    <font>
      <sz val="18"/>
      <color rgb="FFFFFFFF"/>
      <name val="微软雅黑"/>
      <charset val="134"/>
    </font>
    <font>
      <b/>
      <sz val="11"/>
      <color rgb="FF1821E0"/>
      <name val="微软雅黑"/>
      <charset val="134"/>
    </font>
    <font>
      <u/>
      <sz val="11"/>
      <color rgb="FF800080"/>
      <name val="宋体"/>
      <charset val="0"/>
      <scheme val="minor"/>
    </font>
    <font>
      <u/>
      <sz val="11"/>
      <color rgb="FF1821E0"/>
      <name val="宋体"/>
      <charset val="0"/>
      <scheme val="minor"/>
    </font>
    <font>
      <sz val="10"/>
      <color rgb="FF405040"/>
      <name val="微软雅黑"/>
      <charset val="134"/>
    </font>
    <font>
      <u/>
      <sz val="11"/>
      <color rgb="FF4747FF"/>
      <name val="宋体"/>
      <charset val="0"/>
      <scheme val="minor"/>
    </font>
    <font>
      <b/>
      <sz val="28"/>
      <color theme="0"/>
      <name val="微软雅黑"/>
      <charset val="134"/>
    </font>
    <font>
      <sz val="18"/>
      <color rgb="FF4747FF"/>
      <name val="微软雅黑"/>
      <charset val="134"/>
    </font>
    <font>
      <sz val="11"/>
      <color theme="0"/>
      <name val="宋体"/>
      <charset val="0"/>
      <scheme val="minor"/>
    </font>
    <font>
      <sz val="11"/>
      <color rgb="FF9C6500"/>
      <name val="宋体"/>
      <charset val="0"/>
      <scheme val="minor"/>
    </font>
    <font>
      <b/>
      <sz val="11"/>
      <color rgb="FFFA7D00"/>
      <name val="宋体"/>
      <charset val="0"/>
      <scheme val="minor"/>
    </font>
    <font>
      <b/>
      <sz val="13"/>
      <color theme="3"/>
      <name val="宋体"/>
      <charset val="134"/>
      <scheme val="minor"/>
    </font>
    <font>
      <sz val="11"/>
      <color rgb="FFFF0000"/>
      <name val="宋体"/>
      <charset val="0"/>
      <scheme val="minor"/>
    </font>
    <font>
      <sz val="11"/>
      <color theme="1"/>
      <name val="宋体"/>
      <charset val="0"/>
      <scheme val="minor"/>
    </font>
    <font>
      <b/>
      <sz val="15"/>
      <color theme="3"/>
      <name val="宋体"/>
      <charset val="134"/>
      <scheme val="minor"/>
    </font>
    <font>
      <sz val="11"/>
      <color rgb="FF9C0006"/>
      <name val="宋体"/>
      <charset val="0"/>
      <scheme val="minor"/>
    </font>
    <font>
      <b/>
      <sz val="11"/>
      <color rgb="FFFFFFFF"/>
      <name val="宋体"/>
      <charset val="0"/>
      <scheme val="minor"/>
    </font>
    <font>
      <b/>
      <sz val="11"/>
      <color rgb="FF3F3F3F"/>
      <name val="宋体"/>
      <charset val="0"/>
      <scheme val="minor"/>
    </font>
    <font>
      <b/>
      <sz val="11"/>
      <color theme="3"/>
      <name val="宋体"/>
      <charset val="134"/>
      <scheme val="minor"/>
    </font>
    <font>
      <b/>
      <sz val="18"/>
      <color theme="3"/>
      <name val="宋体"/>
      <charset val="134"/>
      <scheme val="minor"/>
    </font>
    <font>
      <u/>
      <sz val="11"/>
      <color rgb="FF0000FF"/>
      <name val="宋体"/>
      <charset val="0"/>
      <scheme val="minor"/>
    </font>
    <font>
      <sz val="12"/>
      <name val="宋体"/>
      <charset val="134"/>
    </font>
    <font>
      <sz val="11"/>
      <color rgb="FF3F3F76"/>
      <name val="宋体"/>
      <charset val="0"/>
      <scheme val="minor"/>
    </font>
    <font>
      <b/>
      <sz val="11"/>
      <color theme="1"/>
      <name val="宋体"/>
      <charset val="0"/>
      <scheme val="minor"/>
    </font>
    <font>
      <sz val="11"/>
      <color rgb="FFFA7D00"/>
      <name val="宋体"/>
      <charset val="0"/>
      <scheme val="minor"/>
    </font>
    <font>
      <i/>
      <sz val="11"/>
      <color rgb="FF7F7F7F"/>
      <name val="宋体"/>
      <charset val="0"/>
      <scheme val="minor"/>
    </font>
    <font>
      <sz val="11"/>
      <color rgb="FF006100"/>
      <name val="宋体"/>
      <charset val="0"/>
      <scheme val="minor"/>
    </font>
    <font>
      <sz val="18"/>
      <color theme="1"/>
      <name val="宋体-简"/>
      <charset val="134"/>
    </font>
    <font>
      <sz val="12"/>
      <color theme="0"/>
      <name val="微软雅黑"/>
      <charset val="134"/>
    </font>
    <font>
      <u/>
      <sz val="12"/>
      <color rgb="FF000000"/>
      <name val="微软雅黑"/>
      <charset val="134"/>
    </font>
    <font>
      <u/>
      <sz val="12"/>
      <name val="微软雅黑"/>
      <charset val="134"/>
    </font>
    <font>
      <b/>
      <sz val="16"/>
      <color rgb="FFFFFFFF"/>
      <name val="宋体"/>
      <charset val="134"/>
    </font>
    <font>
      <sz val="16"/>
      <color rgb="FFFF0000"/>
      <name val="宋体-简"/>
      <charset val="134"/>
    </font>
    <font>
      <sz val="16"/>
      <color rgb="FFFF0000"/>
      <name val="宋体"/>
      <charset val="134"/>
    </font>
    <font>
      <sz val="11"/>
      <color rgb="FF800080"/>
      <name val="宋体"/>
      <charset val="0"/>
      <scheme val="minor"/>
    </font>
    <font>
      <sz val="11"/>
      <color rgb="FF000000"/>
      <name val="宋体"/>
      <charset val="134"/>
    </font>
    <font>
      <sz val="9"/>
      <color theme="1"/>
      <name val="微软雅黑"/>
      <charset val="134"/>
    </font>
  </fonts>
  <fills count="56">
    <fill>
      <patternFill patternType="none"/>
    </fill>
    <fill>
      <patternFill patternType="gray125"/>
    </fill>
    <fill>
      <patternFill patternType="solid">
        <fgColor rgb="FF3108EE"/>
        <bgColor indexed="64"/>
      </patternFill>
    </fill>
    <fill>
      <patternFill patternType="solid">
        <fgColor theme="4" tint="0.8"/>
        <bgColor indexed="64"/>
      </patternFill>
    </fill>
    <fill>
      <patternFill patternType="solid">
        <fgColor theme="0"/>
        <bgColor indexed="64"/>
      </patternFill>
    </fill>
    <fill>
      <patternFill patternType="solid">
        <fgColor theme="7" tint="0.6"/>
        <bgColor indexed="64"/>
      </patternFill>
    </fill>
    <fill>
      <patternFill patternType="solid">
        <fgColor rgb="FF003DDA"/>
        <bgColor indexed="64"/>
      </patternFill>
    </fill>
    <fill>
      <patternFill patternType="solid">
        <fgColor rgb="FF1821E0"/>
        <bgColor indexed="64"/>
      </patternFill>
    </fill>
    <fill>
      <patternFill patternType="solid">
        <fgColor rgb="FF4747FF"/>
        <bgColor rgb="FF4472C4"/>
      </patternFill>
    </fill>
    <fill>
      <patternFill patternType="solid">
        <fgColor rgb="FFBDBDFF"/>
        <bgColor rgb="FFFFF2CC"/>
      </patternFill>
    </fill>
    <fill>
      <patternFill patternType="solid">
        <fgColor rgb="FFBDBDFF"/>
        <bgColor indexed="64"/>
      </patternFill>
    </fill>
    <fill>
      <patternFill patternType="solid">
        <fgColor rgb="FF4747FF"/>
        <bgColor indexed="64"/>
      </patternFill>
    </fill>
    <fill>
      <patternFill patternType="solid">
        <fgColor rgb="FF878CF2"/>
        <bgColor indexed="64"/>
      </patternFill>
    </fill>
    <fill>
      <patternFill patternType="solid">
        <fgColor rgb="FFCACCF9"/>
        <bgColor indexed="64"/>
      </patternFill>
    </fill>
    <fill>
      <patternFill patternType="solid">
        <fgColor rgb="FFFFFFFF"/>
        <bgColor indexed="64"/>
      </patternFill>
    </fill>
    <fill>
      <patternFill patternType="solid">
        <fgColor rgb="FFF2F2F2"/>
        <bgColor indexed="64"/>
      </patternFill>
    </fill>
    <fill>
      <patternFill patternType="solid">
        <fgColor rgb="FF0000FF"/>
        <bgColor indexed="64"/>
      </patternFill>
    </fill>
    <fill>
      <patternFill patternType="solid">
        <fgColor theme="0" tint="-0.05"/>
        <bgColor indexed="64"/>
      </patternFill>
    </fill>
    <fill>
      <patternFill patternType="solid">
        <fgColor rgb="FF1348FF"/>
        <bgColor indexed="64"/>
      </patternFill>
    </fill>
    <fill>
      <patternFill patternType="solid">
        <fgColor theme="7" tint="0.4"/>
        <bgColor indexed="64"/>
      </patternFill>
    </fill>
    <fill>
      <patternFill patternType="solid">
        <fgColor rgb="FFFADADE"/>
        <bgColor indexed="64"/>
      </patternFill>
    </fill>
    <fill>
      <patternFill patternType="solid">
        <fgColor rgb="FF0207F0"/>
        <bgColor indexed="64"/>
      </patternFill>
    </fill>
    <fill>
      <patternFill patternType="solid">
        <fgColor rgb="FF2FFBE1"/>
        <bgColor indexed="64"/>
      </patternFill>
    </fill>
    <fill>
      <patternFill patternType="solid">
        <fgColor theme="0" tint="-0.15"/>
        <bgColor indexed="64"/>
      </patternFill>
    </fill>
    <fill>
      <patternFill patternType="solid">
        <fgColor theme="2" tint="-0.1"/>
        <bgColor indexed="64"/>
      </patternFill>
    </fill>
    <fill>
      <patternFill patternType="solid">
        <fgColor rgb="FFFFFF00"/>
        <bgColor indexed="64"/>
      </patternFill>
    </fill>
    <fill>
      <patternFill patternType="solid">
        <fgColor theme="7"/>
        <bgColor indexed="64"/>
      </patternFill>
    </fill>
    <fill>
      <patternFill patternType="solid">
        <fgColor rgb="FFFFEB9C"/>
        <bgColor indexed="64"/>
      </patternFill>
    </fill>
    <fill>
      <patternFill patternType="solid">
        <fgColor theme="7" tint="0.399975585192419"/>
        <bgColor indexed="64"/>
      </patternFill>
    </fill>
    <fill>
      <patternFill patternType="solid">
        <fgColor theme="9"/>
        <bgColor indexed="64"/>
      </patternFill>
    </fill>
    <fill>
      <patternFill patternType="solid">
        <fgColor theme="7" tint="0.599993896298105"/>
        <bgColor indexed="64"/>
      </patternFill>
    </fill>
    <fill>
      <patternFill patternType="solid">
        <fgColor theme="4" tint="0.399975585192419"/>
        <bgColor indexed="64"/>
      </patternFill>
    </fill>
    <fill>
      <patternFill patternType="solid">
        <fgColor rgb="FFFFFFCC"/>
        <bgColor indexed="64"/>
      </patternFill>
    </fill>
    <fill>
      <patternFill patternType="solid">
        <fgColor rgb="FFFFC7CE"/>
        <bgColor indexed="64"/>
      </patternFill>
    </fill>
    <fill>
      <patternFill patternType="solid">
        <fgColor theme="7" tint="0.799981688894314"/>
        <bgColor indexed="64"/>
      </patternFill>
    </fill>
    <fill>
      <patternFill patternType="solid">
        <fgColor theme="8" tint="0.799981688894314"/>
        <bgColor indexed="64"/>
      </patternFill>
    </fill>
    <fill>
      <patternFill patternType="solid">
        <fgColor rgb="FFA5A5A5"/>
        <bgColor indexed="64"/>
      </patternFill>
    </fill>
    <fill>
      <patternFill patternType="solid">
        <fgColor theme="6" tint="0.599993896298105"/>
        <bgColor indexed="64"/>
      </patternFill>
    </fill>
    <fill>
      <patternFill patternType="solid">
        <fgColor theme="8"/>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rgb="FFFFCC99"/>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theme="9" tint="0.599993896298105"/>
        <bgColor indexed="64"/>
      </patternFill>
    </fill>
    <fill>
      <patternFill patternType="solid">
        <fgColor theme="8" tint="0.399975585192419"/>
        <bgColor indexed="64"/>
      </patternFill>
    </fill>
    <fill>
      <patternFill patternType="solid">
        <fgColor theme="4"/>
        <bgColor indexed="64"/>
      </patternFill>
    </fill>
    <fill>
      <patternFill patternType="solid">
        <fgColor theme="5"/>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theme="6"/>
        <bgColor indexed="64"/>
      </patternFill>
    </fill>
    <fill>
      <patternFill patternType="solid">
        <fgColor rgb="FFC6EFCE"/>
        <bgColor indexed="64"/>
      </patternFill>
    </fill>
  </fills>
  <borders count="19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theme="0"/>
      </left>
      <right/>
      <top style="thin">
        <color theme="0"/>
      </top>
      <bottom/>
      <diagonal/>
    </border>
    <border>
      <left/>
      <right/>
      <top style="thin">
        <color theme="0"/>
      </top>
      <bottom/>
      <diagonal/>
    </border>
    <border>
      <left style="thin">
        <color theme="0"/>
      </left>
      <right/>
      <top/>
      <bottom/>
      <diagonal/>
    </border>
    <border>
      <left style="thin">
        <color theme="0"/>
      </left>
      <right/>
      <top/>
      <bottom style="thin">
        <color theme="0"/>
      </bottom>
      <diagonal/>
    </border>
    <border>
      <left/>
      <right/>
      <top/>
      <bottom style="thin">
        <color theme="0"/>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theme="0"/>
      </right>
      <top style="thin">
        <color auto="1"/>
      </top>
      <bottom style="thin">
        <color auto="1"/>
      </bottom>
      <diagonal/>
    </border>
    <border>
      <left/>
      <right style="thin">
        <color theme="0"/>
      </right>
      <top style="thin">
        <color theme="0"/>
      </top>
      <bottom style="thin">
        <color theme="0"/>
      </bottom>
      <diagonal/>
    </border>
    <border>
      <left style="medium">
        <color rgb="FF5E09DC"/>
      </left>
      <right style="thin">
        <color rgb="FFB78CF8"/>
      </right>
      <top style="medium">
        <color rgb="FF5E09DC"/>
      </top>
      <bottom/>
      <diagonal/>
    </border>
    <border>
      <left style="thin">
        <color rgb="FFB78CF8"/>
      </left>
      <right style="thin">
        <color rgb="FFB78CF8"/>
      </right>
      <top style="medium">
        <color rgb="FF5E09DC"/>
      </top>
      <bottom/>
      <diagonal/>
    </border>
    <border>
      <left style="thin">
        <color rgb="FFB78CF8"/>
      </left>
      <right/>
      <top style="medium">
        <color rgb="FF5E09DC"/>
      </top>
      <bottom/>
      <diagonal/>
    </border>
    <border>
      <left style="medium">
        <color auto="1"/>
      </left>
      <right/>
      <top style="medium">
        <color auto="1"/>
      </top>
      <bottom/>
      <diagonal/>
    </border>
    <border>
      <left/>
      <right/>
      <top style="medium">
        <color auto="1"/>
      </top>
      <bottom/>
      <diagonal/>
    </border>
    <border>
      <left style="medium">
        <color rgb="FFBDBDFF"/>
      </left>
      <right style="thin">
        <color rgb="FFB78CF8"/>
      </right>
      <top style="medium">
        <color rgb="FFBDBDFF"/>
      </top>
      <bottom style="thin">
        <color rgb="FFB78CF8"/>
      </bottom>
      <diagonal/>
    </border>
    <border>
      <left style="thin">
        <color rgb="FFB78CF8"/>
      </left>
      <right style="thin">
        <color rgb="FFB78CF8"/>
      </right>
      <top style="medium">
        <color rgb="FFBDBDFF"/>
      </top>
      <bottom style="thin">
        <color rgb="FFB78CF8"/>
      </bottom>
      <diagonal/>
    </border>
    <border>
      <left style="thin">
        <color rgb="FFB78CF8"/>
      </left>
      <right style="medium">
        <color rgb="FFBDBDFF"/>
      </right>
      <top style="medium">
        <color rgb="FFBDBDFF"/>
      </top>
      <bottom style="thin">
        <color rgb="FFB78CF8"/>
      </bottom>
      <diagonal/>
    </border>
    <border>
      <left style="medium">
        <color rgb="FFBDBDFF"/>
      </left>
      <right style="thin">
        <color rgb="FFB78CF8"/>
      </right>
      <top style="thin">
        <color rgb="FFB78CF8"/>
      </top>
      <bottom style="thin">
        <color rgb="FFB78CF8"/>
      </bottom>
      <diagonal/>
    </border>
    <border>
      <left style="thin">
        <color rgb="FFB78CF8"/>
      </left>
      <right style="thin">
        <color rgb="FFB78CF8"/>
      </right>
      <top style="thin">
        <color rgb="FFB78CF8"/>
      </top>
      <bottom style="thin">
        <color rgb="FFB78CF8"/>
      </bottom>
      <diagonal/>
    </border>
    <border>
      <left style="thin">
        <color rgb="FFB78CF8"/>
      </left>
      <right style="medium">
        <color rgb="FFBDBDFF"/>
      </right>
      <top style="thin">
        <color rgb="FFB78CF8"/>
      </top>
      <bottom style="thin">
        <color rgb="FFB78CF8"/>
      </bottom>
      <diagonal/>
    </border>
    <border>
      <left style="medium">
        <color rgb="FFBDBDFF"/>
      </left>
      <right style="thin">
        <color rgb="FFB78CF8"/>
      </right>
      <top style="thin">
        <color rgb="FFB78CF8"/>
      </top>
      <bottom style="medium">
        <color rgb="FFBDBDFF"/>
      </bottom>
      <diagonal/>
    </border>
    <border>
      <left style="thin">
        <color rgb="FFB78CF8"/>
      </left>
      <right style="thin">
        <color rgb="FFB78CF8"/>
      </right>
      <top style="thin">
        <color rgb="FFB78CF8"/>
      </top>
      <bottom style="medium">
        <color rgb="FFBDBDFF"/>
      </bottom>
      <diagonal/>
    </border>
    <border>
      <left style="thin">
        <color rgb="FFB78CF8"/>
      </left>
      <right style="medium">
        <color rgb="FFBDBDFF"/>
      </right>
      <top style="thin">
        <color rgb="FFB78CF8"/>
      </top>
      <bottom style="medium">
        <color rgb="FFBDBDFF"/>
      </bottom>
      <diagonal/>
    </border>
    <border>
      <left style="thin">
        <color theme="0" tint="-0.15"/>
      </left>
      <right style="thin">
        <color theme="0" tint="-0.15"/>
      </right>
      <top style="thin">
        <color theme="0" tint="-0.15"/>
      </top>
      <bottom style="thin">
        <color theme="0" tint="-0.15"/>
      </bottom>
      <diagonal/>
    </border>
    <border>
      <left style="thin">
        <color theme="0" tint="-0.15"/>
      </left>
      <right style="thin">
        <color theme="0" tint="-0.15"/>
      </right>
      <top style="thin">
        <color theme="0" tint="-0.15"/>
      </top>
      <bottom/>
      <diagonal/>
    </border>
    <border>
      <left style="medium">
        <color rgb="FFBDBDFF"/>
      </left>
      <right style="thin">
        <color theme="0" tint="-0.15"/>
      </right>
      <top style="thin">
        <color theme="0" tint="-0.15"/>
      </top>
      <bottom style="thin">
        <color theme="0" tint="-0.15"/>
      </bottom>
      <diagonal/>
    </border>
    <border>
      <left style="thin">
        <color theme="0" tint="-0.15"/>
      </left>
      <right/>
      <top style="thin">
        <color theme="0" tint="-0.15"/>
      </top>
      <bottom style="thin">
        <color theme="0" tint="-0.15"/>
      </bottom>
      <diagonal/>
    </border>
    <border>
      <left/>
      <right style="thin">
        <color theme="0" tint="-0.15"/>
      </right>
      <top style="thin">
        <color theme="0" tint="-0.15"/>
      </top>
      <bottom style="thin">
        <color theme="0" tint="-0.15"/>
      </bottom>
      <diagonal/>
    </border>
    <border>
      <left style="medium">
        <color rgb="FFBDBDFF"/>
      </left>
      <right style="thin">
        <color theme="0" tint="-0.15"/>
      </right>
      <top style="thin">
        <color theme="0" tint="-0.15"/>
      </top>
      <bottom style="medium">
        <color rgb="FFBDBDFF"/>
      </bottom>
      <diagonal/>
    </border>
    <border>
      <left style="medium">
        <color rgb="FFBDBDFF"/>
      </left>
      <right style="thin">
        <color auto="1"/>
      </right>
      <top style="medium">
        <color rgb="FFBDBDFF"/>
      </top>
      <bottom style="medium">
        <color rgb="FFBDBDFF"/>
      </bottom>
      <diagonal/>
    </border>
    <border>
      <left style="thin">
        <color auto="1"/>
      </left>
      <right style="thin">
        <color auto="1"/>
      </right>
      <top style="medium">
        <color rgb="FFBDBDFF"/>
      </top>
      <bottom style="medium">
        <color rgb="FFBDBDFF"/>
      </bottom>
      <diagonal/>
    </border>
    <border>
      <left style="thin">
        <color auto="1"/>
      </left>
      <right style="medium">
        <color rgb="FFBDBDFF"/>
      </right>
      <top style="medium">
        <color rgb="FFBDBDFF"/>
      </top>
      <bottom style="medium">
        <color rgb="FFBDBDFF"/>
      </bottom>
      <diagonal/>
    </border>
    <border>
      <left style="thin">
        <color theme="0" tint="-0.15"/>
      </left>
      <right style="thin">
        <color theme="0" tint="-0.15"/>
      </right>
      <top/>
      <bottom style="thin">
        <color theme="0" tint="-0.15"/>
      </bottom>
      <diagonal/>
    </border>
    <border>
      <left style="thin">
        <color theme="0"/>
      </left>
      <right style="thin">
        <color theme="0"/>
      </right>
      <top style="thin">
        <color theme="0"/>
      </top>
      <bottom/>
      <diagonal/>
    </border>
    <border>
      <left style="medium">
        <color rgb="FFBDBDFF"/>
      </left>
      <right style="thin">
        <color theme="0" tint="-0.15"/>
      </right>
      <top style="medium">
        <color rgb="FFBDBDFF"/>
      </top>
      <bottom style="thin">
        <color theme="0" tint="-0.15"/>
      </bottom>
      <diagonal/>
    </border>
    <border>
      <left style="thin">
        <color theme="0" tint="-0.15"/>
      </left>
      <right style="thin">
        <color theme="0" tint="-0.15"/>
      </right>
      <top style="medium">
        <color rgb="FFBDBDFF"/>
      </top>
      <bottom style="thin">
        <color theme="0" tint="-0.15"/>
      </bottom>
      <diagonal/>
    </border>
    <border>
      <left style="thin">
        <color theme="0" tint="-0.15"/>
      </left>
      <right style="medium">
        <color rgb="FFBDBDFF"/>
      </right>
      <top style="medium">
        <color rgb="FFBDBDFF"/>
      </top>
      <bottom style="thin">
        <color theme="0" tint="-0.15"/>
      </bottom>
      <diagonal/>
    </border>
    <border>
      <left style="thin">
        <color theme="0" tint="-0.15"/>
      </left>
      <right style="medium">
        <color rgb="FFBDBDFF"/>
      </right>
      <top style="thin">
        <color theme="0" tint="-0.15"/>
      </top>
      <bottom style="thin">
        <color theme="0" tint="-0.15"/>
      </bottom>
      <diagonal/>
    </border>
    <border>
      <left style="thin">
        <color theme="0" tint="-0.15"/>
      </left>
      <right style="thin">
        <color theme="0" tint="-0.15"/>
      </right>
      <top style="thin">
        <color theme="0" tint="-0.15"/>
      </top>
      <bottom style="medium">
        <color rgb="FFBDBDFF"/>
      </bottom>
      <diagonal/>
    </border>
    <border>
      <left style="thin">
        <color theme="0" tint="-0.15"/>
      </left>
      <right style="medium">
        <color rgb="FFBDBDFF"/>
      </right>
      <top style="thin">
        <color theme="0" tint="-0.15"/>
      </top>
      <bottom style="medium">
        <color rgb="FFBDBDFF"/>
      </bottom>
      <diagonal/>
    </border>
    <border>
      <left style="thin">
        <color theme="0"/>
      </left>
      <right style="thin">
        <color theme="0"/>
      </right>
      <top/>
      <bottom/>
      <diagonal/>
    </border>
    <border>
      <left/>
      <right style="thin">
        <color theme="0"/>
      </right>
      <top/>
      <bottom/>
      <diagonal/>
    </border>
    <border>
      <left style="thin">
        <color theme="0"/>
      </left>
      <right style="thin">
        <color auto="1"/>
      </right>
      <top style="thin">
        <color theme="0"/>
      </top>
      <bottom style="thin">
        <color theme="0"/>
      </bottom>
      <diagonal/>
    </border>
    <border>
      <left style="thin">
        <color auto="1"/>
      </left>
      <right style="thin">
        <color auto="1"/>
      </right>
      <top style="thin">
        <color theme="0"/>
      </top>
      <bottom style="thin">
        <color theme="0"/>
      </bottom>
      <diagonal/>
    </border>
    <border>
      <left style="thin">
        <color auto="1"/>
      </left>
      <right/>
      <top style="thin">
        <color auto="1"/>
      </top>
      <bottom/>
      <diagonal/>
    </border>
    <border>
      <left/>
      <right/>
      <top style="thin">
        <color auto="1"/>
      </top>
      <bottom/>
      <diagonal/>
    </border>
    <border>
      <left style="medium">
        <color theme="4" tint="0.8"/>
      </left>
      <right style="thin">
        <color theme="4" tint="0.8"/>
      </right>
      <top style="medium">
        <color theme="4" tint="0.8"/>
      </top>
      <bottom style="thin">
        <color theme="4" tint="0.8"/>
      </bottom>
      <diagonal/>
    </border>
    <border>
      <left style="thin">
        <color theme="4" tint="0.8"/>
      </left>
      <right style="thin">
        <color theme="4" tint="0.8"/>
      </right>
      <top style="medium">
        <color theme="4" tint="0.8"/>
      </top>
      <bottom style="thin">
        <color theme="4" tint="0.8"/>
      </bottom>
      <diagonal/>
    </border>
    <border>
      <left style="medium">
        <color theme="4" tint="0.8"/>
      </left>
      <right style="thin">
        <color theme="4" tint="0.8"/>
      </right>
      <top style="thin">
        <color theme="4" tint="0.8"/>
      </top>
      <bottom style="thin">
        <color theme="4" tint="0.8"/>
      </bottom>
      <diagonal/>
    </border>
    <border>
      <left style="thin">
        <color theme="4" tint="0.8"/>
      </left>
      <right style="thin">
        <color theme="4" tint="0.8"/>
      </right>
      <top style="thin">
        <color theme="4" tint="0.8"/>
      </top>
      <bottom style="thin">
        <color theme="4" tint="0.8"/>
      </bottom>
      <diagonal/>
    </border>
    <border>
      <left style="medium">
        <color theme="4" tint="0.8"/>
      </left>
      <right style="thin">
        <color theme="4" tint="0.8"/>
      </right>
      <top style="thin">
        <color theme="4" tint="0.8"/>
      </top>
      <bottom style="medium">
        <color theme="4" tint="0.8"/>
      </bottom>
      <diagonal/>
    </border>
    <border>
      <left style="thin">
        <color theme="4" tint="0.8"/>
      </left>
      <right style="thin">
        <color theme="4" tint="0.8"/>
      </right>
      <top style="thin">
        <color theme="4" tint="0.8"/>
      </top>
      <bottom style="medium">
        <color theme="4" tint="0.8"/>
      </bottom>
      <diagonal/>
    </border>
    <border>
      <left style="thin">
        <color theme="0"/>
      </left>
      <right/>
      <top/>
      <bottom style="thin">
        <color auto="1"/>
      </bottom>
      <diagonal/>
    </border>
    <border>
      <left style="medium">
        <color rgb="FFBDBDFF"/>
      </left>
      <right style="thin">
        <color rgb="FFBDBDFF"/>
      </right>
      <top style="thin">
        <color rgb="FFBDBDFF"/>
      </top>
      <bottom style="medium">
        <color rgb="FFBDBDFF"/>
      </bottom>
      <diagonal/>
    </border>
    <border>
      <left style="thin">
        <color rgb="FFBDBDFF"/>
      </left>
      <right style="thin">
        <color rgb="FFBDBDFF"/>
      </right>
      <top style="thin">
        <color rgb="FFBDBDFF"/>
      </top>
      <bottom style="medium">
        <color rgb="FFBDBDFF"/>
      </bottom>
      <diagonal/>
    </border>
    <border>
      <left/>
      <right style="thin">
        <color auto="1"/>
      </right>
      <top style="thin">
        <color auto="1"/>
      </top>
      <bottom/>
      <diagonal/>
    </border>
    <border>
      <left style="thin">
        <color theme="4" tint="0.8"/>
      </left>
      <right style="medium">
        <color theme="4" tint="0.8"/>
      </right>
      <top style="medium">
        <color theme="4" tint="0.8"/>
      </top>
      <bottom style="thin">
        <color theme="4" tint="0.8"/>
      </bottom>
      <diagonal/>
    </border>
    <border>
      <left style="thin">
        <color theme="4" tint="0.8"/>
      </left>
      <right style="medium">
        <color theme="4" tint="0.8"/>
      </right>
      <top style="thin">
        <color theme="4" tint="0.8"/>
      </top>
      <bottom style="thin">
        <color theme="4" tint="0.8"/>
      </bottom>
      <diagonal/>
    </border>
    <border>
      <left style="thin">
        <color theme="4" tint="0.8"/>
      </left>
      <right style="medium">
        <color theme="4" tint="0.8"/>
      </right>
      <top style="thin">
        <color theme="4" tint="0.8"/>
      </top>
      <bottom style="medium">
        <color theme="4" tint="0.8"/>
      </bottom>
      <diagonal/>
    </border>
    <border>
      <left style="thin">
        <color theme="0" tint="-0.15"/>
      </left>
      <right/>
      <top style="thin">
        <color theme="0" tint="-0.15"/>
      </top>
      <bottom/>
      <diagonal/>
    </border>
    <border>
      <left/>
      <right style="thin">
        <color theme="0" tint="-0.15"/>
      </right>
      <top style="thin">
        <color theme="0" tint="-0.15"/>
      </top>
      <bottom/>
      <diagonal/>
    </border>
    <border>
      <left style="medium">
        <color rgb="FFBDBDFF"/>
      </left>
      <right style="thin">
        <color rgb="FFBDBDFF"/>
      </right>
      <top style="medium">
        <color rgb="FFBDBDFF"/>
      </top>
      <bottom style="thin">
        <color rgb="FFBDBDFF"/>
      </bottom>
      <diagonal/>
    </border>
    <border>
      <left style="thin">
        <color rgb="FFBDBDFF"/>
      </left>
      <right style="thin">
        <color rgb="FFBDBDFF"/>
      </right>
      <top style="medium">
        <color rgb="FFBDBDFF"/>
      </top>
      <bottom style="thin">
        <color rgb="FFBDBDFF"/>
      </bottom>
      <diagonal/>
    </border>
    <border>
      <left style="thin">
        <color theme="4" tint="0.8"/>
      </left>
      <right style="thin">
        <color theme="4" tint="0.8"/>
      </right>
      <top/>
      <bottom/>
      <diagonal/>
    </border>
    <border>
      <left style="thin">
        <color theme="0" tint="-0.15"/>
      </left>
      <right style="thin">
        <color theme="0" tint="-0.15"/>
      </right>
      <top style="medium">
        <color rgb="FFBDBDFF"/>
      </top>
      <bottom/>
      <diagonal/>
    </border>
    <border>
      <left style="thin">
        <color theme="0" tint="-0.15"/>
      </left>
      <right style="thin">
        <color theme="0" tint="-0.15"/>
      </right>
      <top/>
      <bottom/>
      <diagonal/>
    </border>
    <border>
      <left style="thin">
        <color theme="0" tint="-0.15"/>
      </left>
      <right style="thin">
        <color theme="0" tint="-0.15"/>
      </right>
      <top/>
      <bottom style="medium">
        <color rgb="FFBDBDFF"/>
      </bottom>
      <diagonal/>
    </border>
    <border>
      <left style="thin">
        <color rgb="FFBDBDFF"/>
      </left>
      <right style="medium">
        <color rgb="FFBDBDFF"/>
      </right>
      <top style="medium">
        <color rgb="FFBDBDFF"/>
      </top>
      <bottom style="thin">
        <color rgb="FFBDBDFF"/>
      </bottom>
      <diagonal/>
    </border>
    <border>
      <left style="thin">
        <color rgb="FFBDBDFF"/>
      </left>
      <right style="medium">
        <color rgb="FFBDBDFF"/>
      </right>
      <top style="thin">
        <color rgb="FFBDBDFF"/>
      </top>
      <bottom style="medium">
        <color rgb="FFBDBDFF"/>
      </bottom>
      <diagonal/>
    </border>
    <border>
      <left/>
      <right/>
      <top style="thin">
        <color theme="0"/>
      </top>
      <bottom style="thin">
        <color theme="0"/>
      </bottom>
      <diagonal/>
    </border>
    <border>
      <left/>
      <right/>
      <top style="thin">
        <color rgb="FFBDBDFF"/>
      </top>
      <bottom/>
      <diagonal/>
    </border>
    <border>
      <left style="thin">
        <color theme="4" tint="-0.5"/>
      </left>
      <right style="thin">
        <color theme="4" tint="-0.5"/>
      </right>
      <top style="thin">
        <color theme="4" tint="-0.5"/>
      </top>
      <bottom style="thin">
        <color theme="4" tint="-0.5"/>
      </bottom>
      <diagonal/>
    </border>
    <border>
      <left style="medium">
        <color theme="4" tint="0.4"/>
      </left>
      <right style="thin">
        <color theme="4" tint="0.8"/>
      </right>
      <top style="medium">
        <color theme="4" tint="0.4"/>
      </top>
      <bottom style="thin">
        <color theme="4" tint="0.8"/>
      </bottom>
      <diagonal/>
    </border>
    <border>
      <left style="thin">
        <color theme="4" tint="0.8"/>
      </left>
      <right style="thin">
        <color theme="4" tint="0.8"/>
      </right>
      <top style="medium">
        <color theme="4" tint="0.4"/>
      </top>
      <bottom style="thin">
        <color theme="4" tint="0.8"/>
      </bottom>
      <diagonal/>
    </border>
    <border>
      <left style="medium">
        <color theme="4" tint="0.4"/>
      </left>
      <right style="thin">
        <color theme="4" tint="0.8"/>
      </right>
      <top style="thin">
        <color theme="4" tint="0.8"/>
      </top>
      <bottom style="thin">
        <color theme="4" tint="0.8"/>
      </bottom>
      <diagonal/>
    </border>
    <border>
      <left style="medium">
        <color theme="4" tint="0.4"/>
      </left>
      <right style="thin">
        <color theme="4" tint="0.8"/>
      </right>
      <top style="thin">
        <color theme="4" tint="0.8"/>
      </top>
      <bottom style="medium">
        <color theme="4" tint="0.4"/>
      </bottom>
      <diagonal/>
    </border>
    <border>
      <left style="thin">
        <color theme="4" tint="0.8"/>
      </left>
      <right style="thin">
        <color theme="4" tint="0.8"/>
      </right>
      <top style="thin">
        <color theme="4" tint="0.8"/>
      </top>
      <bottom style="medium">
        <color theme="4" tint="0.4"/>
      </bottom>
      <diagonal/>
    </border>
    <border>
      <left style="thin">
        <color theme="4" tint="0.8"/>
      </left>
      <right style="thin">
        <color theme="4" tint="0.8"/>
      </right>
      <top style="medium">
        <color theme="4" tint="0.4"/>
      </top>
      <bottom/>
      <diagonal/>
    </border>
    <border>
      <left style="thin">
        <color theme="4" tint="0.8"/>
      </left>
      <right style="medium">
        <color theme="4" tint="0.4"/>
      </right>
      <top style="medium">
        <color theme="4" tint="0.4"/>
      </top>
      <bottom/>
      <diagonal/>
    </border>
    <border>
      <left style="thin">
        <color theme="4" tint="0.8"/>
      </left>
      <right style="thin">
        <color theme="4" tint="0.8"/>
      </right>
      <top/>
      <bottom style="thin">
        <color theme="4" tint="0.8"/>
      </bottom>
      <diagonal/>
    </border>
    <border>
      <left style="thin">
        <color theme="4" tint="0.8"/>
      </left>
      <right style="medium">
        <color theme="4" tint="0.4"/>
      </right>
      <top/>
      <bottom/>
      <diagonal/>
    </border>
    <border>
      <left style="thin">
        <color theme="4" tint="0.8"/>
      </left>
      <right style="thin">
        <color theme="4" tint="0.8"/>
      </right>
      <top style="thin">
        <color theme="4" tint="0.8"/>
      </top>
      <bottom/>
      <diagonal/>
    </border>
    <border>
      <left style="thin">
        <color theme="4" tint="0.8"/>
      </left>
      <right style="thin">
        <color theme="4" tint="0.8"/>
      </right>
      <top/>
      <bottom style="medium">
        <color theme="4" tint="0.4"/>
      </bottom>
      <diagonal/>
    </border>
    <border>
      <left style="thin">
        <color theme="4" tint="0.8"/>
      </left>
      <right style="medium">
        <color theme="4" tint="0.4"/>
      </right>
      <top/>
      <bottom style="medium">
        <color theme="4" tint="0.4"/>
      </bottom>
      <diagonal/>
    </border>
    <border>
      <left style="thin">
        <color auto="1"/>
      </left>
      <right style="thin">
        <color theme="0"/>
      </right>
      <top style="thin">
        <color theme="0"/>
      </top>
      <bottom style="thin">
        <color theme="0"/>
      </bottom>
      <diagonal/>
    </border>
    <border>
      <left style="medium">
        <color auto="1"/>
      </left>
      <right style="medium">
        <color auto="1"/>
      </right>
      <top style="medium">
        <color auto="1"/>
      </top>
      <bottom style="medium">
        <color auto="1"/>
      </bottom>
      <diagonal/>
    </border>
    <border>
      <left/>
      <right/>
      <top style="thin">
        <color auto="1"/>
      </top>
      <bottom style="thin">
        <color auto="1"/>
      </bottom>
      <diagonal/>
    </border>
    <border>
      <left style="medium">
        <color rgb="FFBDBDFF"/>
      </left>
      <right style="thin">
        <color rgb="FFBDBDFF"/>
      </right>
      <top style="medium">
        <color rgb="FFBDBDFF"/>
      </top>
      <bottom style="medium">
        <color rgb="FFBDBDFF"/>
      </bottom>
      <diagonal/>
    </border>
    <border>
      <left style="thin">
        <color rgb="FFBDBDFF"/>
      </left>
      <right style="thin">
        <color rgb="FFBDBDFF"/>
      </right>
      <top style="medium">
        <color rgb="FFBDBDFF"/>
      </top>
      <bottom style="medium">
        <color rgb="FFBDBDFF"/>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top/>
      <bottom/>
      <diagonal/>
    </border>
    <border>
      <left style="medium">
        <color auto="1"/>
      </left>
      <right style="medium">
        <color auto="1"/>
      </right>
      <top/>
      <bottom style="medium">
        <color auto="1"/>
      </bottom>
      <diagonal/>
    </border>
    <border>
      <left style="medium">
        <color auto="1"/>
      </left>
      <right/>
      <top/>
      <bottom style="medium">
        <color auto="1"/>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auto="1"/>
      </right>
      <top style="medium">
        <color auto="1"/>
      </top>
      <bottom/>
      <diagonal/>
    </border>
    <border>
      <left/>
      <right style="medium">
        <color auto="1"/>
      </right>
      <top/>
      <bottom/>
      <diagonal/>
    </border>
    <border>
      <left/>
      <right/>
      <top/>
      <bottom style="medium">
        <color auto="1"/>
      </bottom>
      <diagonal/>
    </border>
    <border>
      <left/>
      <right style="medium">
        <color auto="1"/>
      </right>
      <top/>
      <bottom style="medium">
        <color auto="1"/>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auto="1"/>
      </right>
      <top style="thin">
        <color rgb="FF000000"/>
      </top>
      <bottom style="thin">
        <color auto="1"/>
      </bottom>
      <diagonal/>
    </border>
    <border>
      <left style="thin">
        <color auto="1"/>
      </left>
      <right style="thin">
        <color auto="1"/>
      </right>
      <top style="thin">
        <color rgb="FF000000"/>
      </top>
      <bottom style="thin">
        <color auto="1"/>
      </bottom>
      <diagonal/>
    </border>
    <border>
      <left style="thin">
        <color auto="1"/>
      </left>
      <right style="thin">
        <color rgb="FF000000"/>
      </right>
      <top style="thin">
        <color rgb="FF000000"/>
      </top>
      <bottom style="thin">
        <color auto="1"/>
      </bottom>
      <diagonal/>
    </border>
    <border>
      <left style="thin">
        <color rgb="FF000000"/>
      </left>
      <right style="thin">
        <color auto="1"/>
      </right>
      <top style="thin">
        <color auto="1"/>
      </top>
      <bottom style="thin">
        <color auto="1"/>
      </bottom>
      <diagonal/>
    </border>
    <border>
      <left style="thin">
        <color auto="1"/>
      </left>
      <right style="thin">
        <color rgb="FF000000"/>
      </right>
      <top style="thin">
        <color auto="1"/>
      </top>
      <bottom style="thin">
        <color auto="1"/>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medium">
        <color auto="1"/>
      </left>
      <right style="thin">
        <color auto="1"/>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theme="0"/>
      </right>
      <top style="thin">
        <color auto="1"/>
      </top>
      <bottom style="thin">
        <color auto="1"/>
      </bottom>
      <diagonal/>
    </border>
    <border>
      <left style="medium">
        <color auto="1"/>
      </left>
      <right style="medium">
        <color theme="0"/>
      </right>
      <top style="thin">
        <color auto="1"/>
      </top>
      <bottom style="medium">
        <color auto="1"/>
      </bottom>
      <diagonal/>
    </border>
    <border>
      <left/>
      <right style="thin">
        <color auto="1"/>
      </right>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rgb="FFBDBDFF"/>
      </left>
      <right/>
      <top style="medium">
        <color rgb="FFBDBDFF"/>
      </top>
      <bottom style="medium">
        <color rgb="FFBDBDFF"/>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thin">
        <color auto="1"/>
      </bottom>
      <diagonal/>
    </border>
    <border>
      <left/>
      <right style="medium">
        <color auto="1"/>
      </right>
      <top style="thin">
        <color auto="1"/>
      </top>
      <bottom style="medium">
        <color auto="1"/>
      </bottom>
      <diagonal/>
    </border>
    <border>
      <left/>
      <right style="thin">
        <color theme="0"/>
      </right>
      <top style="thin">
        <color theme="0"/>
      </top>
      <bottom/>
      <diagonal/>
    </border>
    <border>
      <left style="medium">
        <color auto="1"/>
      </left>
      <right style="thin">
        <color auto="1"/>
      </right>
      <top style="thin">
        <color auto="1"/>
      </top>
      <bottom style="medium">
        <color auto="1"/>
      </bottom>
      <diagonal/>
    </border>
    <border>
      <left style="medium">
        <color auto="1"/>
      </left>
      <right style="thin">
        <color auto="1"/>
      </right>
      <top style="thin">
        <color auto="1"/>
      </top>
      <bottom style="thin">
        <color auto="1"/>
      </bottom>
      <diagonal/>
    </border>
    <border>
      <left style="thin">
        <color theme="0"/>
      </left>
      <right style="thin">
        <color auto="1"/>
      </right>
      <top style="thin">
        <color auto="1"/>
      </top>
      <bottom style="thin">
        <color auto="1"/>
      </bottom>
      <diagonal/>
    </border>
    <border>
      <left/>
      <right/>
      <top style="medium">
        <color rgb="FFBDBDFF"/>
      </top>
      <bottom style="medium">
        <color rgb="FFBDBDFF"/>
      </bottom>
      <diagonal/>
    </border>
    <border>
      <left style="medium">
        <color rgb="FFBDBDFF"/>
      </left>
      <right/>
      <top/>
      <bottom style="thin">
        <color rgb="FFBDBDFF"/>
      </bottom>
      <diagonal/>
    </border>
    <border>
      <left/>
      <right/>
      <top/>
      <bottom style="thin">
        <color rgb="FFBDBDFF"/>
      </bottom>
      <diagonal/>
    </border>
    <border>
      <left style="medium">
        <color rgb="FFBDBDFF"/>
      </left>
      <right style="thin">
        <color rgb="FFBDBDFF"/>
      </right>
      <top style="thin">
        <color rgb="FFBDBDFF"/>
      </top>
      <bottom style="thin">
        <color rgb="FFBDBDFF"/>
      </bottom>
      <diagonal/>
    </border>
    <border>
      <left style="thin">
        <color rgb="FFBDBDFF"/>
      </left>
      <right style="thin">
        <color rgb="FFBDBDFF"/>
      </right>
      <top style="thin">
        <color rgb="FFBDBDFF"/>
      </top>
      <bottom style="thin">
        <color rgb="FFBDBDFF"/>
      </bottom>
      <diagonal/>
    </border>
    <border>
      <left/>
      <right style="thin">
        <color rgb="FFBDBDFF"/>
      </right>
      <top style="medium">
        <color rgb="FFBDBDFF"/>
      </top>
      <bottom style="medium">
        <color rgb="FFBDBDFF"/>
      </bottom>
      <diagonal/>
    </border>
    <border>
      <left/>
      <right style="medium">
        <color rgb="FFBDBDFF"/>
      </right>
      <top style="medium">
        <color rgb="FFBDBDFF"/>
      </top>
      <bottom style="medium">
        <color rgb="FFBDBDFF"/>
      </bottom>
      <diagonal/>
    </border>
    <border>
      <left/>
      <right style="medium">
        <color rgb="FFBDBDFF"/>
      </right>
      <top/>
      <bottom style="thin">
        <color rgb="FFBDBDFF"/>
      </bottom>
      <diagonal/>
    </border>
    <border>
      <left style="thin">
        <color rgb="FFBDBDFF"/>
      </left>
      <right style="medium">
        <color rgb="FFBDBDFF"/>
      </right>
      <top style="thin">
        <color rgb="FFBDBDFF"/>
      </top>
      <bottom style="thin">
        <color rgb="FFBDBDFF"/>
      </bottom>
      <diagonal/>
    </border>
    <border>
      <left/>
      <right style="thin">
        <color theme="0"/>
      </right>
      <top/>
      <bottom style="thin">
        <color theme="0"/>
      </bottom>
      <diagonal/>
    </border>
    <border>
      <left style="medium">
        <color auto="1"/>
      </left>
      <right style="thin">
        <color auto="1"/>
      </right>
      <top style="thin">
        <color auto="1"/>
      </top>
      <bottom/>
      <diagonal/>
    </border>
    <border>
      <left style="thin">
        <color auto="1"/>
      </left>
      <right style="thin">
        <color auto="1"/>
      </right>
      <top style="thin">
        <color theme="0"/>
      </top>
      <bottom style="thin">
        <color auto="1"/>
      </bottom>
      <diagonal/>
    </border>
    <border>
      <left style="thin">
        <color auto="1"/>
      </left>
      <right style="thin">
        <color theme="0"/>
      </right>
      <top style="thin">
        <color theme="0"/>
      </top>
      <bottom style="thin">
        <color auto="1"/>
      </bottom>
      <diagonal/>
    </border>
    <border>
      <left style="thin">
        <color auto="1"/>
      </left>
      <right/>
      <top style="medium">
        <color auto="1"/>
      </top>
      <bottom style="thin">
        <color auto="1"/>
      </bottom>
      <diagonal/>
    </border>
    <border>
      <left style="thin">
        <color auto="1"/>
      </left>
      <right style="thin">
        <color auto="1"/>
      </right>
      <top style="thin">
        <color auto="1"/>
      </top>
      <bottom style="thin">
        <color theme="0"/>
      </bottom>
      <diagonal/>
    </border>
    <border>
      <left style="thin">
        <color auto="1"/>
      </left>
      <right style="thin">
        <color theme="0"/>
      </right>
      <top style="thin">
        <color auto="1"/>
      </top>
      <bottom style="thin">
        <color theme="0"/>
      </bottom>
      <diagonal/>
    </border>
    <border>
      <left style="medium">
        <color theme="0"/>
      </left>
      <right style="thin">
        <color auto="1"/>
      </right>
      <top style="thin">
        <color auto="1"/>
      </top>
      <bottom style="thin">
        <color auto="1"/>
      </bottom>
      <diagonal/>
    </border>
    <border>
      <left/>
      <right style="thin">
        <color auto="1"/>
      </right>
      <top style="thin">
        <color auto="1"/>
      </top>
      <bottom style="medium">
        <color auto="1"/>
      </bottom>
      <diagonal/>
    </border>
    <border>
      <left style="medium">
        <color auto="1"/>
      </left>
      <right/>
      <top/>
      <bottom style="thin">
        <color auto="1"/>
      </bottom>
      <diagonal/>
    </border>
    <border>
      <left style="thin">
        <color auto="1"/>
      </left>
      <right style="medium">
        <color auto="1"/>
      </right>
      <top/>
      <bottom style="thin">
        <color auto="1"/>
      </bottom>
      <diagonal/>
    </border>
    <border>
      <left style="medium">
        <color auto="1"/>
      </left>
      <right style="thin">
        <color rgb="FF000000"/>
      </right>
      <top style="medium">
        <color auto="1"/>
      </top>
      <bottom/>
      <diagonal/>
    </border>
    <border>
      <left style="thin">
        <color rgb="FF000000"/>
      </left>
      <right/>
      <top style="medium">
        <color auto="1"/>
      </top>
      <bottom style="thin">
        <color rgb="FF000000"/>
      </bottom>
      <diagonal/>
    </border>
    <border>
      <left style="thin">
        <color rgb="FF000000"/>
      </left>
      <right style="medium">
        <color auto="1"/>
      </right>
      <top style="medium">
        <color auto="1"/>
      </top>
      <bottom style="thin">
        <color rgb="FF000000"/>
      </bottom>
      <diagonal/>
    </border>
    <border>
      <left style="medium">
        <color auto="1"/>
      </left>
      <right style="thin">
        <color rgb="FF000000"/>
      </right>
      <top/>
      <bottom/>
      <diagonal/>
    </border>
    <border>
      <left style="thin">
        <color rgb="FF000000"/>
      </left>
      <right style="medium">
        <color auto="1"/>
      </right>
      <top style="thin">
        <color rgb="FF000000"/>
      </top>
      <bottom style="thin">
        <color rgb="FF000000"/>
      </bottom>
      <diagonal/>
    </border>
    <border>
      <left style="medium">
        <color auto="1"/>
      </left>
      <right/>
      <top style="thin">
        <color rgb="FF000000"/>
      </top>
      <bottom style="medium">
        <color auto="1"/>
      </bottom>
      <diagonal/>
    </border>
    <border>
      <left style="thin">
        <color rgb="FF000000"/>
      </left>
      <right/>
      <top style="thin">
        <color rgb="FF000000"/>
      </top>
      <bottom style="medium">
        <color auto="1"/>
      </bottom>
      <diagonal/>
    </border>
    <border>
      <left style="thin">
        <color rgb="FF000000"/>
      </left>
      <right style="medium">
        <color auto="1"/>
      </right>
      <top style="thin">
        <color rgb="FF000000"/>
      </top>
      <bottom style="medium">
        <color auto="1"/>
      </bottom>
      <diagonal/>
    </border>
    <border>
      <left style="thin">
        <color rgb="FFBDBDFF"/>
      </left>
      <right style="medium">
        <color rgb="FFBDBDFF"/>
      </right>
      <top style="medium">
        <color rgb="FFBDBDFF"/>
      </top>
      <bottom style="medium">
        <color rgb="FFBDBDFF"/>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right/>
      <top style="thin">
        <color theme="4"/>
      </top>
      <bottom style="double">
        <color theme="4"/>
      </bottom>
      <diagonal/>
    </border>
    <border>
      <left/>
      <right/>
      <top/>
      <bottom style="double">
        <color rgb="FFFF8001"/>
      </bottom>
      <diagonal/>
    </border>
  </borders>
  <cellStyleXfs count="52">
    <xf numFmtId="0" fontId="0" fillId="0" borderId="0">
      <alignment vertical="center"/>
    </xf>
    <xf numFmtId="42" fontId="0" fillId="0" borderId="0" applyFont="0" applyFill="0" applyBorder="0" applyAlignment="0" applyProtection="0">
      <alignment vertical="center"/>
    </xf>
    <xf numFmtId="0" fontId="130" fillId="44" borderId="0" applyNumberFormat="0" applyBorder="0" applyAlignment="0" applyProtection="0">
      <alignment vertical="center"/>
    </xf>
    <xf numFmtId="0" fontId="139" fillId="41" borderId="186"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30" fillId="37" borderId="0" applyNumberFormat="0" applyBorder="0" applyAlignment="0" applyProtection="0">
      <alignment vertical="center"/>
    </xf>
    <xf numFmtId="0" fontId="132" fillId="33" borderId="0" applyNumberFormat="0" applyBorder="0" applyAlignment="0" applyProtection="0">
      <alignment vertical="center"/>
    </xf>
    <xf numFmtId="43" fontId="0" fillId="0" borderId="0" applyFont="0" applyFill="0" applyBorder="0" applyAlignment="0" applyProtection="0">
      <alignment vertical="center"/>
    </xf>
    <xf numFmtId="0" fontId="125" fillId="47" borderId="0" applyNumberFormat="0" applyBorder="0" applyAlignment="0" applyProtection="0">
      <alignment vertical="center"/>
    </xf>
    <xf numFmtId="0" fontId="137" fillId="0" borderId="0" applyNumberFormat="0" applyFill="0" applyBorder="0" applyAlignment="0" applyProtection="0">
      <alignment vertical="center"/>
    </xf>
    <xf numFmtId="9" fontId="0" fillId="0" borderId="0" applyFont="0" applyFill="0" applyBorder="0" applyAlignment="0" applyProtection="0">
      <alignment vertical="center"/>
    </xf>
    <xf numFmtId="0" fontId="119" fillId="0" borderId="0" applyNumberFormat="0" applyFill="0" applyBorder="0" applyAlignment="0" applyProtection="0">
      <alignment vertical="center"/>
    </xf>
    <xf numFmtId="0" fontId="0" fillId="32" borderId="188" applyNumberFormat="0" applyFont="0" applyAlignment="0" applyProtection="0">
      <alignment vertical="center"/>
    </xf>
    <xf numFmtId="0" fontId="125" fillId="43" borderId="0" applyNumberFormat="0" applyBorder="0" applyAlignment="0" applyProtection="0">
      <alignment vertical="center"/>
    </xf>
    <xf numFmtId="0" fontId="135" fillId="0" borderId="0" applyNumberFormat="0" applyFill="0" applyBorder="0" applyAlignment="0" applyProtection="0">
      <alignment vertical="center"/>
    </xf>
    <xf numFmtId="0" fontId="129" fillId="0" borderId="0" applyNumberFormat="0" applyFill="0" applyBorder="0" applyAlignment="0" applyProtection="0">
      <alignment vertical="center"/>
    </xf>
    <xf numFmtId="0" fontId="136" fillId="0" borderId="0" applyNumberFormat="0" applyFill="0" applyBorder="0" applyAlignment="0" applyProtection="0">
      <alignment vertical="center"/>
    </xf>
    <xf numFmtId="0" fontId="142" fillId="0" borderId="0" applyNumberFormat="0" applyFill="0" applyBorder="0" applyAlignment="0" applyProtection="0">
      <alignment vertical="center"/>
    </xf>
    <xf numFmtId="0" fontId="131" fillId="0" borderId="187" applyNumberFormat="0" applyFill="0" applyAlignment="0" applyProtection="0">
      <alignment vertical="center"/>
    </xf>
    <xf numFmtId="0" fontId="128" fillId="0" borderId="187" applyNumberFormat="0" applyFill="0" applyAlignment="0" applyProtection="0">
      <alignment vertical="center"/>
    </xf>
    <xf numFmtId="0" fontId="125" fillId="31" borderId="0" applyNumberFormat="0" applyBorder="0" applyAlignment="0" applyProtection="0">
      <alignment vertical="center"/>
    </xf>
    <xf numFmtId="0" fontId="135" fillId="0" borderId="191" applyNumberFormat="0" applyFill="0" applyAlignment="0" applyProtection="0">
      <alignment vertical="center"/>
    </xf>
    <xf numFmtId="0" fontId="125" fillId="28" borderId="0" applyNumberFormat="0" applyBorder="0" applyAlignment="0" applyProtection="0">
      <alignment vertical="center"/>
    </xf>
    <xf numFmtId="0" fontId="134" fillId="15" borderId="190" applyNumberFormat="0" applyAlignment="0" applyProtection="0">
      <alignment vertical="center"/>
    </xf>
    <xf numFmtId="0" fontId="127" fillId="15" borderId="186" applyNumberFormat="0" applyAlignment="0" applyProtection="0">
      <alignment vertical="center"/>
    </xf>
    <xf numFmtId="0" fontId="133" fillId="36" borderId="189" applyNumberFormat="0" applyAlignment="0" applyProtection="0">
      <alignment vertical="center"/>
    </xf>
    <xf numFmtId="0" fontId="130" fillId="46" borderId="0" applyNumberFormat="0" applyBorder="0" applyAlignment="0" applyProtection="0">
      <alignment vertical="center"/>
    </xf>
    <xf numFmtId="0" fontId="125" fillId="51" borderId="0" applyNumberFormat="0" applyBorder="0" applyAlignment="0" applyProtection="0">
      <alignment vertical="center"/>
    </xf>
    <xf numFmtId="0" fontId="141" fillId="0" borderId="193" applyNumberFormat="0" applyFill="0" applyAlignment="0" applyProtection="0">
      <alignment vertical="center"/>
    </xf>
    <xf numFmtId="0" fontId="140" fillId="0" borderId="192" applyNumberFormat="0" applyFill="0" applyAlignment="0" applyProtection="0">
      <alignment vertical="center"/>
    </xf>
    <xf numFmtId="0" fontId="143" fillId="55" borderId="0" applyNumberFormat="0" applyBorder="0" applyAlignment="0" applyProtection="0">
      <alignment vertical="center"/>
    </xf>
    <xf numFmtId="0" fontId="126" fillId="27" borderId="0" applyNumberFormat="0" applyBorder="0" applyAlignment="0" applyProtection="0">
      <alignment vertical="center"/>
    </xf>
    <xf numFmtId="0" fontId="130" fillId="35" borderId="0" applyNumberFormat="0" applyBorder="0" applyAlignment="0" applyProtection="0">
      <alignment vertical="center"/>
    </xf>
    <xf numFmtId="0" fontId="125" fillId="50" borderId="0" applyNumberFormat="0" applyBorder="0" applyAlignment="0" applyProtection="0">
      <alignment vertical="center"/>
    </xf>
    <xf numFmtId="0" fontId="130" fillId="45" borderId="0" applyNumberFormat="0" applyBorder="0" applyAlignment="0" applyProtection="0">
      <alignment vertical="center"/>
    </xf>
    <xf numFmtId="0" fontId="130" fillId="40" borderId="0" applyNumberFormat="0" applyBorder="0" applyAlignment="0" applyProtection="0">
      <alignment vertical="center"/>
    </xf>
    <xf numFmtId="0" fontId="130" fillId="42" borderId="0" applyNumberFormat="0" applyBorder="0" applyAlignment="0" applyProtection="0">
      <alignment vertical="center"/>
    </xf>
    <xf numFmtId="0" fontId="130" fillId="39" borderId="0" applyNumberFormat="0" applyBorder="0" applyAlignment="0" applyProtection="0">
      <alignment vertical="center"/>
    </xf>
    <xf numFmtId="0" fontId="125" fillId="54" borderId="0" applyNumberFormat="0" applyBorder="0" applyAlignment="0" applyProtection="0">
      <alignment vertical="center"/>
    </xf>
    <xf numFmtId="0" fontId="0" fillId="0" borderId="0">
      <alignment vertical="center"/>
    </xf>
    <xf numFmtId="0" fontId="125" fillId="26" borderId="0" applyNumberFormat="0" applyBorder="0" applyAlignment="0" applyProtection="0">
      <alignment vertical="center"/>
    </xf>
    <xf numFmtId="0" fontId="130" fillId="34" borderId="0" applyNumberFormat="0" applyBorder="0" applyAlignment="0" applyProtection="0">
      <alignment vertical="center"/>
    </xf>
    <xf numFmtId="0" fontId="0" fillId="0" borderId="0"/>
    <xf numFmtId="0" fontId="130" fillId="30" borderId="0" applyNumberFormat="0" applyBorder="0" applyAlignment="0" applyProtection="0">
      <alignment vertical="center"/>
    </xf>
    <xf numFmtId="0" fontId="125" fillId="38" borderId="0" applyNumberFormat="0" applyBorder="0" applyAlignment="0" applyProtection="0">
      <alignment vertical="center"/>
    </xf>
    <xf numFmtId="0" fontId="130" fillId="53" borderId="0" applyNumberFormat="0" applyBorder="0" applyAlignment="0" applyProtection="0">
      <alignment vertical="center"/>
    </xf>
    <xf numFmtId="0" fontId="125" fillId="49" borderId="0" applyNumberFormat="0" applyBorder="0" applyAlignment="0" applyProtection="0">
      <alignment vertical="center"/>
    </xf>
    <xf numFmtId="0" fontId="125" fillId="29" borderId="0" applyNumberFormat="0" applyBorder="0" applyAlignment="0" applyProtection="0">
      <alignment vertical="center"/>
    </xf>
    <xf numFmtId="0" fontId="130" fillId="48" borderId="0" applyNumberFormat="0" applyBorder="0" applyAlignment="0" applyProtection="0">
      <alignment vertical="center"/>
    </xf>
    <xf numFmtId="0" fontId="125" fillId="52" borderId="0" applyNumberFormat="0" applyBorder="0" applyAlignment="0" applyProtection="0">
      <alignment vertical="center"/>
    </xf>
    <xf numFmtId="0" fontId="138" fillId="0" borderId="0">
      <alignment vertical="center"/>
    </xf>
  </cellStyleXfs>
  <cellXfs count="823">
    <xf numFmtId="0" fontId="0" fillId="0" borderId="0" xfId="0">
      <alignment vertical="center"/>
    </xf>
    <xf numFmtId="0" fontId="1" fillId="0" borderId="0" xfId="0" applyFont="1" applyFill="1" applyAlignment="1">
      <alignment horizontal="center" vertical="center" wrapText="1"/>
    </xf>
    <xf numFmtId="0" fontId="1" fillId="0" borderId="0" xfId="0" applyFont="1" applyAlignment="1" applyProtection="1">
      <alignment horizontal="center" vertical="center" wrapText="1"/>
      <protection locked="0"/>
    </xf>
    <xf numFmtId="0" fontId="1" fillId="0" borderId="0" xfId="0" applyFont="1" applyAlignment="1">
      <alignment horizontal="center" vertical="center" wrapText="1"/>
    </xf>
    <xf numFmtId="0" fontId="2" fillId="2" borderId="1" xfId="0" applyFont="1" applyFill="1" applyBorder="1" applyAlignment="1" applyProtection="1">
      <alignment horizontal="center" vertical="center" wrapText="1"/>
      <protection locked="0"/>
    </xf>
    <xf numFmtId="0" fontId="2"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0" borderId="2" xfId="0" applyFont="1" applyFill="1" applyBorder="1" applyAlignment="1" applyProtection="1">
      <alignment horizontal="center" vertical="center" wrapText="1"/>
      <protection locked="0"/>
    </xf>
    <xf numFmtId="0" fontId="1" fillId="0" borderId="2" xfId="0" applyFont="1" applyFill="1" applyBorder="1" applyAlignment="1">
      <alignment horizontal="center" vertical="center" wrapText="1"/>
    </xf>
    <xf numFmtId="0" fontId="5" fillId="0" borderId="1" xfId="0" applyFont="1" applyBorder="1" applyAlignment="1">
      <alignment horizontal="center" vertical="center" wrapText="1"/>
    </xf>
    <xf numFmtId="0" fontId="4" fillId="0" borderId="3" xfId="0" applyFont="1" applyFill="1" applyBorder="1" applyAlignment="1" applyProtection="1">
      <alignment horizontal="center" vertical="center" wrapText="1"/>
      <protection locked="0"/>
    </xf>
    <xf numFmtId="0" fontId="1" fillId="0" borderId="4" xfId="0" applyFont="1" applyFill="1" applyBorder="1" applyAlignment="1">
      <alignment horizontal="center" vertical="center" wrapText="1"/>
    </xf>
    <xf numFmtId="0" fontId="6" fillId="4" borderId="2" xfId="0" applyFont="1" applyFill="1" applyBorder="1" applyAlignment="1">
      <alignment horizontal="center" vertical="center" wrapText="1"/>
    </xf>
    <xf numFmtId="0" fontId="4" fillId="0" borderId="4" xfId="0" applyFont="1" applyFill="1" applyBorder="1" applyAlignment="1" applyProtection="1">
      <alignment horizontal="center" vertical="center" wrapText="1"/>
      <protection locked="0"/>
    </xf>
    <xf numFmtId="0" fontId="6" fillId="4" borderId="4"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7" fillId="0" borderId="2" xfId="0" applyFont="1" applyFill="1" applyBorder="1" applyAlignment="1" applyProtection="1">
      <alignment horizontal="center" vertical="center" wrapText="1"/>
      <protection locked="0"/>
    </xf>
    <xf numFmtId="0" fontId="7" fillId="0" borderId="3" xfId="0" applyFont="1" applyFill="1" applyBorder="1" applyAlignment="1" applyProtection="1">
      <alignment horizontal="center" vertical="center" wrapText="1"/>
      <protection locked="0"/>
    </xf>
    <xf numFmtId="0" fontId="6" fillId="0" borderId="3" xfId="0" applyFont="1" applyFill="1" applyBorder="1" applyAlignment="1">
      <alignment horizontal="center" vertical="center" wrapText="1"/>
    </xf>
    <xf numFmtId="0" fontId="7" fillId="0" borderId="4" xfId="0" applyFont="1" applyFill="1" applyBorder="1" applyAlignment="1" applyProtection="1">
      <alignment horizontal="center" vertical="center" wrapText="1"/>
      <protection locked="0"/>
    </xf>
    <xf numFmtId="0" fontId="7" fillId="0" borderId="1" xfId="0" applyFont="1" applyFill="1" applyBorder="1" applyAlignment="1" applyProtection="1">
      <alignment horizontal="center" vertical="center" wrapText="1"/>
      <protection locked="0"/>
    </xf>
    <xf numFmtId="0" fontId="1" fillId="0" borderId="1" xfId="0" applyFont="1" applyFill="1" applyBorder="1" applyAlignment="1">
      <alignment horizontal="center" vertical="center" wrapText="1"/>
    </xf>
    <xf numFmtId="0" fontId="1" fillId="0" borderId="3" xfId="0" applyFont="1" applyFill="1" applyBorder="1" applyAlignment="1">
      <alignment horizontal="center" vertical="center" wrapText="1"/>
    </xf>
    <xf numFmtId="0" fontId="5" fillId="0" borderId="0" xfId="0" applyFont="1" applyBorder="1" applyAlignment="1">
      <alignment horizontal="center" vertical="center" wrapText="1"/>
    </xf>
    <xf numFmtId="0" fontId="1" fillId="5" borderId="1"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5" borderId="6" xfId="0" applyFont="1" applyFill="1" applyBorder="1" applyAlignment="1">
      <alignment horizontal="center" vertical="center" wrapText="1"/>
    </xf>
    <xf numFmtId="0" fontId="4" fillId="0" borderId="2"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6" fillId="0" borderId="1" xfId="0" applyFont="1" applyBorder="1" applyAlignment="1">
      <alignment horizontal="center" vertical="center" wrapText="1"/>
    </xf>
    <xf numFmtId="0" fontId="4" fillId="0" borderId="4"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7" fillId="0" borderId="3" xfId="0" applyFont="1" applyFill="1" applyBorder="1" applyAlignment="1">
      <alignment horizontal="center" vertical="center" wrapText="1"/>
    </xf>
    <xf numFmtId="0" fontId="7" fillId="0" borderId="4"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0" fillId="6" borderId="7" xfId="0" applyFill="1" applyBorder="1" applyAlignment="1">
      <alignment horizontal="center" vertical="center"/>
    </xf>
    <xf numFmtId="0" fontId="0" fillId="6" borderId="8" xfId="0" applyFill="1" applyBorder="1" applyAlignment="1">
      <alignment horizontal="center" vertical="center"/>
    </xf>
    <xf numFmtId="0" fontId="0" fillId="6" borderId="9" xfId="0" applyFill="1" applyBorder="1" applyAlignment="1">
      <alignment horizontal="center" vertical="center"/>
    </xf>
    <xf numFmtId="0" fontId="0" fillId="6" borderId="0" xfId="0" applyFill="1" applyAlignment="1">
      <alignment horizontal="center" vertical="center"/>
    </xf>
    <xf numFmtId="0" fontId="0" fillId="6" borderId="9" xfId="0" applyFill="1" applyBorder="1" applyAlignment="1">
      <alignment vertical="center"/>
    </xf>
    <xf numFmtId="0" fontId="8" fillId="6" borderId="0" xfId="0" applyFont="1" applyFill="1" applyAlignment="1">
      <alignment horizontal="center" vertical="center"/>
    </xf>
    <xf numFmtId="0" fontId="9" fillId="6" borderId="0" xfId="0" applyFont="1" applyFill="1" applyAlignment="1">
      <alignment horizontal="center" vertical="center"/>
    </xf>
    <xf numFmtId="0" fontId="0" fillId="6" borderId="0" xfId="0" applyFill="1" applyAlignment="1">
      <alignment vertical="center"/>
    </xf>
    <xf numFmtId="0" fontId="0" fillId="6" borderId="10" xfId="0" applyFill="1" applyBorder="1" applyAlignment="1">
      <alignment vertical="center"/>
    </xf>
    <xf numFmtId="0" fontId="9" fillId="6" borderId="11" xfId="0" applyFont="1" applyFill="1" applyBorder="1" applyAlignment="1">
      <alignment horizontal="center" vertical="center"/>
    </xf>
    <xf numFmtId="0" fontId="0" fillId="6" borderId="11" xfId="0" applyFill="1" applyBorder="1" applyAlignment="1">
      <alignment vertical="center"/>
    </xf>
    <xf numFmtId="0" fontId="0" fillId="0" borderId="12" xfId="0" applyBorder="1">
      <alignment vertical="center"/>
    </xf>
    <xf numFmtId="0" fontId="0" fillId="0" borderId="13" xfId="0" applyBorder="1">
      <alignment vertical="center"/>
    </xf>
    <xf numFmtId="0" fontId="0" fillId="0" borderId="10" xfId="0" applyBorder="1">
      <alignment vertical="center"/>
    </xf>
    <xf numFmtId="0" fontId="0" fillId="0" borderId="14" xfId="0" applyBorder="1">
      <alignment vertical="center"/>
    </xf>
    <xf numFmtId="0" fontId="10" fillId="0" borderId="13" xfId="0" applyFont="1" applyBorder="1">
      <alignment vertical="center"/>
    </xf>
    <xf numFmtId="0" fontId="1" fillId="0" borderId="13" xfId="0" applyFont="1" applyBorder="1">
      <alignment vertical="center"/>
    </xf>
    <xf numFmtId="0" fontId="11" fillId="7" borderId="1" xfId="0" applyFont="1" applyFill="1" applyBorder="1" applyAlignment="1">
      <alignment horizontal="center" vertical="center"/>
    </xf>
    <xf numFmtId="0" fontId="12" fillId="8" borderId="4" xfId="0" applyFont="1" applyFill="1" applyBorder="1" applyAlignment="1">
      <alignment horizontal="center" vertical="center" wrapText="1"/>
    </xf>
    <xf numFmtId="0" fontId="12" fillId="8" borderId="15" xfId="0" applyFont="1" applyFill="1" applyBorder="1" applyAlignment="1">
      <alignment horizontal="center" vertical="center" wrapText="1"/>
    </xf>
    <xf numFmtId="0" fontId="12" fillId="8" borderId="16" xfId="0" applyFont="1" applyFill="1" applyBorder="1" applyAlignment="1">
      <alignment horizontal="center" vertical="center" wrapText="1"/>
    </xf>
    <xf numFmtId="0" fontId="12" fillId="8" borderId="17" xfId="0" applyFont="1" applyFill="1" applyBorder="1" applyAlignment="1">
      <alignment horizontal="center" vertical="center" wrapText="1"/>
    </xf>
    <xf numFmtId="0" fontId="13" fillId="0" borderId="1" xfId="0" applyFont="1" applyFill="1" applyBorder="1" applyAlignment="1">
      <alignment horizontal="center" vertical="center" wrapText="1"/>
    </xf>
    <xf numFmtId="0" fontId="14" fillId="9" borderId="0" xfId="0" applyFont="1" applyFill="1" applyAlignment="1">
      <alignment horizontal="left" vertical="top" wrapText="1"/>
    </xf>
    <xf numFmtId="0" fontId="1" fillId="10" borderId="0" xfId="0" applyFont="1" applyFill="1" applyAlignment="1"/>
    <xf numFmtId="0" fontId="15" fillId="0" borderId="13" xfId="0" applyFont="1" applyBorder="1">
      <alignment vertical="center"/>
    </xf>
    <xf numFmtId="0" fontId="1" fillId="0" borderId="13" xfId="0" applyFont="1" applyBorder="1" applyProtection="1">
      <alignment vertical="center"/>
      <protection locked="0"/>
    </xf>
    <xf numFmtId="0" fontId="11" fillId="7" borderId="18" xfId="0" applyFont="1" applyFill="1" applyBorder="1" applyAlignment="1">
      <alignment horizontal="center" vertical="center"/>
    </xf>
    <xf numFmtId="0" fontId="16" fillId="0" borderId="13" xfId="0" applyFont="1" applyBorder="1">
      <alignment vertical="center"/>
    </xf>
    <xf numFmtId="0" fontId="17" fillId="7" borderId="1" xfId="0" applyFont="1" applyFill="1" applyBorder="1" applyAlignment="1">
      <alignment horizontal="center" vertical="center"/>
    </xf>
    <xf numFmtId="0" fontId="16" fillId="0" borderId="19" xfId="0" applyFont="1" applyBorder="1">
      <alignment vertical="center"/>
    </xf>
    <xf numFmtId="0" fontId="18" fillId="0" borderId="1" xfId="0" applyFont="1" applyFill="1" applyBorder="1" applyAlignment="1">
      <alignment vertical="center"/>
    </xf>
    <xf numFmtId="0" fontId="19" fillId="0" borderId="1" xfId="0" applyFont="1" applyFill="1" applyBorder="1" applyAlignment="1">
      <alignment vertical="center"/>
    </xf>
    <xf numFmtId="0" fontId="16" fillId="0" borderId="12" xfId="0" applyFont="1" applyBorder="1">
      <alignment vertical="center"/>
    </xf>
    <xf numFmtId="0" fontId="1" fillId="0" borderId="13" xfId="0" applyFont="1" applyFill="1" applyBorder="1" applyAlignment="1">
      <alignment horizontal="left" vertical="center"/>
    </xf>
    <xf numFmtId="0" fontId="1" fillId="0" borderId="13" xfId="0" applyFont="1" applyBorder="1" applyAlignment="1">
      <alignment horizontal="left" vertical="center"/>
    </xf>
    <xf numFmtId="0" fontId="20" fillId="7" borderId="1" xfId="0" applyFont="1" applyFill="1" applyBorder="1" applyAlignment="1">
      <alignment horizontal="center" vertical="center"/>
    </xf>
    <xf numFmtId="0" fontId="2" fillId="11" borderId="1" xfId="0" applyFont="1" applyFill="1" applyBorder="1" applyAlignment="1">
      <alignment horizontal="left" vertical="center"/>
    </xf>
    <xf numFmtId="0" fontId="21" fillId="0" borderId="1" xfId="0" applyNumberFormat="1" applyFont="1" applyFill="1" applyBorder="1" applyAlignment="1">
      <alignment horizontal="left" vertical="center"/>
    </xf>
    <xf numFmtId="0" fontId="22" fillId="0" borderId="1" xfId="0" applyNumberFormat="1" applyFont="1" applyFill="1" applyBorder="1" applyAlignment="1">
      <alignment horizontal="left" vertical="center"/>
    </xf>
    <xf numFmtId="0" fontId="2" fillId="11" borderId="1" xfId="0" applyFont="1" applyFill="1" applyBorder="1" applyAlignment="1">
      <alignment horizontal="center" vertical="center"/>
    </xf>
    <xf numFmtId="0" fontId="23" fillId="12" borderId="1" xfId="0" applyFont="1" applyFill="1" applyBorder="1" applyAlignment="1">
      <alignment horizontal="center" vertical="center"/>
    </xf>
    <xf numFmtId="0" fontId="24" fillId="12" borderId="1" xfId="0" applyFont="1" applyFill="1" applyBorder="1" applyAlignment="1">
      <alignment horizontal="center" vertical="center"/>
    </xf>
    <xf numFmtId="0" fontId="7" fillId="0" borderId="1" xfId="0" applyFont="1" applyFill="1" applyBorder="1" applyAlignment="1">
      <alignment horizontal="left" vertical="center"/>
    </xf>
    <xf numFmtId="0" fontId="22" fillId="0" borderId="1" xfId="0" applyNumberFormat="1" applyFont="1" applyFill="1" applyBorder="1" applyAlignment="1">
      <alignment horizontal="left" vertical="center" wrapText="1"/>
    </xf>
    <xf numFmtId="0" fontId="25" fillId="0" borderId="1" xfId="0" applyNumberFormat="1" applyFont="1" applyFill="1" applyBorder="1" applyAlignment="1">
      <alignment horizontal="left" vertical="center" wrapText="1"/>
    </xf>
    <xf numFmtId="0" fontId="7" fillId="0" borderId="1" xfId="0" applyNumberFormat="1" applyFont="1" applyFill="1" applyBorder="1" applyAlignment="1">
      <alignment horizontal="left" vertical="center" wrapText="1"/>
    </xf>
    <xf numFmtId="0" fontId="26" fillId="0" borderId="1" xfId="0" applyNumberFormat="1" applyFont="1" applyFill="1" applyBorder="1" applyAlignment="1">
      <alignment horizontal="left" vertical="center" wrapText="1"/>
    </xf>
    <xf numFmtId="0" fontId="27" fillId="0" borderId="1" xfId="0" applyFont="1" applyFill="1" applyBorder="1" applyAlignment="1">
      <alignment horizontal="left" vertical="center"/>
    </xf>
    <xf numFmtId="0" fontId="27" fillId="0" borderId="1" xfId="0" applyFont="1" applyFill="1" applyBorder="1" applyAlignment="1">
      <alignment horizontal="left" vertical="center" wrapText="1"/>
    </xf>
    <xf numFmtId="0" fontId="1" fillId="4" borderId="0" xfId="0" applyFont="1" applyFill="1">
      <alignment vertical="center"/>
    </xf>
    <xf numFmtId="0" fontId="1" fillId="0" borderId="0" xfId="0" applyFont="1">
      <alignment vertical="center"/>
    </xf>
    <xf numFmtId="0" fontId="28" fillId="7" borderId="20" xfId="0" applyFont="1" applyFill="1" applyBorder="1" applyAlignment="1">
      <alignment horizontal="center" vertical="center"/>
    </xf>
    <xf numFmtId="0" fontId="28" fillId="7" borderId="21" xfId="0" applyFont="1" applyFill="1" applyBorder="1" applyAlignment="1">
      <alignment horizontal="center" vertical="center"/>
    </xf>
    <xf numFmtId="0" fontId="28" fillId="7" borderId="22" xfId="0" applyFont="1" applyFill="1" applyBorder="1" applyAlignment="1">
      <alignment horizontal="center" vertical="center"/>
    </xf>
    <xf numFmtId="0" fontId="28" fillId="4" borderId="13" xfId="0" applyFont="1" applyFill="1" applyBorder="1" applyAlignment="1">
      <alignment vertical="center"/>
    </xf>
    <xf numFmtId="0" fontId="1" fillId="4" borderId="13" xfId="0" applyFont="1" applyFill="1" applyBorder="1">
      <alignment vertical="center"/>
    </xf>
    <xf numFmtId="0" fontId="28" fillId="7" borderId="23" xfId="0" applyFont="1" applyFill="1" applyBorder="1" applyAlignment="1">
      <alignment horizontal="center" vertical="center"/>
    </xf>
    <xf numFmtId="0" fontId="28" fillId="7" borderId="24" xfId="0" applyFont="1" applyFill="1" applyBorder="1" applyAlignment="1">
      <alignment horizontal="center" vertical="center"/>
    </xf>
    <xf numFmtId="0" fontId="28" fillId="4" borderId="19" xfId="0" applyFont="1" applyFill="1" applyBorder="1" applyAlignment="1">
      <alignment vertical="center"/>
    </xf>
    <xf numFmtId="0" fontId="29" fillId="11" borderId="25" xfId="0" applyFont="1" applyFill="1" applyBorder="1" applyAlignment="1">
      <alignment horizontal="center" vertical="center"/>
    </xf>
    <xf numFmtId="0" fontId="29" fillId="11" borderId="26" xfId="0" applyFont="1" applyFill="1" applyBorder="1" applyAlignment="1">
      <alignment horizontal="center" vertical="center"/>
    </xf>
    <xf numFmtId="0" fontId="29" fillId="11" borderId="27" xfId="0" applyFont="1" applyFill="1" applyBorder="1" applyAlignment="1">
      <alignment horizontal="center" vertical="center"/>
    </xf>
    <xf numFmtId="0" fontId="1" fillId="4" borderId="19" xfId="0" applyFont="1" applyFill="1" applyBorder="1">
      <alignment vertical="center"/>
    </xf>
    <xf numFmtId="0" fontId="23" fillId="12" borderId="28" xfId="0" applyFont="1" applyFill="1" applyBorder="1" applyAlignment="1">
      <alignment horizontal="center" vertical="center"/>
    </xf>
    <xf numFmtId="0" fontId="15" fillId="0" borderId="29" xfId="0" applyFont="1" applyBorder="1" applyAlignment="1">
      <alignment horizontal="center" vertical="center"/>
    </xf>
    <xf numFmtId="0" fontId="14" fillId="0" borderId="30" xfId="0" applyFont="1" applyBorder="1" applyAlignment="1">
      <alignment horizontal="center" vertical="center"/>
    </xf>
    <xf numFmtId="0" fontId="15" fillId="0" borderId="30" xfId="0" applyFont="1" applyBorder="1" applyAlignment="1">
      <alignment horizontal="center" vertical="center"/>
    </xf>
    <xf numFmtId="0" fontId="23" fillId="12" borderId="31" xfId="0" applyFont="1" applyFill="1" applyBorder="1" applyAlignment="1">
      <alignment horizontal="center" vertical="center"/>
    </xf>
    <xf numFmtId="0" fontId="15" fillId="0" borderId="32" xfId="0" applyFont="1" applyBorder="1" applyAlignment="1">
      <alignment horizontal="center" vertical="center"/>
    </xf>
    <xf numFmtId="0" fontId="15" fillId="0" borderId="33" xfId="0" applyFont="1" applyBorder="1" applyAlignment="1">
      <alignment horizontal="center" vertical="center"/>
    </xf>
    <xf numFmtId="0" fontId="1" fillId="4" borderId="0" xfId="0" applyFont="1" applyFill="1" applyBorder="1">
      <alignment vertical="center"/>
    </xf>
    <xf numFmtId="0" fontId="16" fillId="0" borderId="0" xfId="0" applyFont="1" applyAlignment="1">
      <alignment horizontal="center" vertical="center"/>
    </xf>
    <xf numFmtId="0" fontId="1" fillId="0" borderId="0" xfId="0" applyFont="1" applyAlignment="1">
      <alignment horizontal="center" vertical="center"/>
    </xf>
    <xf numFmtId="0" fontId="28" fillId="7" borderId="0" xfId="0" applyFont="1" applyFill="1" applyAlignment="1">
      <alignment horizontal="center" vertical="center"/>
    </xf>
    <xf numFmtId="0" fontId="30" fillId="7" borderId="0" xfId="0" applyFont="1" applyFill="1" applyAlignment="1">
      <alignment horizontal="center" vertical="center"/>
    </xf>
    <xf numFmtId="0" fontId="1" fillId="0" borderId="13" xfId="0" applyFont="1" applyBorder="1" applyAlignment="1">
      <alignment horizontal="center" vertical="center"/>
    </xf>
    <xf numFmtId="0" fontId="31" fillId="11" borderId="34" xfId="0" applyFont="1" applyFill="1" applyBorder="1" applyAlignment="1">
      <alignment horizontal="center" vertical="center"/>
    </xf>
    <xf numFmtId="0" fontId="1" fillId="0" borderId="19" xfId="0" applyFont="1" applyBorder="1" applyAlignment="1">
      <alignment horizontal="center" vertical="center"/>
    </xf>
    <xf numFmtId="0" fontId="2" fillId="12" borderId="34" xfId="0" applyFont="1" applyFill="1" applyBorder="1" applyAlignment="1">
      <alignment horizontal="center" vertical="center"/>
    </xf>
    <xf numFmtId="0" fontId="16" fillId="4" borderId="34" xfId="0" applyFont="1" applyFill="1" applyBorder="1" applyAlignment="1">
      <alignment horizontal="center" vertical="center"/>
    </xf>
    <xf numFmtId="0" fontId="16" fillId="0" borderId="19" xfId="0" applyFont="1" applyBorder="1" applyAlignment="1">
      <alignment horizontal="center" vertical="center"/>
    </xf>
    <xf numFmtId="0" fontId="16" fillId="0" borderId="13" xfId="0" applyFont="1" applyBorder="1" applyAlignment="1">
      <alignment horizontal="center" vertical="center"/>
    </xf>
    <xf numFmtId="0" fontId="16" fillId="4" borderId="34" xfId="0" applyFont="1" applyFill="1" applyBorder="1" applyAlignment="1">
      <alignment horizontal="center" vertical="center" wrapText="1"/>
    </xf>
    <xf numFmtId="0" fontId="2" fillId="12" borderId="35" xfId="0" applyFont="1" applyFill="1" applyBorder="1" applyAlignment="1">
      <alignment horizontal="center" vertical="center"/>
    </xf>
    <xf numFmtId="0" fontId="16" fillId="4" borderId="35" xfId="0" applyFont="1" applyFill="1" applyBorder="1" applyAlignment="1">
      <alignment horizontal="center" vertical="center"/>
    </xf>
    <xf numFmtId="0" fontId="16" fillId="4" borderId="35" xfId="0" applyFont="1" applyFill="1" applyBorder="1" applyAlignment="1">
      <alignment horizontal="center" vertical="center" wrapText="1"/>
    </xf>
    <xf numFmtId="0" fontId="2" fillId="12" borderId="36" xfId="0" applyFont="1" applyFill="1" applyBorder="1" applyAlignment="1">
      <alignment horizontal="center" vertical="center"/>
    </xf>
    <xf numFmtId="0" fontId="16" fillId="4" borderId="37" xfId="0" applyFont="1" applyFill="1" applyBorder="1" applyAlignment="1">
      <alignment horizontal="center" vertical="center"/>
    </xf>
    <xf numFmtId="0" fontId="16" fillId="4" borderId="38" xfId="0" applyFont="1" applyFill="1" applyBorder="1" applyAlignment="1">
      <alignment horizontal="center" vertical="center"/>
    </xf>
    <xf numFmtId="0" fontId="32" fillId="4" borderId="37" xfId="0" applyFont="1" applyFill="1" applyBorder="1" applyAlignment="1">
      <alignment horizontal="center" vertical="center"/>
    </xf>
    <xf numFmtId="0" fontId="2" fillId="12" borderId="39" xfId="0" applyFont="1" applyFill="1" applyBorder="1" applyAlignment="1">
      <alignment horizontal="center" vertical="center"/>
    </xf>
    <xf numFmtId="0" fontId="33" fillId="13" borderId="40" xfId="0" applyFont="1" applyFill="1" applyBorder="1" applyAlignment="1">
      <alignment horizontal="center" vertical="center" wrapText="1"/>
    </xf>
    <xf numFmtId="0" fontId="33" fillId="13" borderId="41" xfId="0" applyFont="1" applyFill="1" applyBorder="1" applyAlignment="1">
      <alignment horizontal="center" vertical="center"/>
    </xf>
    <xf numFmtId="0" fontId="33" fillId="13" borderId="42" xfId="0" applyFont="1" applyFill="1" applyBorder="1" applyAlignment="1">
      <alignment horizontal="center" vertical="center"/>
    </xf>
    <xf numFmtId="0" fontId="34" fillId="4" borderId="43" xfId="0" applyFont="1" applyFill="1" applyBorder="1" applyAlignment="1">
      <alignment horizontal="left" vertical="center" wrapText="1"/>
    </xf>
    <xf numFmtId="0" fontId="33" fillId="4" borderId="43" xfId="0" applyFont="1" applyFill="1" applyBorder="1" applyAlignment="1">
      <alignment horizontal="left" vertical="center" wrapText="1"/>
    </xf>
    <xf numFmtId="0" fontId="33" fillId="4" borderId="34" xfId="0" applyFont="1" applyFill="1" applyBorder="1" applyAlignment="1">
      <alignment horizontal="left" vertical="center" wrapText="1"/>
    </xf>
    <xf numFmtId="0" fontId="1" fillId="0" borderId="12" xfId="0" applyFont="1" applyBorder="1" applyAlignment="1">
      <alignment horizontal="center" vertical="center"/>
    </xf>
    <xf numFmtId="0" fontId="1" fillId="0" borderId="10" xfId="0" applyFont="1" applyBorder="1" applyAlignment="1">
      <alignment horizontal="center" vertical="center"/>
    </xf>
    <xf numFmtId="0" fontId="1" fillId="0" borderId="14" xfId="0" applyFont="1" applyBorder="1" applyAlignment="1">
      <alignment horizontal="center" vertical="center"/>
    </xf>
    <xf numFmtId="0" fontId="28" fillId="7" borderId="44" xfId="0" applyFont="1" applyFill="1" applyBorder="1" applyAlignment="1">
      <alignment horizontal="center" vertical="center" wrapText="1"/>
    </xf>
    <xf numFmtId="0" fontId="31" fillId="11" borderId="45" xfId="0" applyFont="1" applyFill="1" applyBorder="1" applyAlignment="1">
      <alignment horizontal="center" vertical="center" wrapText="1"/>
    </xf>
    <xf numFmtId="0" fontId="31" fillId="11" borderId="46" xfId="0" applyFont="1" applyFill="1" applyBorder="1" applyAlignment="1">
      <alignment horizontal="center" vertical="center" wrapText="1"/>
    </xf>
    <xf numFmtId="0" fontId="31" fillId="11" borderId="46" xfId="0" applyFont="1" applyFill="1" applyBorder="1" applyAlignment="1">
      <alignment horizontal="center" vertical="center"/>
    </xf>
    <xf numFmtId="0" fontId="31" fillId="11" borderId="47" xfId="0" applyFont="1" applyFill="1" applyBorder="1" applyAlignment="1">
      <alignment horizontal="center" vertical="center"/>
    </xf>
    <xf numFmtId="0" fontId="1" fillId="0" borderId="19" xfId="0" applyFont="1" applyBorder="1">
      <alignment vertical="center"/>
    </xf>
    <xf numFmtId="0" fontId="35" fillId="14" borderId="36" xfId="0" applyFont="1" applyFill="1" applyBorder="1" applyAlignment="1">
      <alignment horizontal="center" vertical="center" wrapText="1"/>
    </xf>
    <xf numFmtId="0" fontId="35" fillId="14" borderId="34" xfId="0" applyFont="1" applyFill="1" applyBorder="1" applyAlignment="1">
      <alignment horizontal="center" vertical="center" wrapText="1"/>
    </xf>
    <xf numFmtId="0" fontId="35" fillId="14" borderId="48" xfId="0" applyFont="1" applyFill="1" applyBorder="1" applyAlignment="1">
      <alignment horizontal="center" vertical="center" wrapText="1"/>
    </xf>
    <xf numFmtId="0" fontId="21" fillId="0" borderId="36" xfId="0" applyFont="1" applyFill="1" applyBorder="1" applyAlignment="1">
      <alignment horizontal="center" vertical="center" wrapText="1"/>
    </xf>
    <xf numFmtId="0" fontId="22" fillId="0" borderId="34" xfId="0" applyFont="1" applyFill="1" applyBorder="1" applyAlignment="1">
      <alignment horizontal="center" vertical="center" wrapText="1"/>
    </xf>
    <xf numFmtId="0" fontId="22" fillId="0" borderId="48" xfId="0" applyFont="1" applyFill="1" applyBorder="1" applyAlignment="1">
      <alignment horizontal="center" vertical="center" wrapText="1"/>
    </xf>
    <xf numFmtId="0" fontId="21" fillId="0" borderId="39" xfId="0" applyFont="1" applyFill="1" applyBorder="1" applyAlignment="1">
      <alignment horizontal="center" vertical="center" wrapText="1"/>
    </xf>
    <xf numFmtId="0" fontId="22" fillId="0" borderId="49" xfId="0" applyFont="1" applyFill="1" applyBorder="1" applyAlignment="1">
      <alignment horizontal="center" vertical="center" wrapText="1"/>
    </xf>
    <xf numFmtId="0" fontId="22" fillId="0" borderId="50" xfId="0" applyFont="1" applyFill="1" applyBorder="1" applyAlignment="1">
      <alignment horizontal="center" vertical="center" wrapText="1"/>
    </xf>
    <xf numFmtId="0" fontId="36" fillId="14" borderId="51" xfId="0" applyFont="1" applyFill="1" applyBorder="1" applyAlignment="1">
      <alignment horizontal="center" vertical="center" wrapText="1"/>
    </xf>
    <xf numFmtId="0" fontId="36" fillId="14" borderId="51" xfId="0" applyFont="1" applyFill="1" applyBorder="1" applyAlignment="1">
      <alignment horizontal="left" vertical="center" wrapText="1"/>
    </xf>
    <xf numFmtId="0" fontId="36" fillId="14" borderId="52" xfId="0" applyFont="1" applyFill="1" applyBorder="1" applyAlignment="1">
      <alignment horizontal="center" vertical="center" wrapText="1"/>
    </xf>
    <xf numFmtId="0" fontId="37" fillId="14" borderId="36" xfId="0" applyFont="1" applyFill="1" applyBorder="1" applyAlignment="1">
      <alignment horizontal="center" vertical="center" wrapText="1"/>
    </xf>
    <xf numFmtId="0" fontId="37" fillId="14" borderId="34" xfId="0" applyFont="1" applyFill="1" applyBorder="1" applyAlignment="1">
      <alignment horizontal="center" vertical="center" wrapText="1"/>
    </xf>
    <xf numFmtId="0" fontId="37" fillId="14" borderId="48" xfId="0" applyFont="1" applyFill="1" applyBorder="1" applyAlignment="1">
      <alignment horizontal="center" vertical="center" wrapText="1"/>
    </xf>
    <xf numFmtId="0" fontId="21" fillId="14" borderId="39" xfId="0" applyFont="1" applyFill="1" applyBorder="1" applyAlignment="1">
      <alignment horizontal="center" vertical="center" wrapText="1"/>
    </xf>
    <xf numFmtId="0" fontId="22" fillId="14" borderId="49" xfId="0" applyFont="1" applyFill="1" applyBorder="1" applyAlignment="1">
      <alignment horizontal="center" vertical="center" wrapText="1"/>
    </xf>
    <xf numFmtId="0" fontId="22" fillId="14" borderId="50" xfId="0" applyFont="1" applyFill="1" applyBorder="1" applyAlignment="1">
      <alignment horizontal="center" vertical="center" wrapText="1"/>
    </xf>
    <xf numFmtId="0" fontId="21" fillId="15" borderId="36" xfId="0" applyFont="1" applyFill="1" applyBorder="1" applyAlignment="1">
      <alignment horizontal="center" vertical="center" wrapText="1"/>
    </xf>
    <xf numFmtId="0" fontId="22" fillId="15" borderId="34" xfId="0" applyFont="1" applyFill="1" applyBorder="1" applyAlignment="1">
      <alignment horizontal="center" vertical="center" wrapText="1"/>
    </xf>
    <xf numFmtId="0" fontId="22" fillId="15" borderId="48" xfId="0" applyFont="1" applyFill="1" applyBorder="1" applyAlignment="1">
      <alignment horizontal="center" vertical="center" wrapText="1"/>
    </xf>
    <xf numFmtId="0" fontId="1" fillId="0" borderId="51" xfId="0" applyFont="1" applyBorder="1">
      <alignment vertical="center"/>
    </xf>
    <xf numFmtId="0" fontId="1" fillId="0" borderId="12" xfId="0" applyFont="1" applyBorder="1">
      <alignment vertical="center"/>
    </xf>
    <xf numFmtId="0" fontId="38" fillId="13" borderId="53" xfId="0" applyFont="1" applyFill="1" applyBorder="1" applyAlignment="1">
      <alignment horizontal="center" vertical="center" wrapText="1"/>
    </xf>
    <xf numFmtId="0" fontId="38" fillId="13" borderId="54" xfId="0" applyFont="1" applyFill="1" applyBorder="1" applyAlignment="1">
      <alignment horizontal="center" vertical="center" wrapText="1"/>
    </xf>
    <xf numFmtId="0" fontId="39" fillId="13" borderId="54" xfId="10" applyFont="1" applyFill="1" applyBorder="1" applyAlignment="1">
      <alignment horizontal="center" vertical="center" wrapText="1"/>
    </xf>
    <xf numFmtId="7" fontId="1" fillId="0" borderId="13" xfId="0" applyNumberFormat="1" applyFont="1" applyBorder="1">
      <alignment vertical="center"/>
    </xf>
    <xf numFmtId="0" fontId="40" fillId="0" borderId="13" xfId="0" applyFont="1" applyBorder="1">
      <alignment vertical="center"/>
    </xf>
    <xf numFmtId="0" fontId="0" fillId="4" borderId="0" xfId="43" applyFill="1" applyAlignment="1">
      <alignment horizontal="center"/>
    </xf>
    <xf numFmtId="0" fontId="41" fillId="0" borderId="13" xfId="0" applyFont="1" applyFill="1" applyBorder="1" applyAlignment="1">
      <alignment horizontal="center"/>
    </xf>
    <xf numFmtId="0" fontId="41" fillId="0" borderId="0" xfId="0" applyFont="1" applyFill="1" applyAlignment="1">
      <alignment horizontal="center"/>
    </xf>
    <xf numFmtId="0" fontId="42" fillId="16" borderId="55" xfId="43" applyFont="1" applyFill="1" applyBorder="1" applyAlignment="1">
      <alignment vertical="center" wrapText="1"/>
    </xf>
    <xf numFmtId="0" fontId="42" fillId="16" borderId="56" xfId="43" applyFont="1" applyFill="1" applyBorder="1" applyAlignment="1">
      <alignment vertical="center" wrapText="1"/>
    </xf>
    <xf numFmtId="0" fontId="43" fillId="16" borderId="56" xfId="43" applyFont="1" applyFill="1" applyBorder="1" applyAlignment="1">
      <alignment horizontal="center" vertical="center" wrapText="1"/>
    </xf>
    <xf numFmtId="0" fontId="44" fillId="16" borderId="57" xfId="43" applyFont="1" applyFill="1" applyBorder="1" applyAlignment="1">
      <alignment horizontal="center" vertical="center" wrapText="1"/>
    </xf>
    <xf numFmtId="0" fontId="44" fillId="16" borderId="58" xfId="43" applyFont="1" applyFill="1" applyBorder="1" applyAlignment="1">
      <alignment horizontal="center" vertical="center" wrapText="1"/>
    </xf>
    <xf numFmtId="0" fontId="45" fillId="4" borderId="59" xfId="43" applyFont="1" applyFill="1" applyBorder="1" applyAlignment="1">
      <alignment horizontal="center" vertical="center"/>
    </xf>
    <xf numFmtId="0" fontId="45" fillId="4" borderId="60" xfId="43" applyFont="1" applyFill="1" applyBorder="1" applyAlignment="1">
      <alignment horizontal="center" vertical="center"/>
    </xf>
    <xf numFmtId="0" fontId="46" fillId="4" borderId="60" xfId="43" applyFont="1" applyFill="1" applyBorder="1" applyAlignment="1">
      <alignment horizontal="center" vertical="center"/>
    </xf>
    <xf numFmtId="0" fontId="45" fillId="0" borderId="60" xfId="43" applyFont="1" applyBorder="1" applyAlignment="1">
      <alignment horizontal="center" vertical="center"/>
    </xf>
    <xf numFmtId="0" fontId="47" fillId="4" borderId="60" xfId="43" applyFont="1" applyFill="1" applyBorder="1" applyAlignment="1">
      <alignment horizontal="center" vertical="center"/>
    </xf>
    <xf numFmtId="0" fontId="45" fillId="4" borderId="60" xfId="43" applyFont="1" applyFill="1" applyBorder="1" applyAlignment="1">
      <alignment horizontal="center" vertical="center" wrapText="1"/>
    </xf>
    <xf numFmtId="0" fontId="48" fillId="0" borderId="60" xfId="43" applyFont="1" applyBorder="1" applyAlignment="1">
      <alignment horizontal="center" vertical="center"/>
    </xf>
    <xf numFmtId="0" fontId="45" fillId="4" borderId="61" xfId="43" applyFont="1" applyFill="1" applyBorder="1" applyAlignment="1">
      <alignment horizontal="center" vertical="center"/>
    </xf>
    <xf numFmtId="0" fontId="45" fillId="4" borderId="62" xfId="43" applyFont="1" applyFill="1" applyBorder="1" applyAlignment="1">
      <alignment horizontal="center" vertical="center"/>
    </xf>
    <xf numFmtId="0" fontId="46" fillId="4" borderId="62" xfId="43" applyFont="1" applyFill="1" applyBorder="1" applyAlignment="1">
      <alignment horizontal="center" vertical="center"/>
    </xf>
    <xf numFmtId="0" fontId="48" fillId="0" borderId="62" xfId="43" applyFont="1" applyBorder="1" applyAlignment="1">
      <alignment horizontal="center" vertical="center"/>
    </xf>
    <xf numFmtId="0" fontId="47" fillId="4" borderId="62" xfId="43" applyFont="1" applyFill="1" applyBorder="1" applyAlignment="1">
      <alignment horizontal="center" vertical="center"/>
    </xf>
    <xf numFmtId="0" fontId="45" fillId="4" borderId="62" xfId="43" applyFont="1" applyFill="1" applyBorder="1" applyAlignment="1">
      <alignment horizontal="center" vertical="center" wrapText="1"/>
    </xf>
    <xf numFmtId="0" fontId="41" fillId="0" borderId="44" xfId="0" applyFont="1" applyFill="1" applyBorder="1" applyAlignment="1">
      <alignment horizontal="center"/>
    </xf>
    <xf numFmtId="0" fontId="49" fillId="11" borderId="63" xfId="0" applyFont="1" applyFill="1" applyBorder="1" applyAlignment="1" applyProtection="1">
      <alignment horizontal="center" vertical="center"/>
    </xf>
    <xf numFmtId="0" fontId="49" fillId="11" borderId="16" xfId="0" applyFont="1" applyFill="1" applyBorder="1" applyAlignment="1" applyProtection="1">
      <alignment horizontal="center" vertical="center"/>
    </xf>
    <xf numFmtId="0" fontId="16" fillId="0" borderId="64" xfId="0" applyFont="1" applyFill="1" applyBorder="1" applyAlignment="1" applyProtection="1">
      <alignment horizontal="left" vertical="center" wrapText="1"/>
    </xf>
    <xf numFmtId="0" fontId="16" fillId="0" borderId="65" xfId="0" applyFont="1" applyFill="1" applyBorder="1" applyAlignment="1" applyProtection="1">
      <alignment horizontal="left" vertical="center" wrapText="1"/>
    </xf>
    <xf numFmtId="0" fontId="41" fillId="0" borderId="12" xfId="0" applyFont="1" applyFill="1" applyBorder="1" applyAlignment="1">
      <alignment horizontal="center"/>
    </xf>
    <xf numFmtId="0" fontId="42" fillId="16" borderId="66" xfId="43" applyFont="1" applyFill="1" applyBorder="1" applyAlignment="1">
      <alignment vertical="center" wrapText="1"/>
    </xf>
    <xf numFmtId="0" fontId="44" fillId="16" borderId="67" xfId="43" applyFont="1" applyFill="1" applyBorder="1" applyAlignment="1">
      <alignment horizontal="center" vertical="center" wrapText="1"/>
    </xf>
    <xf numFmtId="0" fontId="45" fillId="4" borderId="68" xfId="43" applyFont="1" applyFill="1" applyBorder="1" applyAlignment="1">
      <alignment horizontal="center" vertical="center"/>
    </xf>
    <xf numFmtId="0" fontId="45" fillId="4" borderId="68" xfId="43" applyFont="1" applyFill="1" applyBorder="1" applyAlignment="1">
      <alignment horizontal="center" vertical="center" wrapText="1"/>
    </xf>
    <xf numFmtId="0" fontId="45" fillId="4" borderId="69" xfId="43" applyFont="1" applyFill="1" applyBorder="1" applyAlignment="1">
      <alignment horizontal="center" vertical="center" wrapText="1"/>
    </xf>
    <xf numFmtId="0" fontId="16" fillId="0" borderId="0" xfId="0" applyFont="1" applyFill="1">
      <alignment vertical="center"/>
    </xf>
    <xf numFmtId="0" fontId="16" fillId="0" borderId="0" xfId="0" applyFont="1" applyFill="1" applyAlignment="1">
      <alignment horizontal="center" vertical="center" wrapText="1"/>
    </xf>
    <xf numFmtId="0" fontId="50" fillId="0" borderId="0" xfId="0" applyFont="1" applyAlignment="1">
      <alignment horizontal="center" vertical="center" wrapText="1"/>
    </xf>
    <xf numFmtId="0" fontId="17" fillId="7" borderId="34" xfId="0" applyFont="1" applyFill="1" applyBorder="1" applyAlignment="1" applyProtection="1">
      <alignment horizontal="center" vertical="center" wrapText="1"/>
    </xf>
    <xf numFmtId="0" fontId="28" fillId="7" borderId="34" xfId="0" applyFont="1" applyFill="1" applyBorder="1" applyAlignment="1" applyProtection="1">
      <alignment horizontal="center" vertical="center" wrapText="1"/>
    </xf>
    <xf numFmtId="0" fontId="2" fillId="11" borderId="70" xfId="0" applyFont="1" applyFill="1" applyBorder="1" applyAlignment="1" applyProtection="1">
      <alignment horizontal="center" vertical="center" wrapText="1"/>
    </xf>
    <xf numFmtId="0" fontId="2" fillId="11" borderId="71" xfId="0" applyFont="1" applyFill="1" applyBorder="1" applyAlignment="1" applyProtection="1">
      <alignment horizontal="center" vertical="center" wrapText="1"/>
    </xf>
    <xf numFmtId="0" fontId="2" fillId="11" borderId="35" xfId="0" applyFont="1" applyFill="1" applyBorder="1" applyAlignment="1" applyProtection="1">
      <alignment horizontal="center" vertical="center" wrapText="1"/>
    </xf>
    <xf numFmtId="0" fontId="2" fillId="12" borderId="45" xfId="0" applyFont="1" applyFill="1" applyBorder="1" applyAlignment="1" applyProtection="1">
      <alignment horizontal="center" vertical="center" wrapText="1"/>
    </xf>
    <xf numFmtId="0" fontId="51" fillId="0" borderId="46" xfId="0" applyFont="1" applyFill="1" applyBorder="1" applyAlignment="1" applyProtection="1">
      <alignment horizontal="center" vertical="center" wrapText="1"/>
    </xf>
    <xf numFmtId="0" fontId="16" fillId="0" borderId="46" xfId="0" applyFont="1" applyFill="1" applyBorder="1" applyAlignment="1" applyProtection="1">
      <alignment horizontal="center" vertical="center" wrapText="1"/>
    </xf>
    <xf numFmtId="0" fontId="2" fillId="12" borderId="39" xfId="0" applyFont="1" applyFill="1" applyBorder="1" applyAlignment="1" applyProtection="1">
      <alignment horizontal="center" vertical="center" wrapText="1"/>
    </xf>
    <xf numFmtId="0" fontId="51" fillId="0" borderId="49" xfId="0" applyFont="1" applyFill="1" applyBorder="1" applyAlignment="1" applyProtection="1">
      <alignment horizontal="center" vertical="center" wrapText="1"/>
    </xf>
    <xf numFmtId="0" fontId="16" fillId="0" borderId="49" xfId="0" applyFont="1" applyFill="1" applyBorder="1" applyAlignment="1" applyProtection="1">
      <alignment horizontal="center" vertical="center" wrapText="1"/>
    </xf>
    <xf numFmtId="0" fontId="52" fillId="0" borderId="0" xfId="0" applyFont="1" applyAlignment="1" applyProtection="1">
      <alignment horizontal="center" vertical="center"/>
    </xf>
    <xf numFmtId="0" fontId="1" fillId="0" borderId="0" xfId="0" applyFont="1" applyAlignment="1" applyProtection="1">
      <alignment horizontal="center" vertical="center" wrapText="1"/>
    </xf>
    <xf numFmtId="0" fontId="1" fillId="0" borderId="0" xfId="0" applyFont="1" applyAlignment="1" applyProtection="1">
      <alignment horizontal="center" vertical="center"/>
    </xf>
    <xf numFmtId="0" fontId="50" fillId="0" borderId="0" xfId="0" applyFont="1" applyAlignment="1" applyProtection="1">
      <alignment horizontal="center" vertical="center" wrapText="1"/>
    </xf>
    <xf numFmtId="0" fontId="53" fillId="11" borderId="72" xfId="0" applyFont="1" applyFill="1" applyBorder="1" applyAlignment="1" applyProtection="1">
      <alignment horizontal="center" vertical="center"/>
    </xf>
    <xf numFmtId="0" fontId="53" fillId="11" borderId="73" xfId="0" applyFont="1" applyFill="1" applyBorder="1" applyAlignment="1" applyProtection="1">
      <alignment horizontal="center" vertical="center"/>
    </xf>
    <xf numFmtId="0" fontId="50" fillId="0" borderId="64" xfId="0" applyFont="1" applyFill="1" applyBorder="1" applyAlignment="1" applyProtection="1">
      <alignment horizontal="center" vertical="center" wrapText="1"/>
    </xf>
    <xf numFmtId="0" fontId="50" fillId="0" borderId="65" xfId="0" applyFont="1" applyFill="1" applyBorder="1" applyAlignment="1" applyProtection="1">
      <alignment horizontal="center" vertical="center" wrapText="1"/>
    </xf>
    <xf numFmtId="0" fontId="54" fillId="11" borderId="74" xfId="0" applyFont="1" applyFill="1" applyBorder="1" applyAlignment="1" applyProtection="1">
      <alignment horizontal="center" vertical="center" wrapText="1"/>
    </xf>
    <xf numFmtId="0" fontId="55" fillId="0" borderId="46" xfId="0" applyFont="1" applyFill="1" applyBorder="1" applyAlignment="1" applyProtection="1">
      <alignment horizontal="center" vertical="center" wrapText="1"/>
    </xf>
    <xf numFmtId="0" fontId="16" fillId="0" borderId="47" xfId="0" applyFont="1" applyFill="1" applyBorder="1" applyAlignment="1" applyProtection="1">
      <alignment horizontal="center" vertical="center" wrapText="1"/>
    </xf>
    <xf numFmtId="0" fontId="55" fillId="0" borderId="49" xfId="0" applyFont="1" applyFill="1" applyBorder="1" applyAlignment="1" applyProtection="1">
      <alignment horizontal="center" vertical="center" wrapText="1"/>
    </xf>
    <xf numFmtId="0" fontId="16" fillId="0" borderId="50" xfId="0" applyFont="1" applyFill="1" applyBorder="1" applyAlignment="1" applyProtection="1">
      <alignment horizontal="center" vertical="center" wrapText="1"/>
    </xf>
    <xf numFmtId="0" fontId="55" fillId="0" borderId="75" xfId="0" applyFont="1" applyFill="1" applyBorder="1" applyAlignment="1" applyProtection="1">
      <alignment horizontal="center" vertical="center" wrapText="1"/>
    </xf>
    <xf numFmtId="0" fontId="55" fillId="0" borderId="76" xfId="0" applyFont="1" applyFill="1" applyBorder="1" applyAlignment="1" applyProtection="1">
      <alignment horizontal="center" vertical="center" wrapText="1"/>
    </xf>
    <xf numFmtId="0" fontId="55" fillId="0" borderId="77" xfId="0" applyFont="1" applyFill="1" applyBorder="1" applyAlignment="1" applyProtection="1">
      <alignment horizontal="center" vertical="center" wrapText="1"/>
    </xf>
    <xf numFmtId="0" fontId="53" fillId="11" borderId="78" xfId="0" applyFont="1" applyFill="1" applyBorder="1" applyAlignment="1" applyProtection="1">
      <alignment horizontal="center" vertical="center"/>
    </xf>
    <xf numFmtId="0" fontId="50" fillId="0" borderId="79" xfId="0" applyFont="1" applyFill="1" applyBorder="1" applyAlignment="1" applyProtection="1">
      <alignment horizontal="center" vertical="center" wrapText="1"/>
    </xf>
    <xf numFmtId="0" fontId="56" fillId="11" borderId="14" xfId="10" applyFont="1" applyFill="1" applyBorder="1" applyAlignment="1">
      <alignment horizontal="center" vertical="center"/>
    </xf>
    <xf numFmtId="0" fontId="56" fillId="11" borderId="80" xfId="10" applyFont="1" applyFill="1" applyBorder="1" applyAlignment="1">
      <alignment horizontal="center" vertical="center"/>
    </xf>
    <xf numFmtId="0" fontId="56" fillId="11" borderId="19" xfId="10" applyFont="1" applyFill="1" applyBorder="1" applyAlignment="1">
      <alignment horizontal="center" vertical="center"/>
    </xf>
    <xf numFmtId="0" fontId="38" fillId="13" borderId="1" xfId="0" applyFont="1" applyFill="1" applyBorder="1" applyAlignment="1">
      <alignment horizontal="center" vertical="center" wrapText="1"/>
    </xf>
    <xf numFmtId="0" fontId="39" fillId="13" borderId="1" xfId="10" applyFont="1" applyFill="1" applyBorder="1" applyAlignment="1">
      <alignment horizontal="center" vertical="center" wrapText="1"/>
    </xf>
    <xf numFmtId="0" fontId="57" fillId="0" borderId="0" xfId="0" applyFont="1" applyFill="1">
      <alignment vertical="center"/>
    </xf>
    <xf numFmtId="0" fontId="1" fillId="0" borderId="81" xfId="0" applyFont="1" applyBorder="1" applyAlignment="1">
      <alignment horizontal="center" vertical="center" wrapText="1"/>
    </xf>
    <xf numFmtId="0" fontId="1" fillId="7" borderId="82" xfId="0" applyFont="1" applyFill="1" applyBorder="1" applyAlignment="1">
      <alignment horizontal="center" vertical="center"/>
    </xf>
    <xf numFmtId="0" fontId="54" fillId="11" borderId="74" xfId="0" applyFont="1" applyFill="1" applyBorder="1" applyAlignment="1">
      <alignment horizontal="center" vertical="center" wrapText="1"/>
    </xf>
    <xf numFmtId="0" fontId="29" fillId="12" borderId="83" xfId="0" applyFont="1" applyFill="1" applyBorder="1" applyAlignment="1">
      <alignment horizontal="center" vertical="center"/>
    </xf>
    <xf numFmtId="0" fontId="35" fillId="4" borderId="84" xfId="0" applyFont="1" applyFill="1" applyBorder="1" applyAlignment="1">
      <alignment horizontal="center" vertical="center"/>
    </xf>
    <xf numFmtId="49" fontId="35" fillId="4" borderId="84" xfId="0" applyNumberFormat="1" applyFont="1" applyFill="1" applyBorder="1" applyAlignment="1">
      <alignment horizontal="center" vertical="center"/>
    </xf>
    <xf numFmtId="0" fontId="29" fillId="12" borderId="85" xfId="0" applyFont="1" applyFill="1" applyBorder="1" applyAlignment="1">
      <alignment horizontal="center" vertical="center"/>
    </xf>
    <xf numFmtId="0" fontId="52" fillId="4" borderId="60" xfId="0" applyFont="1" applyFill="1" applyBorder="1" applyAlignment="1">
      <alignment horizontal="center" vertical="center"/>
    </xf>
    <xf numFmtId="49" fontId="52" fillId="4" borderId="60" xfId="0" applyNumberFormat="1" applyFont="1" applyFill="1" applyBorder="1" applyAlignment="1">
      <alignment horizontal="center" vertical="center"/>
    </xf>
    <xf numFmtId="0" fontId="29" fillId="12" borderId="86" xfId="0" applyFont="1" applyFill="1" applyBorder="1" applyAlignment="1">
      <alignment horizontal="center" vertical="center"/>
    </xf>
    <xf numFmtId="0" fontId="52" fillId="4" borderId="87" xfId="0" applyFont="1" applyFill="1" applyBorder="1" applyAlignment="1">
      <alignment horizontal="center" vertical="center"/>
    </xf>
    <xf numFmtId="49" fontId="52" fillId="4" borderId="87" xfId="0" applyNumberFormat="1" applyFont="1" applyFill="1" applyBorder="1" applyAlignment="1">
      <alignment horizontal="center" vertical="center"/>
    </xf>
    <xf numFmtId="0" fontId="53" fillId="11" borderId="72" xfId="0" applyFont="1" applyFill="1" applyBorder="1" applyAlignment="1">
      <alignment horizontal="center" vertical="center"/>
    </xf>
    <xf numFmtId="0" fontId="53" fillId="11" borderId="73" xfId="0" applyFont="1" applyFill="1" applyBorder="1" applyAlignment="1">
      <alignment horizontal="center" vertical="center"/>
    </xf>
    <xf numFmtId="0" fontId="16" fillId="0" borderId="64" xfId="0" applyFont="1" applyFill="1" applyBorder="1" applyAlignment="1">
      <alignment horizontal="center" vertical="center" wrapText="1"/>
    </xf>
    <xf numFmtId="0" fontId="16" fillId="0" borderId="65" xfId="0" applyFont="1" applyFill="1" applyBorder="1" applyAlignment="1">
      <alignment horizontal="center" vertical="center" wrapText="1"/>
    </xf>
    <xf numFmtId="0" fontId="58" fillId="11" borderId="14" xfId="10" applyFont="1" applyFill="1" applyBorder="1" applyAlignment="1">
      <alignment horizontal="center" vertical="center"/>
    </xf>
    <xf numFmtId="0" fontId="58" fillId="11" borderId="80" xfId="10" applyFont="1" applyFill="1" applyBorder="1" applyAlignment="1">
      <alignment horizontal="center" vertical="center"/>
    </xf>
    <xf numFmtId="0" fontId="52" fillId="4" borderId="88" xfId="0" applyFont="1" applyFill="1" applyBorder="1" applyAlignment="1">
      <alignment horizontal="center" vertical="center"/>
    </xf>
    <xf numFmtId="0" fontId="52" fillId="4" borderId="84" xfId="0" applyFont="1" applyFill="1" applyBorder="1" applyAlignment="1">
      <alignment horizontal="center" vertical="center"/>
    </xf>
    <xf numFmtId="0" fontId="52" fillId="4" borderId="89" xfId="0" applyFont="1" applyFill="1" applyBorder="1" applyAlignment="1">
      <alignment horizontal="center" vertical="center"/>
    </xf>
    <xf numFmtId="0" fontId="59" fillId="0" borderId="13" xfId="0" applyFont="1" applyBorder="1">
      <alignment vertical="center"/>
    </xf>
    <xf numFmtId="0" fontId="52" fillId="4" borderId="90" xfId="0" applyFont="1" applyFill="1" applyBorder="1" applyAlignment="1">
      <alignment horizontal="center" vertical="center"/>
    </xf>
    <xf numFmtId="0" fontId="52" fillId="4" borderId="74" xfId="0" applyFont="1" applyFill="1" applyBorder="1" applyAlignment="1">
      <alignment horizontal="center" vertical="center"/>
    </xf>
    <xf numFmtId="0" fontId="52" fillId="4" borderId="91" xfId="0" applyFont="1" applyFill="1" applyBorder="1" applyAlignment="1">
      <alignment horizontal="center" vertical="center"/>
    </xf>
    <xf numFmtId="0" fontId="52" fillId="4" borderId="92" xfId="0" applyFont="1" applyFill="1" applyBorder="1" applyAlignment="1">
      <alignment horizontal="center" vertical="center"/>
    </xf>
    <xf numFmtId="0" fontId="52" fillId="4" borderId="93" xfId="0" applyFont="1" applyFill="1" applyBorder="1" applyAlignment="1">
      <alignment horizontal="center" vertical="center"/>
    </xf>
    <xf numFmtId="0" fontId="52" fillId="4" borderId="94" xfId="0" applyFont="1" applyFill="1" applyBorder="1" applyAlignment="1">
      <alignment horizontal="center" vertical="center"/>
    </xf>
    <xf numFmtId="0" fontId="52" fillId="4" borderId="60" xfId="0" applyFont="1" applyFill="1" applyBorder="1" applyAlignment="1">
      <alignment horizontal="center" vertical="center" wrapText="1"/>
    </xf>
    <xf numFmtId="0" fontId="52" fillId="4" borderId="87" xfId="0" applyFont="1" applyFill="1" applyBorder="1" applyAlignment="1">
      <alignment horizontal="center" vertical="center" wrapText="1"/>
    </xf>
    <xf numFmtId="0" fontId="53" fillId="11" borderId="78" xfId="0" applyFont="1" applyFill="1" applyBorder="1" applyAlignment="1">
      <alignment horizontal="center" vertical="center"/>
    </xf>
    <xf numFmtId="0" fontId="16" fillId="0" borderId="79" xfId="0" applyFont="1" applyFill="1" applyBorder="1" applyAlignment="1">
      <alignment horizontal="center" vertical="center" wrapText="1"/>
    </xf>
    <xf numFmtId="0" fontId="58" fillId="11" borderId="19" xfId="10" applyFont="1" applyFill="1" applyBorder="1" applyAlignment="1">
      <alignment horizontal="center" vertical="center"/>
    </xf>
    <xf numFmtId="0" fontId="60" fillId="13" borderId="54" xfId="10" applyFont="1" applyFill="1" applyBorder="1" applyAlignment="1">
      <alignment horizontal="center" vertical="center" wrapText="1"/>
    </xf>
    <xf numFmtId="0" fontId="60" fillId="13" borderId="95" xfId="10" applyFont="1" applyFill="1" applyBorder="1" applyAlignment="1">
      <alignment horizontal="center" vertical="center" wrapText="1"/>
    </xf>
    <xf numFmtId="0" fontId="52" fillId="0" borderId="13" xfId="0" applyFont="1" applyFill="1" applyBorder="1" applyAlignment="1">
      <alignment horizontal="center" vertical="center"/>
    </xf>
    <xf numFmtId="0" fontId="52" fillId="17" borderId="13" xfId="0" applyFont="1" applyFill="1" applyBorder="1" applyAlignment="1">
      <alignment horizontal="center" vertical="center"/>
    </xf>
    <xf numFmtId="0" fontId="17" fillId="7" borderId="96" xfId="0" applyFont="1" applyFill="1" applyBorder="1" applyAlignment="1" applyProtection="1">
      <alignment horizontal="center" vertical="center" wrapText="1"/>
    </xf>
    <xf numFmtId="0" fontId="29" fillId="6" borderId="96" xfId="0" applyFont="1" applyFill="1" applyBorder="1" applyAlignment="1" applyProtection="1">
      <alignment horizontal="center" vertical="center" wrapText="1"/>
    </xf>
    <xf numFmtId="0" fontId="29" fillId="18" borderId="96" xfId="0" applyFont="1" applyFill="1" applyBorder="1" applyAlignment="1" applyProtection="1">
      <alignment horizontal="center" vertical="center" wrapText="1"/>
    </xf>
    <xf numFmtId="0" fontId="61" fillId="0" borderId="96" xfId="0" applyFont="1" applyFill="1" applyBorder="1" applyAlignment="1" applyProtection="1">
      <alignment horizontal="center" vertical="center" wrapText="1"/>
    </xf>
    <xf numFmtId="0" fontId="62" fillId="0" borderId="96" xfId="0" applyFont="1" applyFill="1" applyBorder="1" applyAlignment="1" applyProtection="1">
      <alignment horizontal="center" vertical="center" wrapText="1"/>
    </xf>
    <xf numFmtId="0" fontId="63" fillId="0" borderId="96" xfId="0" applyFont="1" applyFill="1" applyBorder="1" applyAlignment="1" applyProtection="1">
      <alignment horizontal="center" vertical="center" wrapText="1"/>
    </xf>
    <xf numFmtId="0" fontId="63" fillId="17" borderId="96" xfId="0" applyFont="1" applyFill="1" applyBorder="1" applyAlignment="1" applyProtection="1">
      <alignment horizontal="center" vertical="center" wrapText="1"/>
    </xf>
    <xf numFmtId="0" fontId="61" fillId="17" borderId="96" xfId="0" applyFont="1" applyFill="1" applyBorder="1" applyAlignment="1" applyProtection="1">
      <alignment horizontal="center" vertical="center" wrapText="1"/>
    </xf>
    <xf numFmtId="0" fontId="52" fillId="17" borderId="96" xfId="0" applyFont="1" applyFill="1" applyBorder="1" applyAlignment="1">
      <alignment horizontal="center" vertical="center"/>
    </xf>
    <xf numFmtId="0" fontId="61" fillId="0" borderId="96" xfId="0" applyFont="1" applyFill="1" applyBorder="1" applyAlignment="1" applyProtection="1">
      <alignment horizontal="left" vertical="center" wrapText="1"/>
    </xf>
    <xf numFmtId="0" fontId="62" fillId="0" borderId="96" xfId="0" applyFont="1" applyFill="1" applyBorder="1" applyAlignment="1" applyProtection="1">
      <alignment horizontal="left" vertical="center" wrapText="1"/>
    </xf>
    <xf numFmtId="0" fontId="63" fillId="17" borderId="96" xfId="0" applyFont="1" applyFill="1" applyBorder="1" applyAlignment="1" applyProtection="1">
      <alignment horizontal="left" vertical="center" wrapText="1"/>
    </xf>
    <xf numFmtId="0" fontId="61" fillId="0" borderId="96" xfId="0" applyFont="1" applyFill="1" applyBorder="1" applyAlignment="1">
      <alignment horizontal="left" vertical="center" wrapText="1"/>
    </xf>
    <xf numFmtId="0" fontId="63" fillId="17" borderId="96" xfId="0" applyFont="1" applyFill="1" applyBorder="1" applyAlignment="1">
      <alignment horizontal="left" vertical="center" wrapText="1"/>
    </xf>
    <xf numFmtId="0" fontId="61" fillId="14" borderId="96" xfId="0" applyFont="1" applyFill="1" applyBorder="1" applyAlignment="1">
      <alignment horizontal="left" vertical="center" wrapText="1"/>
    </xf>
    <xf numFmtId="0" fontId="31" fillId="6" borderId="96" xfId="0" applyFont="1" applyFill="1" applyBorder="1" applyAlignment="1">
      <alignment horizontal="left" vertical="center" wrapText="1"/>
    </xf>
    <xf numFmtId="0" fontId="31" fillId="18" borderId="96" xfId="0" applyFont="1" applyFill="1" applyBorder="1" applyAlignment="1">
      <alignment horizontal="left" vertical="center" wrapText="1"/>
    </xf>
    <xf numFmtId="0" fontId="22" fillId="0" borderId="13" xfId="0" applyFont="1" applyFill="1" applyBorder="1" applyAlignment="1">
      <alignment vertical="center"/>
    </xf>
    <xf numFmtId="0" fontId="52" fillId="0" borderId="13" xfId="0" applyFont="1" applyFill="1" applyBorder="1" applyAlignment="1">
      <alignment vertical="center"/>
    </xf>
    <xf numFmtId="0" fontId="64" fillId="6" borderId="1" xfId="0" applyFont="1" applyFill="1" applyBorder="1" applyAlignment="1" applyProtection="1">
      <alignment horizontal="center" vertical="center" wrapText="1"/>
    </xf>
    <xf numFmtId="0" fontId="2" fillId="6" borderId="1" xfId="0" applyFont="1" applyFill="1" applyBorder="1" applyAlignment="1" applyProtection="1">
      <alignment horizontal="center" vertical="center" wrapText="1"/>
    </xf>
    <xf numFmtId="0" fontId="2" fillId="18" borderId="1" xfId="0" applyFont="1" applyFill="1" applyBorder="1" applyAlignment="1" applyProtection="1">
      <alignment horizontal="center" vertical="center" wrapText="1"/>
    </xf>
    <xf numFmtId="0" fontId="65" fillId="6" borderId="5" xfId="0" applyFont="1" applyFill="1" applyBorder="1" applyAlignment="1" applyProtection="1">
      <alignment horizontal="center" vertical="center" wrapText="1"/>
    </xf>
    <xf numFmtId="0" fontId="65" fillId="6" borderId="97" xfId="0" applyFont="1" applyFill="1" applyBorder="1" applyAlignment="1" applyProtection="1">
      <alignment horizontal="center" vertical="center" wrapText="1"/>
    </xf>
    <xf numFmtId="0" fontId="65" fillId="6" borderId="6" xfId="0" applyFont="1" applyFill="1" applyBorder="1" applyAlignment="1" applyProtection="1">
      <alignment horizontal="center" vertical="center" wrapText="1"/>
    </xf>
    <xf numFmtId="0" fontId="65" fillId="6" borderId="1" xfId="0" applyFont="1" applyFill="1" applyBorder="1" applyAlignment="1" applyProtection="1">
      <alignment horizontal="center" vertical="center" wrapText="1"/>
    </xf>
    <xf numFmtId="0" fontId="65" fillId="18" borderId="1" xfId="0" applyFont="1" applyFill="1" applyBorder="1" applyAlignment="1" applyProtection="1">
      <alignment horizontal="center" vertical="center" wrapText="1"/>
    </xf>
    <xf numFmtId="0" fontId="66" fillId="0" borderId="1" xfId="0" applyFont="1" applyFill="1" applyBorder="1" applyAlignment="1" applyProtection="1">
      <alignment horizontal="center" vertical="center" wrapText="1"/>
    </xf>
    <xf numFmtId="0" fontId="66" fillId="0" borderId="18" xfId="0" applyFont="1" applyFill="1" applyBorder="1" applyAlignment="1" applyProtection="1">
      <alignment horizontal="center" vertical="center" wrapText="1"/>
    </xf>
    <xf numFmtId="0" fontId="66" fillId="0" borderId="66" xfId="0" applyFont="1" applyFill="1" applyBorder="1" applyAlignment="1" applyProtection="1">
      <alignment horizontal="center" vertical="center" wrapText="1"/>
    </xf>
    <xf numFmtId="0" fontId="66" fillId="0" borderId="17" xfId="0" applyFont="1" applyFill="1" applyBorder="1" applyAlignment="1" applyProtection="1">
      <alignment horizontal="center" vertical="center" wrapText="1"/>
    </xf>
    <xf numFmtId="0" fontId="67" fillId="0" borderId="1" xfId="0" applyFont="1" applyFill="1" applyBorder="1" applyAlignment="1" applyProtection="1">
      <alignment horizontal="center" vertical="center" wrapText="1"/>
    </xf>
    <xf numFmtId="0" fontId="67" fillId="0" borderId="1" xfId="0" applyFont="1" applyFill="1" applyBorder="1" applyAlignment="1" applyProtection="1">
      <alignment horizontal="center" vertical="center"/>
    </xf>
    <xf numFmtId="0" fontId="67" fillId="0" borderId="0" xfId="0" applyFont="1" applyFill="1" applyAlignment="1">
      <alignment horizontal="center" vertical="center" wrapText="1"/>
    </xf>
    <xf numFmtId="0" fontId="66" fillId="0" borderId="6" xfId="0" applyFont="1" applyFill="1" applyBorder="1" applyAlignment="1" applyProtection="1">
      <alignment horizontal="center" vertical="center" wrapText="1"/>
    </xf>
    <xf numFmtId="0" fontId="66" fillId="14" borderId="5" xfId="0" applyFont="1" applyFill="1" applyBorder="1" applyAlignment="1" applyProtection="1">
      <alignment horizontal="center" vertical="center" wrapText="1"/>
    </xf>
    <xf numFmtId="0" fontId="66" fillId="14" borderId="97" xfId="0" applyFont="1" applyFill="1" applyBorder="1" applyAlignment="1" applyProtection="1">
      <alignment horizontal="center" vertical="center" wrapText="1"/>
    </xf>
    <xf numFmtId="0" fontId="66" fillId="14" borderId="6" xfId="0" applyFont="1" applyFill="1" applyBorder="1" applyAlignment="1" applyProtection="1">
      <alignment horizontal="center" vertical="center" wrapText="1"/>
    </xf>
    <xf numFmtId="0" fontId="68" fillId="6" borderId="1" xfId="0" applyFont="1" applyFill="1" applyBorder="1" applyAlignment="1" applyProtection="1">
      <alignment horizontal="center" vertical="center" wrapText="1"/>
    </xf>
    <xf numFmtId="0" fontId="68" fillId="18" borderId="1" xfId="0" applyFont="1" applyFill="1" applyBorder="1" applyAlignment="1" applyProtection="1">
      <alignment horizontal="center" vertical="center" wrapText="1"/>
    </xf>
    <xf numFmtId="0" fontId="68" fillId="6" borderId="5" xfId="0" applyFont="1" applyFill="1" applyBorder="1" applyAlignment="1" applyProtection="1">
      <alignment horizontal="center" vertical="center" wrapText="1"/>
    </xf>
    <xf numFmtId="0" fontId="68" fillId="6" borderId="97" xfId="0" applyFont="1" applyFill="1" applyBorder="1" applyAlignment="1" applyProtection="1">
      <alignment horizontal="center" vertical="center" wrapText="1"/>
    </xf>
    <xf numFmtId="0" fontId="31" fillId="6" borderId="1" xfId="0" applyFont="1" applyFill="1" applyBorder="1" applyAlignment="1" applyProtection="1">
      <alignment horizontal="center" vertical="center" wrapText="1"/>
    </xf>
    <xf numFmtId="0" fontId="31" fillId="18" borderId="1" xfId="0" applyFont="1" applyFill="1" applyBorder="1" applyAlignment="1" applyProtection="1">
      <alignment horizontal="center" vertical="center" wrapText="1"/>
    </xf>
    <xf numFmtId="0" fontId="22" fillId="0" borderId="13" xfId="0" applyFont="1" applyFill="1" applyBorder="1" applyAlignment="1">
      <alignment horizontal="center" vertical="center"/>
    </xf>
    <xf numFmtId="0" fontId="69" fillId="13" borderId="98" xfId="0" applyFont="1" applyFill="1" applyBorder="1" applyAlignment="1">
      <alignment horizontal="center" vertical="center" wrapText="1"/>
    </xf>
    <xf numFmtId="0" fontId="69" fillId="13" borderId="99" xfId="0" applyFont="1" applyFill="1" applyBorder="1" applyAlignment="1">
      <alignment horizontal="center" vertical="center" wrapText="1"/>
    </xf>
    <xf numFmtId="0" fontId="70" fillId="13" borderId="99" xfId="10" applyFont="1" applyFill="1" applyBorder="1" applyAlignment="1">
      <alignment horizontal="center" vertical="center" wrapText="1"/>
    </xf>
    <xf numFmtId="0" fontId="21" fillId="0" borderId="1" xfId="0" applyFont="1" applyFill="1" applyBorder="1" applyAlignment="1" applyProtection="1">
      <alignment horizontal="center" vertical="center" wrapText="1"/>
    </xf>
    <xf numFmtId="0" fontId="71" fillId="0" borderId="13" xfId="0" applyFont="1" applyFill="1" applyBorder="1" applyAlignment="1">
      <alignment vertical="center"/>
    </xf>
    <xf numFmtId="0" fontId="68" fillId="6" borderId="6" xfId="0" applyFont="1" applyFill="1" applyBorder="1" applyAlignment="1" applyProtection="1">
      <alignment horizontal="center" vertical="center" wrapText="1"/>
    </xf>
    <xf numFmtId="0" fontId="72" fillId="6" borderId="96" xfId="0" applyFont="1" applyFill="1" applyBorder="1" applyAlignment="1" applyProtection="1">
      <alignment horizontal="center" vertical="center" wrapText="1"/>
    </xf>
    <xf numFmtId="0" fontId="73" fillId="6" borderId="96" xfId="0" applyFont="1" applyFill="1" applyBorder="1" applyAlignment="1" applyProtection="1">
      <alignment horizontal="center" vertical="center"/>
    </xf>
    <xf numFmtId="0" fontId="27" fillId="17" borderId="96" xfId="0" applyFont="1" applyFill="1" applyBorder="1" applyAlignment="1" applyProtection="1">
      <alignment horizontal="center" vertical="center" wrapText="1"/>
    </xf>
    <xf numFmtId="0" fontId="73" fillId="6" borderId="100" xfId="0" applyFont="1" applyFill="1" applyBorder="1" applyAlignment="1" applyProtection="1">
      <alignment horizontal="center" vertical="center"/>
    </xf>
    <xf numFmtId="0" fontId="23" fillId="6" borderId="96" xfId="0" applyFont="1" applyFill="1" applyBorder="1" applyAlignment="1" applyProtection="1">
      <alignment horizontal="center" vertical="center" wrapText="1"/>
    </xf>
    <xf numFmtId="0" fontId="23" fillId="18" borderId="96" xfId="0" applyFont="1" applyFill="1" applyBorder="1" applyAlignment="1" applyProtection="1">
      <alignment horizontal="center" vertical="center" wrapText="1"/>
    </xf>
    <xf numFmtId="0" fontId="73" fillId="6" borderId="101" xfId="0" applyFont="1" applyFill="1" applyBorder="1" applyAlignment="1" applyProtection="1">
      <alignment horizontal="center" vertical="center"/>
    </xf>
    <xf numFmtId="0" fontId="18" fillId="0" borderId="96" xfId="0" applyFont="1" applyFill="1" applyBorder="1" applyAlignment="1" applyProtection="1">
      <alignment horizontal="center" vertical="center" wrapText="1"/>
    </xf>
    <xf numFmtId="0" fontId="74" fillId="0" borderId="96" xfId="0" applyFont="1" applyFill="1" applyBorder="1" applyAlignment="1" applyProtection="1">
      <alignment horizontal="center" vertical="center"/>
    </xf>
    <xf numFmtId="0" fontId="18" fillId="0" borderId="23" xfId="0" applyFont="1" applyFill="1" applyBorder="1" applyAlignment="1" applyProtection="1">
      <alignment horizontal="center" vertical="center" wrapText="1"/>
    </xf>
    <xf numFmtId="0" fontId="18" fillId="0" borderId="102" xfId="0" applyFont="1" applyFill="1" applyBorder="1" applyAlignment="1" applyProtection="1">
      <alignment horizontal="center" vertical="center" wrapText="1"/>
    </xf>
    <xf numFmtId="0" fontId="73" fillId="6" borderId="103" xfId="0" applyFont="1" applyFill="1" applyBorder="1" applyAlignment="1" applyProtection="1">
      <alignment horizontal="center" vertical="center"/>
    </xf>
    <xf numFmtId="0" fontId="18" fillId="0" borderId="104" xfId="0" applyFont="1" applyFill="1" applyBorder="1" applyAlignment="1" applyProtection="1">
      <alignment horizontal="center" vertical="center" wrapText="1"/>
    </xf>
    <xf numFmtId="0" fontId="12" fillId="6" borderId="96" xfId="0" applyFont="1" applyFill="1" applyBorder="1" applyAlignment="1" applyProtection="1">
      <alignment horizontal="center" vertical="center" wrapText="1"/>
    </xf>
    <xf numFmtId="0" fontId="12" fillId="18" borderId="96" xfId="0" applyFont="1" applyFill="1" applyBorder="1" applyAlignment="1" applyProtection="1">
      <alignment horizontal="center" vertical="center" wrapText="1"/>
    </xf>
    <xf numFmtId="0" fontId="73" fillId="18" borderId="96" xfId="0" applyFont="1" applyFill="1" applyBorder="1" applyAlignment="1" applyProtection="1">
      <alignment horizontal="center" vertical="center"/>
    </xf>
    <xf numFmtId="0" fontId="21" fillId="0" borderId="96" xfId="0" applyFont="1" applyFill="1" applyBorder="1" applyAlignment="1" applyProtection="1">
      <alignment horizontal="center" vertical="center" wrapText="1"/>
    </xf>
    <xf numFmtId="0" fontId="21" fillId="14" borderId="96" xfId="0" applyFont="1" applyFill="1" applyBorder="1" applyAlignment="1" applyProtection="1">
      <alignment horizontal="center" vertical="center" wrapText="1"/>
    </xf>
    <xf numFmtId="2" fontId="36" fillId="0" borderId="96" xfId="0" applyNumberFormat="1" applyFont="1" applyFill="1" applyBorder="1" applyAlignment="1" applyProtection="1">
      <alignment horizontal="center" vertical="center" wrapText="1"/>
    </xf>
    <xf numFmtId="176" fontId="36" fillId="0" borderId="96" xfId="0" applyNumberFormat="1" applyFont="1" applyFill="1" applyBorder="1" applyAlignment="1" applyProtection="1">
      <alignment horizontal="center" vertical="center" wrapText="1"/>
    </xf>
    <xf numFmtId="0" fontId="36" fillId="0" borderId="96" xfId="0" applyFont="1" applyFill="1" applyBorder="1" applyAlignment="1" applyProtection="1">
      <alignment horizontal="center" vertical="center" wrapText="1"/>
    </xf>
    <xf numFmtId="0" fontId="75" fillId="0" borderId="96" xfId="0" applyFont="1" applyFill="1" applyBorder="1" applyAlignment="1" applyProtection="1">
      <alignment horizontal="left" vertical="center" wrapText="1"/>
    </xf>
    <xf numFmtId="0" fontId="12" fillId="6" borderId="96" xfId="0" applyFont="1" applyFill="1" applyBorder="1" applyAlignment="1" applyProtection="1">
      <alignment horizontal="center" vertical="center"/>
    </xf>
    <xf numFmtId="0" fontId="12" fillId="18" borderId="96" xfId="0" applyFont="1" applyFill="1" applyBorder="1" applyAlignment="1" applyProtection="1">
      <alignment horizontal="center" vertical="center"/>
    </xf>
    <xf numFmtId="0" fontId="23" fillId="6" borderId="96" xfId="0" applyFont="1" applyFill="1" applyBorder="1" applyAlignment="1" applyProtection="1">
      <alignment horizontal="center" vertical="center"/>
    </xf>
    <xf numFmtId="0" fontId="23" fillId="18" borderId="96" xfId="0" applyFont="1" applyFill="1" applyBorder="1" applyAlignment="1" applyProtection="1">
      <alignment horizontal="center" vertical="center"/>
    </xf>
    <xf numFmtId="0" fontId="21" fillId="0" borderId="105" xfId="0" applyFont="1" applyFill="1" applyBorder="1" applyAlignment="1" applyProtection="1">
      <alignment horizontal="center" vertical="center"/>
    </xf>
    <xf numFmtId="0" fontId="21" fillId="0" borderId="106" xfId="0" applyFont="1" applyFill="1" applyBorder="1" applyAlignment="1" applyProtection="1">
      <alignment horizontal="center" vertical="center"/>
    </xf>
    <xf numFmtId="0" fontId="21" fillId="0" borderId="107" xfId="0" applyFont="1" applyFill="1" applyBorder="1" applyAlignment="1" applyProtection="1">
      <alignment horizontal="center" vertical="center"/>
    </xf>
    <xf numFmtId="0" fontId="21" fillId="0" borderId="108" xfId="0" applyFont="1" applyFill="1" applyBorder="1" applyAlignment="1" applyProtection="1">
      <alignment horizontal="center" vertical="center"/>
    </xf>
    <xf numFmtId="0" fontId="21" fillId="0" borderId="109" xfId="0" applyFont="1" applyFill="1" applyBorder="1" applyAlignment="1" applyProtection="1">
      <alignment horizontal="center" vertical="center"/>
    </xf>
    <xf numFmtId="9" fontId="21" fillId="0" borderId="107" xfId="0" applyNumberFormat="1" applyFont="1" applyFill="1" applyBorder="1" applyAlignment="1" applyProtection="1">
      <alignment horizontal="center" vertical="center"/>
    </xf>
    <xf numFmtId="9" fontId="21" fillId="0" borderId="108" xfId="0" applyNumberFormat="1" applyFont="1" applyFill="1" applyBorder="1" applyAlignment="1" applyProtection="1">
      <alignment horizontal="center" vertical="center"/>
    </xf>
    <xf numFmtId="9" fontId="21" fillId="0" borderId="109" xfId="0" applyNumberFormat="1" applyFont="1" applyFill="1" applyBorder="1" applyAlignment="1" applyProtection="1">
      <alignment horizontal="center" vertical="center"/>
    </xf>
    <xf numFmtId="0" fontId="21" fillId="19" borderId="96" xfId="0" applyFont="1" applyFill="1" applyBorder="1" applyAlignment="1" applyProtection="1">
      <alignment horizontal="center" vertical="center" wrapText="1"/>
    </xf>
    <xf numFmtId="0" fontId="23" fillId="6" borderId="107" xfId="0" applyFont="1" applyFill="1" applyBorder="1" applyAlignment="1" applyProtection="1">
      <alignment horizontal="center" vertical="center"/>
    </xf>
    <xf numFmtId="0" fontId="23" fillId="6" borderId="108" xfId="0" applyFont="1" applyFill="1" applyBorder="1" applyAlignment="1" applyProtection="1">
      <alignment horizontal="center" vertical="center"/>
    </xf>
    <xf numFmtId="0" fontId="23" fillId="6" borderId="109" xfId="0" applyFont="1" applyFill="1" applyBorder="1" applyAlignment="1" applyProtection="1">
      <alignment horizontal="center" vertical="center"/>
    </xf>
    <xf numFmtId="0" fontId="76" fillId="0" borderId="100" xfId="0" applyFont="1" applyFill="1" applyBorder="1" applyAlignment="1" applyProtection="1">
      <alignment horizontal="center" vertical="center" wrapText="1"/>
    </xf>
    <xf numFmtId="0" fontId="76" fillId="0" borderId="96" xfId="0" applyFont="1" applyFill="1" applyBorder="1" applyAlignment="1" applyProtection="1">
      <alignment horizontal="center" vertical="center" wrapText="1"/>
    </xf>
    <xf numFmtId="0" fontId="5" fillId="0" borderId="107" xfId="0" applyFont="1" applyFill="1" applyBorder="1" applyAlignment="1" applyProtection="1">
      <alignment horizontal="center" vertical="center"/>
    </xf>
    <xf numFmtId="0" fontId="5" fillId="0" borderId="108" xfId="0" applyFont="1" applyFill="1" applyBorder="1" applyAlignment="1" applyProtection="1">
      <alignment horizontal="center" vertical="center"/>
    </xf>
    <xf numFmtId="0" fontId="5" fillId="0" borderId="109" xfId="0" applyFont="1" applyFill="1" applyBorder="1" applyAlignment="1" applyProtection="1">
      <alignment horizontal="center" vertical="center"/>
    </xf>
    <xf numFmtId="0" fontId="5" fillId="0" borderId="96" xfId="0" applyFont="1" applyFill="1" applyBorder="1" applyAlignment="1" applyProtection="1">
      <alignment horizontal="center" vertical="center"/>
    </xf>
    <xf numFmtId="0" fontId="76" fillId="0" borderId="101" xfId="0" applyFont="1" applyFill="1" applyBorder="1" applyAlignment="1" applyProtection="1">
      <alignment horizontal="center" vertical="center" wrapText="1"/>
    </xf>
    <xf numFmtId="0" fontId="76" fillId="0" borderId="103" xfId="0" applyFont="1" applyFill="1" applyBorder="1" applyAlignment="1" applyProtection="1">
      <alignment horizontal="center" vertical="center" wrapText="1"/>
    </xf>
    <xf numFmtId="0" fontId="5" fillId="0" borderId="96" xfId="0" applyFont="1" applyFill="1" applyBorder="1" applyAlignment="1" applyProtection="1">
      <alignment horizontal="center" vertical="center" wrapText="1"/>
    </xf>
    <xf numFmtId="0" fontId="31" fillId="6" borderId="107" xfId="0" applyFont="1" applyFill="1" applyBorder="1" applyAlignment="1" applyProtection="1">
      <alignment horizontal="center" vertical="center" wrapText="1"/>
    </xf>
    <xf numFmtId="0" fontId="31" fillId="6" borderId="108" xfId="0" applyFont="1" applyFill="1" applyBorder="1" applyAlignment="1" applyProtection="1">
      <alignment horizontal="center" vertical="center" wrapText="1"/>
    </xf>
    <xf numFmtId="0" fontId="38" fillId="13" borderId="98" xfId="0" applyFont="1" applyFill="1" applyBorder="1" applyAlignment="1">
      <alignment horizontal="center" vertical="center" wrapText="1"/>
    </xf>
    <xf numFmtId="0" fontId="38" fillId="13" borderId="99" xfId="0" applyFont="1" applyFill="1" applyBorder="1" applyAlignment="1">
      <alignment horizontal="center" vertical="center" wrapText="1"/>
    </xf>
    <xf numFmtId="0" fontId="18" fillId="0" borderId="24" xfId="0" applyFont="1" applyFill="1" applyBorder="1" applyAlignment="1" applyProtection="1">
      <alignment horizontal="center" vertical="center" wrapText="1"/>
    </xf>
    <xf numFmtId="0" fontId="18" fillId="0" borderId="110" xfId="0" applyFont="1" applyFill="1" applyBorder="1" applyAlignment="1" applyProtection="1">
      <alignment horizontal="center" vertical="center" wrapText="1"/>
    </xf>
    <xf numFmtId="0" fontId="18" fillId="0" borderId="0" xfId="0" applyFont="1" applyFill="1" applyAlignment="1" applyProtection="1">
      <alignment horizontal="center" vertical="center" wrapText="1"/>
    </xf>
    <xf numFmtId="0" fontId="18" fillId="0" borderId="111" xfId="0" applyFont="1" applyFill="1" applyBorder="1" applyAlignment="1" applyProtection="1">
      <alignment horizontal="center" vertical="center" wrapText="1"/>
    </xf>
    <xf numFmtId="0" fontId="18" fillId="0" borderId="112" xfId="0" applyFont="1" applyFill="1" applyBorder="1" applyAlignment="1" applyProtection="1">
      <alignment horizontal="center" vertical="center" wrapText="1"/>
    </xf>
    <xf numFmtId="0" fontId="18" fillId="0" borderId="113" xfId="0" applyFont="1" applyFill="1" applyBorder="1" applyAlignment="1" applyProtection="1">
      <alignment horizontal="center" vertical="center" wrapText="1"/>
    </xf>
    <xf numFmtId="0" fontId="37" fillId="0" borderId="114" xfId="0" applyFont="1" applyFill="1" applyBorder="1" applyAlignment="1" applyProtection="1">
      <alignment horizontal="center" vertical="center" wrapText="1"/>
    </xf>
    <xf numFmtId="0" fontId="21" fillId="0" borderId="109" xfId="0" applyFont="1" applyFill="1" applyBorder="1" applyAlignment="1" applyProtection="1">
      <alignment horizontal="center" vertical="center" wrapText="1"/>
    </xf>
    <xf numFmtId="0" fontId="75" fillId="0" borderId="96" xfId="0" applyFont="1" applyFill="1" applyBorder="1" applyAlignment="1" applyProtection="1">
      <alignment horizontal="center" vertical="center" wrapText="1"/>
    </xf>
    <xf numFmtId="0" fontId="31" fillId="6" borderId="109" xfId="0" applyFont="1" applyFill="1" applyBorder="1" applyAlignment="1" applyProtection="1">
      <alignment horizontal="center" vertical="center" wrapText="1"/>
    </xf>
    <xf numFmtId="0" fontId="39" fillId="13" borderId="99" xfId="10" applyFont="1" applyFill="1" applyBorder="1" applyAlignment="1">
      <alignment horizontal="center" vertical="center" wrapText="1"/>
    </xf>
    <xf numFmtId="0" fontId="77" fillId="0" borderId="13" xfId="0" applyFont="1" applyFill="1" applyBorder="1" applyAlignment="1">
      <alignment vertical="center"/>
    </xf>
    <xf numFmtId="0" fontId="72" fillId="4" borderId="114" xfId="0" applyFont="1" applyFill="1" applyBorder="1" applyAlignment="1" applyProtection="1">
      <alignment horizontal="center" vertical="center" wrapText="1"/>
    </xf>
    <xf numFmtId="0" fontId="78" fillId="6" borderId="114" xfId="0" applyFont="1" applyFill="1" applyBorder="1" applyAlignment="1" applyProtection="1">
      <alignment horizontal="center" vertical="center" wrapText="1"/>
    </xf>
    <xf numFmtId="0" fontId="52" fillId="17" borderId="114" xfId="0" applyFont="1" applyFill="1" applyBorder="1" applyAlignment="1">
      <alignment vertical="center"/>
    </xf>
    <xf numFmtId="0" fontId="73" fillId="6" borderId="115" xfId="0" applyFont="1" applyFill="1" applyBorder="1" applyAlignment="1" applyProtection="1">
      <alignment horizontal="center" vertical="center"/>
    </xf>
    <xf numFmtId="0" fontId="79" fillId="6" borderId="115" xfId="0" applyFont="1" applyFill="1" applyBorder="1" applyAlignment="1" applyProtection="1">
      <alignment horizontal="center" vertical="center" wrapText="1"/>
    </xf>
    <xf numFmtId="0" fontId="79" fillId="18" borderId="115" xfId="0" applyFont="1" applyFill="1" applyBorder="1" applyAlignment="1" applyProtection="1">
      <alignment horizontal="center" vertical="center" wrapText="1"/>
    </xf>
    <xf numFmtId="0" fontId="73" fillId="18" borderId="115" xfId="0" applyFont="1" applyFill="1" applyBorder="1" applyAlignment="1" applyProtection="1">
      <alignment horizontal="center" vertical="center"/>
    </xf>
    <xf numFmtId="0" fontId="23" fillId="6" borderId="115" xfId="0" applyFont="1" applyFill="1" applyBorder="1" applyAlignment="1" applyProtection="1">
      <alignment horizontal="center" vertical="center" wrapText="1"/>
    </xf>
    <xf numFmtId="0" fontId="23" fillId="18" borderId="115" xfId="0" applyFont="1" applyFill="1" applyBorder="1" applyAlignment="1" applyProtection="1">
      <alignment horizontal="center" vertical="center" wrapText="1"/>
    </xf>
    <xf numFmtId="0" fontId="21" fillId="0" borderId="115" xfId="0" applyFont="1" applyFill="1" applyBorder="1" applyAlignment="1" applyProtection="1">
      <alignment horizontal="center" vertical="center" wrapText="1"/>
    </xf>
    <xf numFmtId="0" fontId="21" fillId="0" borderId="115" xfId="0" applyFont="1" applyFill="1" applyBorder="1" applyAlignment="1" applyProtection="1">
      <alignment horizontal="center" vertical="center"/>
    </xf>
    <xf numFmtId="0" fontId="4" fillId="0" borderId="115" xfId="0" applyFont="1" applyFill="1" applyBorder="1" applyAlignment="1" applyProtection="1">
      <alignment horizontal="center" vertical="center"/>
    </xf>
    <xf numFmtId="0" fontId="73" fillId="6" borderId="115" xfId="0" applyFont="1" applyFill="1" applyBorder="1" applyAlignment="1" applyProtection="1">
      <alignment horizontal="center" vertical="center" wrapText="1"/>
    </xf>
    <xf numFmtId="0" fontId="73" fillId="18" borderId="115" xfId="0" applyFont="1" applyFill="1" applyBorder="1" applyAlignment="1" applyProtection="1">
      <alignment horizontal="center" vertical="center" wrapText="1"/>
    </xf>
    <xf numFmtId="0" fontId="37" fillId="0" borderId="115" xfId="0" applyFont="1" applyFill="1" applyBorder="1" applyAlignment="1" applyProtection="1">
      <alignment horizontal="center" vertical="center" wrapText="1"/>
    </xf>
    <xf numFmtId="0" fontId="73" fillId="6" borderId="114" xfId="0" applyFont="1" applyFill="1" applyBorder="1" applyAlignment="1" applyProtection="1">
      <alignment horizontal="center" vertical="center" wrapText="1"/>
    </xf>
    <xf numFmtId="0" fontId="73" fillId="18" borderId="114" xfId="0" applyFont="1" applyFill="1" applyBorder="1" applyAlignment="1" applyProtection="1">
      <alignment horizontal="center" vertical="center" wrapText="1"/>
    </xf>
    <xf numFmtId="0" fontId="73" fillId="6" borderId="105" xfId="0" applyFont="1" applyFill="1" applyBorder="1" applyAlignment="1" applyProtection="1">
      <alignment horizontal="center" vertical="center" wrapText="1"/>
    </xf>
    <xf numFmtId="0" fontId="73" fillId="18" borderId="116" xfId="0" applyFont="1" applyFill="1" applyBorder="1" applyAlignment="1" applyProtection="1">
      <alignment horizontal="center" vertical="center" wrapText="1"/>
    </xf>
    <xf numFmtId="0" fontId="37" fillId="0" borderId="117" xfId="0" applyFont="1" applyFill="1" applyBorder="1" applyAlignment="1" applyProtection="1">
      <alignment horizontal="center" vertical="center" wrapText="1"/>
    </xf>
    <xf numFmtId="0" fontId="37" fillId="0" borderId="118" xfId="0" applyFont="1" applyFill="1" applyBorder="1" applyAlignment="1" applyProtection="1">
      <alignment horizontal="center" vertical="center" wrapText="1"/>
    </xf>
    <xf numFmtId="0" fontId="37" fillId="0" borderId="119" xfId="0" applyFont="1" applyFill="1" applyBorder="1" applyAlignment="1" applyProtection="1">
      <alignment horizontal="center" vertical="center" wrapText="1"/>
    </xf>
    <xf numFmtId="0" fontId="37" fillId="0" borderId="0" xfId="0" applyFont="1" applyFill="1" applyAlignment="1" applyProtection="1">
      <alignment horizontal="center" vertical="center" wrapText="1"/>
    </xf>
    <xf numFmtId="0" fontId="37" fillId="0" borderId="120" xfId="0" applyFont="1" applyFill="1" applyBorder="1" applyAlignment="1" applyProtection="1">
      <alignment horizontal="center" vertical="center" wrapText="1"/>
    </xf>
    <xf numFmtId="0" fontId="37" fillId="0" borderId="121" xfId="0" applyFont="1" applyFill="1" applyBorder="1" applyAlignment="1" applyProtection="1">
      <alignment horizontal="center" vertical="center" wrapText="1"/>
    </xf>
    <xf numFmtId="0" fontId="80" fillId="4" borderId="117" xfId="0" applyFont="1" applyFill="1" applyBorder="1" applyAlignment="1" applyProtection="1">
      <alignment horizontal="center" vertical="center" wrapText="1"/>
    </xf>
    <xf numFmtId="0" fontId="73" fillId="4" borderId="118" xfId="0" applyFont="1" applyFill="1" applyBorder="1" applyAlignment="1" applyProtection="1">
      <alignment horizontal="center" vertical="center" wrapText="1"/>
    </xf>
    <xf numFmtId="0" fontId="73" fillId="4" borderId="119" xfId="0" applyFont="1" applyFill="1" applyBorder="1" applyAlignment="1" applyProtection="1">
      <alignment horizontal="center" vertical="center" wrapText="1"/>
    </xf>
    <xf numFmtId="0" fontId="73" fillId="4" borderId="0" xfId="0" applyFont="1" applyFill="1" applyAlignment="1" applyProtection="1">
      <alignment horizontal="center" vertical="center" wrapText="1"/>
    </xf>
    <xf numFmtId="0" fontId="73" fillId="4" borderId="120" xfId="0" applyFont="1" applyFill="1" applyBorder="1" applyAlignment="1" applyProtection="1">
      <alignment horizontal="center" vertical="center" wrapText="1"/>
    </xf>
    <xf numFmtId="0" fontId="73" fillId="4" borderId="121" xfId="0" applyFont="1" applyFill="1" applyBorder="1" applyAlignment="1" applyProtection="1">
      <alignment horizontal="center" vertical="center" wrapText="1"/>
    </xf>
    <xf numFmtId="0" fontId="73" fillId="6" borderId="114" xfId="0" applyFont="1" applyFill="1" applyBorder="1" applyAlignment="1" applyProtection="1">
      <alignment horizontal="center" vertical="center"/>
    </xf>
    <xf numFmtId="0" fontId="80" fillId="0" borderId="114" xfId="0" applyFont="1" applyFill="1" applyBorder="1" applyAlignment="1" applyProtection="1">
      <alignment horizontal="center" vertical="center" wrapText="1"/>
    </xf>
    <xf numFmtId="0" fontId="81" fillId="0" borderId="114" xfId="0" applyFont="1" applyFill="1" applyBorder="1" applyAlignment="1" applyProtection="1">
      <alignment horizontal="center" vertical="center" wrapText="1"/>
    </xf>
    <xf numFmtId="0" fontId="73" fillId="18" borderId="114" xfId="0" applyFont="1" applyFill="1" applyBorder="1" applyAlignment="1" applyProtection="1">
      <alignment horizontal="center" vertical="center"/>
    </xf>
    <xf numFmtId="0" fontId="37" fillId="0" borderId="114" xfId="0" applyFont="1" applyFill="1" applyBorder="1" applyAlignment="1" applyProtection="1">
      <alignment horizontal="center" vertical="center"/>
    </xf>
    <xf numFmtId="0" fontId="37" fillId="20" borderId="114" xfId="0" applyFont="1" applyFill="1" applyBorder="1" applyAlignment="1" applyProtection="1">
      <alignment horizontal="center" vertical="center"/>
    </xf>
    <xf numFmtId="0" fontId="37" fillId="14" borderId="114" xfId="0" applyFont="1" applyFill="1" applyBorder="1" applyAlignment="1" applyProtection="1">
      <alignment horizontal="center" vertical="center"/>
    </xf>
    <xf numFmtId="0" fontId="37" fillId="0" borderId="105" xfId="0" applyFont="1" applyFill="1" applyBorder="1" applyAlignment="1" applyProtection="1">
      <alignment horizontal="center" vertical="center" wrapText="1"/>
    </xf>
    <xf numFmtId="0" fontId="37" fillId="0" borderId="116" xfId="0" applyFont="1" applyFill="1" applyBorder="1" applyAlignment="1" applyProtection="1">
      <alignment horizontal="center" vertical="center" wrapText="1"/>
    </xf>
    <xf numFmtId="0" fontId="37" fillId="0" borderId="118" xfId="0" applyFont="1" applyFill="1" applyBorder="1" applyAlignment="1" applyProtection="1">
      <alignment horizontal="center" vertical="center"/>
    </xf>
    <xf numFmtId="0" fontId="37" fillId="0" borderId="119" xfId="0" applyFont="1" applyFill="1" applyBorder="1" applyAlignment="1" applyProtection="1">
      <alignment horizontal="center" vertical="center"/>
    </xf>
    <xf numFmtId="0" fontId="37" fillId="0" borderId="0" xfId="0" applyFont="1" applyFill="1" applyAlignment="1">
      <alignment horizontal="center" vertical="center"/>
    </xf>
    <xf numFmtId="0" fontId="37" fillId="0" borderId="120" xfId="0" applyFont="1" applyFill="1" applyBorder="1" applyAlignment="1" applyProtection="1">
      <alignment horizontal="center" vertical="center"/>
    </xf>
    <xf numFmtId="0" fontId="37" fillId="0" borderId="121" xfId="0" applyFont="1" applyFill="1" applyBorder="1" applyAlignment="1" applyProtection="1">
      <alignment horizontal="center" vertical="center"/>
    </xf>
    <xf numFmtId="0" fontId="73" fillId="6" borderId="122" xfId="0" applyFont="1" applyFill="1" applyBorder="1" applyAlignment="1" applyProtection="1">
      <alignment horizontal="center" vertical="center" wrapText="1"/>
    </xf>
    <xf numFmtId="0" fontId="37" fillId="0" borderId="122" xfId="0" applyFont="1" applyFill="1" applyBorder="1" applyAlignment="1" applyProtection="1">
      <alignment horizontal="center" vertical="center" wrapText="1"/>
    </xf>
    <xf numFmtId="0" fontId="73" fillId="6" borderId="123" xfId="0" applyFont="1" applyFill="1" applyBorder="1" applyAlignment="1" applyProtection="1">
      <alignment horizontal="center" vertical="center" wrapText="1"/>
    </xf>
    <xf numFmtId="0" fontId="37" fillId="0" borderId="123" xfId="0" applyFont="1" applyFill="1" applyBorder="1" applyAlignment="1" applyProtection="1">
      <alignment horizontal="center" vertical="center" wrapText="1"/>
    </xf>
    <xf numFmtId="0" fontId="37" fillId="0" borderId="117" xfId="0" applyFont="1" applyFill="1" applyBorder="1" applyAlignment="1" applyProtection="1">
      <alignment horizontal="left" vertical="center" wrapText="1"/>
    </xf>
    <xf numFmtId="0" fontId="37" fillId="0" borderId="118" xfId="0" applyFont="1" applyFill="1" applyBorder="1" applyAlignment="1" applyProtection="1">
      <alignment horizontal="left" vertical="center" wrapText="1"/>
    </xf>
    <xf numFmtId="0" fontId="37" fillId="0" borderId="120" xfId="0" applyFont="1" applyFill="1" applyBorder="1" applyAlignment="1" applyProtection="1">
      <alignment horizontal="left" vertical="center" wrapText="1"/>
    </xf>
    <xf numFmtId="0" fontId="37" fillId="0" borderId="121" xfId="0" applyFont="1" applyFill="1" applyBorder="1" applyAlignment="1" applyProtection="1">
      <alignment horizontal="left" vertical="center" wrapText="1"/>
    </xf>
    <xf numFmtId="0" fontId="80" fillId="0" borderId="114" xfId="0" applyFont="1" applyFill="1" applyBorder="1" applyAlignment="1" applyProtection="1">
      <alignment horizontal="left" vertical="center" wrapText="1"/>
    </xf>
    <xf numFmtId="0" fontId="81" fillId="0" borderId="114" xfId="0" applyFont="1" applyFill="1" applyBorder="1" applyAlignment="1" applyProtection="1">
      <alignment horizontal="left" vertical="center" wrapText="1"/>
    </xf>
    <xf numFmtId="0" fontId="37" fillId="0" borderId="124" xfId="0" applyFont="1" applyFill="1" applyBorder="1" applyAlignment="1" applyProtection="1">
      <alignment horizontal="center" vertical="center" wrapText="1"/>
    </xf>
    <xf numFmtId="0" fontId="37" fillId="0" borderId="125" xfId="0" applyFont="1" applyFill="1" applyBorder="1" applyAlignment="1" applyProtection="1">
      <alignment horizontal="center" vertical="center"/>
    </xf>
    <xf numFmtId="0" fontId="37" fillId="0" borderId="126" xfId="0" applyFont="1" applyFill="1" applyBorder="1" applyAlignment="1" applyProtection="1">
      <alignment horizontal="center" vertical="center"/>
    </xf>
    <xf numFmtId="0" fontId="73" fillId="6" borderId="126" xfId="0" applyFont="1" applyFill="1" applyBorder="1" applyAlignment="1" applyProtection="1">
      <alignment horizontal="center" vertical="center"/>
    </xf>
    <xf numFmtId="0" fontId="73" fillId="6" borderId="127" xfId="0" applyFont="1" applyFill="1" applyBorder="1" applyAlignment="1" applyProtection="1">
      <alignment horizontal="center" vertical="center"/>
    </xf>
    <xf numFmtId="0" fontId="37" fillId="0" borderId="128" xfId="0" applyFont="1" applyFill="1" applyBorder="1" applyAlignment="1" applyProtection="1">
      <alignment horizontal="center" vertical="center"/>
    </xf>
    <xf numFmtId="0" fontId="37" fillId="0" borderId="1" xfId="0" applyFont="1" applyFill="1" applyBorder="1" applyAlignment="1" applyProtection="1">
      <alignment horizontal="center" vertical="center"/>
    </xf>
    <xf numFmtId="0" fontId="37" fillId="0" borderId="129" xfId="0" applyFont="1" applyFill="1" applyBorder="1" applyAlignment="1" applyProtection="1">
      <alignment horizontal="center" vertical="center"/>
    </xf>
    <xf numFmtId="0" fontId="80" fillId="0" borderId="126" xfId="0" applyFont="1" applyFill="1" applyBorder="1" applyAlignment="1" applyProtection="1">
      <alignment horizontal="center" vertical="center" wrapText="1"/>
    </xf>
    <xf numFmtId="0" fontId="80" fillId="0" borderId="1" xfId="0" applyFont="1" applyFill="1" applyBorder="1" applyAlignment="1" applyProtection="1">
      <alignment horizontal="center" vertical="center" wrapText="1"/>
    </xf>
    <xf numFmtId="0" fontId="82" fillId="13" borderId="98" xfId="0" applyFont="1" applyFill="1" applyBorder="1" applyAlignment="1">
      <alignment horizontal="center" vertical="center" wrapText="1"/>
    </xf>
    <xf numFmtId="0" fontId="82" fillId="13" borderId="99" xfId="0" applyFont="1" applyFill="1" applyBorder="1" applyAlignment="1">
      <alignment horizontal="center" vertical="center" wrapText="1"/>
    </xf>
    <xf numFmtId="0" fontId="83" fillId="13" borderId="99" xfId="10" applyFont="1" applyFill="1" applyBorder="1" applyAlignment="1">
      <alignment horizontal="center" vertical="center" wrapText="1"/>
    </xf>
    <xf numFmtId="0" fontId="73" fillId="18" borderId="106" xfId="0" applyFont="1" applyFill="1" applyBorder="1" applyAlignment="1" applyProtection="1">
      <alignment horizontal="center" vertical="center" wrapText="1"/>
    </xf>
    <xf numFmtId="0" fontId="37" fillId="0" borderId="130" xfId="0" applyFont="1" applyFill="1" applyBorder="1" applyAlignment="1" applyProtection="1">
      <alignment horizontal="center" vertical="center" wrapText="1"/>
    </xf>
    <xf numFmtId="0" fontId="37" fillId="0" borderId="131" xfId="0" applyFont="1" applyFill="1" applyBorder="1" applyAlignment="1" applyProtection="1">
      <alignment horizontal="center" vertical="center" wrapText="1"/>
    </xf>
    <xf numFmtId="0" fontId="37" fillId="0" borderId="132" xfId="0" applyFont="1" applyFill="1" applyBorder="1" applyAlignment="1" applyProtection="1">
      <alignment horizontal="center" vertical="center" wrapText="1"/>
    </xf>
    <xf numFmtId="0" fontId="73" fillId="4" borderId="130" xfId="0" applyFont="1" applyFill="1" applyBorder="1" applyAlignment="1" applyProtection="1">
      <alignment horizontal="center" vertical="center" wrapText="1"/>
    </xf>
    <xf numFmtId="0" fontId="73" fillId="4" borderId="131" xfId="0" applyFont="1" applyFill="1" applyBorder="1" applyAlignment="1" applyProtection="1">
      <alignment horizontal="center" vertical="center" wrapText="1"/>
    </xf>
    <xf numFmtId="0" fontId="73" fillId="4" borderId="132" xfId="0" applyFont="1" applyFill="1" applyBorder="1" applyAlignment="1" applyProtection="1">
      <alignment horizontal="center" vertical="center" wrapText="1"/>
    </xf>
    <xf numFmtId="0" fontId="37" fillId="0" borderId="106" xfId="0" applyFont="1" applyFill="1" applyBorder="1" applyAlignment="1" applyProtection="1">
      <alignment horizontal="center" vertical="center" wrapText="1"/>
    </xf>
    <xf numFmtId="0" fontId="37" fillId="0" borderId="130" xfId="0" applyFont="1" applyFill="1" applyBorder="1" applyAlignment="1" applyProtection="1">
      <alignment horizontal="center" vertical="center"/>
    </xf>
    <xf numFmtId="0" fontId="37" fillId="0" borderId="131" xfId="0" applyFont="1" applyFill="1" applyBorder="1" applyAlignment="1" applyProtection="1">
      <alignment horizontal="center" vertical="center"/>
    </xf>
    <xf numFmtId="0" fontId="37" fillId="0" borderId="132" xfId="0" applyFont="1" applyFill="1" applyBorder="1" applyAlignment="1" applyProtection="1">
      <alignment horizontal="center" vertical="center"/>
    </xf>
    <xf numFmtId="0" fontId="37" fillId="0" borderId="130" xfId="0" applyFont="1" applyFill="1" applyBorder="1" applyAlignment="1" applyProtection="1">
      <alignment horizontal="left" vertical="center" wrapText="1"/>
    </xf>
    <xf numFmtId="0" fontId="37" fillId="0" borderId="132" xfId="0" applyFont="1" applyFill="1" applyBorder="1" applyAlignment="1" applyProtection="1">
      <alignment horizontal="left" vertical="center" wrapText="1"/>
    </xf>
    <xf numFmtId="0" fontId="73" fillId="6" borderId="117" xfId="0" applyFont="1" applyFill="1" applyBorder="1" applyAlignment="1" applyProtection="1">
      <alignment horizontal="center" vertical="center"/>
    </xf>
    <xf numFmtId="0" fontId="12" fillId="6" borderId="116" xfId="0" applyFont="1" applyFill="1" applyBorder="1" applyAlignment="1" applyProtection="1">
      <alignment horizontal="center" vertical="center"/>
    </xf>
    <xf numFmtId="0" fontId="73" fillId="6" borderId="119" xfId="0" applyFont="1" applyFill="1" applyBorder="1" applyAlignment="1" applyProtection="1">
      <alignment horizontal="center" vertical="center"/>
    </xf>
    <xf numFmtId="0" fontId="21" fillId="0" borderId="116" xfId="0" applyFont="1" applyFill="1" applyBorder="1" applyAlignment="1" applyProtection="1">
      <alignment horizontal="center" vertical="center"/>
    </xf>
    <xf numFmtId="0" fontId="84" fillId="0" borderId="116" xfId="0" applyFont="1" applyFill="1" applyBorder="1" applyAlignment="1" applyProtection="1">
      <alignment horizontal="center" vertical="center"/>
    </xf>
    <xf numFmtId="0" fontId="84" fillId="0" borderId="106" xfId="0" applyFont="1" applyFill="1" applyBorder="1" applyAlignment="1" applyProtection="1">
      <alignment horizontal="center" vertical="center"/>
    </xf>
    <xf numFmtId="0" fontId="84" fillId="0" borderId="105" xfId="0" applyFont="1" applyFill="1" applyBorder="1" applyAlignment="1" applyProtection="1">
      <alignment horizontal="center" vertical="center"/>
    </xf>
    <xf numFmtId="0" fontId="21" fillId="0" borderId="118" xfId="0" applyFont="1" applyFill="1" applyBorder="1" applyAlignment="1" applyProtection="1">
      <alignment horizontal="center" vertical="center"/>
    </xf>
    <xf numFmtId="0" fontId="21" fillId="0" borderId="118" xfId="0" applyFont="1" applyFill="1" applyBorder="1" applyAlignment="1" applyProtection="1">
      <alignment horizontal="center" vertical="center" wrapText="1"/>
    </xf>
    <xf numFmtId="9" fontId="84" fillId="0" borderId="105" xfId="0" applyNumberFormat="1" applyFont="1" applyFill="1" applyBorder="1" applyAlignment="1" applyProtection="1">
      <alignment horizontal="center" vertical="center"/>
    </xf>
    <xf numFmtId="0" fontId="21" fillId="0" borderId="0" xfId="0" applyFont="1" applyFill="1" applyAlignment="1" applyProtection="1">
      <alignment horizontal="center" vertical="center"/>
    </xf>
    <xf numFmtId="0" fontId="21" fillId="0" borderId="0" xfId="0" applyFont="1" applyFill="1" applyAlignment="1" applyProtection="1">
      <alignment horizontal="center" vertical="center" wrapText="1"/>
    </xf>
    <xf numFmtId="9" fontId="84" fillId="0" borderId="117" xfId="0" applyNumberFormat="1" applyFont="1" applyFill="1" applyBorder="1" applyAlignment="1" applyProtection="1">
      <alignment horizontal="center" vertical="center"/>
    </xf>
    <xf numFmtId="0" fontId="84" fillId="0" borderId="118" xfId="0" applyFont="1" applyFill="1" applyBorder="1" applyAlignment="1" applyProtection="1">
      <alignment horizontal="center" vertical="center"/>
    </xf>
    <xf numFmtId="0" fontId="31" fillId="6" borderId="119" xfId="0" applyFont="1" applyFill="1" applyBorder="1" applyAlignment="1" applyProtection="1">
      <alignment horizontal="center" vertical="center" wrapText="1"/>
    </xf>
    <xf numFmtId="0" fontId="31" fillId="6" borderId="0" xfId="0" applyFont="1" applyFill="1" applyAlignment="1" applyProtection="1">
      <alignment horizontal="center" vertical="center" wrapText="1"/>
    </xf>
    <xf numFmtId="0" fontId="22" fillId="0" borderId="12" xfId="0" applyFont="1" applyFill="1" applyBorder="1" applyAlignment="1">
      <alignment vertical="center"/>
    </xf>
    <xf numFmtId="0" fontId="12" fillId="6" borderId="106" xfId="0" applyFont="1" applyFill="1" applyBorder="1" applyAlignment="1" applyProtection="1">
      <alignment horizontal="center" vertical="center"/>
    </xf>
    <xf numFmtId="0" fontId="21" fillId="0" borderId="130" xfId="0" applyFont="1" applyFill="1" applyBorder="1" applyAlignment="1" applyProtection="1">
      <alignment horizontal="center" vertical="center" wrapText="1"/>
    </xf>
    <xf numFmtId="0" fontId="21" fillId="0" borderId="131" xfId="0" applyFont="1" applyFill="1" applyBorder="1" applyAlignment="1" applyProtection="1">
      <alignment horizontal="center" vertical="center" wrapText="1"/>
    </xf>
    <xf numFmtId="0" fontId="31" fillId="6" borderId="131" xfId="0" applyFont="1" applyFill="1" applyBorder="1" applyAlignment="1" applyProtection="1">
      <alignment horizontal="center" vertical="center" wrapText="1"/>
    </xf>
    <xf numFmtId="0" fontId="16" fillId="0" borderId="13" xfId="0" applyFont="1" applyFill="1" applyBorder="1" applyAlignment="1">
      <alignment horizontal="center" vertical="center"/>
    </xf>
    <xf numFmtId="0" fontId="85" fillId="6" borderId="1" xfId="0" applyFont="1" applyFill="1" applyBorder="1" applyAlignment="1">
      <alignment horizontal="center" vertical="center"/>
    </xf>
    <xf numFmtId="0" fontId="86" fillId="0" borderId="2" xfId="0" applyFont="1" applyFill="1" applyBorder="1" applyAlignment="1">
      <alignment horizontal="center" vertical="center" wrapText="1"/>
    </xf>
    <xf numFmtId="0" fontId="78" fillId="0" borderId="2" xfId="0" applyFont="1" applyFill="1" applyBorder="1" applyAlignment="1">
      <alignment horizontal="center" vertical="center" wrapText="1"/>
    </xf>
    <xf numFmtId="0" fontId="87" fillId="21" borderId="133" xfId="0" applyFont="1" applyFill="1" applyBorder="1" applyAlignment="1">
      <alignment horizontal="center" vertical="center" wrapText="1"/>
    </xf>
    <xf numFmtId="0" fontId="87" fillId="21" borderId="134" xfId="0" applyFont="1" applyFill="1" applyBorder="1" applyAlignment="1">
      <alignment horizontal="center" vertical="center" wrapText="1"/>
    </xf>
    <xf numFmtId="0" fontId="87" fillId="21" borderId="135" xfId="0" applyFont="1" applyFill="1" applyBorder="1" applyAlignment="1">
      <alignment horizontal="center" vertical="center" wrapText="1"/>
    </xf>
    <xf numFmtId="0" fontId="87" fillId="21" borderId="136" xfId="0" applyFont="1" applyFill="1" applyBorder="1" applyAlignment="1">
      <alignment horizontal="center" vertical="center" wrapText="1"/>
    </xf>
    <xf numFmtId="0" fontId="79" fillId="21" borderId="137" xfId="0" applyFont="1" applyFill="1" applyBorder="1" applyAlignment="1">
      <alignment horizontal="center" vertical="center" wrapText="1"/>
    </xf>
    <xf numFmtId="0" fontId="79" fillId="21" borderId="6" xfId="0" applyFont="1" applyFill="1" applyBorder="1" applyAlignment="1">
      <alignment horizontal="center" vertical="center" wrapText="1"/>
    </xf>
    <xf numFmtId="0" fontId="79" fillId="21" borderId="1" xfId="0" applyFont="1" applyFill="1" applyBorder="1" applyAlignment="1">
      <alignment horizontal="center" vertical="center" wrapText="1"/>
    </xf>
    <xf numFmtId="0" fontId="79" fillId="21" borderId="138" xfId="0" applyFont="1" applyFill="1" applyBorder="1" applyAlignment="1">
      <alignment horizontal="center" vertical="center" wrapText="1"/>
    </xf>
    <xf numFmtId="0" fontId="19" fillId="0" borderId="139" xfId="0" applyFont="1" applyBorder="1" applyAlignment="1">
      <alignment horizontal="center" vertical="center" wrapText="1"/>
    </xf>
    <xf numFmtId="0" fontId="19" fillId="0" borderId="66"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138" xfId="0" applyFont="1" applyBorder="1" applyAlignment="1">
      <alignment horizontal="center" vertical="center" wrapText="1"/>
    </xf>
    <xf numFmtId="0" fontId="19" fillId="0" borderId="140" xfId="0" applyFont="1" applyBorder="1" applyAlignment="1">
      <alignment horizontal="center" vertical="center" wrapText="1"/>
    </xf>
    <xf numFmtId="0" fontId="19" fillId="0" borderId="141" xfId="0" applyFont="1" applyBorder="1" applyAlignment="1">
      <alignment horizontal="center" vertical="center" wrapText="1"/>
    </xf>
    <xf numFmtId="0" fontId="19" fillId="0" borderId="142" xfId="0" applyFont="1" applyBorder="1" applyAlignment="1">
      <alignment horizontal="center" vertical="center" wrapText="1"/>
    </xf>
    <xf numFmtId="0" fontId="19" fillId="0" borderId="143" xfId="0"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138" xfId="0" applyFont="1" applyBorder="1" applyAlignment="1">
      <alignment horizontal="center" vertical="center" wrapText="1"/>
    </xf>
    <xf numFmtId="0" fontId="3" fillId="0" borderId="142" xfId="0" applyFont="1" applyBorder="1" applyAlignment="1">
      <alignment horizontal="center" vertical="center"/>
    </xf>
    <xf numFmtId="0" fontId="3" fillId="0" borderId="142" xfId="0" applyFont="1" applyBorder="1" applyAlignment="1">
      <alignment horizontal="center" vertical="center" wrapText="1"/>
    </xf>
    <xf numFmtId="0" fontId="3" fillId="0" borderId="143" xfId="0" applyFont="1" applyBorder="1" applyAlignment="1">
      <alignment horizontal="center" vertical="center" wrapText="1"/>
    </xf>
    <xf numFmtId="0" fontId="16" fillId="0" borderId="1" xfId="0" applyFont="1" applyBorder="1" applyAlignment="1">
      <alignment horizontal="center" vertical="center"/>
    </xf>
    <xf numFmtId="0" fontId="16" fillId="0" borderId="142" xfId="0" applyFont="1" applyBorder="1" applyAlignment="1">
      <alignment horizontal="center" vertical="center"/>
    </xf>
    <xf numFmtId="0" fontId="87" fillId="21" borderId="3" xfId="0" applyFont="1" applyFill="1" applyBorder="1" applyAlignment="1">
      <alignment horizontal="center" vertical="center" wrapText="1"/>
    </xf>
    <xf numFmtId="0" fontId="32" fillId="0" borderId="144" xfId="0" applyFont="1" applyBorder="1" applyAlignment="1">
      <alignment horizontal="left" vertical="center" wrapText="1"/>
    </xf>
    <xf numFmtId="0" fontId="16" fillId="0" borderId="145" xfId="0" applyFont="1" applyBorder="1" applyAlignment="1">
      <alignment horizontal="left" vertical="center"/>
    </xf>
    <xf numFmtId="0" fontId="16" fillId="0" borderId="146" xfId="0" applyFont="1" applyBorder="1" applyAlignment="1">
      <alignment horizontal="left" vertical="center"/>
    </xf>
    <xf numFmtId="0" fontId="16" fillId="0" borderId="147" xfId="0" applyFont="1" applyBorder="1" applyAlignment="1">
      <alignment horizontal="left" vertical="center"/>
    </xf>
    <xf numFmtId="0" fontId="16" fillId="0" borderId="12" xfId="0" applyFont="1" applyBorder="1" applyAlignment="1">
      <alignment horizontal="center" vertical="center"/>
    </xf>
    <xf numFmtId="0" fontId="88" fillId="13" borderId="98" xfId="0" applyFont="1" applyFill="1" applyBorder="1" applyAlignment="1">
      <alignment horizontal="center" vertical="center" wrapText="1"/>
    </xf>
    <xf numFmtId="0" fontId="89" fillId="13" borderId="148" xfId="10" applyFont="1" applyFill="1" applyBorder="1" applyAlignment="1">
      <alignment horizontal="center" vertical="center" wrapText="1"/>
    </xf>
    <xf numFmtId="0" fontId="1" fillId="0" borderId="0" xfId="0" applyFont="1" applyAlignment="1">
      <alignment horizontal="left" vertical="center" wrapText="1"/>
    </xf>
    <xf numFmtId="0" fontId="1" fillId="0" borderId="13" xfId="0" applyFont="1" applyBorder="1" applyAlignment="1">
      <alignment horizontal="center" vertical="center" wrapText="1"/>
    </xf>
    <xf numFmtId="0" fontId="28" fillId="7" borderId="96" xfId="0" applyFont="1" applyFill="1" applyBorder="1" applyAlignment="1">
      <alignment horizontal="center" vertical="center" wrapText="1"/>
    </xf>
    <xf numFmtId="0" fontId="29" fillId="11" borderId="96" xfId="0" applyFont="1" applyFill="1" applyBorder="1" applyAlignment="1">
      <alignment horizontal="center" vertical="center" wrapText="1"/>
    </xf>
    <xf numFmtId="0" fontId="90" fillId="11" borderId="96" xfId="0" applyFont="1" applyFill="1" applyBorder="1" applyAlignment="1">
      <alignment horizontal="center" vertical="center" wrapText="1"/>
    </xf>
    <xf numFmtId="0" fontId="2" fillId="11" borderId="2" xfId="0" applyFont="1" applyFill="1" applyBorder="1" applyAlignment="1">
      <alignment horizontal="center" vertical="center" wrapText="1"/>
    </xf>
    <xf numFmtId="0" fontId="91" fillId="4" borderId="96" xfId="0" applyFont="1" applyFill="1" applyBorder="1" applyAlignment="1">
      <alignment horizontal="center" vertical="center" wrapText="1"/>
    </xf>
    <xf numFmtId="0" fontId="2" fillId="11" borderId="4" xfId="0" applyFont="1" applyFill="1" applyBorder="1" applyAlignment="1">
      <alignment horizontal="center" vertical="center"/>
    </xf>
    <xf numFmtId="0" fontId="29" fillId="12" borderId="1" xfId="0" applyFont="1" applyFill="1" applyBorder="1" applyAlignment="1">
      <alignment horizontal="center" vertical="center" wrapText="1"/>
    </xf>
    <xf numFmtId="0" fontId="29" fillId="12" borderId="96" xfId="0" applyFont="1" applyFill="1" applyBorder="1" applyAlignment="1">
      <alignment horizontal="center" vertical="center" wrapText="1"/>
    </xf>
    <xf numFmtId="0" fontId="29" fillId="11" borderId="1" xfId="0" applyFont="1" applyFill="1" applyBorder="1" applyAlignment="1">
      <alignment horizontal="center" vertical="center" wrapText="1"/>
    </xf>
    <xf numFmtId="0" fontId="80" fillId="0" borderId="1" xfId="0" applyFont="1" applyFill="1" applyBorder="1" applyAlignment="1">
      <alignment horizontal="center" vertical="center"/>
    </xf>
    <xf numFmtId="0" fontId="80" fillId="0" borderId="96" xfId="0" applyFont="1" applyFill="1" applyBorder="1" applyAlignment="1">
      <alignment horizontal="center" vertical="center" wrapText="1"/>
    </xf>
    <xf numFmtId="0" fontId="81" fillId="13" borderId="5" xfId="0" applyFont="1" applyFill="1" applyBorder="1" applyAlignment="1">
      <alignment horizontal="center" vertical="center" wrapText="1"/>
    </xf>
    <xf numFmtId="0" fontId="81" fillId="13" borderId="97" xfId="0" applyFont="1" applyFill="1" applyBorder="1" applyAlignment="1">
      <alignment horizontal="center" vertical="center" wrapText="1"/>
    </xf>
    <xf numFmtId="0" fontId="27" fillId="4" borderId="96" xfId="0" applyFont="1" applyFill="1" applyBorder="1" applyAlignment="1">
      <alignment horizontal="left" vertical="center" wrapText="1"/>
    </xf>
    <xf numFmtId="0" fontId="27" fillId="4" borderId="100" xfId="0" applyFont="1" applyFill="1" applyBorder="1" applyAlignment="1">
      <alignment horizontal="left" vertical="center" wrapText="1"/>
    </xf>
    <xf numFmtId="0" fontId="7" fillId="4" borderId="96" xfId="0" applyFont="1" applyFill="1" applyBorder="1" applyAlignment="1">
      <alignment horizontal="left" vertical="center" wrapText="1"/>
    </xf>
    <xf numFmtId="0" fontId="7" fillId="0" borderId="96" xfId="0" applyFont="1" applyFill="1" applyBorder="1" applyAlignment="1">
      <alignment horizontal="left" vertical="center" wrapText="1"/>
    </xf>
    <xf numFmtId="0" fontId="15" fillId="0" borderId="96" xfId="0" applyFont="1" applyFill="1" applyBorder="1" applyAlignment="1">
      <alignment horizontal="left" vertical="center" wrapText="1"/>
    </xf>
    <xf numFmtId="0" fontId="15" fillId="0" borderId="100" xfId="0" applyFont="1" applyFill="1" applyBorder="1" applyAlignment="1">
      <alignment horizontal="left" vertical="center" wrapText="1"/>
    </xf>
    <xf numFmtId="0" fontId="29" fillId="11" borderId="5" xfId="0" applyFont="1" applyFill="1" applyBorder="1" applyAlignment="1">
      <alignment horizontal="center" vertical="center" wrapText="1"/>
    </xf>
    <xf numFmtId="0" fontId="29" fillId="11" borderId="97" xfId="0" applyFont="1" applyFill="1" applyBorder="1" applyAlignment="1">
      <alignment horizontal="center" vertical="center" wrapText="1"/>
    </xf>
    <xf numFmtId="0" fontId="27" fillId="4" borderId="149" xfId="0" applyFont="1" applyFill="1" applyBorder="1" applyAlignment="1">
      <alignment horizontal="center" vertical="center" wrapText="1"/>
    </xf>
    <xf numFmtId="0" fontId="27" fillId="4" borderId="150" xfId="0" applyFont="1" applyFill="1" applyBorder="1" applyAlignment="1">
      <alignment horizontal="center" vertical="center" wrapText="1"/>
    </xf>
    <xf numFmtId="0" fontId="1" fillId="0" borderId="12" xfId="0" applyFont="1" applyBorder="1" applyAlignment="1">
      <alignment horizontal="center" vertical="center" wrapText="1"/>
    </xf>
    <xf numFmtId="0" fontId="1" fillId="0" borderId="19" xfId="0" applyFont="1" applyBorder="1" applyAlignment="1">
      <alignment horizontal="center" vertical="center" wrapText="1"/>
    </xf>
    <xf numFmtId="0" fontId="92" fillId="13" borderId="99" xfId="10" applyFont="1" applyFill="1" applyBorder="1" applyAlignment="1">
      <alignment horizontal="center" vertical="center" wrapText="1"/>
    </xf>
    <xf numFmtId="0" fontId="81" fillId="13" borderId="151" xfId="0" applyFont="1" applyFill="1" applyBorder="1" applyAlignment="1">
      <alignment horizontal="center" vertical="center" wrapText="1"/>
    </xf>
    <xf numFmtId="0" fontId="1" fillId="0" borderId="19" xfId="0" applyFont="1" applyBorder="1" applyAlignment="1">
      <alignment horizontal="left" vertical="center" wrapText="1"/>
    </xf>
    <xf numFmtId="0" fontId="1" fillId="0" borderId="13" xfId="0" applyFont="1" applyBorder="1" applyAlignment="1">
      <alignment horizontal="left" vertical="center" wrapText="1"/>
    </xf>
    <xf numFmtId="0" fontId="29" fillId="11" borderId="151" xfId="0" applyFont="1" applyFill="1" applyBorder="1" applyAlignment="1">
      <alignment horizontal="center" vertical="center" wrapText="1"/>
    </xf>
    <xf numFmtId="0" fontId="27" fillId="4" borderId="152" xfId="0" applyFont="1" applyFill="1" applyBorder="1" applyAlignment="1">
      <alignment horizontal="center" vertical="center" wrapText="1"/>
    </xf>
    <xf numFmtId="0" fontId="1" fillId="0" borderId="153" xfId="0" applyFont="1" applyBorder="1" applyAlignment="1">
      <alignment horizontal="left" vertical="center" wrapText="1"/>
    </xf>
    <xf numFmtId="0" fontId="1" fillId="0" borderId="44" xfId="0" applyFont="1" applyBorder="1" applyAlignment="1">
      <alignment horizontal="left" vertical="center" wrapText="1"/>
    </xf>
    <xf numFmtId="0" fontId="1" fillId="0" borderId="13" xfId="0" applyFont="1" applyBorder="1" applyAlignment="1">
      <alignment vertical="center"/>
    </xf>
    <xf numFmtId="0" fontId="28" fillId="7" borderId="2" xfId="0" applyFont="1" applyFill="1" applyBorder="1" applyAlignment="1">
      <alignment horizontal="center" vertical="center"/>
    </xf>
    <xf numFmtId="0" fontId="29" fillId="11" borderId="133" xfId="0" applyFont="1" applyFill="1" applyBorder="1" applyAlignment="1">
      <alignment horizontal="center" vertical="center" wrapText="1"/>
    </xf>
    <xf numFmtId="0" fontId="93" fillId="11" borderId="135" xfId="0" applyFont="1" applyFill="1" applyBorder="1" applyAlignment="1">
      <alignment horizontal="center" vertical="center" wrapText="1"/>
    </xf>
    <xf numFmtId="0" fontId="94" fillId="11" borderId="135" xfId="0" applyFont="1" applyFill="1" applyBorder="1" applyAlignment="1">
      <alignment horizontal="center" vertical="center" wrapText="1"/>
    </xf>
    <xf numFmtId="0" fontId="94" fillId="11" borderId="136" xfId="0" applyFont="1" applyFill="1" applyBorder="1" applyAlignment="1">
      <alignment horizontal="center" vertical="center" wrapText="1"/>
    </xf>
    <xf numFmtId="0" fontId="70" fillId="13" borderId="148" xfId="10" applyFont="1" applyFill="1" applyBorder="1" applyAlignment="1">
      <alignment horizontal="center" vertical="center" wrapText="1"/>
    </xf>
    <xf numFmtId="0" fontId="23" fillId="11" borderId="133" xfId="0" applyFont="1" applyFill="1" applyBorder="1" applyAlignment="1">
      <alignment horizontal="center" vertical="center" wrapText="1"/>
    </xf>
    <xf numFmtId="0" fontId="4" fillId="4" borderId="135" xfId="0" applyFont="1" applyFill="1" applyBorder="1" applyAlignment="1">
      <alignment horizontal="center" vertical="center" wrapText="1"/>
    </xf>
    <xf numFmtId="0" fontId="4" fillId="4" borderId="136" xfId="0" applyFont="1" applyFill="1" applyBorder="1" applyAlignment="1">
      <alignment horizontal="center" vertical="center" wrapText="1"/>
    </xf>
    <xf numFmtId="0" fontId="23" fillId="11" borderId="154" xfId="0" applyFont="1" applyFill="1" applyBorder="1" applyAlignment="1">
      <alignment horizontal="center" vertical="center"/>
    </xf>
    <xf numFmtId="0" fontId="23" fillId="12" borderId="142" xfId="0" applyFont="1" applyFill="1" applyBorder="1" applyAlignment="1">
      <alignment horizontal="center" vertical="center" wrapText="1"/>
    </xf>
    <xf numFmtId="0" fontId="23" fillId="12" borderId="143" xfId="0" applyFont="1" applyFill="1" applyBorder="1" applyAlignment="1">
      <alignment horizontal="center" vertical="center" wrapText="1"/>
    </xf>
    <xf numFmtId="0" fontId="65" fillId="11" borderId="133" xfId="0" applyFont="1" applyFill="1" applyBorder="1" applyAlignment="1">
      <alignment horizontal="center" vertical="center" wrapText="1"/>
    </xf>
    <xf numFmtId="0" fontId="80" fillId="0" borderId="135" xfId="0" applyFont="1" applyFill="1" applyBorder="1" applyAlignment="1">
      <alignment horizontal="center" vertical="center"/>
    </xf>
    <xf numFmtId="0" fontId="80" fillId="0" borderId="136" xfId="0" applyFont="1" applyFill="1" applyBorder="1" applyAlignment="1">
      <alignment horizontal="center" vertical="center"/>
    </xf>
    <xf numFmtId="0" fontId="65" fillId="11" borderId="155" xfId="0" applyFont="1" applyFill="1" applyBorder="1" applyAlignment="1">
      <alignment horizontal="center" vertical="center" wrapText="1"/>
    </xf>
    <xf numFmtId="0" fontId="80" fillId="0" borderId="138" xfId="0" applyFont="1" applyFill="1" applyBorder="1" applyAlignment="1">
      <alignment horizontal="center" vertical="center"/>
    </xf>
    <xf numFmtId="0" fontId="65" fillId="11" borderId="154" xfId="0" applyFont="1" applyFill="1" applyBorder="1" applyAlignment="1">
      <alignment horizontal="center" vertical="center" wrapText="1"/>
    </xf>
    <xf numFmtId="0" fontId="80" fillId="0" borderId="142" xfId="0" applyFont="1" applyFill="1" applyBorder="1" applyAlignment="1">
      <alignment horizontal="center" vertical="center"/>
    </xf>
    <xf numFmtId="0" fontId="80" fillId="0" borderId="143" xfId="0" applyFont="1" applyFill="1" applyBorder="1" applyAlignment="1">
      <alignment horizontal="center" vertical="center"/>
    </xf>
    <xf numFmtId="0" fontId="81" fillId="13" borderId="154" xfId="0" applyFont="1" applyFill="1" applyBorder="1" applyAlignment="1">
      <alignment horizontal="center" vertical="center" wrapText="1"/>
    </xf>
    <xf numFmtId="0" fontId="81" fillId="13" borderId="142" xfId="0" applyFont="1" applyFill="1" applyBorder="1" applyAlignment="1">
      <alignment horizontal="center" vertical="center"/>
    </xf>
    <xf numFmtId="0" fontId="81" fillId="13" borderId="143" xfId="0" applyFont="1" applyFill="1" applyBorder="1" applyAlignment="1">
      <alignment horizontal="center" vertical="center"/>
    </xf>
    <xf numFmtId="0" fontId="95" fillId="0" borderId="4" xfId="0" applyFont="1" applyFill="1" applyBorder="1" applyAlignment="1">
      <alignment horizontal="left" vertical="center" wrapText="1"/>
    </xf>
    <xf numFmtId="0" fontId="27" fillId="4" borderId="1" xfId="0" applyFont="1" applyFill="1" applyBorder="1" applyAlignment="1">
      <alignment horizontal="left" vertical="center" wrapText="1"/>
    </xf>
    <xf numFmtId="0" fontId="7" fillId="4" borderId="1" xfId="0" applyFont="1" applyFill="1" applyBorder="1" applyAlignment="1">
      <alignment horizontal="left" vertical="center" wrapText="1"/>
    </xf>
    <xf numFmtId="0" fontId="15" fillId="0" borderId="1" xfId="0" applyFont="1" applyFill="1" applyBorder="1" applyAlignment="1">
      <alignment horizontal="left" vertical="center" wrapText="1"/>
    </xf>
    <xf numFmtId="0" fontId="7" fillId="0" borderId="1" xfId="0" applyFont="1" applyFill="1" applyBorder="1" applyAlignment="1">
      <alignment horizontal="left" vertical="center" wrapText="1"/>
    </xf>
    <xf numFmtId="0" fontId="15" fillId="0" borderId="1" xfId="40" applyFont="1" applyFill="1" applyBorder="1" applyAlignment="1">
      <alignment horizontal="left" vertical="center" wrapText="1"/>
    </xf>
    <xf numFmtId="0" fontId="96" fillId="0" borderId="1" xfId="10" applyFont="1" applyFill="1" applyBorder="1" applyAlignment="1">
      <alignment horizontal="left" vertical="center" wrapText="1"/>
    </xf>
    <xf numFmtId="0" fontId="7" fillId="0" borderId="1" xfId="40" applyFont="1" applyFill="1" applyBorder="1" applyAlignment="1">
      <alignment horizontal="left" vertical="center" wrapText="1"/>
    </xf>
    <xf numFmtId="0" fontId="15" fillId="4" borderId="1" xfId="40" applyFont="1" applyFill="1" applyBorder="1" applyAlignment="1">
      <alignment horizontal="left" vertical="center" wrapText="1"/>
    </xf>
    <xf numFmtId="0" fontId="35" fillId="4" borderId="1" xfId="40" applyFont="1" applyFill="1" applyBorder="1" applyAlignment="1">
      <alignment horizontal="left" vertical="center" wrapText="1"/>
    </xf>
    <xf numFmtId="0" fontId="14" fillId="4" borderId="1" xfId="40" applyFont="1" applyFill="1" applyBorder="1" applyAlignment="1">
      <alignment horizontal="left" vertical="center" wrapText="1"/>
    </xf>
    <xf numFmtId="0" fontId="97" fillId="22" borderId="1" xfId="10" applyFont="1" applyFill="1" applyBorder="1" applyAlignment="1">
      <alignment horizontal="left" vertical="center"/>
    </xf>
    <xf numFmtId="0" fontId="98" fillId="0" borderId="1" xfId="40" applyFont="1" applyFill="1" applyBorder="1" applyAlignment="1">
      <alignment horizontal="left" vertical="center" wrapText="1"/>
    </xf>
    <xf numFmtId="0" fontId="26" fillId="0" borderId="144" xfId="10" applyFont="1" applyFill="1" applyBorder="1" applyAlignment="1">
      <alignment horizontal="center" vertical="center"/>
    </xf>
    <xf numFmtId="0" fontId="26" fillId="0" borderId="146" xfId="10" applyFont="1" applyFill="1" applyBorder="1" applyAlignment="1">
      <alignment horizontal="center" vertical="center"/>
    </xf>
    <xf numFmtId="0" fontId="26" fillId="0" borderId="147" xfId="10" applyFont="1" applyFill="1" applyBorder="1" applyAlignment="1">
      <alignment horizontal="center" vertical="center"/>
    </xf>
    <xf numFmtId="0" fontId="15" fillId="0" borderId="133" xfId="10" applyFont="1" applyFill="1" applyBorder="1" applyAlignment="1">
      <alignment horizontal="center" vertical="center"/>
    </xf>
    <xf numFmtId="0" fontId="15" fillId="0" borderId="135" xfId="10" applyFont="1" applyFill="1" applyBorder="1" applyAlignment="1">
      <alignment horizontal="center" vertical="center"/>
    </xf>
    <xf numFmtId="0" fontId="15" fillId="0" borderId="136" xfId="10" applyFont="1" applyFill="1" applyBorder="1" applyAlignment="1">
      <alignment horizontal="center" vertical="center"/>
    </xf>
    <xf numFmtId="0" fontId="15" fillId="0" borderId="155" xfId="10" applyFont="1" applyFill="1" applyBorder="1" applyAlignment="1">
      <alignment horizontal="center" vertical="center"/>
    </xf>
    <xf numFmtId="0" fontId="15" fillId="0" borderId="1" xfId="10" applyFont="1" applyFill="1" applyBorder="1" applyAlignment="1">
      <alignment horizontal="center" vertical="center"/>
    </xf>
    <xf numFmtId="0" fontId="15" fillId="0" borderId="138" xfId="10" applyFont="1" applyFill="1" applyBorder="1" applyAlignment="1">
      <alignment horizontal="center" vertical="center"/>
    </xf>
    <xf numFmtId="0" fontId="97" fillId="0" borderId="1" xfId="10" applyFont="1" applyFill="1" applyBorder="1" applyAlignment="1">
      <alignment horizontal="center" vertical="center"/>
    </xf>
    <xf numFmtId="0" fontId="97" fillId="0" borderId="138" xfId="10" applyFont="1" applyFill="1" applyBorder="1" applyAlignment="1">
      <alignment horizontal="center" vertical="center"/>
    </xf>
    <xf numFmtId="0" fontId="15" fillId="0" borderId="1" xfId="10" applyFont="1" applyFill="1" applyBorder="1" applyAlignment="1">
      <alignment horizontal="center" vertical="center" wrapText="1"/>
    </xf>
    <xf numFmtId="0" fontId="15" fillId="0" borderId="138" xfId="10" applyFont="1" applyFill="1" applyBorder="1" applyAlignment="1">
      <alignment horizontal="center" vertical="center" wrapText="1"/>
    </xf>
    <xf numFmtId="0" fontId="15" fillId="0" borderId="155" xfId="0" applyFont="1" applyFill="1" applyBorder="1" applyAlignment="1">
      <alignment horizontal="center" vertical="center"/>
    </xf>
    <xf numFmtId="0" fontId="15" fillId="0" borderId="1" xfId="0" applyFont="1" applyFill="1" applyBorder="1" applyAlignment="1">
      <alignment horizontal="center" vertical="center" wrapText="1"/>
    </xf>
    <xf numFmtId="0" fontId="15" fillId="0" borderId="1" xfId="0" applyFont="1" applyFill="1" applyBorder="1" applyAlignment="1">
      <alignment horizontal="center" vertical="center"/>
    </xf>
    <xf numFmtId="0" fontId="15" fillId="0" borderId="138" xfId="0" applyFont="1" applyFill="1" applyBorder="1" applyAlignment="1">
      <alignment horizontal="center" vertical="center"/>
    </xf>
    <xf numFmtId="0" fontId="15" fillId="0" borderId="154" xfId="0" applyFont="1" applyFill="1" applyBorder="1" applyAlignment="1">
      <alignment horizontal="center" vertical="center"/>
    </xf>
    <xf numFmtId="0" fontId="15" fillId="0" borderId="142" xfId="0" applyFont="1" applyFill="1" applyBorder="1" applyAlignment="1">
      <alignment horizontal="center" vertical="center" wrapText="1"/>
    </xf>
    <xf numFmtId="0" fontId="15" fillId="0" borderId="142" xfId="0" applyFont="1" applyFill="1" applyBorder="1" applyAlignment="1">
      <alignment horizontal="center" vertical="center"/>
    </xf>
    <xf numFmtId="0" fontId="15" fillId="0" borderId="143" xfId="0" applyFont="1" applyFill="1" applyBorder="1" applyAlignment="1">
      <alignment horizontal="center" vertical="center"/>
    </xf>
    <xf numFmtId="0" fontId="29" fillId="11" borderId="144" xfId="0" applyFont="1" applyFill="1" applyBorder="1" applyAlignment="1">
      <alignment horizontal="center" vertical="center" wrapText="1"/>
    </xf>
    <xf numFmtId="0" fontId="29" fillId="11" borderId="146" xfId="0" applyFont="1" applyFill="1" applyBorder="1" applyAlignment="1">
      <alignment horizontal="center" vertical="center" wrapText="1"/>
    </xf>
    <xf numFmtId="0" fontId="29" fillId="11" borderId="147" xfId="0" applyFont="1" applyFill="1" applyBorder="1" applyAlignment="1">
      <alignment horizontal="center" vertical="center" wrapText="1"/>
    </xf>
    <xf numFmtId="0" fontId="27" fillId="4" borderId="144" xfId="0" applyFont="1" applyFill="1" applyBorder="1" applyAlignment="1">
      <alignment horizontal="center" vertical="center" wrapText="1"/>
    </xf>
    <xf numFmtId="0" fontId="27" fillId="4" borderId="146" xfId="0" applyFont="1" applyFill="1" applyBorder="1" applyAlignment="1">
      <alignment horizontal="center" vertical="center" wrapText="1"/>
    </xf>
    <xf numFmtId="0" fontId="27" fillId="4" borderId="147" xfId="0" applyFont="1" applyFill="1" applyBorder="1" applyAlignment="1">
      <alignment horizontal="center" vertical="center" wrapText="1"/>
    </xf>
    <xf numFmtId="0" fontId="17" fillId="6" borderId="133" xfId="0" applyFont="1" applyFill="1" applyBorder="1" applyAlignment="1">
      <alignment horizontal="center" vertical="center"/>
    </xf>
    <xf numFmtId="0" fontId="17" fillId="6" borderId="135" xfId="0" applyFont="1" applyFill="1" applyBorder="1" applyAlignment="1">
      <alignment horizontal="center" vertical="center"/>
    </xf>
    <xf numFmtId="0" fontId="99" fillId="0" borderId="155" xfId="0" applyFont="1" applyFill="1" applyBorder="1" applyAlignment="1">
      <alignment horizontal="center" vertical="center" wrapText="1"/>
    </xf>
    <xf numFmtId="0" fontId="99" fillId="0" borderId="1" xfId="0" applyFont="1" applyFill="1" applyBorder="1" applyAlignment="1">
      <alignment horizontal="center" vertical="center" wrapText="1"/>
    </xf>
    <xf numFmtId="0" fontId="30" fillId="21" borderId="155" xfId="0" applyFont="1" applyFill="1" applyBorder="1" applyAlignment="1">
      <alignment horizontal="center" vertical="center" wrapText="1"/>
    </xf>
    <xf numFmtId="0" fontId="30" fillId="21" borderId="1" xfId="0" applyFont="1" applyFill="1" applyBorder="1" applyAlignment="1">
      <alignment horizontal="center" vertical="center" wrapText="1"/>
    </xf>
    <xf numFmtId="0" fontId="100" fillId="21" borderId="155" xfId="0" applyFont="1" applyFill="1" applyBorder="1" applyAlignment="1">
      <alignment horizontal="center" vertical="center"/>
    </xf>
    <xf numFmtId="0" fontId="101" fillId="23" borderId="5" xfId="0" applyFont="1" applyFill="1" applyBorder="1" applyAlignment="1">
      <alignment horizontal="center" vertical="center"/>
    </xf>
    <xf numFmtId="0" fontId="101" fillId="23" borderId="6" xfId="0" applyFont="1" applyFill="1" applyBorder="1" applyAlignment="1">
      <alignment horizontal="center" vertical="center"/>
    </xf>
    <xf numFmtId="0" fontId="101" fillId="23" borderId="1" xfId="0" applyFont="1" applyFill="1" applyBorder="1" applyAlignment="1">
      <alignment horizontal="center" vertical="center"/>
    </xf>
    <xf numFmtId="0" fontId="16" fillId="0" borderId="5" xfId="0" applyFont="1" applyBorder="1" applyAlignment="1">
      <alignment horizontal="center" vertical="center" wrapText="1"/>
    </xf>
    <xf numFmtId="0" fontId="16" fillId="0" borderId="156" xfId="0" applyFont="1" applyBorder="1" applyAlignment="1">
      <alignment horizontal="center" vertical="center"/>
    </xf>
    <xf numFmtId="0" fontId="16" fillId="0" borderId="18" xfId="0" applyFont="1" applyBorder="1" applyAlignment="1">
      <alignment horizontal="center" vertical="center" wrapText="1"/>
    </xf>
    <xf numFmtId="0" fontId="16" fillId="0" borderId="6" xfId="0" applyFont="1" applyBorder="1" applyAlignment="1">
      <alignment horizontal="center" vertical="center"/>
    </xf>
    <xf numFmtId="0" fontId="16" fillId="0" borderId="1" xfId="0" applyFont="1" applyBorder="1" applyAlignment="1">
      <alignment horizontal="center" vertical="center" wrapText="1"/>
    </xf>
    <xf numFmtId="0" fontId="102" fillId="21" borderId="155" xfId="0" applyFont="1" applyFill="1" applyBorder="1" applyAlignment="1">
      <alignment horizontal="center" vertical="center" wrapText="1"/>
    </xf>
    <xf numFmtId="0" fontId="102" fillId="21" borderId="1" xfId="0" applyFont="1" applyFill="1" applyBorder="1" applyAlignment="1">
      <alignment horizontal="center" vertical="center" wrapText="1"/>
    </xf>
    <xf numFmtId="0" fontId="103" fillId="21" borderId="1" xfId="0" applyFont="1" applyFill="1" applyBorder="1" applyAlignment="1">
      <alignment horizontal="center" vertical="center" wrapText="1"/>
    </xf>
    <xf numFmtId="0" fontId="16" fillId="0" borderId="155" xfId="0" applyFont="1" applyBorder="1" applyAlignment="1">
      <alignment horizontal="left" vertical="center"/>
    </xf>
    <xf numFmtId="0" fontId="16" fillId="0" borderId="1" xfId="0" applyFont="1" applyBorder="1" applyAlignment="1">
      <alignment horizontal="left" vertical="center"/>
    </xf>
    <xf numFmtId="0" fontId="3" fillId="0" borderId="1" xfId="0" applyFont="1" applyBorder="1" applyAlignment="1">
      <alignment horizontal="left" vertical="center"/>
    </xf>
    <xf numFmtId="0" fontId="19" fillId="0" borderId="1" xfId="0" applyFont="1" applyBorder="1" applyAlignment="1">
      <alignment horizontal="left" vertical="center" wrapText="1"/>
    </xf>
    <xf numFmtId="0" fontId="16" fillId="0" borderId="154" xfId="0" applyFont="1" applyBorder="1" applyAlignment="1">
      <alignment horizontal="left" vertical="center"/>
    </xf>
    <xf numFmtId="0" fontId="16" fillId="0" borderId="142" xfId="0" applyFont="1" applyBorder="1" applyAlignment="1">
      <alignment horizontal="left" vertical="center"/>
    </xf>
    <xf numFmtId="0" fontId="17" fillId="7" borderId="14" xfId="0" applyFont="1" applyFill="1" applyBorder="1" applyAlignment="1">
      <alignment horizontal="center" vertical="center"/>
    </xf>
    <xf numFmtId="0" fontId="17" fillId="7" borderId="80" xfId="0" applyFont="1" applyFill="1" applyBorder="1" applyAlignment="1">
      <alignment horizontal="center" vertical="center"/>
    </xf>
    <xf numFmtId="0" fontId="17" fillId="7" borderId="19" xfId="0" applyFont="1" applyFill="1" applyBorder="1" applyAlignment="1">
      <alignment horizontal="center" vertical="center"/>
    </xf>
    <xf numFmtId="0" fontId="17" fillId="6" borderId="136" xfId="0" applyFont="1" applyFill="1" applyBorder="1" applyAlignment="1">
      <alignment horizontal="center" vertical="center"/>
    </xf>
    <xf numFmtId="0" fontId="1" fillId="0" borderId="44" xfId="0" applyFont="1" applyBorder="1" applyAlignment="1">
      <alignment horizontal="center" vertical="center"/>
    </xf>
    <xf numFmtId="0" fontId="99" fillId="0" borderId="138" xfId="0" applyFont="1" applyFill="1" applyBorder="1" applyAlignment="1">
      <alignment horizontal="center" vertical="center" wrapText="1"/>
    </xf>
    <xf numFmtId="0" fontId="1" fillId="4" borderId="13" xfId="0" applyFont="1" applyFill="1" applyBorder="1" applyAlignment="1">
      <alignment horizontal="center" vertical="center"/>
    </xf>
    <xf numFmtId="0" fontId="104" fillId="13" borderId="98" xfId="0" applyFont="1" applyFill="1" applyBorder="1" applyAlignment="1">
      <alignment horizontal="center" vertical="center" wrapText="1"/>
    </xf>
    <xf numFmtId="0" fontId="104" fillId="13" borderId="99" xfId="0" applyFont="1" applyFill="1" applyBorder="1" applyAlignment="1">
      <alignment horizontal="center" vertical="center" wrapText="1"/>
    </xf>
    <xf numFmtId="0" fontId="105" fillId="13" borderId="148" xfId="10" applyFont="1" applyFill="1" applyBorder="1" applyAlignment="1">
      <alignment horizontal="center" vertical="center" wrapText="1"/>
    </xf>
    <xf numFmtId="0" fontId="105" fillId="13" borderId="157" xfId="10" applyFont="1" applyFill="1" applyBorder="1" applyAlignment="1">
      <alignment horizontal="center" vertical="center" wrapText="1"/>
    </xf>
    <xf numFmtId="0" fontId="30" fillId="21" borderId="138" xfId="0" applyFont="1" applyFill="1" applyBorder="1" applyAlignment="1">
      <alignment horizontal="center" vertical="center" wrapText="1"/>
    </xf>
    <xf numFmtId="0" fontId="1" fillId="4" borderId="14" xfId="0" applyFont="1" applyFill="1" applyBorder="1" applyAlignment="1">
      <alignment horizontal="center" vertical="center"/>
    </xf>
    <xf numFmtId="0" fontId="28" fillId="7" borderId="158" xfId="0" applyFont="1" applyFill="1" applyBorder="1" applyAlignment="1">
      <alignment horizontal="center" vertical="center"/>
    </xf>
    <xf numFmtId="0" fontId="28" fillId="7" borderId="159" xfId="0" applyFont="1" applyFill="1" applyBorder="1" applyAlignment="1">
      <alignment horizontal="center" vertical="center"/>
    </xf>
    <xf numFmtId="0" fontId="101" fillId="23" borderId="138" xfId="0" applyFont="1" applyFill="1" applyBorder="1" applyAlignment="1">
      <alignment horizontal="center" vertical="center"/>
    </xf>
    <xf numFmtId="0" fontId="106" fillId="4" borderId="160" xfId="0" applyFont="1" applyFill="1" applyBorder="1" applyAlignment="1">
      <alignment horizontal="left" vertical="center" wrapText="1"/>
    </xf>
    <xf numFmtId="0" fontId="107" fillId="4" borderId="161" xfId="0" applyFont="1" applyFill="1" applyBorder="1" applyAlignment="1">
      <alignment horizontal="left" vertical="center" wrapText="1"/>
    </xf>
    <xf numFmtId="0" fontId="16" fillId="0" borderId="138" xfId="0" applyFont="1" applyBorder="1" applyAlignment="1">
      <alignment horizontal="center" vertical="center"/>
    </xf>
    <xf numFmtId="0" fontId="107" fillId="4" borderId="160" xfId="0" applyFont="1" applyFill="1" applyBorder="1" applyAlignment="1">
      <alignment horizontal="left" vertical="center" wrapText="1"/>
    </xf>
    <xf numFmtId="0" fontId="107" fillId="4" borderId="64" xfId="0" applyFont="1" applyFill="1" applyBorder="1" applyAlignment="1">
      <alignment horizontal="left" vertical="center" wrapText="1"/>
    </xf>
    <xf numFmtId="0" fontId="107" fillId="4" borderId="65" xfId="0" applyFont="1" applyFill="1" applyBorder="1" applyAlignment="1">
      <alignment horizontal="left" vertical="center" wrapText="1"/>
    </xf>
    <xf numFmtId="0" fontId="107" fillId="4" borderId="10" xfId="0" applyFont="1" applyFill="1" applyBorder="1" applyAlignment="1">
      <alignment vertical="center" wrapText="1"/>
    </xf>
    <xf numFmtId="0" fontId="107" fillId="4" borderId="11" xfId="0" applyFont="1" applyFill="1" applyBorder="1" applyAlignment="1">
      <alignment vertical="center" wrapText="1"/>
    </xf>
    <xf numFmtId="0" fontId="16" fillId="0" borderId="138" xfId="0" applyFont="1" applyBorder="1" applyAlignment="1">
      <alignment horizontal="center" vertical="center" wrapText="1"/>
    </xf>
    <xf numFmtId="0" fontId="102" fillId="21" borderId="138" xfId="0" applyFont="1" applyFill="1" applyBorder="1" applyAlignment="1">
      <alignment horizontal="center" vertical="center" wrapText="1"/>
    </xf>
    <xf numFmtId="0" fontId="16" fillId="0" borderId="138" xfId="0" applyFont="1" applyBorder="1" applyAlignment="1">
      <alignment horizontal="left" vertical="center"/>
    </xf>
    <xf numFmtId="0" fontId="16" fillId="0" borderId="143" xfId="0" applyFont="1" applyBorder="1" applyAlignment="1">
      <alignment horizontal="left" vertical="center"/>
    </xf>
    <xf numFmtId="0" fontId="105" fillId="13" borderId="162" xfId="10" applyFont="1" applyFill="1" applyBorder="1" applyAlignment="1">
      <alignment horizontal="center" vertical="center" wrapText="1"/>
    </xf>
    <xf numFmtId="0" fontId="108" fillId="0" borderId="13" xfId="0" applyFont="1" applyBorder="1" applyAlignment="1">
      <alignment horizontal="center" vertical="center"/>
    </xf>
    <xf numFmtId="0" fontId="108" fillId="0" borderId="14" xfId="0" applyFont="1" applyBorder="1" applyAlignment="1">
      <alignment horizontal="center" vertical="center"/>
    </xf>
    <xf numFmtId="0" fontId="105" fillId="13" borderId="163" xfId="10" applyFont="1" applyFill="1" applyBorder="1" applyAlignment="1">
      <alignment horizontal="center" vertical="center" wrapText="1"/>
    </xf>
    <xf numFmtId="0" fontId="28" fillId="7" borderId="164" xfId="0" applyFont="1" applyFill="1" applyBorder="1" applyAlignment="1">
      <alignment horizontal="center" vertical="center"/>
    </xf>
    <xf numFmtId="0" fontId="107" fillId="4" borderId="165" xfId="0" applyFont="1" applyFill="1" applyBorder="1" applyAlignment="1">
      <alignment horizontal="left" vertical="center" wrapText="1"/>
    </xf>
    <xf numFmtId="0" fontId="107" fillId="4" borderId="8" xfId="0" applyFont="1" applyFill="1" applyBorder="1" applyAlignment="1">
      <alignment vertical="center" wrapText="1"/>
    </xf>
    <xf numFmtId="0" fontId="107" fillId="4" borderId="153" xfId="0" applyFont="1" applyFill="1" applyBorder="1" applyAlignment="1">
      <alignment vertical="center" wrapText="1"/>
    </xf>
    <xf numFmtId="0" fontId="107" fillId="4" borderId="0" xfId="0" applyFont="1" applyFill="1" applyAlignment="1">
      <alignment vertical="center" wrapText="1"/>
    </xf>
    <xf numFmtId="0" fontId="107" fillId="4" borderId="52" xfId="0" applyFont="1" applyFill="1" applyBorder="1" applyAlignment="1">
      <alignment vertical="center" wrapText="1"/>
    </xf>
    <xf numFmtId="0" fontId="107" fillId="4" borderId="79" xfId="0" applyFont="1" applyFill="1" applyBorder="1" applyAlignment="1">
      <alignment horizontal="left" vertical="center" wrapText="1"/>
    </xf>
    <xf numFmtId="0" fontId="107" fillId="4" borderId="166" xfId="0" applyFont="1" applyFill="1" applyBorder="1" applyAlignment="1">
      <alignment vertical="center" wrapText="1"/>
    </xf>
    <xf numFmtId="0" fontId="52" fillId="0" borderId="13" xfId="0" applyFont="1" applyBorder="1" applyAlignment="1">
      <alignment vertical="center"/>
    </xf>
    <xf numFmtId="0" fontId="85" fillId="6" borderId="133" xfId="0" applyFont="1" applyFill="1" applyBorder="1" applyAlignment="1">
      <alignment horizontal="center" vertical="center"/>
    </xf>
    <xf numFmtId="0" fontId="85" fillId="6" borderId="135" xfId="0" applyFont="1" applyFill="1" applyBorder="1" applyAlignment="1">
      <alignment horizontal="center" vertical="center"/>
    </xf>
    <xf numFmtId="0" fontId="85" fillId="6" borderId="136" xfId="0" applyFont="1" applyFill="1" applyBorder="1" applyAlignment="1">
      <alignment horizontal="center" vertical="center"/>
    </xf>
    <xf numFmtId="0" fontId="52" fillId="0" borderId="19" xfId="0" applyFont="1" applyBorder="1" applyAlignment="1">
      <alignment vertical="center"/>
    </xf>
    <xf numFmtId="0" fontId="109" fillId="0" borderId="167" xfId="0" applyFont="1" applyFill="1" applyBorder="1" applyAlignment="1">
      <alignment horizontal="left" vertical="center" wrapText="1"/>
    </xf>
    <xf numFmtId="0" fontId="3" fillId="0" borderId="2" xfId="0" applyFont="1" applyFill="1" applyBorder="1" applyAlignment="1">
      <alignment horizontal="left" vertical="center" wrapText="1"/>
    </xf>
    <xf numFmtId="0" fontId="3" fillId="0" borderId="55" xfId="0" applyFont="1" applyFill="1" applyBorder="1" applyAlignment="1">
      <alignment horizontal="left" vertical="center" wrapText="1"/>
    </xf>
    <xf numFmtId="0" fontId="38" fillId="13" borderId="168" xfId="0" applyFont="1" applyFill="1" applyBorder="1" applyAlignment="1">
      <alignment horizontal="center" vertical="center" wrapText="1"/>
    </xf>
    <xf numFmtId="0" fontId="39" fillId="13" borderId="169" xfId="10" applyFont="1" applyFill="1" applyBorder="1" applyAlignment="1">
      <alignment horizontal="center" vertical="center" wrapText="1"/>
    </xf>
    <xf numFmtId="0" fontId="20" fillId="21" borderId="133" xfId="0" applyFont="1" applyFill="1" applyBorder="1" applyAlignment="1">
      <alignment horizontal="center" vertical="center" wrapText="1"/>
    </xf>
    <xf numFmtId="0" fontId="20" fillId="21" borderId="135" xfId="0" applyFont="1" applyFill="1" applyBorder="1" applyAlignment="1">
      <alignment horizontal="center" vertical="center" wrapText="1"/>
    </xf>
    <xf numFmtId="0" fontId="20" fillId="21" borderId="170" xfId="0" applyFont="1" applyFill="1" applyBorder="1" applyAlignment="1">
      <alignment horizontal="center" vertical="center" wrapText="1"/>
    </xf>
    <xf numFmtId="0" fontId="38" fillId="13" borderId="171" xfId="0" applyFont="1" applyFill="1" applyBorder="1" applyAlignment="1">
      <alignment horizontal="center" vertical="center" wrapText="1"/>
    </xf>
    <xf numFmtId="0" fontId="39" fillId="13" borderId="172" xfId="10" applyFont="1" applyFill="1" applyBorder="1" applyAlignment="1">
      <alignment horizontal="center" vertical="center" wrapText="1"/>
    </xf>
    <xf numFmtId="0" fontId="110" fillId="24" borderId="137" xfId="0" applyFont="1" applyFill="1" applyBorder="1" applyAlignment="1">
      <alignment horizontal="center" vertical="center" wrapText="1"/>
    </xf>
    <xf numFmtId="0" fontId="110" fillId="24" borderId="6" xfId="0" applyFont="1" applyFill="1" applyBorder="1" applyAlignment="1">
      <alignment horizontal="center" vertical="center" wrapText="1"/>
    </xf>
    <xf numFmtId="0" fontId="86" fillId="24" borderId="1" xfId="0" applyNumberFormat="1" applyFont="1" applyFill="1" applyBorder="1" applyAlignment="1">
      <alignment horizontal="center" vertical="center" wrapText="1"/>
    </xf>
    <xf numFmtId="0" fontId="86" fillId="24" borderId="138" xfId="0" applyNumberFormat="1" applyFont="1" applyFill="1" applyBorder="1" applyAlignment="1">
      <alignment horizontal="center" vertical="center" wrapText="1"/>
    </xf>
    <xf numFmtId="0" fontId="51" fillId="0" borderId="139" xfId="0" applyFont="1" applyBorder="1" applyAlignment="1">
      <alignment horizontal="center" vertical="center" wrapText="1"/>
    </xf>
    <xf numFmtId="0" fontId="3" fillId="0" borderId="173" xfId="0" applyNumberFormat="1" applyFont="1" applyFill="1" applyBorder="1" applyAlignment="1">
      <alignment horizontal="center" vertical="center" wrapText="1"/>
    </xf>
    <xf numFmtId="0" fontId="3" fillId="0" borderId="1" xfId="0" applyNumberFormat="1" applyFont="1" applyFill="1" applyBorder="1" applyAlignment="1">
      <alignment horizontal="center" vertical="center" wrapText="1"/>
    </xf>
    <xf numFmtId="0" fontId="3" fillId="0" borderId="138" xfId="0" applyNumberFormat="1" applyFont="1" applyFill="1" applyBorder="1" applyAlignment="1">
      <alignment horizontal="center" vertical="center" wrapText="1"/>
    </xf>
    <xf numFmtId="58" fontId="3" fillId="0" borderId="138" xfId="0" applyNumberFormat="1"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74" xfId="0" applyFont="1" applyFill="1" applyBorder="1" applyAlignment="1">
      <alignment horizontal="center" vertical="center" wrapText="1"/>
    </xf>
    <xf numFmtId="0" fontId="3" fillId="0" borderId="142" xfId="0" applyFont="1" applyFill="1" applyBorder="1" applyAlignment="1">
      <alignment horizontal="center" vertical="center" wrapText="1"/>
    </xf>
    <xf numFmtId="0" fontId="3" fillId="0" borderId="142" xfId="0" applyNumberFormat="1" applyFont="1" applyFill="1" applyBorder="1" applyAlignment="1">
      <alignment horizontal="center" vertical="center" wrapText="1"/>
    </xf>
    <xf numFmtId="0" fontId="3" fillId="0" borderId="143" xfId="0" applyNumberFormat="1" applyFont="1" applyFill="1" applyBorder="1" applyAlignment="1">
      <alignment horizontal="center" vertical="center" wrapText="1"/>
    </xf>
    <xf numFmtId="0" fontId="74" fillId="0" borderId="175" xfId="0" applyFont="1" applyFill="1" applyBorder="1" applyAlignment="1">
      <alignment horizontal="center" vertical="center" wrapText="1"/>
    </xf>
    <xf numFmtId="0" fontId="74" fillId="0" borderId="17" xfId="0" applyFont="1" applyFill="1" applyBorder="1" applyAlignment="1">
      <alignment horizontal="center" vertical="center" wrapText="1"/>
    </xf>
    <xf numFmtId="0" fontId="111" fillId="0" borderId="4" xfId="0" applyFont="1" applyFill="1" applyBorder="1" applyAlignment="1">
      <alignment horizontal="center" vertical="center" wrapText="1"/>
    </xf>
    <xf numFmtId="0" fontId="76" fillId="0" borderId="4" xfId="0" applyFont="1" applyFill="1" applyBorder="1" applyAlignment="1">
      <alignment horizontal="center" vertical="center" wrapText="1"/>
    </xf>
    <xf numFmtId="0" fontId="76" fillId="0" borderId="176" xfId="0" applyFont="1" applyFill="1" applyBorder="1" applyAlignment="1">
      <alignment horizontal="center" vertical="center" wrapText="1"/>
    </xf>
    <xf numFmtId="0" fontId="112" fillId="0" borderId="155" xfId="0" applyFont="1" applyFill="1" applyBorder="1" applyAlignment="1">
      <alignment vertical="center" wrapText="1"/>
    </xf>
    <xf numFmtId="0" fontId="76" fillId="0" borderId="1" xfId="0" applyFont="1" applyFill="1" applyBorder="1" applyAlignment="1">
      <alignment vertical="center" wrapText="1"/>
    </xf>
    <xf numFmtId="0" fontId="76" fillId="0" borderId="138" xfId="0" applyFont="1" applyFill="1" applyBorder="1" applyAlignment="1">
      <alignment vertical="center" wrapText="1"/>
    </xf>
    <xf numFmtId="0" fontId="113" fillId="0" borderId="154" xfId="0" applyFont="1" applyFill="1" applyBorder="1" applyAlignment="1">
      <alignment vertical="center" wrapText="1"/>
    </xf>
    <xf numFmtId="0" fontId="111" fillId="0" borderId="142" xfId="0" applyFont="1" applyFill="1" applyBorder="1" applyAlignment="1">
      <alignment vertical="center" wrapText="1"/>
    </xf>
    <xf numFmtId="0" fontId="111" fillId="0" borderId="143" xfId="0" applyFont="1" applyFill="1" applyBorder="1" applyAlignment="1">
      <alignment vertical="center" wrapText="1"/>
    </xf>
    <xf numFmtId="0" fontId="52" fillId="0" borderId="12" xfId="0" applyFont="1" applyBorder="1" applyAlignment="1">
      <alignment vertical="center"/>
    </xf>
    <xf numFmtId="0" fontId="52" fillId="0" borderId="13" xfId="0" applyFont="1" applyBorder="1">
      <alignment vertical="center"/>
    </xf>
    <xf numFmtId="0" fontId="52" fillId="0" borderId="13" xfId="0" applyFont="1" applyBorder="1" applyAlignment="1">
      <alignment horizontal="center" vertical="center"/>
    </xf>
    <xf numFmtId="0" fontId="1" fillId="0" borderId="13" xfId="0" applyFont="1" applyFill="1" applyBorder="1" applyAlignment="1">
      <alignment vertical="center"/>
    </xf>
    <xf numFmtId="0" fontId="2" fillId="7" borderId="96" xfId="0" applyFont="1" applyFill="1" applyBorder="1" applyAlignment="1">
      <alignment horizontal="center" vertical="center"/>
    </xf>
    <xf numFmtId="0" fontId="2" fillId="11" borderId="96" xfId="51" applyFont="1" applyFill="1" applyBorder="1" applyAlignment="1">
      <alignment horizontal="center" vertical="center"/>
    </xf>
    <xf numFmtId="0" fontId="2" fillId="11" borderId="96" xfId="51" applyNumberFormat="1" applyFont="1" applyFill="1" applyBorder="1" applyAlignment="1">
      <alignment horizontal="center" vertical="center" wrapText="1"/>
    </xf>
    <xf numFmtId="0" fontId="31" fillId="11" borderId="96" xfId="51" applyFont="1" applyFill="1" applyBorder="1" applyAlignment="1">
      <alignment horizontal="center" vertical="center" wrapText="1"/>
    </xf>
    <xf numFmtId="24" fontId="52" fillId="0" borderId="96" xfId="0" applyNumberFormat="1" applyFont="1" applyFill="1" applyBorder="1" applyAlignment="1">
      <alignment horizontal="center" vertical="center" wrapText="1"/>
    </xf>
    <xf numFmtId="0" fontId="63" fillId="4" borderId="96" xfId="51" applyFont="1" applyFill="1" applyBorder="1" applyAlignment="1">
      <alignment horizontal="center" vertical="center" wrapText="1"/>
    </xf>
    <xf numFmtId="0" fontId="63" fillId="4" borderId="96" xfId="51" applyFont="1" applyFill="1" applyBorder="1" applyAlignment="1">
      <alignment horizontal="center" vertical="center"/>
    </xf>
    <xf numFmtId="0" fontId="63" fillId="4" borderId="96" xfId="51" applyFont="1" applyFill="1" applyBorder="1" applyAlignment="1">
      <alignment horizontal="left" vertical="center" wrapText="1"/>
    </xf>
    <xf numFmtId="0" fontId="63" fillId="4" borderId="96" xfId="51" applyFont="1" applyFill="1" applyBorder="1" applyAlignment="1">
      <alignment horizontal="left" vertical="center"/>
    </xf>
    <xf numFmtId="0" fontId="63" fillId="4" borderId="107" xfId="51" applyFont="1" applyFill="1" applyBorder="1" applyAlignment="1">
      <alignment horizontal="left" vertical="center" wrapText="1"/>
    </xf>
    <xf numFmtId="0" fontId="63" fillId="4" borderId="108" xfId="51" applyFont="1" applyFill="1" applyBorder="1" applyAlignment="1">
      <alignment horizontal="left" vertical="center"/>
    </xf>
    <xf numFmtId="0" fontId="114" fillId="12" borderId="96" xfId="0" applyFont="1" applyFill="1" applyBorder="1" applyAlignment="1">
      <alignment horizontal="left" vertical="center" wrapText="1"/>
    </xf>
    <xf numFmtId="0" fontId="115" fillId="12" borderId="96" xfId="0" applyFont="1" applyFill="1" applyBorder="1" applyAlignment="1">
      <alignment horizontal="left" vertical="center" wrapText="1"/>
    </xf>
    <xf numFmtId="0" fontId="63" fillId="0" borderId="96" xfId="0" applyFont="1" applyBorder="1" applyAlignment="1">
      <alignment horizontal="left" vertical="center" wrapText="1"/>
    </xf>
    <xf numFmtId="0" fontId="52" fillId="0" borderId="96" xfId="0" applyFont="1" applyBorder="1" applyAlignment="1">
      <alignment horizontal="center" vertical="center" wrapText="1"/>
    </xf>
    <xf numFmtId="0" fontId="116" fillId="4" borderId="96" xfId="0" applyFont="1" applyFill="1" applyBorder="1" applyAlignment="1">
      <alignment horizontal="center" vertical="center" wrapText="1"/>
    </xf>
    <xf numFmtId="0" fontId="1" fillId="4" borderId="96" xfId="0" applyFont="1" applyFill="1" applyBorder="1" applyAlignment="1">
      <alignment horizontal="left" vertical="center" wrapText="1"/>
    </xf>
    <xf numFmtId="0" fontId="27" fillId="0" borderId="96" xfId="0" applyFont="1" applyFill="1" applyBorder="1" applyAlignment="1">
      <alignment horizontal="center" vertical="center"/>
    </xf>
    <xf numFmtId="0" fontId="59" fillId="13" borderId="98" xfId="0" applyFont="1" applyFill="1" applyBorder="1" applyAlignment="1">
      <alignment horizontal="center" vertical="center" wrapText="1"/>
    </xf>
    <xf numFmtId="0" fontId="59" fillId="13" borderId="99" xfId="0" applyFont="1" applyFill="1" applyBorder="1" applyAlignment="1">
      <alignment horizontal="center" vertical="center" wrapText="1"/>
    </xf>
    <xf numFmtId="0" fontId="63" fillId="4" borderId="109" xfId="51" applyFont="1" applyFill="1" applyBorder="1" applyAlignment="1">
      <alignment horizontal="left" vertical="center"/>
    </xf>
    <xf numFmtId="0" fontId="0" fillId="4" borderId="0" xfId="0" applyFill="1">
      <alignment vertical="center"/>
    </xf>
    <xf numFmtId="0" fontId="117" fillId="18" borderId="0" xfId="0" applyFont="1" applyFill="1" applyAlignment="1">
      <alignment horizontal="center" vertical="center"/>
    </xf>
    <xf numFmtId="0" fontId="66" fillId="0" borderId="114" xfId="0" applyFont="1" applyBorder="1" applyAlignment="1">
      <alignment horizontal="center" vertical="center" wrapText="1"/>
    </xf>
    <xf numFmtId="0" fontId="66" fillId="0" borderId="122" xfId="0" applyFont="1" applyBorder="1" applyAlignment="1">
      <alignment horizontal="center" vertical="center" wrapText="1"/>
    </xf>
    <xf numFmtId="0" fontId="118" fillId="13" borderId="98" xfId="0" applyFont="1" applyFill="1" applyBorder="1" applyAlignment="1">
      <alignment horizontal="center" vertical="center" wrapText="1"/>
    </xf>
    <xf numFmtId="0" fontId="118" fillId="13" borderId="99" xfId="0" applyFont="1" applyFill="1" applyBorder="1" applyAlignment="1">
      <alignment horizontal="center" vertical="center" wrapText="1"/>
    </xf>
    <xf numFmtId="0" fontId="119" fillId="13" borderId="99" xfId="10" applyFont="1" applyFill="1" applyBorder="1" applyAlignment="1">
      <alignment horizontal="center" vertical="center" wrapText="1"/>
    </xf>
    <xf numFmtId="0" fontId="120" fillId="13" borderId="99" xfId="10" applyFont="1" applyFill="1" applyBorder="1" applyAlignment="1">
      <alignment horizontal="center" vertical="center" wrapText="1"/>
    </xf>
    <xf numFmtId="178" fontId="121" fillId="0" borderId="114" xfId="0" applyNumberFormat="1" applyFont="1" applyBorder="1" applyAlignment="1">
      <alignment horizontal="center" vertical="top" wrapText="1"/>
    </xf>
    <xf numFmtId="0" fontId="66" fillId="0" borderId="114" xfId="0" applyFont="1" applyBorder="1" applyAlignment="1">
      <alignment horizontal="center" vertical="top" wrapText="1"/>
    </xf>
    <xf numFmtId="177" fontId="66" fillId="0" borderId="114" xfId="0" applyNumberFormat="1" applyFont="1" applyBorder="1" applyAlignment="1">
      <alignment horizontal="center" vertical="top" wrapText="1"/>
    </xf>
    <xf numFmtId="49" fontId="66" fillId="0" borderId="114" xfId="0" applyNumberFormat="1" applyFont="1" applyBorder="1" applyAlignment="1">
      <alignment horizontal="center" vertical="center" wrapText="1"/>
    </xf>
    <xf numFmtId="179" fontId="66" fillId="0" borderId="114" xfId="0" applyNumberFormat="1" applyFont="1" applyBorder="1" applyAlignment="1">
      <alignment horizontal="center" vertical="top" wrapText="1"/>
    </xf>
    <xf numFmtId="0" fontId="68" fillId="6" borderId="114" xfId="0" applyFont="1" applyFill="1" applyBorder="1" applyAlignment="1">
      <alignment horizontal="left" vertical="center" wrapText="1"/>
    </xf>
    <xf numFmtId="0" fontId="18" fillId="25" borderId="122" xfId="0" applyFont="1" applyFill="1" applyBorder="1" applyAlignment="1">
      <alignment horizontal="center" vertical="center" wrapText="1"/>
    </xf>
    <xf numFmtId="0" fontId="61" fillId="0" borderId="177" xfId="0" applyFont="1" applyBorder="1" applyAlignment="1">
      <alignment horizontal="center" vertical="center" wrapText="1"/>
    </xf>
    <xf numFmtId="0" fontId="36" fillId="0" borderId="178" xfId="0" applyFont="1" applyBorder="1" applyAlignment="1">
      <alignment horizontal="left" vertical="center" wrapText="1"/>
    </xf>
    <xf numFmtId="0" fontId="36" fillId="0" borderId="179" xfId="0" applyFont="1" applyBorder="1" applyAlignment="1">
      <alignment horizontal="left" vertical="center" wrapText="1"/>
    </xf>
    <xf numFmtId="0" fontId="61" fillId="0" borderId="180" xfId="0" applyFont="1" applyBorder="1" applyAlignment="1">
      <alignment horizontal="center" vertical="center" wrapText="1"/>
    </xf>
    <xf numFmtId="0" fontId="36" fillId="0" borderId="105" xfId="0" applyFont="1" applyBorder="1" applyAlignment="1">
      <alignment horizontal="left" vertical="center" wrapText="1"/>
    </xf>
    <xf numFmtId="0" fontId="36" fillId="0" borderId="181" xfId="0" applyFont="1" applyBorder="1" applyAlignment="1">
      <alignment horizontal="left" vertical="center" wrapText="1"/>
    </xf>
    <xf numFmtId="0" fontId="27" fillId="0" borderId="105" xfId="0" applyFont="1" applyBorder="1" applyAlignment="1">
      <alignment horizontal="left" vertical="center" wrapText="1"/>
    </xf>
    <xf numFmtId="0" fontId="27" fillId="0" borderId="181" xfId="0" applyFont="1" applyBorder="1" applyAlignment="1">
      <alignment horizontal="left" vertical="center" wrapText="1"/>
    </xf>
    <xf numFmtId="0" fontId="21" fillId="0" borderId="182" xfId="0" applyFont="1" applyBorder="1" applyAlignment="1">
      <alignment horizontal="center" vertical="center" wrapText="1"/>
    </xf>
    <xf numFmtId="0" fontId="21" fillId="0" borderId="183" xfId="0" applyFont="1" applyBorder="1" applyAlignment="1">
      <alignment horizontal="center" vertical="center" wrapText="1"/>
    </xf>
    <xf numFmtId="0" fontId="21" fillId="0" borderId="184" xfId="0" applyFont="1" applyBorder="1" applyAlignment="1">
      <alignment horizontal="center" vertical="center" wrapText="1"/>
    </xf>
    <xf numFmtId="0" fontId="28" fillId="7" borderId="72" xfId="0" applyFont="1" applyFill="1" applyBorder="1" applyAlignment="1">
      <alignment horizontal="center" vertical="center"/>
    </xf>
    <xf numFmtId="0" fontId="28" fillId="7" borderId="78" xfId="0" applyFont="1" applyFill="1" applyBorder="1" applyAlignment="1">
      <alignment horizontal="center" vertical="center"/>
    </xf>
    <xf numFmtId="0" fontId="2" fillId="11" borderId="98" xfId="0" applyFont="1" applyFill="1" applyBorder="1" applyAlignment="1">
      <alignment horizontal="center" vertical="center"/>
    </xf>
    <xf numFmtId="0" fontId="2" fillId="11" borderId="185" xfId="0" applyFont="1" applyFill="1" applyBorder="1" applyAlignment="1">
      <alignment horizontal="center" vertical="center"/>
    </xf>
    <xf numFmtId="0" fontId="1" fillId="0" borderId="72" xfId="0" applyFont="1" applyBorder="1" applyAlignment="1">
      <alignment horizontal="center" vertical="center"/>
    </xf>
    <xf numFmtId="0" fontId="122" fillId="0" borderId="78" xfId="10" applyFont="1" applyBorder="1" applyAlignment="1">
      <alignment horizontal="center" vertical="center"/>
    </xf>
    <xf numFmtId="0" fontId="1" fillId="0" borderId="160" xfId="0" applyFont="1" applyBorder="1" applyAlignment="1">
      <alignment horizontal="center" vertical="center"/>
    </xf>
    <xf numFmtId="0" fontId="122" fillId="0" borderId="165" xfId="10" applyFont="1" applyBorder="1" applyAlignment="1">
      <alignment horizontal="center" vertical="center"/>
    </xf>
    <xf numFmtId="0" fontId="119" fillId="0" borderId="165" xfId="10" applyFont="1" applyBorder="1" applyAlignment="1">
      <alignment horizontal="center" vertical="center"/>
    </xf>
    <xf numFmtId="0" fontId="1" fillId="0" borderId="64" xfId="0" applyFont="1" applyBorder="1" applyAlignment="1">
      <alignment horizontal="center" vertical="center"/>
    </xf>
    <xf numFmtId="0" fontId="122" fillId="0" borderId="79" xfId="10" applyFont="1" applyBorder="1" applyAlignment="1">
      <alignment horizontal="center" vertical="center"/>
    </xf>
    <xf numFmtId="0" fontId="1" fillId="0" borderId="0" xfId="0" applyFont="1" applyAlignment="1" applyProtection="1">
      <alignment vertical="center"/>
    </xf>
    <xf numFmtId="0" fontId="1" fillId="0" borderId="13" xfId="0" applyFont="1" applyBorder="1" applyProtection="1">
      <alignment vertical="center"/>
    </xf>
    <xf numFmtId="0" fontId="1" fillId="0" borderId="0" xfId="0" applyFont="1" applyProtection="1">
      <alignment vertical="center"/>
    </xf>
    <xf numFmtId="0" fontId="123" fillId="6" borderId="44" xfId="0" applyFont="1" applyFill="1" applyBorder="1" applyAlignment="1" applyProtection="1">
      <alignment horizontal="center" vertical="center"/>
    </xf>
    <xf numFmtId="0" fontId="2" fillId="11" borderId="161" xfId="0" applyFont="1" applyFill="1" applyBorder="1" applyAlignment="1" applyProtection="1">
      <alignment horizontal="center" vertical="center"/>
    </xf>
    <xf numFmtId="0" fontId="1" fillId="17" borderId="161" xfId="0" applyFont="1" applyFill="1" applyBorder="1" applyAlignment="1" applyProtection="1">
      <alignment horizontal="center" vertical="center" wrapText="1"/>
    </xf>
    <xf numFmtId="0" fontId="5" fillId="4" borderId="161" xfId="0" applyFont="1" applyFill="1" applyBorder="1" applyAlignment="1" applyProtection="1">
      <alignment horizontal="left" vertical="top" wrapText="1"/>
    </xf>
    <xf numFmtId="0" fontId="40" fillId="4" borderId="161" xfId="0" applyFont="1" applyFill="1" applyBorder="1" applyAlignment="1" applyProtection="1">
      <alignment horizontal="center" vertical="center"/>
    </xf>
    <xf numFmtId="0" fontId="1" fillId="11" borderId="161" xfId="0" applyFont="1" applyFill="1" applyBorder="1" applyAlignment="1" applyProtection="1">
      <alignment horizontal="center" vertical="center"/>
    </xf>
    <xf numFmtId="0" fontId="59" fillId="4" borderId="161" xfId="0" applyFont="1" applyFill="1" applyBorder="1" applyAlignment="1" applyProtection="1">
      <alignment horizontal="center" vertical="center"/>
    </xf>
    <xf numFmtId="0" fontId="124" fillId="4" borderId="161" xfId="0" applyFont="1" applyFill="1" applyBorder="1" applyAlignment="1" applyProtection="1">
      <alignment horizontal="center" vertical="center"/>
    </xf>
    <xf numFmtId="0" fontId="1" fillId="4" borderId="161" xfId="0" applyFont="1" applyFill="1" applyBorder="1" applyAlignment="1" applyProtection="1">
      <alignment horizontal="center" vertical="center"/>
    </xf>
    <xf numFmtId="0" fontId="26" fillId="13" borderId="161" xfId="0" applyFont="1" applyFill="1" applyBorder="1" applyAlignment="1" applyProtection="1">
      <alignment horizontal="center" vertical="center" wrapText="1"/>
    </xf>
    <xf numFmtId="0" fontId="1" fillId="0" borderId="12" xfId="0" applyFont="1" applyBorder="1" applyProtection="1">
      <alignment vertical="center"/>
    </xf>
    <xf numFmtId="0" fontId="1" fillId="0" borderId="19" xfId="0" applyFont="1" applyBorder="1" applyAlignment="1" applyProtection="1">
      <alignment vertical="center"/>
    </xf>
    <xf numFmtId="0" fontId="1" fillId="0" borderId="13" xfId="0" applyFont="1" applyBorder="1" applyAlignment="1" applyProtection="1">
      <alignment vertical="center"/>
    </xf>
    <xf numFmtId="0" fontId="1" fillId="0" borderId="7" xfId="0" applyFont="1" applyBorder="1" applyAlignment="1" applyProtection="1">
      <alignment horizontal="center" vertical="center"/>
    </xf>
    <xf numFmtId="0" fontId="1" fillId="0" borderId="8" xfId="0" applyFont="1" applyBorder="1" applyAlignment="1" applyProtection="1">
      <alignment horizontal="center" vertical="center"/>
    </xf>
    <xf numFmtId="0" fontId="1" fillId="0" borderId="9" xfId="0" applyFont="1" applyBorder="1" applyAlignment="1" applyProtection="1">
      <alignment horizontal="center" vertical="center"/>
    </xf>
    <xf numFmtId="0" fontId="1" fillId="0" borderId="19" xfId="0" applyFont="1" applyBorder="1" applyProtection="1">
      <alignment vertical="center"/>
    </xf>
    <xf numFmtId="0" fontId="1" fillId="0" borderId="10" xfId="0" applyFont="1" applyBorder="1" applyAlignment="1" applyProtection="1">
      <alignment horizontal="center" vertical="center"/>
    </xf>
    <xf numFmtId="0" fontId="1" fillId="0" borderId="11" xfId="0" applyFont="1" applyBorder="1" applyAlignment="1" applyProtection="1">
      <alignment horizontal="center" vertical="center"/>
    </xf>
    <xf numFmtId="0" fontId="1" fillId="0" borderId="153" xfId="0" applyFont="1" applyBorder="1" applyAlignment="1" applyProtection="1">
      <alignment horizontal="center" vertical="center"/>
    </xf>
    <xf numFmtId="0" fontId="1" fillId="0" borderId="52" xfId="0" applyFont="1" applyBorder="1" applyAlignment="1" applyProtection="1">
      <alignment horizontal="center" vertical="center"/>
    </xf>
    <xf numFmtId="0" fontId="1" fillId="0" borderId="166" xfId="0" applyFont="1" applyBorder="1" applyAlignment="1" applyProtection="1">
      <alignment horizontal="center" vertical="center"/>
    </xf>
  </cellXfs>
  <cellStyles count="52">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常规 3 2" xfId="40"/>
    <cellStyle name="强调文字颜色 4" xfId="41" builtinId="41"/>
    <cellStyle name="20% - 强调文字颜色 4" xfId="42" builtinId="42"/>
    <cellStyle name="Normal 2" xfId="43"/>
    <cellStyle name="40% - 强调文字颜色 4" xfId="44" builtinId="43"/>
    <cellStyle name="强调文字颜色 5" xfId="45" builtinId="45"/>
    <cellStyle name="40% - 强调文字颜色 5" xfId="46" builtinId="47"/>
    <cellStyle name="60% - 强调文字颜色 5" xfId="47" builtinId="48"/>
    <cellStyle name="强调文字颜色 6" xfId="48" builtinId="49"/>
    <cellStyle name="40% - 强调文字颜色 6" xfId="49" builtinId="51"/>
    <cellStyle name="60% - 强调文字颜色 6" xfId="50" builtinId="52"/>
    <cellStyle name="常规 2" xfId="51"/>
  </cellStyles>
  <dxfs count="29">
    <dxf>
      <font>
        <color rgb="FF9C0006"/>
      </font>
      <fill>
        <patternFill patternType="solid">
          <bgColor rgb="FFFFC7CE"/>
        </patternFill>
      </fill>
    </dxf>
    <dxf>
      <fill>
        <patternFill patternType="solid">
          <bgColor rgb="FFFFFF00"/>
        </patternFill>
      </fill>
    </dxf>
    <dxf>
      <fill>
        <patternFill patternType="solid">
          <bgColor rgb="FFFFC0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ont>
        <b val="1"/>
        <i val="0"/>
        <u val="none"/>
        <sz val="11"/>
        <color rgb="FF000000"/>
      </font>
      <fill>
        <patternFill patternType="solid">
          <bgColor rgb="FFFFFFFF"/>
        </patternFill>
      </fill>
    </dxf>
    <dxf>
      <font>
        <b val="1"/>
        <i val="0"/>
        <u val="none"/>
        <sz val="11"/>
        <color rgb="FFFFFFFF"/>
      </font>
      <fill>
        <patternFill patternType="solid">
          <bgColor rgb="FF3F3F3F"/>
        </patternFill>
      </fill>
    </dxf>
    <dxf>
      <fill>
        <patternFill patternType="solid">
          <bgColor rgb="FFF2F2F2"/>
        </patternFill>
      </fill>
    </dxf>
    <dxf>
      <fill>
        <patternFill patternType="solid">
          <bgColor rgb="FFF2F2F2"/>
        </patternFill>
      </fill>
    </dxf>
    <dxf>
      <fill>
        <patternFill patternType="solid">
          <bgColor theme="4" tint="0.799981688894314"/>
        </patternFill>
      </fill>
    </dxf>
    <dxf>
      <font>
        <b val="1"/>
        <i val="0"/>
        <u val="none"/>
        <sz val="11"/>
        <color theme="1"/>
      </font>
    </dxf>
    <dxf>
      <font>
        <b val="1"/>
        <u val="none"/>
        <color theme="4"/>
      </font>
      <fill>
        <patternFill patternType="solid">
          <bgColor rgb="FFFFFFFF"/>
        </patternFill>
      </fill>
      <border>
        <left/>
        <right/>
        <top style="thin">
          <color theme="4"/>
        </top>
        <bottom style="thin">
          <color theme="4"/>
        </bottom>
        <vertical/>
        <horizontal/>
      </border>
    </dxf>
    <dxf>
      <font>
        <b val="1"/>
        <i val="0"/>
        <u val="none"/>
        <sz val="10"/>
        <color rgb="FFFFFFFF"/>
      </font>
      <fill>
        <patternFill patternType="solid">
          <bgColor theme="4"/>
        </patternFill>
      </fill>
    </dxf>
    <dxf>
      <font>
        <b val="0"/>
        <i val="0"/>
        <u val="none"/>
        <sz val="11"/>
        <color rgb="FF000000"/>
      </font>
      <fill>
        <patternFill patternType="solid">
          <bgColor rgb="FFFFFFFF"/>
        </patternFill>
      </fill>
      <border>
        <left/>
        <right/>
        <top style="thin">
          <color theme="4"/>
        </top>
        <bottom style="thin">
          <color theme="4"/>
        </bottom>
        <vertical/>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中色系标题行镶边行汇总行表格样式_3430dd" count="9">
      <tableStyleElement type="wholeTable" dxfId="18"/>
      <tableStyleElement type="headerRow" dxfId="17"/>
      <tableStyleElement type="totalRow" dxfId="16"/>
      <tableStyleElement type="firstColumn" dxfId="15"/>
      <tableStyleElement type="lastColumn" dxfId="14"/>
      <tableStyleElement type="secondRowStripe" dxfId="13"/>
      <tableStyleElement type="firstColumnStripe" dxfId="12"/>
      <tableStyleElement type="firstHeaderCell" dxfId="11"/>
      <tableStyleElement type="firstTotalCell" dxfId="10"/>
    </tableStyle>
    <tableStyle name="PivotStylePreset2_Accent1" table="0" count="10">
      <tableStyleElement type="headerRow" dxfId="28"/>
      <tableStyleElement type="totalRow" dxfId="27"/>
      <tableStyleElement type="firstRowStripe" dxfId="26"/>
      <tableStyleElement type="firstColumnStripe" dxfId="25"/>
      <tableStyleElement type="firstSubtotalRow" dxfId="24"/>
      <tableStyleElement type="secondSubtotalRow" dxfId="23"/>
      <tableStyleElement type="firstRowSubheading" dxfId="22"/>
      <tableStyleElement type="secondRowSubheading" dxfId="21"/>
      <tableStyleElement type="pageFieldLabels" dxfId="20"/>
      <tableStyleElement type="pageFieldValues" dxfId="19"/>
    </tableStyle>
  </tableStyles>
  <colors>
    <mruColors>
      <color rgb="00DEAF81"/>
      <color rgb="0032CBEC"/>
      <color rgb="00878CF2"/>
      <color rgb="00BDBDFF"/>
      <color rgb="002FFBE1"/>
      <color rgb="00CACCF9"/>
      <color rgb="00003DDA"/>
      <color rgb="004747FF"/>
      <color rgb="001821E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9" Type="http://schemas.openxmlformats.org/officeDocument/2006/relationships/sharedStrings" Target="sharedStrings.xml"/><Relationship Id="rId28" Type="http://schemas.openxmlformats.org/officeDocument/2006/relationships/styles" Target="styles.xml"/><Relationship Id="rId27" Type="http://schemas.openxmlformats.org/officeDocument/2006/relationships/theme" Target="theme/theme1.xml"/><Relationship Id="rId26" Type="http://schemas.openxmlformats.org/officeDocument/2006/relationships/externalLink" Target="externalLinks/externalLink1.xml"/><Relationship Id="rId25" Type="http://schemas.openxmlformats.org/officeDocument/2006/relationships/customXml" Target="../customXml/item1.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5" Type="http://schemas.openxmlformats.org/officeDocument/2006/relationships/image" Target="../media/image7.png"/><Relationship Id="rId4" Type="http://schemas.openxmlformats.org/officeDocument/2006/relationships/image" Target="../media/image6.png"/><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jpeg"/></Relationships>
</file>

<file path=xl/drawings/_rels/drawing6.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16</xdr:col>
      <xdr:colOff>629920</xdr:colOff>
      <xdr:row>4</xdr:row>
      <xdr:rowOff>0</xdr:rowOff>
    </xdr:from>
    <xdr:to>
      <xdr:col>17</xdr:col>
      <xdr:colOff>151765</xdr:colOff>
      <xdr:row>4</xdr:row>
      <xdr:rowOff>146050</xdr:rowOff>
    </xdr:to>
    <xdr:sp>
      <xdr:nvSpPr>
        <xdr:cNvPr id="20" name="TextBox 9"/>
        <xdr:cNvSpPr txBox="1"/>
      </xdr:nvSpPr>
      <xdr:spPr>
        <a:xfrm>
          <a:off x="10652760" y="5969000"/>
          <a:ext cx="151765" cy="146050"/>
        </a:xfrm>
        <a:prstGeom prst="rect">
          <a:avLst/>
        </a:prstGeom>
      </xdr:spPr>
      <xdr:txBody>
        <a:bodyPr lIns="0" tIns="0" rIns="0" bIns="0" rtlCol="0" anchor="t">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ts val="1815"/>
            </a:lnSpc>
            <a:spcBef>
              <a:spcPct val="0"/>
            </a:spcBef>
          </a:pPr>
          <a:endParaRPr lang="en-US" altLang="en-US" sz="1160">
            <a:solidFill>
              <a:srgbClr val="1F2E3E"/>
            </a:solidFill>
            <a:latin typeface="思源黑体 1" panose="020B0500000000000000" charset="-122"/>
            <a:ea typeface="思源黑体 1" panose="020B0500000000000000" charset="-122"/>
            <a:cs typeface="思源黑体 1" panose="020B0500000000000000" charset="-122"/>
            <a:sym typeface="思源黑体 1" panose="020B0500000000000000" charset="-122"/>
          </a:endParaRPr>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26670</xdr:rowOff>
    </xdr:from>
    <xdr:to>
      <xdr:col>10</xdr:col>
      <xdr:colOff>15875</xdr:colOff>
      <xdr:row>1</xdr:row>
      <xdr:rowOff>39370</xdr:rowOff>
    </xdr:to>
    <xdr:pic>
      <xdr:nvPicPr>
        <xdr:cNvPr id="3" name="图片 2" descr="价格导航 (3)"/>
        <xdr:cNvPicPr>
          <a:picLocks noChangeAspect="1"/>
        </xdr:cNvPicPr>
      </xdr:nvPicPr>
      <xdr:blipFill>
        <a:blip r:embed="rId1"/>
        <a:stretch>
          <a:fillRect/>
        </a:stretch>
      </xdr:blipFill>
      <xdr:spPr>
        <a:xfrm>
          <a:off x="9525" y="26670"/>
          <a:ext cx="14515465" cy="187960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45720</xdr:colOff>
      <xdr:row>0</xdr:row>
      <xdr:rowOff>203200</xdr:rowOff>
    </xdr:from>
    <xdr:to>
      <xdr:col>2</xdr:col>
      <xdr:colOff>0</xdr:colOff>
      <xdr:row>0</xdr:row>
      <xdr:rowOff>872490</xdr:rowOff>
    </xdr:to>
    <xdr:pic>
      <xdr:nvPicPr>
        <xdr:cNvPr id="2" name="ID_5F46C2ECF27E487098970F2D589FE45D" descr="2"/>
        <xdr:cNvPicPr>
          <a:picLocks noChangeAspect="1"/>
        </xdr:cNvPicPr>
      </xdr:nvPicPr>
      <xdr:blipFill>
        <a:blip r:embed="rId1"/>
        <a:stretch>
          <a:fillRect/>
        </a:stretch>
      </xdr:blipFill>
      <xdr:spPr>
        <a:xfrm>
          <a:off x="1041400" y="203200"/>
          <a:ext cx="984885" cy="669290"/>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4</xdr:col>
      <xdr:colOff>1257300</xdr:colOff>
      <xdr:row>1</xdr:row>
      <xdr:rowOff>90170</xdr:rowOff>
    </xdr:from>
    <xdr:ext cx="2127250" cy="357505"/>
    <xdr:sp>
      <xdr:nvSpPr>
        <xdr:cNvPr id="13" name="文本框 12"/>
        <xdr:cNvSpPr txBox="1"/>
      </xdr:nvSpPr>
      <xdr:spPr>
        <a:xfrm>
          <a:off x="6411595" y="1385570"/>
          <a:ext cx="2127250" cy="357505"/>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p>
          <a:pPr algn="l"/>
          <a:r>
            <a:rPr lang="zh-CN" altLang="en-US" sz="1600" b="1">
              <a:solidFill>
                <a:schemeClr val="bg1"/>
              </a:solidFill>
              <a:latin typeface="黑体" panose="02010609060101010101" charset="-122"/>
              <a:ea typeface="黑体" panose="02010609060101010101" charset="-122"/>
            </a:rPr>
            <a:t>俄罗斯渠道</a:t>
          </a:r>
          <a:endParaRPr lang="zh-CN" altLang="en-US" sz="1600" b="1">
            <a:solidFill>
              <a:schemeClr val="bg1"/>
            </a:solidFill>
            <a:latin typeface="黑体" panose="02010609060101010101" charset="-122"/>
            <a:ea typeface="黑体" panose="02010609060101010101" charset="-122"/>
          </a:endParaRPr>
        </a:p>
      </xdr:txBody>
    </xdr:sp>
    <xdr:clientData/>
  </xdr:oneCellAnchor>
  <xdr:oneCellAnchor>
    <xdr:from>
      <xdr:col>5</xdr:col>
      <xdr:colOff>75565</xdr:colOff>
      <xdr:row>10</xdr:row>
      <xdr:rowOff>99060</xdr:rowOff>
    </xdr:from>
    <xdr:ext cx="2998470" cy="290830"/>
    <xdr:sp>
      <xdr:nvSpPr>
        <xdr:cNvPr id="15" name="文本框 14"/>
        <xdr:cNvSpPr txBox="1"/>
      </xdr:nvSpPr>
      <xdr:spPr>
        <a:xfrm>
          <a:off x="6666865" y="7319010"/>
          <a:ext cx="2998470" cy="29083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1200" b="1">
            <a:solidFill>
              <a:schemeClr val="bg1"/>
            </a:solidFill>
            <a:latin typeface="黑体" panose="02010609060101010101" charset="-122"/>
            <a:ea typeface="黑体" panose="02010609060101010101" charset="-122"/>
          </a:endParaRPr>
        </a:p>
      </xdr:txBody>
    </xdr:sp>
    <xdr:clientData/>
  </xdr:oneCellAnchor>
  <xdr:oneCellAnchor>
    <xdr:from>
      <xdr:col>3</xdr:col>
      <xdr:colOff>140335</xdr:colOff>
      <xdr:row>15</xdr:row>
      <xdr:rowOff>0</xdr:rowOff>
    </xdr:from>
    <xdr:ext cx="5276215" cy="424180"/>
    <xdr:sp>
      <xdr:nvSpPr>
        <xdr:cNvPr id="3" name="文本框 2"/>
        <xdr:cNvSpPr txBox="1"/>
      </xdr:nvSpPr>
      <xdr:spPr>
        <a:xfrm>
          <a:off x="3929380" y="10064750"/>
          <a:ext cx="5276215" cy="4241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zh-CN" altLang="en-US" sz="2000" b="1">
              <a:solidFill>
                <a:schemeClr val="bg1"/>
              </a:solidFill>
              <a:latin typeface="黑体" panose="02010609060101010101" charset="-122"/>
              <a:ea typeface="黑体" panose="02010609060101010101" charset="-122"/>
            </a:rPr>
            <a:t>WH(China Post to PUDO)--仅开办省可收寄</a:t>
          </a:r>
          <a:endParaRPr lang="zh-CN" altLang="en-US" sz="2000" b="1">
            <a:solidFill>
              <a:schemeClr val="bg1"/>
            </a:solidFill>
            <a:latin typeface="黑体" panose="02010609060101010101" charset="-122"/>
            <a:ea typeface="黑体" panose="02010609060101010101" charset="-122"/>
          </a:endParaRPr>
        </a:p>
      </xdr:txBody>
    </xdr:sp>
    <xdr:clientData/>
  </xdr:oneCellAnchor>
  <xdr:oneCellAnchor>
    <xdr:from>
      <xdr:col>4</xdr:col>
      <xdr:colOff>1359535</xdr:colOff>
      <xdr:row>6</xdr:row>
      <xdr:rowOff>76200</xdr:rowOff>
    </xdr:from>
    <xdr:ext cx="2127250" cy="357505"/>
    <xdr:sp>
      <xdr:nvSpPr>
        <xdr:cNvPr id="5" name="文本框 4"/>
        <xdr:cNvSpPr txBox="1"/>
      </xdr:nvSpPr>
      <xdr:spPr>
        <a:xfrm>
          <a:off x="6513830" y="4210050"/>
          <a:ext cx="2127250" cy="357505"/>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zh-CN" altLang="en-US" sz="1600" b="1">
              <a:solidFill>
                <a:schemeClr val="bg1"/>
              </a:solidFill>
              <a:latin typeface="黑体" panose="02010609060101010101" charset="-122"/>
              <a:ea typeface="黑体" panose="02010609060101010101" charset="-122"/>
            </a:rPr>
            <a:t>哈萨克斯坦渠道</a:t>
          </a:r>
          <a:endParaRPr lang="zh-CN" altLang="en-US" sz="1600" b="1">
            <a:solidFill>
              <a:schemeClr val="bg1"/>
            </a:solidFill>
            <a:latin typeface="黑体" panose="02010609060101010101" charset="-122"/>
            <a:ea typeface="黑体" panose="02010609060101010101" charset="-122"/>
          </a:endParaRPr>
        </a:p>
      </xdr:txBody>
    </xdr:sp>
    <xdr:clientData/>
  </xdr:oneCellAnchor>
  <xdr:oneCellAnchor>
    <xdr:from>
      <xdr:col>4</xdr:col>
      <xdr:colOff>1362075</xdr:colOff>
      <xdr:row>10</xdr:row>
      <xdr:rowOff>107950</xdr:rowOff>
    </xdr:from>
    <xdr:ext cx="2127250" cy="357505"/>
    <xdr:sp>
      <xdr:nvSpPr>
        <xdr:cNvPr id="7" name="文本框 6"/>
        <xdr:cNvSpPr txBox="1"/>
      </xdr:nvSpPr>
      <xdr:spPr>
        <a:xfrm>
          <a:off x="6516370" y="7327900"/>
          <a:ext cx="2127250" cy="357505"/>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zh-CN" altLang="en-US" sz="1600" b="1">
              <a:solidFill>
                <a:schemeClr val="bg1"/>
              </a:solidFill>
              <a:latin typeface="黑体" panose="02010609060101010101" charset="-122"/>
              <a:ea typeface="黑体" panose="02010609060101010101" charset="-122"/>
            </a:rPr>
            <a:t>白俄罗斯渠道</a:t>
          </a:r>
          <a:endParaRPr lang="zh-CN" altLang="en-US" sz="1600" b="1">
            <a:solidFill>
              <a:schemeClr val="bg1"/>
            </a:solidFill>
            <a:latin typeface="黑体" panose="02010609060101010101" charset="-122"/>
            <a:ea typeface="黑体" panose="02010609060101010101" charset="-122"/>
          </a:endParaRPr>
        </a:p>
      </xdr:txBody>
    </xdr:sp>
    <xdr:clientData/>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51435</xdr:colOff>
      <xdr:row>1</xdr:row>
      <xdr:rowOff>105410</xdr:rowOff>
    </xdr:from>
    <xdr:to>
      <xdr:col>6</xdr:col>
      <xdr:colOff>70485</xdr:colOff>
      <xdr:row>9</xdr:row>
      <xdr:rowOff>133985</xdr:rowOff>
    </xdr:to>
    <xdr:pic>
      <xdr:nvPicPr>
        <xdr:cNvPr id="2" name="图片 1" descr="优先放】官方公众号  二维码"/>
        <xdr:cNvPicPr>
          <a:picLocks noChangeAspect="1"/>
        </xdr:cNvPicPr>
      </xdr:nvPicPr>
      <xdr:blipFill>
        <a:blip r:embed="rId1"/>
        <a:stretch>
          <a:fillRect/>
        </a:stretch>
      </xdr:blipFill>
      <xdr:spPr>
        <a:xfrm>
          <a:off x="2566035" y="283210"/>
          <a:ext cx="1276350" cy="1450975"/>
        </a:xfrm>
        <a:prstGeom prst="rect">
          <a:avLst/>
        </a:prstGeom>
      </xdr:spPr>
    </xdr:pic>
    <xdr:clientData/>
  </xdr:twoCellAnchor>
  <xdr:twoCellAnchor editAs="oneCell">
    <xdr:from>
      <xdr:col>7</xdr:col>
      <xdr:colOff>40005</xdr:colOff>
      <xdr:row>1</xdr:row>
      <xdr:rowOff>127635</xdr:rowOff>
    </xdr:from>
    <xdr:to>
      <xdr:col>9</xdr:col>
      <xdr:colOff>65405</xdr:colOff>
      <xdr:row>9</xdr:row>
      <xdr:rowOff>110490</xdr:rowOff>
    </xdr:to>
    <xdr:pic>
      <xdr:nvPicPr>
        <xdr:cNvPr id="3" name="图片 2"/>
        <xdr:cNvPicPr>
          <a:picLocks noChangeAspect="1"/>
        </xdr:cNvPicPr>
      </xdr:nvPicPr>
      <xdr:blipFill>
        <a:blip r:embed="rId2"/>
        <a:srcRect t="1844" b="2745"/>
        <a:stretch>
          <a:fillRect/>
        </a:stretch>
      </xdr:blipFill>
      <xdr:spPr>
        <a:xfrm>
          <a:off x="4440555" y="305435"/>
          <a:ext cx="1282700" cy="1405255"/>
        </a:xfrm>
        <a:prstGeom prst="rect">
          <a:avLst/>
        </a:prstGeom>
        <a:noFill/>
        <a:ln w="9525">
          <a:noFill/>
        </a:ln>
      </xdr:spPr>
    </xdr:pic>
    <xdr:clientData/>
  </xdr:twoCellAnchor>
  <xdr:twoCellAnchor>
    <xdr:from>
      <xdr:col>10</xdr:col>
      <xdr:colOff>17145</xdr:colOff>
      <xdr:row>1</xdr:row>
      <xdr:rowOff>156845</xdr:rowOff>
    </xdr:from>
    <xdr:to>
      <xdr:col>12</xdr:col>
      <xdr:colOff>35560</xdr:colOff>
      <xdr:row>9</xdr:row>
      <xdr:rowOff>77470</xdr:rowOff>
    </xdr:to>
    <xdr:grpSp>
      <xdr:nvGrpSpPr>
        <xdr:cNvPr id="4" name="组合 3"/>
        <xdr:cNvGrpSpPr/>
      </xdr:nvGrpSpPr>
      <xdr:grpSpPr>
        <a:xfrm>
          <a:off x="6303645" y="334645"/>
          <a:ext cx="1275715" cy="1343025"/>
          <a:chOff x="15039" y="7448"/>
          <a:chExt cx="2186" cy="2224"/>
        </a:xfrm>
      </xdr:grpSpPr>
      <xdr:pic>
        <xdr:nvPicPr>
          <xdr:cNvPr id="5" name="图片 4" descr="优先放】官方公众号  二维码"/>
          <xdr:cNvPicPr>
            <a:picLocks noChangeAspect="1"/>
          </xdr:cNvPicPr>
        </xdr:nvPicPr>
        <xdr:blipFill>
          <a:blip r:embed="rId1"/>
          <a:stretch>
            <a:fillRect/>
          </a:stretch>
        </xdr:blipFill>
        <xdr:spPr>
          <a:xfrm>
            <a:off x="15039" y="7448"/>
            <a:ext cx="2186" cy="2224"/>
          </a:xfrm>
          <a:prstGeom prst="rect">
            <a:avLst/>
          </a:prstGeom>
        </xdr:spPr>
      </xdr:pic>
      <xdr:pic>
        <xdr:nvPicPr>
          <xdr:cNvPr id="6" name="图片 5"/>
          <xdr:cNvPicPr>
            <a:picLocks noChangeAspect="1"/>
          </xdr:cNvPicPr>
        </xdr:nvPicPr>
        <xdr:blipFill>
          <a:blip r:embed="rId3"/>
          <a:stretch>
            <a:fillRect/>
          </a:stretch>
        </xdr:blipFill>
        <xdr:spPr>
          <a:xfrm>
            <a:off x="15134" y="7530"/>
            <a:ext cx="2036" cy="2062"/>
          </a:xfrm>
          <a:prstGeom prst="rect">
            <a:avLst/>
          </a:prstGeom>
          <a:noFill/>
          <a:ln w="9525">
            <a:noFill/>
          </a:ln>
        </xdr:spPr>
      </xdr:pic>
    </xdr:grpSp>
    <xdr:clientData/>
  </xdr:twoCellAnchor>
  <xdr:twoCellAnchor editAs="oneCell">
    <xdr:from>
      <xdr:col>1</xdr:col>
      <xdr:colOff>504825</xdr:colOff>
      <xdr:row>14</xdr:row>
      <xdr:rowOff>12700</xdr:rowOff>
    </xdr:from>
    <xdr:to>
      <xdr:col>8</xdr:col>
      <xdr:colOff>144780</xdr:colOff>
      <xdr:row>45</xdr:row>
      <xdr:rowOff>69215</xdr:rowOff>
    </xdr:to>
    <xdr:pic>
      <xdr:nvPicPr>
        <xdr:cNvPr id="10" name="图片 9"/>
        <xdr:cNvPicPr>
          <a:picLocks noChangeAspect="1"/>
        </xdr:cNvPicPr>
      </xdr:nvPicPr>
      <xdr:blipFill>
        <a:blip r:embed="rId4"/>
        <a:srcRect b="14987"/>
        <a:stretch>
          <a:fillRect/>
        </a:stretch>
      </xdr:blipFill>
      <xdr:spPr>
        <a:xfrm>
          <a:off x="1133475" y="2501900"/>
          <a:ext cx="4040505" cy="5568315"/>
        </a:xfrm>
        <a:prstGeom prst="rect">
          <a:avLst/>
        </a:prstGeom>
        <a:noFill/>
        <a:ln w="9525">
          <a:noFill/>
        </a:ln>
      </xdr:spPr>
    </xdr:pic>
    <xdr:clientData/>
  </xdr:twoCellAnchor>
  <xdr:twoCellAnchor editAs="oneCell">
    <xdr:from>
      <xdr:col>9</xdr:col>
      <xdr:colOff>118110</xdr:colOff>
      <xdr:row>15</xdr:row>
      <xdr:rowOff>104775</xdr:rowOff>
    </xdr:from>
    <xdr:to>
      <xdr:col>15</xdr:col>
      <xdr:colOff>83185</xdr:colOff>
      <xdr:row>46</xdr:row>
      <xdr:rowOff>98425</xdr:rowOff>
    </xdr:to>
    <xdr:pic>
      <xdr:nvPicPr>
        <xdr:cNvPr id="7" name="图片 6"/>
        <xdr:cNvPicPr>
          <a:picLocks noChangeAspect="1"/>
        </xdr:cNvPicPr>
      </xdr:nvPicPr>
      <xdr:blipFill>
        <a:blip r:embed="rId5"/>
        <a:srcRect l="4367" t="16643" r="3626" b="24662"/>
        <a:stretch>
          <a:fillRect/>
        </a:stretch>
      </xdr:blipFill>
      <xdr:spPr>
        <a:xfrm>
          <a:off x="5775960" y="2771775"/>
          <a:ext cx="3736975" cy="5505450"/>
        </a:xfrm>
        <a:prstGeom prst="rect">
          <a:avLst/>
        </a:prstGeom>
        <a:noFill/>
        <a:ln w="9525">
          <a:noFill/>
        </a:ln>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21</xdr:col>
      <xdr:colOff>434975</xdr:colOff>
      <xdr:row>7</xdr:row>
      <xdr:rowOff>22860</xdr:rowOff>
    </xdr:from>
    <xdr:to>
      <xdr:col>30</xdr:col>
      <xdr:colOff>254000</xdr:colOff>
      <xdr:row>13</xdr:row>
      <xdr:rowOff>207010</xdr:rowOff>
    </xdr:to>
    <xdr:pic>
      <xdr:nvPicPr>
        <xdr:cNvPr id="3" name="图片 2"/>
        <xdr:cNvPicPr>
          <a:picLocks noChangeAspect="1"/>
        </xdr:cNvPicPr>
      </xdr:nvPicPr>
      <xdr:blipFill>
        <a:blip r:embed="rId1"/>
        <a:stretch>
          <a:fillRect/>
        </a:stretch>
      </xdr:blipFill>
      <xdr:spPr>
        <a:xfrm>
          <a:off x="19927570" y="2969260"/>
          <a:ext cx="5476875" cy="1828800"/>
        </a:xfrm>
        <a:prstGeom prst="rect">
          <a:avLst/>
        </a:prstGeom>
        <a:noFill/>
        <a:ln w="9525">
          <a:noFill/>
        </a:ln>
      </xdr:spPr>
    </xdr:pic>
    <xdr:clientData/>
  </xdr:twoCellAnchor>
  <xdr:twoCellAnchor editAs="oneCell">
    <xdr:from>
      <xdr:col>21</xdr:col>
      <xdr:colOff>147320</xdr:colOff>
      <xdr:row>16</xdr:row>
      <xdr:rowOff>407035</xdr:rowOff>
    </xdr:from>
    <xdr:to>
      <xdr:col>36</xdr:col>
      <xdr:colOff>0</xdr:colOff>
      <xdr:row>24</xdr:row>
      <xdr:rowOff>51435</xdr:rowOff>
    </xdr:to>
    <xdr:pic>
      <xdr:nvPicPr>
        <xdr:cNvPr id="2" name="图片 1"/>
        <xdr:cNvPicPr>
          <a:picLocks noChangeAspect="1"/>
        </xdr:cNvPicPr>
      </xdr:nvPicPr>
      <xdr:blipFill>
        <a:blip r:embed="rId2"/>
        <a:stretch>
          <a:fillRect/>
        </a:stretch>
      </xdr:blipFill>
      <xdr:spPr>
        <a:xfrm>
          <a:off x="19639915" y="5746750"/>
          <a:ext cx="9282430" cy="1988185"/>
        </a:xfrm>
        <a:prstGeom prst="rect">
          <a:avLst/>
        </a:prstGeom>
        <a:noFill/>
        <a:ln w="9525">
          <a:noFill/>
        </a:ln>
      </xdr:spPr>
    </xdr:pic>
    <xdr:clientData/>
  </xdr:twoCellAnchor>
  <xdr:twoCellAnchor editAs="oneCell">
    <xdr:from>
      <xdr:col>21</xdr:col>
      <xdr:colOff>203835</xdr:colOff>
      <xdr:row>26</xdr:row>
      <xdr:rowOff>22225</xdr:rowOff>
    </xdr:from>
    <xdr:to>
      <xdr:col>36</xdr:col>
      <xdr:colOff>175260</xdr:colOff>
      <xdr:row>35</xdr:row>
      <xdr:rowOff>12700</xdr:rowOff>
    </xdr:to>
    <xdr:pic>
      <xdr:nvPicPr>
        <xdr:cNvPr id="4" name="图片 3"/>
        <xdr:cNvPicPr>
          <a:picLocks noChangeAspect="1"/>
        </xdr:cNvPicPr>
      </xdr:nvPicPr>
      <xdr:blipFill>
        <a:blip r:embed="rId3"/>
        <a:stretch>
          <a:fillRect/>
        </a:stretch>
      </xdr:blipFill>
      <xdr:spPr>
        <a:xfrm>
          <a:off x="19696430" y="8543925"/>
          <a:ext cx="9401175" cy="2663825"/>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heet1"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 val="CPI"/>
      <sheetName val="#REF"/>
      <sheetName val="Electro"/>
      <sheetName val="Home"/>
      <sheetName val="DATA MAIN"/>
      <sheetName val="тех. лист "/>
      <sheetName val="Table1"/>
      <sheetName val="FintechPLRows"/>
      <sheetName val="DATA base"/>
      <sheetName val="Links in Расшифровка выручки по"/>
      <sheetName val="Links in Выручка (5).xlsb"/>
      <sheetName val="workings"/>
      <sheetName val="Лист1"/>
      <sheetName val="Links in Свод по ЗП (14)(AutoRe"/>
      <sheetName val="ГН"/>
      <sheetName val="ГП"/>
      <sheetName val="ИУ Fashion"/>
      <sheetName val="реестр иу wb fmcg"/>
      <sheetName val="Таблица1"/>
      <sheetName val="Отдел по работе с ТП"/>
      <sheetName val="РФ"/>
      <sheetName val="Свойства"/>
      <sheetName val="Links in Выплаты на основе акци"/>
      <sheetName val="Links in BS.240.10000 Обязатель"/>
      <sheetName val="Links in PL.140.10000 Себестоим"/>
      <sheetName val="Links in Операционные расходы.x"/>
      <sheetName val="Links in Себестоимость.xlsb"/>
      <sheetName val="Tax invoice deductable Apr25"/>
      <sheetName val="Аналитика (склады)"/>
      <sheetName val="Список Base и CIS TM намазать"/>
      <sheetName val="Сотрудники"/>
      <sheetName val="Links in 3.7.20000 ОДДС (4).xls"/>
      <sheetName val="Links in 3.7.80000 Операционные"/>
      <sheetName val="Links in PL.121.10000 Выручка ("/>
      <sheetName val="Links in 9m2024 EPS.xlsb"/>
      <sheetName val="Main Data"/>
      <sheetName val="HR"/>
      <sheetName val="MZM"/>
      <sheetName val="Omniture"/>
      <sheetName val="регионы"/>
      <sheetName val="Базовый список"/>
      <sheetName val="Список для защиты"/>
      <sheetName val="Финансирование"/>
      <sheetName val="Списание"/>
      <sheetName val="Индексация"/>
      <sheetName val="Коды"/>
      <sheetName val="Группы"/>
      <sheetName val="Сводная таблица"/>
      <sheetName val="справочник"/>
      <sheetName val="Лист2"/>
      <sheetName val="E2 Brands"/>
      <sheetName val="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hyperlink" Target="https://www.kdocs.cn/l/crVfE9h6DlIn" TargetMode="External"/><Relationship Id="rId1" Type="http://schemas.openxmlformats.org/officeDocument/2006/relationships/hyperlink" Target="https://www.kdocs.cn/l/ckn0rxyTnOP2"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https://kdocs.cn/l/smSmz9lDgOwX?f=111" TargetMode="External"/><Relationship Id="rId1" Type="http://schemas.openxmlformats.org/officeDocument/2006/relationships/hyperlink" Target="https://kdocs.cn/l/sf9Np4NLqZlG?f=111"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hyperlink" Target="http://8.138.170.96:8167"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8.138.170.96:8167" TargetMode="External"/><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EZ26"/>
  <sheetViews>
    <sheetView zoomScale="70" zoomScaleNormal="70" workbookViewId="0">
      <selection activeCell="R3" sqref="R3:AC12"/>
    </sheetView>
  </sheetViews>
  <sheetFormatPr defaultColWidth="9" defaultRowHeight="16.5"/>
  <cols>
    <col min="1" max="1" width="9" style="799" customWidth="1"/>
    <col min="2" max="8" width="9" style="799"/>
    <col min="9" max="9" width="10" style="799" customWidth="1"/>
    <col min="10" max="12" width="9" style="799"/>
    <col min="13" max="13" width="11.2545454545455" style="799" customWidth="1"/>
    <col min="14" max="14" width="7.37272727272727" style="799" customWidth="1"/>
    <col min="15" max="15" width="6.62727272727273" style="799" customWidth="1"/>
    <col min="16" max="16" width="9.25454545454545" style="799" customWidth="1"/>
    <col min="17" max="16380" width="9" style="799"/>
    <col min="16381" max="16384" width="9" style="800"/>
  </cols>
  <sheetData>
    <row r="1" ht="122" customHeight="1" spans="1:16">
      <c r="A1" s="801" t="str">
        <f>_xlfn.DISPIMG("ID_95C76E94024F4274A813C03E8ACEE0C2",1)</f>
        <v>=DISPIMG("ID_95C76E94024F4274A813C03E8ACEE0C2",1)</v>
      </c>
      <c r="B1" s="801"/>
      <c r="C1" s="801"/>
      <c r="D1" s="801"/>
      <c r="E1" s="801"/>
      <c r="F1" s="801"/>
      <c r="G1" s="801"/>
      <c r="H1" s="801"/>
      <c r="I1" s="801"/>
      <c r="J1" s="801"/>
      <c r="K1" s="801"/>
      <c r="L1" s="801"/>
      <c r="M1" s="801"/>
      <c r="N1" s="801"/>
      <c r="O1" s="801"/>
      <c r="P1" s="801"/>
    </row>
    <row r="2" s="798" customFormat="1" ht="53" customHeight="1" spans="1:16380">
      <c r="A2" s="802" t="s">
        <v>0</v>
      </c>
      <c r="B2" s="802"/>
      <c r="C2" s="803" t="str">
        <f>_xlfn.DISPIMG("ID_B36A1CE8251C48D9AA2DD755DC1CC91F",1)</f>
        <v>=DISPIMG("ID_B36A1CE8251C48D9AA2DD755DC1CC91F",1)</v>
      </c>
      <c r="D2" s="803"/>
      <c r="E2" s="803"/>
      <c r="F2" s="803"/>
      <c r="G2" s="803"/>
      <c r="H2" s="803"/>
      <c r="I2" s="803"/>
      <c r="J2" s="803"/>
      <c r="K2" s="803"/>
      <c r="L2" s="803"/>
      <c r="M2" s="803"/>
      <c r="N2" s="803"/>
      <c r="O2" s="803"/>
      <c r="P2" s="803"/>
      <c r="Q2" s="812"/>
      <c r="R2" s="813"/>
      <c r="T2" s="813"/>
      <c r="U2" s="813"/>
      <c r="V2" s="813"/>
      <c r="W2" s="813"/>
      <c r="X2" s="813"/>
      <c r="Y2" s="813"/>
      <c r="Z2" s="813"/>
      <c r="AA2" s="813"/>
      <c r="AB2" s="813"/>
      <c r="AC2" s="813"/>
      <c r="AD2" s="813"/>
      <c r="AE2" s="813"/>
      <c r="AF2" s="813"/>
      <c r="AG2" s="813"/>
      <c r="AH2" s="813"/>
      <c r="AI2" s="813"/>
      <c r="AJ2" s="813"/>
      <c r="AK2" s="813"/>
      <c r="AL2" s="813"/>
      <c r="AM2" s="813"/>
      <c r="AN2" s="813"/>
      <c r="AO2" s="813"/>
      <c r="AP2" s="813"/>
      <c r="AQ2" s="813"/>
      <c r="AR2" s="813"/>
      <c r="AS2" s="813"/>
      <c r="AT2" s="813"/>
      <c r="AU2" s="813"/>
      <c r="AV2" s="813"/>
      <c r="AW2" s="813"/>
      <c r="AX2" s="813"/>
      <c r="AY2" s="813"/>
      <c r="AZ2" s="813"/>
      <c r="BA2" s="813"/>
      <c r="BB2" s="813"/>
      <c r="BC2" s="813"/>
      <c r="BD2" s="813"/>
      <c r="BE2" s="813"/>
      <c r="BF2" s="813"/>
      <c r="BG2" s="813"/>
      <c r="BH2" s="813"/>
      <c r="BI2" s="813"/>
      <c r="BJ2" s="813"/>
      <c r="BK2" s="813"/>
      <c r="BL2" s="813"/>
      <c r="BM2" s="813"/>
      <c r="BN2" s="813"/>
      <c r="BO2" s="813"/>
      <c r="BP2" s="813"/>
      <c r="BQ2" s="813"/>
      <c r="BR2" s="813"/>
      <c r="BS2" s="813"/>
      <c r="BT2" s="813"/>
      <c r="BU2" s="813"/>
      <c r="BV2" s="813"/>
      <c r="BW2" s="813"/>
      <c r="BX2" s="813"/>
      <c r="BY2" s="813"/>
      <c r="BZ2" s="813"/>
      <c r="CA2" s="813"/>
      <c r="CB2" s="813"/>
      <c r="CC2" s="813"/>
      <c r="CD2" s="813"/>
      <c r="CE2" s="813"/>
      <c r="CF2" s="813"/>
      <c r="CG2" s="813"/>
      <c r="CH2" s="813"/>
      <c r="CI2" s="813"/>
      <c r="CJ2" s="813"/>
      <c r="CK2" s="813"/>
      <c r="CL2" s="813"/>
      <c r="CM2" s="813"/>
      <c r="CN2" s="813"/>
      <c r="CO2" s="813"/>
      <c r="CP2" s="813"/>
      <c r="CQ2" s="813"/>
      <c r="CR2" s="813"/>
      <c r="CS2" s="813"/>
      <c r="CT2" s="813"/>
      <c r="CU2" s="813"/>
      <c r="CV2" s="813"/>
      <c r="CW2" s="813"/>
      <c r="CX2" s="813"/>
      <c r="CY2" s="813"/>
      <c r="CZ2" s="813"/>
      <c r="DA2" s="813"/>
      <c r="DB2" s="813"/>
      <c r="DC2" s="813"/>
      <c r="DD2" s="813"/>
      <c r="DE2" s="813"/>
      <c r="DF2" s="813"/>
      <c r="DG2" s="813"/>
      <c r="DH2" s="813"/>
      <c r="DI2" s="813"/>
      <c r="DJ2" s="813"/>
      <c r="DK2" s="813"/>
      <c r="DL2" s="813"/>
      <c r="DM2" s="813"/>
      <c r="DN2" s="813"/>
      <c r="DO2" s="813"/>
      <c r="DP2" s="813"/>
      <c r="DQ2" s="813"/>
      <c r="DR2" s="813"/>
      <c r="DS2" s="813"/>
      <c r="DT2" s="813"/>
      <c r="DU2" s="813"/>
      <c r="DV2" s="813"/>
      <c r="DW2" s="813"/>
      <c r="DX2" s="813"/>
      <c r="DY2" s="813"/>
      <c r="DZ2" s="813"/>
      <c r="EA2" s="813"/>
      <c r="EB2" s="813"/>
      <c r="EC2" s="813"/>
      <c r="ED2" s="813"/>
      <c r="EE2" s="813"/>
      <c r="EF2" s="813"/>
      <c r="EG2" s="813"/>
      <c r="EH2" s="813"/>
      <c r="EI2" s="813"/>
      <c r="EJ2" s="813"/>
      <c r="EK2" s="813"/>
      <c r="EL2" s="813"/>
      <c r="EM2" s="813"/>
      <c r="EN2" s="813"/>
      <c r="EO2" s="813"/>
      <c r="EP2" s="813"/>
      <c r="EQ2" s="813"/>
      <c r="ER2" s="813"/>
      <c r="ES2" s="813"/>
      <c r="ET2" s="813"/>
      <c r="EU2" s="813"/>
      <c r="EV2" s="813"/>
      <c r="EW2" s="813"/>
      <c r="EX2" s="813"/>
      <c r="EY2" s="813"/>
      <c r="EZ2" s="813"/>
      <c r="FA2" s="813"/>
      <c r="FB2" s="813"/>
      <c r="FC2" s="813"/>
      <c r="FD2" s="813"/>
      <c r="FE2" s="813"/>
      <c r="FF2" s="813"/>
      <c r="FG2" s="813"/>
      <c r="FH2" s="813"/>
      <c r="FI2" s="813"/>
      <c r="FJ2" s="813"/>
      <c r="FK2" s="813"/>
      <c r="FL2" s="813"/>
      <c r="FM2" s="813"/>
      <c r="FN2" s="813"/>
      <c r="FO2" s="813"/>
      <c r="FP2" s="813"/>
      <c r="FQ2" s="813"/>
      <c r="FR2" s="813"/>
      <c r="FS2" s="813"/>
      <c r="FT2" s="813"/>
      <c r="FU2" s="813"/>
      <c r="FV2" s="813"/>
      <c r="FW2" s="813"/>
      <c r="FX2" s="813"/>
      <c r="FY2" s="813"/>
      <c r="FZ2" s="813"/>
      <c r="GA2" s="813"/>
      <c r="GB2" s="813"/>
      <c r="GC2" s="813"/>
      <c r="GD2" s="813"/>
      <c r="GE2" s="813"/>
      <c r="GF2" s="813"/>
      <c r="GG2" s="813"/>
      <c r="GH2" s="813"/>
      <c r="GI2" s="813"/>
      <c r="GJ2" s="813"/>
      <c r="GK2" s="813"/>
      <c r="GL2" s="813"/>
      <c r="GM2" s="813"/>
      <c r="GN2" s="813"/>
      <c r="GO2" s="813"/>
      <c r="GP2" s="813"/>
      <c r="GQ2" s="813"/>
      <c r="GR2" s="813"/>
      <c r="GS2" s="813"/>
      <c r="GT2" s="813"/>
      <c r="GU2" s="813"/>
      <c r="GV2" s="813"/>
      <c r="GW2" s="813"/>
      <c r="GX2" s="813"/>
      <c r="GY2" s="813"/>
      <c r="GZ2" s="813"/>
      <c r="HA2" s="813"/>
      <c r="HB2" s="813"/>
      <c r="HC2" s="813"/>
      <c r="HD2" s="813"/>
      <c r="HE2" s="813"/>
      <c r="HF2" s="813"/>
      <c r="HG2" s="813"/>
      <c r="HH2" s="813"/>
      <c r="HI2" s="813"/>
      <c r="HJ2" s="813"/>
      <c r="HK2" s="813"/>
      <c r="HL2" s="813"/>
      <c r="HM2" s="813"/>
      <c r="HN2" s="813"/>
      <c r="HO2" s="813"/>
      <c r="HP2" s="813"/>
      <c r="HQ2" s="813"/>
      <c r="HR2" s="813"/>
      <c r="HS2" s="813"/>
      <c r="HT2" s="813"/>
      <c r="HU2" s="813"/>
      <c r="HV2" s="813"/>
      <c r="HW2" s="813"/>
      <c r="HX2" s="813"/>
      <c r="HY2" s="813"/>
      <c r="HZ2" s="813"/>
      <c r="IA2" s="813"/>
      <c r="IB2" s="813"/>
      <c r="IC2" s="813"/>
      <c r="ID2" s="813"/>
      <c r="IE2" s="813"/>
      <c r="IF2" s="813"/>
      <c r="IG2" s="813"/>
      <c r="IH2" s="813"/>
      <c r="II2" s="813"/>
      <c r="IJ2" s="813"/>
      <c r="IK2" s="813"/>
      <c r="IL2" s="813"/>
      <c r="IM2" s="813"/>
      <c r="IN2" s="813"/>
      <c r="IO2" s="813"/>
      <c r="IP2" s="813"/>
      <c r="IQ2" s="813"/>
      <c r="IR2" s="813"/>
      <c r="IS2" s="813"/>
      <c r="IT2" s="813"/>
      <c r="IU2" s="813"/>
      <c r="IV2" s="813"/>
      <c r="IW2" s="813"/>
      <c r="IX2" s="813"/>
      <c r="IY2" s="813"/>
      <c r="IZ2" s="813"/>
      <c r="JA2" s="813"/>
      <c r="JB2" s="813"/>
      <c r="JC2" s="813"/>
      <c r="JD2" s="813"/>
      <c r="JE2" s="813"/>
      <c r="JF2" s="813"/>
      <c r="JG2" s="813"/>
      <c r="JH2" s="813"/>
      <c r="JI2" s="813"/>
      <c r="JJ2" s="813"/>
      <c r="JK2" s="813"/>
      <c r="JL2" s="813"/>
      <c r="JM2" s="813"/>
      <c r="JN2" s="813"/>
      <c r="JO2" s="813"/>
      <c r="JP2" s="813"/>
      <c r="JQ2" s="813"/>
      <c r="JR2" s="813"/>
      <c r="JS2" s="813"/>
      <c r="JT2" s="813"/>
      <c r="JU2" s="813"/>
      <c r="JV2" s="813"/>
      <c r="JW2" s="813"/>
      <c r="JX2" s="813"/>
      <c r="JY2" s="813"/>
      <c r="JZ2" s="813"/>
      <c r="KA2" s="813"/>
      <c r="KB2" s="813"/>
      <c r="KC2" s="813"/>
      <c r="KD2" s="813"/>
      <c r="KE2" s="813"/>
      <c r="KF2" s="813"/>
      <c r="KG2" s="813"/>
      <c r="KH2" s="813"/>
      <c r="KI2" s="813"/>
      <c r="KJ2" s="813"/>
      <c r="KK2" s="813"/>
      <c r="KL2" s="813"/>
      <c r="KM2" s="813"/>
      <c r="KN2" s="813"/>
      <c r="KO2" s="813"/>
      <c r="KP2" s="813"/>
      <c r="KQ2" s="813"/>
      <c r="KR2" s="813"/>
      <c r="KS2" s="813"/>
      <c r="KT2" s="813"/>
      <c r="KU2" s="813"/>
      <c r="KV2" s="813"/>
      <c r="KW2" s="813"/>
      <c r="KX2" s="813"/>
      <c r="KY2" s="813"/>
      <c r="KZ2" s="813"/>
      <c r="LA2" s="813"/>
      <c r="LB2" s="813"/>
      <c r="LC2" s="813"/>
      <c r="LD2" s="813"/>
      <c r="LE2" s="813"/>
      <c r="LF2" s="813"/>
      <c r="LG2" s="813"/>
      <c r="LH2" s="813"/>
      <c r="LI2" s="813"/>
      <c r="LJ2" s="813"/>
      <c r="LK2" s="813"/>
      <c r="LL2" s="813"/>
      <c r="LM2" s="813"/>
      <c r="LN2" s="813"/>
      <c r="LO2" s="813"/>
      <c r="LP2" s="813"/>
      <c r="LQ2" s="813"/>
      <c r="LR2" s="813"/>
      <c r="LS2" s="813"/>
      <c r="LT2" s="813"/>
      <c r="LU2" s="813"/>
      <c r="LV2" s="813"/>
      <c r="LW2" s="813"/>
      <c r="LX2" s="813"/>
      <c r="LY2" s="813"/>
      <c r="LZ2" s="813"/>
      <c r="MA2" s="813"/>
      <c r="MB2" s="813"/>
      <c r="MC2" s="813"/>
      <c r="MD2" s="813"/>
      <c r="ME2" s="813"/>
      <c r="MF2" s="813"/>
      <c r="MG2" s="813"/>
      <c r="MH2" s="813"/>
      <c r="MI2" s="813"/>
      <c r="MJ2" s="813"/>
      <c r="MK2" s="813"/>
      <c r="ML2" s="813"/>
      <c r="MM2" s="813"/>
      <c r="MN2" s="813"/>
      <c r="MO2" s="813"/>
      <c r="MP2" s="813"/>
      <c r="MQ2" s="813"/>
      <c r="MR2" s="813"/>
      <c r="MS2" s="813"/>
      <c r="MT2" s="813"/>
      <c r="MU2" s="813"/>
      <c r="MV2" s="813"/>
      <c r="MW2" s="813"/>
      <c r="MX2" s="813"/>
      <c r="MY2" s="813"/>
      <c r="MZ2" s="813"/>
      <c r="NA2" s="813"/>
      <c r="NB2" s="813"/>
      <c r="NC2" s="813"/>
      <c r="ND2" s="813"/>
      <c r="NE2" s="813"/>
      <c r="NF2" s="813"/>
      <c r="NG2" s="813"/>
      <c r="NH2" s="813"/>
      <c r="NI2" s="813"/>
      <c r="NJ2" s="813"/>
      <c r="NK2" s="813"/>
      <c r="NL2" s="813"/>
      <c r="NM2" s="813"/>
      <c r="NN2" s="813"/>
      <c r="NO2" s="813"/>
      <c r="NP2" s="813"/>
      <c r="NQ2" s="813"/>
      <c r="NR2" s="813"/>
      <c r="NS2" s="813"/>
      <c r="NT2" s="813"/>
      <c r="NU2" s="813"/>
      <c r="NV2" s="813"/>
      <c r="NW2" s="813"/>
      <c r="NX2" s="813"/>
      <c r="NY2" s="813"/>
      <c r="NZ2" s="813"/>
      <c r="OA2" s="813"/>
      <c r="OB2" s="813"/>
      <c r="OC2" s="813"/>
      <c r="OD2" s="813"/>
      <c r="OE2" s="813"/>
      <c r="OF2" s="813"/>
      <c r="OG2" s="813"/>
      <c r="OH2" s="813"/>
      <c r="OI2" s="813"/>
      <c r="OJ2" s="813"/>
      <c r="OK2" s="813"/>
      <c r="OL2" s="813"/>
      <c r="OM2" s="813"/>
      <c r="ON2" s="813"/>
      <c r="OO2" s="813"/>
      <c r="OP2" s="813"/>
      <c r="OQ2" s="813"/>
      <c r="OR2" s="813"/>
      <c r="OS2" s="813"/>
      <c r="OT2" s="813"/>
      <c r="OU2" s="813"/>
      <c r="OV2" s="813"/>
      <c r="OW2" s="813"/>
      <c r="OX2" s="813"/>
      <c r="OY2" s="813"/>
      <c r="OZ2" s="813"/>
      <c r="PA2" s="813"/>
      <c r="PB2" s="813"/>
      <c r="PC2" s="813"/>
      <c r="PD2" s="813"/>
      <c r="PE2" s="813"/>
      <c r="PF2" s="813"/>
      <c r="PG2" s="813"/>
      <c r="PH2" s="813"/>
      <c r="PI2" s="813"/>
      <c r="PJ2" s="813"/>
      <c r="PK2" s="813"/>
      <c r="PL2" s="813"/>
      <c r="PM2" s="813"/>
      <c r="PN2" s="813"/>
      <c r="PO2" s="813"/>
      <c r="PP2" s="813"/>
      <c r="PQ2" s="813"/>
      <c r="PR2" s="813"/>
      <c r="PS2" s="813"/>
      <c r="PT2" s="813"/>
      <c r="PU2" s="813"/>
      <c r="PV2" s="813"/>
      <c r="PW2" s="813"/>
      <c r="PX2" s="813"/>
      <c r="PY2" s="813"/>
      <c r="PZ2" s="813"/>
      <c r="QA2" s="813"/>
      <c r="QB2" s="813"/>
      <c r="QC2" s="813"/>
      <c r="QD2" s="813"/>
      <c r="QE2" s="813"/>
      <c r="QF2" s="813"/>
      <c r="QG2" s="813"/>
      <c r="QH2" s="813"/>
      <c r="QI2" s="813"/>
      <c r="QJ2" s="813"/>
      <c r="QK2" s="813"/>
      <c r="QL2" s="813"/>
      <c r="QM2" s="813"/>
      <c r="QN2" s="813"/>
      <c r="QO2" s="813"/>
      <c r="QP2" s="813"/>
      <c r="QQ2" s="813"/>
      <c r="QR2" s="813"/>
      <c r="QS2" s="813"/>
      <c r="QT2" s="813"/>
      <c r="QU2" s="813"/>
      <c r="QV2" s="813"/>
      <c r="QW2" s="813"/>
      <c r="QX2" s="813"/>
      <c r="QY2" s="813"/>
      <c r="QZ2" s="813"/>
      <c r="RA2" s="813"/>
      <c r="RB2" s="813"/>
      <c r="RC2" s="813"/>
      <c r="RD2" s="813"/>
      <c r="RE2" s="813"/>
      <c r="RF2" s="813"/>
      <c r="RG2" s="813"/>
      <c r="RH2" s="813"/>
      <c r="RI2" s="813"/>
      <c r="RJ2" s="813"/>
      <c r="RK2" s="813"/>
      <c r="RL2" s="813"/>
      <c r="RM2" s="813"/>
      <c r="RN2" s="813"/>
      <c r="RO2" s="813"/>
      <c r="RP2" s="813"/>
      <c r="RQ2" s="813"/>
      <c r="RR2" s="813"/>
      <c r="RS2" s="813"/>
      <c r="RT2" s="813"/>
      <c r="RU2" s="813"/>
      <c r="RV2" s="813"/>
      <c r="RW2" s="813"/>
      <c r="RX2" s="813"/>
      <c r="RY2" s="813"/>
      <c r="RZ2" s="813"/>
      <c r="SA2" s="813"/>
      <c r="SB2" s="813"/>
      <c r="SC2" s="813"/>
      <c r="SD2" s="813"/>
      <c r="SE2" s="813"/>
      <c r="SF2" s="813"/>
      <c r="SG2" s="813"/>
      <c r="SH2" s="813"/>
      <c r="SI2" s="813"/>
      <c r="SJ2" s="813"/>
      <c r="SK2" s="813"/>
      <c r="SL2" s="813"/>
      <c r="SM2" s="813"/>
      <c r="SN2" s="813"/>
      <c r="SO2" s="813"/>
      <c r="SP2" s="813"/>
      <c r="SQ2" s="813"/>
      <c r="SR2" s="813"/>
      <c r="SS2" s="813"/>
      <c r="ST2" s="813"/>
      <c r="SU2" s="813"/>
      <c r="SV2" s="813"/>
      <c r="SW2" s="813"/>
      <c r="SX2" s="813"/>
      <c r="SY2" s="813"/>
      <c r="SZ2" s="813"/>
      <c r="TA2" s="813"/>
      <c r="TB2" s="813"/>
      <c r="TC2" s="813"/>
      <c r="TD2" s="813"/>
      <c r="TE2" s="813"/>
      <c r="TF2" s="813"/>
      <c r="TG2" s="813"/>
      <c r="TH2" s="813"/>
      <c r="TI2" s="813"/>
      <c r="TJ2" s="813"/>
      <c r="TK2" s="813"/>
      <c r="TL2" s="813"/>
      <c r="TM2" s="813"/>
      <c r="TN2" s="813"/>
      <c r="TO2" s="813"/>
      <c r="TP2" s="813"/>
      <c r="TQ2" s="813"/>
      <c r="TR2" s="813"/>
      <c r="TS2" s="813"/>
      <c r="TT2" s="813"/>
      <c r="TU2" s="813"/>
      <c r="TV2" s="813"/>
      <c r="TW2" s="813"/>
      <c r="TX2" s="813"/>
      <c r="TY2" s="813"/>
      <c r="TZ2" s="813"/>
      <c r="UA2" s="813"/>
      <c r="UB2" s="813"/>
      <c r="UC2" s="813"/>
      <c r="UD2" s="813"/>
      <c r="UE2" s="813"/>
      <c r="UF2" s="813"/>
      <c r="UG2" s="813"/>
      <c r="UH2" s="813"/>
      <c r="UI2" s="813"/>
      <c r="UJ2" s="813"/>
      <c r="UK2" s="813"/>
      <c r="UL2" s="813"/>
      <c r="UM2" s="813"/>
      <c r="UN2" s="813"/>
      <c r="UO2" s="813"/>
      <c r="UP2" s="813"/>
      <c r="UQ2" s="813"/>
      <c r="UR2" s="813"/>
      <c r="US2" s="813"/>
      <c r="UT2" s="813"/>
      <c r="UU2" s="813"/>
      <c r="UV2" s="813"/>
      <c r="UW2" s="813"/>
      <c r="UX2" s="813"/>
      <c r="UY2" s="813"/>
      <c r="UZ2" s="813"/>
      <c r="VA2" s="813"/>
      <c r="VB2" s="813"/>
      <c r="VC2" s="813"/>
      <c r="VD2" s="813"/>
      <c r="VE2" s="813"/>
      <c r="VF2" s="813"/>
      <c r="VG2" s="813"/>
      <c r="VH2" s="813"/>
      <c r="VI2" s="813"/>
      <c r="VJ2" s="813"/>
      <c r="VK2" s="813"/>
      <c r="VL2" s="813"/>
      <c r="VM2" s="813"/>
      <c r="VN2" s="813"/>
      <c r="VO2" s="813"/>
      <c r="VP2" s="813"/>
      <c r="VQ2" s="813"/>
      <c r="VR2" s="813"/>
      <c r="VS2" s="813"/>
      <c r="VT2" s="813"/>
      <c r="VU2" s="813"/>
      <c r="VV2" s="813"/>
      <c r="VW2" s="813"/>
      <c r="VX2" s="813"/>
      <c r="VY2" s="813"/>
      <c r="VZ2" s="813"/>
      <c r="WA2" s="813"/>
      <c r="WB2" s="813"/>
      <c r="WC2" s="813"/>
      <c r="WD2" s="813"/>
      <c r="WE2" s="813"/>
      <c r="WF2" s="813"/>
      <c r="WG2" s="813"/>
      <c r="WH2" s="813"/>
      <c r="WI2" s="813"/>
      <c r="WJ2" s="813"/>
      <c r="WK2" s="813"/>
      <c r="WL2" s="813"/>
      <c r="WM2" s="813"/>
      <c r="WN2" s="813"/>
      <c r="WO2" s="813"/>
      <c r="WP2" s="813"/>
      <c r="WQ2" s="813"/>
      <c r="WR2" s="813"/>
      <c r="WS2" s="813"/>
      <c r="WT2" s="813"/>
      <c r="WU2" s="813"/>
      <c r="WV2" s="813"/>
      <c r="WW2" s="813"/>
      <c r="WX2" s="813"/>
      <c r="WY2" s="813"/>
      <c r="WZ2" s="813"/>
      <c r="XA2" s="813"/>
      <c r="XB2" s="813"/>
      <c r="XC2" s="813"/>
      <c r="XD2" s="813"/>
      <c r="XE2" s="813"/>
      <c r="XF2" s="813"/>
      <c r="XG2" s="813"/>
      <c r="XH2" s="813"/>
      <c r="XI2" s="813"/>
      <c r="XJ2" s="813"/>
      <c r="XK2" s="813"/>
      <c r="XL2" s="813"/>
      <c r="XM2" s="813"/>
      <c r="XN2" s="813"/>
      <c r="XO2" s="813"/>
      <c r="XP2" s="813"/>
      <c r="XQ2" s="813"/>
      <c r="XR2" s="813"/>
      <c r="XS2" s="813"/>
      <c r="XT2" s="813"/>
      <c r="XU2" s="813"/>
      <c r="XV2" s="813"/>
      <c r="XW2" s="813"/>
      <c r="XX2" s="813"/>
      <c r="XY2" s="813"/>
      <c r="XZ2" s="813"/>
      <c r="YA2" s="813"/>
      <c r="YB2" s="813"/>
      <c r="YC2" s="813"/>
      <c r="YD2" s="813"/>
      <c r="YE2" s="813"/>
      <c r="YF2" s="813"/>
      <c r="YG2" s="813"/>
      <c r="YH2" s="813"/>
      <c r="YI2" s="813"/>
      <c r="YJ2" s="813"/>
      <c r="YK2" s="813"/>
      <c r="YL2" s="813"/>
      <c r="YM2" s="813"/>
      <c r="YN2" s="813"/>
      <c r="YO2" s="813"/>
      <c r="YP2" s="813"/>
      <c r="YQ2" s="813"/>
      <c r="YR2" s="813"/>
      <c r="YS2" s="813"/>
      <c r="YT2" s="813"/>
      <c r="YU2" s="813"/>
      <c r="YV2" s="813"/>
      <c r="YW2" s="813"/>
      <c r="YX2" s="813"/>
      <c r="YY2" s="813"/>
      <c r="YZ2" s="813"/>
      <c r="ZA2" s="813"/>
      <c r="ZB2" s="813"/>
      <c r="ZC2" s="813"/>
      <c r="ZD2" s="813"/>
      <c r="ZE2" s="813"/>
      <c r="ZF2" s="813"/>
      <c r="ZG2" s="813"/>
      <c r="ZH2" s="813"/>
      <c r="ZI2" s="813"/>
      <c r="ZJ2" s="813"/>
      <c r="ZK2" s="813"/>
      <c r="ZL2" s="813"/>
      <c r="ZM2" s="813"/>
      <c r="ZN2" s="813"/>
      <c r="ZO2" s="813"/>
      <c r="ZP2" s="813"/>
      <c r="ZQ2" s="813"/>
      <c r="ZR2" s="813"/>
      <c r="ZS2" s="813"/>
      <c r="ZT2" s="813"/>
      <c r="ZU2" s="813"/>
      <c r="ZV2" s="813"/>
      <c r="ZW2" s="813"/>
      <c r="ZX2" s="813"/>
      <c r="ZY2" s="813"/>
      <c r="ZZ2" s="813"/>
      <c r="AAA2" s="813"/>
      <c r="AAB2" s="813"/>
      <c r="AAC2" s="813"/>
      <c r="AAD2" s="813"/>
      <c r="AAE2" s="813"/>
      <c r="AAF2" s="813"/>
      <c r="AAG2" s="813"/>
      <c r="AAH2" s="813"/>
      <c r="AAI2" s="813"/>
      <c r="AAJ2" s="813"/>
      <c r="AAK2" s="813"/>
      <c r="AAL2" s="813"/>
      <c r="AAM2" s="813"/>
      <c r="AAN2" s="813"/>
      <c r="AAO2" s="813"/>
      <c r="AAP2" s="813"/>
      <c r="AAQ2" s="813"/>
      <c r="AAR2" s="813"/>
      <c r="AAS2" s="813"/>
      <c r="AAT2" s="813"/>
      <c r="AAU2" s="813"/>
      <c r="AAV2" s="813"/>
      <c r="AAW2" s="813"/>
      <c r="AAX2" s="813"/>
      <c r="AAY2" s="813"/>
      <c r="AAZ2" s="813"/>
      <c r="ABA2" s="813"/>
      <c r="ABB2" s="813"/>
      <c r="ABC2" s="813"/>
      <c r="ABD2" s="813"/>
      <c r="ABE2" s="813"/>
      <c r="ABF2" s="813"/>
      <c r="ABG2" s="813"/>
      <c r="ABH2" s="813"/>
      <c r="ABI2" s="813"/>
      <c r="ABJ2" s="813"/>
      <c r="ABK2" s="813"/>
      <c r="ABL2" s="813"/>
      <c r="ABM2" s="813"/>
      <c r="ABN2" s="813"/>
      <c r="ABO2" s="813"/>
      <c r="ABP2" s="813"/>
      <c r="ABQ2" s="813"/>
      <c r="ABR2" s="813"/>
      <c r="ABS2" s="813"/>
      <c r="ABT2" s="813"/>
      <c r="ABU2" s="813"/>
      <c r="ABV2" s="813"/>
      <c r="ABW2" s="813"/>
      <c r="ABX2" s="813"/>
      <c r="ABY2" s="813"/>
      <c r="ABZ2" s="813"/>
      <c r="ACA2" s="813"/>
      <c r="ACB2" s="813"/>
      <c r="ACC2" s="813"/>
      <c r="ACD2" s="813"/>
      <c r="ACE2" s="813"/>
      <c r="ACF2" s="813"/>
      <c r="ACG2" s="813"/>
      <c r="ACH2" s="813"/>
      <c r="ACI2" s="813"/>
      <c r="ACJ2" s="813"/>
      <c r="ACK2" s="813"/>
      <c r="ACL2" s="813"/>
      <c r="ACM2" s="813"/>
      <c r="ACN2" s="813"/>
      <c r="ACO2" s="813"/>
      <c r="ACP2" s="813"/>
      <c r="ACQ2" s="813"/>
      <c r="ACR2" s="813"/>
      <c r="ACS2" s="813"/>
      <c r="ACT2" s="813"/>
      <c r="ACU2" s="813"/>
      <c r="ACV2" s="813"/>
      <c r="ACW2" s="813"/>
      <c r="ACX2" s="813"/>
      <c r="ACY2" s="813"/>
      <c r="ACZ2" s="813"/>
      <c r="ADA2" s="813"/>
      <c r="ADB2" s="813"/>
      <c r="ADC2" s="813"/>
      <c r="ADD2" s="813"/>
      <c r="ADE2" s="813"/>
      <c r="ADF2" s="813"/>
      <c r="ADG2" s="813"/>
      <c r="ADH2" s="813"/>
      <c r="ADI2" s="813"/>
      <c r="ADJ2" s="813"/>
      <c r="ADK2" s="813"/>
      <c r="ADL2" s="813"/>
      <c r="ADM2" s="813"/>
      <c r="ADN2" s="813"/>
      <c r="ADO2" s="813"/>
      <c r="ADP2" s="813"/>
      <c r="ADQ2" s="813"/>
      <c r="ADR2" s="813"/>
      <c r="ADS2" s="813"/>
      <c r="ADT2" s="813"/>
      <c r="ADU2" s="813"/>
      <c r="ADV2" s="813"/>
      <c r="ADW2" s="813"/>
      <c r="ADX2" s="813"/>
      <c r="ADY2" s="813"/>
      <c r="ADZ2" s="813"/>
      <c r="AEA2" s="813"/>
      <c r="AEB2" s="813"/>
      <c r="AEC2" s="813"/>
      <c r="AED2" s="813"/>
      <c r="AEE2" s="813"/>
      <c r="AEF2" s="813"/>
      <c r="AEG2" s="813"/>
      <c r="AEH2" s="813"/>
      <c r="AEI2" s="813"/>
      <c r="AEJ2" s="813"/>
      <c r="AEK2" s="813"/>
      <c r="AEL2" s="813"/>
      <c r="AEM2" s="813"/>
      <c r="AEN2" s="813"/>
      <c r="AEO2" s="813"/>
      <c r="AEP2" s="813"/>
      <c r="AEQ2" s="813"/>
      <c r="AER2" s="813"/>
      <c r="AES2" s="813"/>
      <c r="AET2" s="813"/>
      <c r="AEU2" s="813"/>
      <c r="AEV2" s="813"/>
      <c r="AEW2" s="813"/>
      <c r="AEX2" s="813"/>
      <c r="AEY2" s="813"/>
      <c r="AEZ2" s="813"/>
      <c r="AFA2" s="813"/>
      <c r="AFB2" s="813"/>
      <c r="AFC2" s="813"/>
      <c r="AFD2" s="813"/>
      <c r="AFE2" s="813"/>
      <c r="AFF2" s="813"/>
      <c r="AFG2" s="813"/>
      <c r="AFH2" s="813"/>
      <c r="AFI2" s="813"/>
      <c r="AFJ2" s="813"/>
      <c r="AFK2" s="813"/>
      <c r="AFL2" s="813"/>
      <c r="AFM2" s="813"/>
      <c r="AFN2" s="813"/>
      <c r="AFO2" s="813"/>
      <c r="AFP2" s="813"/>
      <c r="AFQ2" s="813"/>
      <c r="AFR2" s="813"/>
      <c r="AFS2" s="813"/>
      <c r="AFT2" s="813"/>
      <c r="AFU2" s="813"/>
      <c r="AFV2" s="813"/>
      <c r="AFW2" s="813"/>
      <c r="AFX2" s="813"/>
      <c r="AFY2" s="813"/>
      <c r="AFZ2" s="813"/>
      <c r="AGA2" s="813"/>
      <c r="AGB2" s="813"/>
      <c r="AGC2" s="813"/>
      <c r="AGD2" s="813"/>
      <c r="AGE2" s="813"/>
      <c r="AGF2" s="813"/>
      <c r="AGG2" s="813"/>
      <c r="AGH2" s="813"/>
      <c r="AGI2" s="813"/>
      <c r="AGJ2" s="813"/>
      <c r="AGK2" s="813"/>
      <c r="AGL2" s="813"/>
      <c r="AGM2" s="813"/>
      <c r="AGN2" s="813"/>
      <c r="AGO2" s="813"/>
      <c r="AGP2" s="813"/>
      <c r="AGQ2" s="813"/>
      <c r="AGR2" s="813"/>
      <c r="AGS2" s="813"/>
      <c r="AGT2" s="813"/>
      <c r="AGU2" s="813"/>
      <c r="AGV2" s="813"/>
      <c r="AGW2" s="813"/>
      <c r="AGX2" s="813"/>
      <c r="AGY2" s="813"/>
      <c r="AGZ2" s="813"/>
      <c r="AHA2" s="813"/>
      <c r="AHB2" s="813"/>
      <c r="AHC2" s="813"/>
      <c r="AHD2" s="813"/>
      <c r="AHE2" s="813"/>
      <c r="AHF2" s="813"/>
      <c r="AHG2" s="813"/>
      <c r="AHH2" s="813"/>
      <c r="AHI2" s="813"/>
      <c r="AHJ2" s="813"/>
      <c r="AHK2" s="813"/>
      <c r="AHL2" s="813"/>
      <c r="AHM2" s="813"/>
      <c r="AHN2" s="813"/>
      <c r="AHO2" s="813"/>
      <c r="AHP2" s="813"/>
      <c r="AHQ2" s="813"/>
      <c r="AHR2" s="813"/>
      <c r="AHS2" s="813"/>
      <c r="AHT2" s="813"/>
      <c r="AHU2" s="813"/>
      <c r="AHV2" s="813"/>
      <c r="AHW2" s="813"/>
      <c r="AHX2" s="813"/>
      <c r="AHY2" s="813"/>
      <c r="AHZ2" s="813"/>
      <c r="AIA2" s="813"/>
      <c r="AIB2" s="813"/>
      <c r="AIC2" s="813"/>
      <c r="AID2" s="813"/>
      <c r="AIE2" s="813"/>
      <c r="AIF2" s="813"/>
      <c r="AIG2" s="813"/>
      <c r="AIH2" s="813"/>
      <c r="AII2" s="813"/>
      <c r="AIJ2" s="813"/>
      <c r="AIK2" s="813"/>
      <c r="AIL2" s="813"/>
      <c r="AIM2" s="813"/>
      <c r="AIN2" s="813"/>
      <c r="AIO2" s="813"/>
      <c r="AIP2" s="813"/>
      <c r="AIQ2" s="813"/>
      <c r="AIR2" s="813"/>
      <c r="AIS2" s="813"/>
      <c r="AIT2" s="813"/>
      <c r="AIU2" s="813"/>
      <c r="AIV2" s="813"/>
      <c r="AIW2" s="813"/>
      <c r="AIX2" s="813"/>
      <c r="AIY2" s="813"/>
      <c r="AIZ2" s="813"/>
      <c r="AJA2" s="813"/>
      <c r="AJB2" s="813"/>
      <c r="AJC2" s="813"/>
      <c r="AJD2" s="813"/>
      <c r="AJE2" s="813"/>
      <c r="AJF2" s="813"/>
      <c r="AJG2" s="813"/>
      <c r="AJH2" s="813"/>
      <c r="AJI2" s="813"/>
      <c r="AJJ2" s="813"/>
      <c r="AJK2" s="813"/>
      <c r="AJL2" s="813"/>
      <c r="AJM2" s="813"/>
      <c r="AJN2" s="813"/>
      <c r="AJO2" s="813"/>
      <c r="AJP2" s="813"/>
      <c r="AJQ2" s="813"/>
      <c r="AJR2" s="813"/>
      <c r="AJS2" s="813"/>
      <c r="AJT2" s="813"/>
      <c r="AJU2" s="813"/>
      <c r="AJV2" s="813"/>
      <c r="AJW2" s="813"/>
      <c r="AJX2" s="813"/>
      <c r="AJY2" s="813"/>
      <c r="AJZ2" s="813"/>
      <c r="AKA2" s="813"/>
      <c r="AKB2" s="813"/>
      <c r="AKC2" s="813"/>
      <c r="AKD2" s="813"/>
      <c r="AKE2" s="813"/>
      <c r="AKF2" s="813"/>
      <c r="AKG2" s="813"/>
      <c r="AKH2" s="813"/>
      <c r="AKI2" s="813"/>
      <c r="AKJ2" s="813"/>
      <c r="AKK2" s="813"/>
      <c r="AKL2" s="813"/>
      <c r="AKM2" s="813"/>
      <c r="AKN2" s="813"/>
      <c r="AKO2" s="813"/>
      <c r="AKP2" s="813"/>
      <c r="AKQ2" s="813"/>
      <c r="AKR2" s="813"/>
      <c r="AKS2" s="813"/>
      <c r="AKT2" s="813"/>
      <c r="AKU2" s="813"/>
      <c r="AKV2" s="813"/>
      <c r="AKW2" s="813"/>
      <c r="AKX2" s="813"/>
      <c r="AKY2" s="813"/>
      <c r="AKZ2" s="813"/>
      <c r="ALA2" s="813"/>
      <c r="ALB2" s="813"/>
      <c r="ALC2" s="813"/>
      <c r="ALD2" s="813"/>
      <c r="ALE2" s="813"/>
      <c r="ALF2" s="813"/>
      <c r="ALG2" s="813"/>
      <c r="ALH2" s="813"/>
      <c r="ALI2" s="813"/>
      <c r="ALJ2" s="813"/>
      <c r="ALK2" s="813"/>
      <c r="ALL2" s="813"/>
      <c r="ALM2" s="813"/>
      <c r="ALN2" s="813"/>
      <c r="ALO2" s="813"/>
      <c r="ALP2" s="813"/>
      <c r="ALQ2" s="813"/>
      <c r="ALR2" s="813"/>
      <c r="ALS2" s="813"/>
      <c r="ALT2" s="813"/>
      <c r="ALU2" s="813"/>
      <c r="ALV2" s="813"/>
      <c r="ALW2" s="813"/>
      <c r="ALX2" s="813"/>
      <c r="ALY2" s="813"/>
      <c r="ALZ2" s="813"/>
      <c r="AMA2" s="813"/>
      <c r="AMB2" s="813"/>
      <c r="AMC2" s="813"/>
      <c r="AMD2" s="813"/>
      <c r="AME2" s="813"/>
      <c r="AMF2" s="813"/>
      <c r="AMG2" s="813"/>
      <c r="AMH2" s="813"/>
      <c r="AMI2" s="813"/>
      <c r="AMJ2" s="813"/>
      <c r="AMK2" s="813"/>
      <c r="AML2" s="813"/>
      <c r="AMM2" s="813"/>
      <c r="AMN2" s="813"/>
      <c r="AMO2" s="813"/>
      <c r="AMP2" s="813"/>
      <c r="AMQ2" s="813"/>
      <c r="AMR2" s="813"/>
      <c r="AMS2" s="813"/>
      <c r="AMT2" s="813"/>
      <c r="AMU2" s="813"/>
      <c r="AMV2" s="813"/>
      <c r="AMW2" s="813"/>
      <c r="AMX2" s="813"/>
      <c r="AMY2" s="813"/>
      <c r="AMZ2" s="813"/>
      <c r="ANA2" s="813"/>
      <c r="ANB2" s="813"/>
      <c r="ANC2" s="813"/>
      <c r="AND2" s="813"/>
      <c r="ANE2" s="813"/>
      <c r="ANF2" s="813"/>
      <c r="ANG2" s="813"/>
      <c r="ANH2" s="813"/>
      <c r="ANI2" s="813"/>
      <c r="ANJ2" s="813"/>
      <c r="ANK2" s="813"/>
      <c r="ANL2" s="813"/>
      <c r="ANM2" s="813"/>
      <c r="ANN2" s="813"/>
      <c r="ANO2" s="813"/>
      <c r="ANP2" s="813"/>
      <c r="ANQ2" s="813"/>
      <c r="ANR2" s="813"/>
      <c r="ANS2" s="813"/>
      <c r="ANT2" s="813"/>
      <c r="ANU2" s="813"/>
      <c r="ANV2" s="813"/>
      <c r="ANW2" s="813"/>
      <c r="ANX2" s="813"/>
      <c r="ANY2" s="813"/>
      <c r="ANZ2" s="813"/>
      <c r="AOA2" s="813"/>
      <c r="AOB2" s="813"/>
      <c r="AOC2" s="813"/>
      <c r="AOD2" s="813"/>
      <c r="AOE2" s="813"/>
      <c r="AOF2" s="813"/>
      <c r="AOG2" s="813"/>
      <c r="AOH2" s="813"/>
      <c r="AOI2" s="813"/>
      <c r="AOJ2" s="813"/>
      <c r="AOK2" s="813"/>
      <c r="AOL2" s="813"/>
      <c r="AOM2" s="813"/>
      <c r="AON2" s="813"/>
      <c r="AOO2" s="813"/>
      <c r="AOP2" s="813"/>
      <c r="AOQ2" s="813"/>
      <c r="AOR2" s="813"/>
      <c r="AOS2" s="813"/>
      <c r="AOT2" s="813"/>
      <c r="AOU2" s="813"/>
      <c r="AOV2" s="813"/>
      <c r="AOW2" s="813"/>
      <c r="AOX2" s="813"/>
      <c r="AOY2" s="813"/>
      <c r="AOZ2" s="813"/>
      <c r="APA2" s="813"/>
      <c r="APB2" s="813"/>
      <c r="APC2" s="813"/>
      <c r="APD2" s="813"/>
      <c r="APE2" s="813"/>
      <c r="APF2" s="813"/>
      <c r="APG2" s="813"/>
      <c r="APH2" s="813"/>
      <c r="API2" s="813"/>
      <c r="APJ2" s="813"/>
      <c r="APK2" s="813"/>
      <c r="APL2" s="813"/>
      <c r="APM2" s="813"/>
      <c r="APN2" s="813"/>
      <c r="APO2" s="813"/>
      <c r="APP2" s="813"/>
      <c r="APQ2" s="813"/>
      <c r="APR2" s="813"/>
      <c r="APS2" s="813"/>
      <c r="APT2" s="813"/>
      <c r="APU2" s="813"/>
      <c r="APV2" s="813"/>
      <c r="APW2" s="813"/>
      <c r="APX2" s="813"/>
      <c r="APY2" s="813"/>
      <c r="APZ2" s="813"/>
      <c r="AQA2" s="813"/>
      <c r="AQB2" s="813"/>
      <c r="AQC2" s="813"/>
      <c r="AQD2" s="813"/>
      <c r="AQE2" s="813"/>
      <c r="AQF2" s="813"/>
      <c r="AQG2" s="813"/>
      <c r="AQH2" s="813"/>
      <c r="AQI2" s="813"/>
      <c r="AQJ2" s="813"/>
      <c r="AQK2" s="813"/>
      <c r="AQL2" s="813"/>
      <c r="AQM2" s="813"/>
      <c r="AQN2" s="813"/>
      <c r="AQO2" s="813"/>
      <c r="AQP2" s="813"/>
      <c r="AQQ2" s="813"/>
      <c r="AQR2" s="813"/>
      <c r="AQS2" s="813"/>
      <c r="AQT2" s="813"/>
      <c r="AQU2" s="813"/>
      <c r="AQV2" s="813"/>
      <c r="AQW2" s="813"/>
      <c r="AQX2" s="813"/>
      <c r="AQY2" s="813"/>
      <c r="AQZ2" s="813"/>
      <c r="ARA2" s="813"/>
      <c r="ARB2" s="813"/>
      <c r="ARC2" s="813"/>
      <c r="ARD2" s="813"/>
      <c r="ARE2" s="813"/>
      <c r="ARF2" s="813"/>
      <c r="ARG2" s="813"/>
      <c r="ARH2" s="813"/>
      <c r="ARI2" s="813"/>
      <c r="ARJ2" s="813"/>
      <c r="ARK2" s="813"/>
      <c r="ARL2" s="813"/>
      <c r="ARM2" s="813"/>
      <c r="ARN2" s="813"/>
      <c r="ARO2" s="813"/>
      <c r="ARP2" s="813"/>
      <c r="ARQ2" s="813"/>
      <c r="ARR2" s="813"/>
      <c r="ARS2" s="813"/>
      <c r="ART2" s="813"/>
      <c r="ARU2" s="813"/>
      <c r="ARV2" s="813"/>
      <c r="ARW2" s="813"/>
      <c r="ARX2" s="813"/>
      <c r="ARY2" s="813"/>
      <c r="ARZ2" s="813"/>
      <c r="ASA2" s="813"/>
      <c r="ASB2" s="813"/>
      <c r="ASC2" s="813"/>
      <c r="ASD2" s="813"/>
      <c r="ASE2" s="813"/>
      <c r="ASF2" s="813"/>
      <c r="ASG2" s="813"/>
      <c r="ASH2" s="813"/>
      <c r="ASI2" s="813"/>
      <c r="ASJ2" s="813"/>
      <c r="ASK2" s="813"/>
      <c r="ASL2" s="813"/>
      <c r="ASM2" s="813"/>
      <c r="ASN2" s="813"/>
      <c r="ASO2" s="813"/>
      <c r="ASP2" s="813"/>
      <c r="ASQ2" s="813"/>
      <c r="ASR2" s="813"/>
      <c r="ASS2" s="813"/>
      <c r="AST2" s="813"/>
      <c r="ASU2" s="813"/>
      <c r="ASV2" s="813"/>
      <c r="ASW2" s="813"/>
      <c r="ASX2" s="813"/>
      <c r="ASY2" s="813"/>
      <c r="ASZ2" s="813"/>
      <c r="ATA2" s="813"/>
      <c r="ATB2" s="813"/>
      <c r="ATC2" s="813"/>
      <c r="ATD2" s="813"/>
      <c r="ATE2" s="813"/>
      <c r="ATF2" s="813"/>
      <c r="ATG2" s="813"/>
      <c r="ATH2" s="813"/>
      <c r="ATI2" s="813"/>
      <c r="ATJ2" s="813"/>
      <c r="ATK2" s="813"/>
      <c r="ATL2" s="813"/>
      <c r="ATM2" s="813"/>
      <c r="ATN2" s="813"/>
      <c r="ATO2" s="813"/>
      <c r="ATP2" s="813"/>
      <c r="ATQ2" s="813"/>
      <c r="ATR2" s="813"/>
      <c r="ATS2" s="813"/>
      <c r="ATT2" s="813"/>
      <c r="ATU2" s="813"/>
      <c r="ATV2" s="813"/>
      <c r="ATW2" s="813"/>
      <c r="ATX2" s="813"/>
      <c r="ATY2" s="813"/>
      <c r="ATZ2" s="813"/>
      <c r="AUA2" s="813"/>
      <c r="AUB2" s="813"/>
      <c r="AUC2" s="813"/>
      <c r="AUD2" s="813"/>
      <c r="AUE2" s="813"/>
      <c r="AUF2" s="813"/>
      <c r="AUG2" s="813"/>
      <c r="AUH2" s="813"/>
      <c r="AUI2" s="813"/>
      <c r="AUJ2" s="813"/>
      <c r="AUK2" s="813"/>
      <c r="AUL2" s="813"/>
      <c r="AUM2" s="813"/>
      <c r="AUN2" s="813"/>
      <c r="AUO2" s="813"/>
      <c r="AUP2" s="813"/>
      <c r="AUQ2" s="813"/>
      <c r="AUR2" s="813"/>
      <c r="AUS2" s="813"/>
      <c r="AUT2" s="813"/>
      <c r="AUU2" s="813"/>
      <c r="AUV2" s="813"/>
      <c r="AUW2" s="813"/>
      <c r="AUX2" s="813"/>
      <c r="AUY2" s="813"/>
      <c r="AUZ2" s="813"/>
      <c r="AVA2" s="813"/>
      <c r="AVB2" s="813"/>
      <c r="AVC2" s="813"/>
      <c r="AVD2" s="813"/>
      <c r="AVE2" s="813"/>
      <c r="AVF2" s="813"/>
      <c r="AVG2" s="813"/>
      <c r="AVH2" s="813"/>
      <c r="AVI2" s="813"/>
      <c r="AVJ2" s="813"/>
      <c r="AVK2" s="813"/>
      <c r="AVL2" s="813"/>
      <c r="AVM2" s="813"/>
      <c r="AVN2" s="813"/>
      <c r="AVO2" s="813"/>
      <c r="AVP2" s="813"/>
      <c r="AVQ2" s="813"/>
      <c r="AVR2" s="813"/>
      <c r="AVS2" s="813"/>
      <c r="AVT2" s="813"/>
      <c r="AVU2" s="813"/>
      <c r="AVV2" s="813"/>
      <c r="AVW2" s="813"/>
      <c r="AVX2" s="813"/>
      <c r="AVY2" s="813"/>
      <c r="AVZ2" s="813"/>
      <c r="AWA2" s="813"/>
      <c r="AWB2" s="813"/>
      <c r="AWC2" s="813"/>
      <c r="AWD2" s="813"/>
      <c r="AWE2" s="813"/>
      <c r="AWF2" s="813"/>
      <c r="AWG2" s="813"/>
      <c r="AWH2" s="813"/>
      <c r="AWI2" s="813"/>
      <c r="AWJ2" s="813"/>
      <c r="AWK2" s="813"/>
      <c r="AWL2" s="813"/>
      <c r="AWM2" s="813"/>
      <c r="AWN2" s="813"/>
      <c r="AWO2" s="813"/>
      <c r="AWP2" s="813"/>
      <c r="AWQ2" s="813"/>
      <c r="AWR2" s="813"/>
      <c r="AWS2" s="813"/>
      <c r="AWT2" s="813"/>
      <c r="AWU2" s="813"/>
      <c r="AWV2" s="813"/>
      <c r="AWW2" s="813"/>
      <c r="AWX2" s="813"/>
      <c r="AWY2" s="813"/>
      <c r="AWZ2" s="813"/>
      <c r="AXA2" s="813"/>
      <c r="AXB2" s="813"/>
      <c r="AXC2" s="813"/>
      <c r="AXD2" s="813"/>
      <c r="AXE2" s="813"/>
      <c r="AXF2" s="813"/>
      <c r="AXG2" s="813"/>
      <c r="AXH2" s="813"/>
      <c r="AXI2" s="813"/>
      <c r="AXJ2" s="813"/>
      <c r="AXK2" s="813"/>
      <c r="AXL2" s="813"/>
      <c r="AXM2" s="813"/>
      <c r="AXN2" s="813"/>
      <c r="AXO2" s="813"/>
      <c r="AXP2" s="813"/>
      <c r="AXQ2" s="813"/>
      <c r="AXR2" s="813"/>
      <c r="AXS2" s="813"/>
      <c r="AXT2" s="813"/>
      <c r="AXU2" s="813"/>
      <c r="AXV2" s="813"/>
      <c r="AXW2" s="813"/>
      <c r="AXX2" s="813"/>
      <c r="AXY2" s="813"/>
      <c r="AXZ2" s="813"/>
      <c r="AYA2" s="813"/>
      <c r="AYB2" s="813"/>
      <c r="AYC2" s="813"/>
      <c r="AYD2" s="813"/>
      <c r="AYE2" s="813"/>
      <c r="AYF2" s="813"/>
      <c r="AYG2" s="813"/>
      <c r="AYH2" s="813"/>
      <c r="AYI2" s="813"/>
      <c r="AYJ2" s="813"/>
      <c r="AYK2" s="813"/>
      <c r="AYL2" s="813"/>
      <c r="AYM2" s="813"/>
      <c r="AYN2" s="813"/>
      <c r="AYO2" s="813"/>
      <c r="AYP2" s="813"/>
      <c r="AYQ2" s="813"/>
      <c r="AYR2" s="813"/>
      <c r="AYS2" s="813"/>
      <c r="AYT2" s="813"/>
      <c r="AYU2" s="813"/>
      <c r="AYV2" s="813"/>
      <c r="AYW2" s="813"/>
      <c r="AYX2" s="813"/>
      <c r="AYY2" s="813"/>
      <c r="AYZ2" s="813"/>
      <c r="AZA2" s="813"/>
      <c r="AZB2" s="813"/>
      <c r="AZC2" s="813"/>
      <c r="AZD2" s="813"/>
      <c r="AZE2" s="813"/>
      <c r="AZF2" s="813"/>
      <c r="AZG2" s="813"/>
      <c r="AZH2" s="813"/>
      <c r="AZI2" s="813"/>
      <c r="AZJ2" s="813"/>
      <c r="AZK2" s="813"/>
      <c r="AZL2" s="813"/>
      <c r="AZM2" s="813"/>
      <c r="AZN2" s="813"/>
      <c r="AZO2" s="813"/>
      <c r="AZP2" s="813"/>
      <c r="AZQ2" s="813"/>
      <c r="AZR2" s="813"/>
      <c r="AZS2" s="813"/>
      <c r="AZT2" s="813"/>
      <c r="AZU2" s="813"/>
      <c r="AZV2" s="813"/>
      <c r="AZW2" s="813"/>
      <c r="AZX2" s="813"/>
      <c r="AZY2" s="813"/>
      <c r="AZZ2" s="813"/>
      <c r="BAA2" s="813"/>
      <c r="BAB2" s="813"/>
      <c r="BAC2" s="813"/>
      <c r="BAD2" s="813"/>
      <c r="BAE2" s="813"/>
      <c r="BAF2" s="813"/>
      <c r="BAG2" s="813"/>
      <c r="BAH2" s="813"/>
      <c r="BAI2" s="813"/>
      <c r="BAJ2" s="813"/>
      <c r="BAK2" s="813"/>
      <c r="BAL2" s="813"/>
      <c r="BAM2" s="813"/>
      <c r="BAN2" s="813"/>
      <c r="BAO2" s="813"/>
      <c r="BAP2" s="813"/>
      <c r="BAQ2" s="813"/>
      <c r="BAR2" s="813"/>
      <c r="BAS2" s="813"/>
      <c r="BAT2" s="813"/>
      <c r="BAU2" s="813"/>
      <c r="BAV2" s="813"/>
      <c r="BAW2" s="813"/>
      <c r="BAX2" s="813"/>
      <c r="BAY2" s="813"/>
      <c r="BAZ2" s="813"/>
      <c r="BBA2" s="813"/>
      <c r="BBB2" s="813"/>
      <c r="BBC2" s="813"/>
      <c r="BBD2" s="813"/>
      <c r="BBE2" s="813"/>
      <c r="BBF2" s="813"/>
      <c r="BBG2" s="813"/>
      <c r="BBH2" s="813"/>
      <c r="BBI2" s="813"/>
      <c r="BBJ2" s="813"/>
      <c r="BBK2" s="813"/>
      <c r="BBL2" s="813"/>
      <c r="BBM2" s="813"/>
      <c r="BBN2" s="813"/>
      <c r="BBO2" s="813"/>
      <c r="BBP2" s="813"/>
      <c r="BBQ2" s="813"/>
      <c r="BBR2" s="813"/>
      <c r="BBS2" s="813"/>
      <c r="BBT2" s="813"/>
      <c r="BBU2" s="813"/>
      <c r="BBV2" s="813"/>
      <c r="BBW2" s="813"/>
      <c r="BBX2" s="813"/>
      <c r="BBY2" s="813"/>
      <c r="BBZ2" s="813"/>
      <c r="BCA2" s="813"/>
      <c r="BCB2" s="813"/>
      <c r="BCC2" s="813"/>
      <c r="BCD2" s="813"/>
      <c r="BCE2" s="813"/>
      <c r="BCF2" s="813"/>
      <c r="BCG2" s="813"/>
      <c r="BCH2" s="813"/>
      <c r="BCI2" s="813"/>
      <c r="BCJ2" s="813"/>
      <c r="BCK2" s="813"/>
      <c r="BCL2" s="813"/>
      <c r="BCM2" s="813"/>
      <c r="BCN2" s="813"/>
      <c r="BCO2" s="813"/>
      <c r="BCP2" s="813"/>
      <c r="BCQ2" s="813"/>
      <c r="BCR2" s="813"/>
      <c r="BCS2" s="813"/>
      <c r="BCT2" s="813"/>
      <c r="BCU2" s="813"/>
      <c r="BCV2" s="813"/>
      <c r="BCW2" s="813"/>
      <c r="BCX2" s="813"/>
      <c r="BCY2" s="813"/>
      <c r="BCZ2" s="813"/>
      <c r="BDA2" s="813"/>
      <c r="BDB2" s="813"/>
      <c r="BDC2" s="813"/>
      <c r="BDD2" s="813"/>
      <c r="BDE2" s="813"/>
      <c r="BDF2" s="813"/>
      <c r="BDG2" s="813"/>
      <c r="BDH2" s="813"/>
      <c r="BDI2" s="813"/>
      <c r="BDJ2" s="813"/>
      <c r="BDK2" s="813"/>
      <c r="BDL2" s="813"/>
      <c r="BDM2" s="813"/>
      <c r="BDN2" s="813"/>
      <c r="BDO2" s="813"/>
      <c r="BDP2" s="813"/>
      <c r="BDQ2" s="813"/>
      <c r="BDR2" s="813"/>
      <c r="BDS2" s="813"/>
      <c r="BDT2" s="813"/>
      <c r="BDU2" s="813"/>
      <c r="BDV2" s="813"/>
      <c r="BDW2" s="813"/>
      <c r="BDX2" s="813"/>
      <c r="BDY2" s="813"/>
      <c r="BDZ2" s="813"/>
      <c r="BEA2" s="813"/>
      <c r="BEB2" s="813"/>
      <c r="BEC2" s="813"/>
      <c r="BED2" s="813"/>
      <c r="BEE2" s="813"/>
      <c r="BEF2" s="813"/>
      <c r="BEG2" s="813"/>
      <c r="BEH2" s="813"/>
      <c r="BEI2" s="813"/>
      <c r="BEJ2" s="813"/>
      <c r="BEK2" s="813"/>
      <c r="BEL2" s="813"/>
      <c r="BEM2" s="813"/>
      <c r="BEN2" s="813"/>
      <c r="BEO2" s="813"/>
      <c r="BEP2" s="813"/>
      <c r="BEQ2" s="813"/>
      <c r="BER2" s="813"/>
      <c r="BES2" s="813"/>
      <c r="BET2" s="813"/>
      <c r="BEU2" s="813"/>
      <c r="BEV2" s="813"/>
      <c r="BEW2" s="813"/>
      <c r="BEX2" s="813"/>
      <c r="BEY2" s="813"/>
      <c r="BEZ2" s="813"/>
      <c r="BFA2" s="813"/>
      <c r="BFB2" s="813"/>
      <c r="BFC2" s="813"/>
      <c r="BFD2" s="813"/>
      <c r="BFE2" s="813"/>
      <c r="BFF2" s="813"/>
      <c r="BFG2" s="813"/>
      <c r="BFH2" s="813"/>
      <c r="BFI2" s="813"/>
      <c r="BFJ2" s="813"/>
      <c r="BFK2" s="813"/>
      <c r="BFL2" s="813"/>
      <c r="BFM2" s="813"/>
      <c r="BFN2" s="813"/>
      <c r="BFO2" s="813"/>
      <c r="BFP2" s="813"/>
      <c r="BFQ2" s="813"/>
      <c r="BFR2" s="813"/>
      <c r="BFS2" s="813"/>
      <c r="BFT2" s="813"/>
      <c r="BFU2" s="813"/>
      <c r="BFV2" s="813"/>
      <c r="BFW2" s="813"/>
      <c r="BFX2" s="813"/>
      <c r="BFY2" s="813"/>
      <c r="BFZ2" s="813"/>
      <c r="BGA2" s="813"/>
      <c r="BGB2" s="813"/>
      <c r="BGC2" s="813"/>
      <c r="BGD2" s="813"/>
      <c r="BGE2" s="813"/>
      <c r="BGF2" s="813"/>
      <c r="BGG2" s="813"/>
      <c r="BGH2" s="813"/>
      <c r="BGI2" s="813"/>
      <c r="BGJ2" s="813"/>
      <c r="BGK2" s="813"/>
      <c r="BGL2" s="813"/>
      <c r="BGM2" s="813"/>
      <c r="BGN2" s="813"/>
      <c r="BGO2" s="813"/>
      <c r="BGP2" s="813"/>
      <c r="BGQ2" s="813"/>
      <c r="BGR2" s="813"/>
      <c r="BGS2" s="813"/>
      <c r="BGT2" s="813"/>
      <c r="BGU2" s="813"/>
      <c r="BGV2" s="813"/>
      <c r="BGW2" s="813"/>
      <c r="BGX2" s="813"/>
      <c r="BGY2" s="813"/>
      <c r="BGZ2" s="813"/>
      <c r="BHA2" s="813"/>
      <c r="BHB2" s="813"/>
      <c r="BHC2" s="813"/>
      <c r="BHD2" s="813"/>
      <c r="BHE2" s="813"/>
      <c r="BHF2" s="813"/>
      <c r="BHG2" s="813"/>
      <c r="BHH2" s="813"/>
      <c r="BHI2" s="813"/>
      <c r="BHJ2" s="813"/>
      <c r="BHK2" s="813"/>
      <c r="BHL2" s="813"/>
      <c r="BHM2" s="813"/>
      <c r="BHN2" s="813"/>
      <c r="BHO2" s="813"/>
      <c r="BHP2" s="813"/>
      <c r="BHQ2" s="813"/>
      <c r="BHR2" s="813"/>
      <c r="BHS2" s="813"/>
      <c r="BHT2" s="813"/>
      <c r="BHU2" s="813"/>
      <c r="BHV2" s="813"/>
      <c r="BHW2" s="813"/>
      <c r="BHX2" s="813"/>
      <c r="BHY2" s="813"/>
      <c r="BHZ2" s="813"/>
      <c r="BIA2" s="813"/>
      <c r="BIB2" s="813"/>
      <c r="BIC2" s="813"/>
      <c r="BID2" s="813"/>
      <c r="BIE2" s="813"/>
      <c r="BIF2" s="813"/>
      <c r="BIG2" s="813"/>
      <c r="BIH2" s="813"/>
      <c r="BII2" s="813"/>
      <c r="BIJ2" s="813"/>
      <c r="BIK2" s="813"/>
      <c r="BIL2" s="813"/>
      <c r="BIM2" s="813"/>
      <c r="BIN2" s="813"/>
      <c r="BIO2" s="813"/>
      <c r="BIP2" s="813"/>
      <c r="BIQ2" s="813"/>
      <c r="BIR2" s="813"/>
      <c r="BIS2" s="813"/>
      <c r="BIT2" s="813"/>
      <c r="BIU2" s="813"/>
      <c r="BIV2" s="813"/>
      <c r="BIW2" s="813"/>
      <c r="BIX2" s="813"/>
      <c r="BIY2" s="813"/>
      <c r="BIZ2" s="813"/>
      <c r="BJA2" s="813"/>
      <c r="BJB2" s="813"/>
      <c r="BJC2" s="813"/>
      <c r="BJD2" s="813"/>
      <c r="BJE2" s="813"/>
      <c r="BJF2" s="813"/>
      <c r="BJG2" s="813"/>
      <c r="BJH2" s="813"/>
      <c r="BJI2" s="813"/>
      <c r="BJJ2" s="813"/>
      <c r="BJK2" s="813"/>
      <c r="BJL2" s="813"/>
      <c r="BJM2" s="813"/>
      <c r="BJN2" s="813"/>
      <c r="BJO2" s="813"/>
      <c r="BJP2" s="813"/>
      <c r="BJQ2" s="813"/>
      <c r="BJR2" s="813"/>
      <c r="BJS2" s="813"/>
      <c r="BJT2" s="813"/>
      <c r="BJU2" s="813"/>
      <c r="BJV2" s="813"/>
      <c r="BJW2" s="813"/>
      <c r="BJX2" s="813"/>
      <c r="BJY2" s="813"/>
      <c r="BJZ2" s="813"/>
      <c r="BKA2" s="813"/>
      <c r="BKB2" s="813"/>
      <c r="BKC2" s="813"/>
      <c r="BKD2" s="813"/>
      <c r="BKE2" s="813"/>
      <c r="BKF2" s="813"/>
      <c r="BKG2" s="813"/>
      <c r="BKH2" s="813"/>
      <c r="BKI2" s="813"/>
      <c r="BKJ2" s="813"/>
      <c r="BKK2" s="813"/>
      <c r="BKL2" s="813"/>
      <c r="BKM2" s="813"/>
      <c r="BKN2" s="813"/>
      <c r="BKO2" s="813"/>
      <c r="BKP2" s="813"/>
      <c r="BKQ2" s="813"/>
      <c r="BKR2" s="813"/>
      <c r="BKS2" s="813"/>
      <c r="BKT2" s="813"/>
      <c r="BKU2" s="813"/>
      <c r="BKV2" s="813"/>
      <c r="BKW2" s="813"/>
      <c r="BKX2" s="813"/>
      <c r="BKY2" s="813"/>
      <c r="BKZ2" s="813"/>
      <c r="BLA2" s="813"/>
      <c r="BLB2" s="813"/>
      <c r="BLC2" s="813"/>
      <c r="BLD2" s="813"/>
      <c r="BLE2" s="813"/>
      <c r="BLF2" s="813"/>
      <c r="BLG2" s="813"/>
      <c r="BLH2" s="813"/>
      <c r="BLI2" s="813"/>
      <c r="BLJ2" s="813"/>
      <c r="BLK2" s="813"/>
      <c r="BLL2" s="813"/>
      <c r="BLM2" s="813"/>
      <c r="BLN2" s="813"/>
      <c r="BLO2" s="813"/>
      <c r="BLP2" s="813"/>
      <c r="BLQ2" s="813"/>
      <c r="BLR2" s="813"/>
      <c r="BLS2" s="813"/>
      <c r="BLT2" s="813"/>
      <c r="BLU2" s="813"/>
      <c r="BLV2" s="813"/>
      <c r="BLW2" s="813"/>
      <c r="BLX2" s="813"/>
      <c r="BLY2" s="813"/>
      <c r="BLZ2" s="813"/>
      <c r="BMA2" s="813"/>
      <c r="BMB2" s="813"/>
      <c r="BMC2" s="813"/>
      <c r="BMD2" s="813"/>
      <c r="BME2" s="813"/>
      <c r="BMF2" s="813"/>
      <c r="BMG2" s="813"/>
      <c r="BMH2" s="813"/>
      <c r="BMI2" s="813"/>
      <c r="BMJ2" s="813"/>
      <c r="BMK2" s="813"/>
      <c r="BML2" s="813"/>
      <c r="BMM2" s="813"/>
      <c r="BMN2" s="813"/>
      <c r="BMO2" s="813"/>
      <c r="BMP2" s="813"/>
      <c r="BMQ2" s="813"/>
      <c r="BMR2" s="813"/>
      <c r="BMS2" s="813"/>
      <c r="BMT2" s="813"/>
      <c r="BMU2" s="813"/>
      <c r="BMV2" s="813"/>
      <c r="BMW2" s="813"/>
      <c r="BMX2" s="813"/>
      <c r="BMY2" s="813"/>
      <c r="BMZ2" s="813"/>
      <c r="BNA2" s="813"/>
      <c r="BNB2" s="813"/>
      <c r="BNC2" s="813"/>
      <c r="BND2" s="813"/>
      <c r="BNE2" s="813"/>
      <c r="BNF2" s="813"/>
      <c r="BNG2" s="813"/>
      <c r="BNH2" s="813"/>
      <c r="BNI2" s="813"/>
      <c r="BNJ2" s="813"/>
      <c r="BNK2" s="813"/>
      <c r="BNL2" s="813"/>
      <c r="BNM2" s="813"/>
      <c r="BNN2" s="813"/>
      <c r="BNO2" s="813"/>
      <c r="BNP2" s="813"/>
      <c r="BNQ2" s="813"/>
      <c r="BNR2" s="813"/>
      <c r="BNS2" s="813"/>
      <c r="BNT2" s="813"/>
      <c r="BNU2" s="813"/>
      <c r="BNV2" s="813"/>
      <c r="BNW2" s="813"/>
      <c r="BNX2" s="813"/>
      <c r="BNY2" s="813"/>
      <c r="BNZ2" s="813"/>
      <c r="BOA2" s="813"/>
      <c r="BOB2" s="813"/>
      <c r="BOC2" s="813"/>
      <c r="BOD2" s="813"/>
      <c r="BOE2" s="813"/>
      <c r="BOF2" s="813"/>
      <c r="BOG2" s="813"/>
      <c r="BOH2" s="813"/>
      <c r="BOI2" s="813"/>
      <c r="BOJ2" s="813"/>
      <c r="BOK2" s="813"/>
      <c r="BOL2" s="813"/>
      <c r="BOM2" s="813"/>
      <c r="BON2" s="813"/>
      <c r="BOO2" s="813"/>
      <c r="BOP2" s="813"/>
      <c r="BOQ2" s="813"/>
      <c r="BOR2" s="813"/>
      <c r="BOS2" s="813"/>
      <c r="BOT2" s="813"/>
      <c r="BOU2" s="813"/>
      <c r="BOV2" s="813"/>
      <c r="BOW2" s="813"/>
      <c r="BOX2" s="813"/>
      <c r="BOY2" s="813"/>
      <c r="BOZ2" s="813"/>
      <c r="BPA2" s="813"/>
      <c r="BPB2" s="813"/>
      <c r="BPC2" s="813"/>
      <c r="BPD2" s="813"/>
      <c r="BPE2" s="813"/>
      <c r="BPF2" s="813"/>
      <c r="BPG2" s="813"/>
      <c r="BPH2" s="813"/>
      <c r="BPI2" s="813"/>
      <c r="BPJ2" s="813"/>
      <c r="BPK2" s="813"/>
      <c r="BPL2" s="813"/>
      <c r="BPM2" s="813"/>
      <c r="BPN2" s="813"/>
      <c r="BPO2" s="813"/>
      <c r="BPP2" s="813"/>
      <c r="BPQ2" s="813"/>
      <c r="BPR2" s="813"/>
      <c r="BPS2" s="813"/>
      <c r="BPT2" s="813"/>
      <c r="BPU2" s="813"/>
      <c r="BPV2" s="813"/>
      <c r="BPW2" s="813"/>
      <c r="BPX2" s="813"/>
      <c r="BPY2" s="813"/>
      <c r="BPZ2" s="813"/>
      <c r="BQA2" s="813"/>
      <c r="BQB2" s="813"/>
      <c r="BQC2" s="813"/>
      <c r="BQD2" s="813"/>
      <c r="BQE2" s="813"/>
      <c r="BQF2" s="813"/>
      <c r="BQG2" s="813"/>
      <c r="BQH2" s="813"/>
      <c r="BQI2" s="813"/>
      <c r="BQJ2" s="813"/>
      <c r="BQK2" s="813"/>
      <c r="BQL2" s="813"/>
      <c r="BQM2" s="813"/>
      <c r="BQN2" s="813"/>
      <c r="BQO2" s="813"/>
      <c r="BQP2" s="813"/>
      <c r="BQQ2" s="813"/>
      <c r="BQR2" s="813"/>
      <c r="BQS2" s="813"/>
      <c r="BQT2" s="813"/>
      <c r="BQU2" s="813"/>
      <c r="BQV2" s="813"/>
      <c r="BQW2" s="813"/>
      <c r="BQX2" s="813"/>
      <c r="BQY2" s="813"/>
      <c r="BQZ2" s="813"/>
      <c r="BRA2" s="813"/>
      <c r="BRB2" s="813"/>
      <c r="BRC2" s="813"/>
      <c r="BRD2" s="813"/>
      <c r="BRE2" s="813"/>
      <c r="BRF2" s="813"/>
      <c r="BRG2" s="813"/>
      <c r="BRH2" s="813"/>
      <c r="BRI2" s="813"/>
      <c r="BRJ2" s="813"/>
      <c r="BRK2" s="813"/>
      <c r="BRL2" s="813"/>
      <c r="BRM2" s="813"/>
      <c r="BRN2" s="813"/>
      <c r="BRO2" s="813"/>
      <c r="BRP2" s="813"/>
      <c r="BRQ2" s="813"/>
      <c r="BRR2" s="813"/>
      <c r="BRS2" s="813"/>
      <c r="BRT2" s="813"/>
      <c r="BRU2" s="813"/>
      <c r="BRV2" s="813"/>
      <c r="BRW2" s="813"/>
      <c r="BRX2" s="813"/>
      <c r="BRY2" s="813"/>
      <c r="BRZ2" s="813"/>
      <c r="BSA2" s="813"/>
      <c r="BSB2" s="813"/>
      <c r="BSC2" s="813"/>
      <c r="BSD2" s="813"/>
      <c r="BSE2" s="813"/>
      <c r="BSF2" s="813"/>
      <c r="BSG2" s="813"/>
      <c r="BSH2" s="813"/>
      <c r="BSI2" s="813"/>
      <c r="BSJ2" s="813"/>
      <c r="BSK2" s="813"/>
      <c r="BSL2" s="813"/>
      <c r="BSM2" s="813"/>
      <c r="BSN2" s="813"/>
      <c r="BSO2" s="813"/>
      <c r="BSP2" s="813"/>
      <c r="BSQ2" s="813"/>
      <c r="BSR2" s="813"/>
      <c r="BSS2" s="813"/>
      <c r="BST2" s="813"/>
      <c r="BSU2" s="813"/>
      <c r="BSV2" s="813"/>
      <c r="BSW2" s="813"/>
      <c r="BSX2" s="813"/>
      <c r="BSY2" s="813"/>
      <c r="BSZ2" s="813"/>
      <c r="BTA2" s="813"/>
      <c r="BTB2" s="813"/>
      <c r="BTC2" s="813"/>
      <c r="BTD2" s="813"/>
      <c r="BTE2" s="813"/>
      <c r="BTF2" s="813"/>
      <c r="BTG2" s="813"/>
      <c r="BTH2" s="813"/>
      <c r="BTI2" s="813"/>
      <c r="BTJ2" s="813"/>
      <c r="BTK2" s="813"/>
      <c r="BTL2" s="813"/>
      <c r="BTM2" s="813"/>
      <c r="BTN2" s="813"/>
      <c r="BTO2" s="813"/>
      <c r="BTP2" s="813"/>
      <c r="BTQ2" s="813"/>
      <c r="BTR2" s="813"/>
      <c r="BTS2" s="813"/>
      <c r="BTT2" s="813"/>
      <c r="BTU2" s="813"/>
      <c r="BTV2" s="813"/>
      <c r="BTW2" s="813"/>
      <c r="BTX2" s="813"/>
      <c r="BTY2" s="813"/>
      <c r="BTZ2" s="813"/>
      <c r="BUA2" s="813"/>
      <c r="BUB2" s="813"/>
      <c r="BUC2" s="813"/>
      <c r="BUD2" s="813"/>
      <c r="BUE2" s="813"/>
      <c r="BUF2" s="813"/>
      <c r="BUG2" s="813"/>
      <c r="BUH2" s="813"/>
      <c r="BUI2" s="813"/>
      <c r="BUJ2" s="813"/>
      <c r="BUK2" s="813"/>
      <c r="BUL2" s="813"/>
      <c r="BUM2" s="813"/>
      <c r="BUN2" s="813"/>
      <c r="BUO2" s="813"/>
      <c r="BUP2" s="813"/>
      <c r="BUQ2" s="813"/>
      <c r="BUR2" s="813"/>
      <c r="BUS2" s="813"/>
      <c r="BUT2" s="813"/>
      <c r="BUU2" s="813"/>
      <c r="BUV2" s="813"/>
      <c r="BUW2" s="813"/>
      <c r="BUX2" s="813"/>
      <c r="BUY2" s="813"/>
      <c r="BUZ2" s="813"/>
      <c r="BVA2" s="813"/>
      <c r="BVB2" s="813"/>
      <c r="BVC2" s="813"/>
      <c r="BVD2" s="813"/>
      <c r="BVE2" s="813"/>
      <c r="BVF2" s="813"/>
      <c r="BVG2" s="813"/>
      <c r="BVH2" s="813"/>
      <c r="BVI2" s="813"/>
      <c r="BVJ2" s="813"/>
      <c r="BVK2" s="813"/>
      <c r="BVL2" s="813"/>
      <c r="BVM2" s="813"/>
      <c r="BVN2" s="813"/>
      <c r="BVO2" s="813"/>
      <c r="BVP2" s="813"/>
      <c r="BVQ2" s="813"/>
      <c r="BVR2" s="813"/>
      <c r="BVS2" s="813"/>
      <c r="BVT2" s="813"/>
      <c r="BVU2" s="813"/>
      <c r="BVV2" s="813"/>
      <c r="BVW2" s="813"/>
      <c r="BVX2" s="813"/>
      <c r="BVY2" s="813"/>
      <c r="BVZ2" s="813"/>
      <c r="BWA2" s="813"/>
      <c r="BWB2" s="813"/>
      <c r="BWC2" s="813"/>
      <c r="BWD2" s="813"/>
      <c r="BWE2" s="813"/>
      <c r="BWF2" s="813"/>
      <c r="BWG2" s="813"/>
      <c r="BWH2" s="813"/>
      <c r="BWI2" s="813"/>
      <c r="BWJ2" s="813"/>
      <c r="BWK2" s="813"/>
      <c r="BWL2" s="813"/>
      <c r="BWM2" s="813"/>
      <c r="BWN2" s="813"/>
      <c r="BWO2" s="813"/>
      <c r="BWP2" s="813"/>
      <c r="BWQ2" s="813"/>
      <c r="BWR2" s="813"/>
      <c r="BWS2" s="813"/>
      <c r="BWT2" s="813"/>
      <c r="BWU2" s="813"/>
      <c r="BWV2" s="813"/>
      <c r="BWW2" s="813"/>
      <c r="BWX2" s="813"/>
      <c r="BWY2" s="813"/>
      <c r="BWZ2" s="813"/>
      <c r="BXA2" s="813"/>
      <c r="BXB2" s="813"/>
      <c r="BXC2" s="813"/>
      <c r="BXD2" s="813"/>
      <c r="BXE2" s="813"/>
      <c r="BXF2" s="813"/>
      <c r="BXG2" s="813"/>
      <c r="BXH2" s="813"/>
      <c r="BXI2" s="813"/>
      <c r="BXJ2" s="813"/>
      <c r="BXK2" s="813"/>
      <c r="BXL2" s="813"/>
      <c r="BXM2" s="813"/>
      <c r="BXN2" s="813"/>
      <c r="BXO2" s="813"/>
      <c r="BXP2" s="813"/>
      <c r="BXQ2" s="813"/>
      <c r="BXR2" s="813"/>
      <c r="BXS2" s="813"/>
      <c r="BXT2" s="813"/>
      <c r="BXU2" s="813"/>
      <c r="BXV2" s="813"/>
      <c r="BXW2" s="813"/>
      <c r="BXX2" s="813"/>
      <c r="BXY2" s="813"/>
      <c r="BXZ2" s="813"/>
      <c r="BYA2" s="813"/>
      <c r="BYB2" s="813"/>
      <c r="BYC2" s="813"/>
      <c r="BYD2" s="813"/>
      <c r="BYE2" s="813"/>
      <c r="BYF2" s="813"/>
      <c r="BYG2" s="813"/>
      <c r="BYH2" s="813"/>
      <c r="BYI2" s="813"/>
      <c r="BYJ2" s="813"/>
      <c r="BYK2" s="813"/>
      <c r="BYL2" s="813"/>
      <c r="BYM2" s="813"/>
      <c r="BYN2" s="813"/>
      <c r="BYO2" s="813"/>
      <c r="BYP2" s="813"/>
      <c r="BYQ2" s="813"/>
      <c r="BYR2" s="813"/>
      <c r="BYS2" s="813"/>
      <c r="BYT2" s="813"/>
      <c r="BYU2" s="813"/>
      <c r="BYV2" s="813"/>
      <c r="BYW2" s="813"/>
      <c r="BYX2" s="813"/>
      <c r="BYY2" s="813"/>
      <c r="BYZ2" s="813"/>
      <c r="BZA2" s="813"/>
      <c r="BZB2" s="813"/>
      <c r="BZC2" s="813"/>
      <c r="BZD2" s="813"/>
      <c r="BZE2" s="813"/>
      <c r="BZF2" s="813"/>
      <c r="BZG2" s="813"/>
      <c r="BZH2" s="813"/>
      <c r="BZI2" s="813"/>
      <c r="BZJ2" s="813"/>
      <c r="BZK2" s="813"/>
      <c r="BZL2" s="813"/>
      <c r="BZM2" s="813"/>
      <c r="BZN2" s="813"/>
      <c r="BZO2" s="813"/>
      <c r="BZP2" s="813"/>
      <c r="BZQ2" s="813"/>
      <c r="BZR2" s="813"/>
      <c r="BZS2" s="813"/>
      <c r="BZT2" s="813"/>
      <c r="BZU2" s="813"/>
      <c r="BZV2" s="813"/>
      <c r="BZW2" s="813"/>
      <c r="BZX2" s="813"/>
      <c r="BZY2" s="813"/>
      <c r="BZZ2" s="813"/>
      <c r="CAA2" s="813"/>
      <c r="CAB2" s="813"/>
      <c r="CAC2" s="813"/>
      <c r="CAD2" s="813"/>
      <c r="CAE2" s="813"/>
      <c r="CAF2" s="813"/>
      <c r="CAG2" s="813"/>
      <c r="CAH2" s="813"/>
      <c r="CAI2" s="813"/>
      <c r="CAJ2" s="813"/>
      <c r="CAK2" s="813"/>
      <c r="CAL2" s="813"/>
      <c r="CAM2" s="813"/>
      <c r="CAN2" s="813"/>
      <c r="CAO2" s="813"/>
      <c r="CAP2" s="813"/>
      <c r="CAQ2" s="813"/>
      <c r="CAR2" s="813"/>
      <c r="CAS2" s="813"/>
      <c r="CAT2" s="813"/>
      <c r="CAU2" s="813"/>
      <c r="CAV2" s="813"/>
      <c r="CAW2" s="813"/>
      <c r="CAX2" s="813"/>
      <c r="CAY2" s="813"/>
      <c r="CAZ2" s="813"/>
      <c r="CBA2" s="813"/>
      <c r="CBB2" s="813"/>
      <c r="CBC2" s="813"/>
      <c r="CBD2" s="813"/>
      <c r="CBE2" s="813"/>
      <c r="CBF2" s="813"/>
      <c r="CBG2" s="813"/>
      <c r="CBH2" s="813"/>
      <c r="CBI2" s="813"/>
      <c r="CBJ2" s="813"/>
      <c r="CBK2" s="813"/>
      <c r="CBL2" s="813"/>
      <c r="CBM2" s="813"/>
      <c r="CBN2" s="813"/>
      <c r="CBO2" s="813"/>
      <c r="CBP2" s="813"/>
      <c r="CBQ2" s="813"/>
      <c r="CBR2" s="813"/>
      <c r="CBS2" s="813"/>
      <c r="CBT2" s="813"/>
      <c r="CBU2" s="813"/>
      <c r="CBV2" s="813"/>
      <c r="CBW2" s="813"/>
      <c r="CBX2" s="813"/>
      <c r="CBY2" s="813"/>
      <c r="CBZ2" s="813"/>
      <c r="CCA2" s="813"/>
      <c r="CCB2" s="813"/>
      <c r="CCC2" s="813"/>
      <c r="CCD2" s="813"/>
      <c r="CCE2" s="813"/>
      <c r="CCF2" s="813"/>
      <c r="CCG2" s="813"/>
      <c r="CCH2" s="813"/>
      <c r="CCI2" s="813"/>
      <c r="CCJ2" s="813"/>
      <c r="CCK2" s="813"/>
      <c r="CCL2" s="813"/>
      <c r="CCM2" s="813"/>
      <c r="CCN2" s="813"/>
      <c r="CCO2" s="813"/>
      <c r="CCP2" s="813"/>
      <c r="CCQ2" s="813"/>
      <c r="CCR2" s="813"/>
      <c r="CCS2" s="813"/>
      <c r="CCT2" s="813"/>
      <c r="CCU2" s="813"/>
      <c r="CCV2" s="813"/>
      <c r="CCW2" s="813"/>
      <c r="CCX2" s="813"/>
      <c r="CCY2" s="813"/>
      <c r="CCZ2" s="813"/>
      <c r="CDA2" s="813"/>
      <c r="CDB2" s="813"/>
      <c r="CDC2" s="813"/>
      <c r="CDD2" s="813"/>
      <c r="CDE2" s="813"/>
      <c r="CDF2" s="813"/>
      <c r="CDG2" s="813"/>
      <c r="CDH2" s="813"/>
      <c r="CDI2" s="813"/>
      <c r="CDJ2" s="813"/>
      <c r="CDK2" s="813"/>
      <c r="CDL2" s="813"/>
      <c r="CDM2" s="813"/>
      <c r="CDN2" s="813"/>
      <c r="CDO2" s="813"/>
      <c r="CDP2" s="813"/>
      <c r="CDQ2" s="813"/>
      <c r="CDR2" s="813"/>
      <c r="CDS2" s="813"/>
      <c r="CDT2" s="813"/>
      <c r="CDU2" s="813"/>
      <c r="CDV2" s="813"/>
      <c r="CDW2" s="813"/>
      <c r="CDX2" s="813"/>
      <c r="CDY2" s="813"/>
      <c r="CDZ2" s="813"/>
      <c r="CEA2" s="813"/>
      <c r="CEB2" s="813"/>
      <c r="CEC2" s="813"/>
      <c r="CED2" s="813"/>
      <c r="CEE2" s="813"/>
      <c r="CEF2" s="813"/>
      <c r="CEG2" s="813"/>
      <c r="CEH2" s="813"/>
      <c r="CEI2" s="813"/>
      <c r="CEJ2" s="813"/>
      <c r="CEK2" s="813"/>
      <c r="CEL2" s="813"/>
      <c r="CEM2" s="813"/>
      <c r="CEN2" s="813"/>
      <c r="CEO2" s="813"/>
      <c r="CEP2" s="813"/>
      <c r="CEQ2" s="813"/>
      <c r="CER2" s="813"/>
      <c r="CES2" s="813"/>
      <c r="CET2" s="813"/>
      <c r="CEU2" s="813"/>
      <c r="CEV2" s="813"/>
      <c r="CEW2" s="813"/>
      <c r="CEX2" s="813"/>
      <c r="CEY2" s="813"/>
      <c r="CEZ2" s="813"/>
      <c r="CFA2" s="813"/>
      <c r="CFB2" s="813"/>
      <c r="CFC2" s="813"/>
      <c r="CFD2" s="813"/>
      <c r="CFE2" s="813"/>
      <c r="CFF2" s="813"/>
      <c r="CFG2" s="813"/>
      <c r="CFH2" s="813"/>
      <c r="CFI2" s="813"/>
      <c r="CFJ2" s="813"/>
      <c r="CFK2" s="813"/>
      <c r="CFL2" s="813"/>
      <c r="CFM2" s="813"/>
      <c r="CFN2" s="813"/>
      <c r="CFO2" s="813"/>
      <c r="CFP2" s="813"/>
      <c r="CFQ2" s="813"/>
      <c r="CFR2" s="813"/>
      <c r="CFS2" s="813"/>
      <c r="CFT2" s="813"/>
      <c r="CFU2" s="813"/>
      <c r="CFV2" s="813"/>
      <c r="CFW2" s="813"/>
      <c r="CFX2" s="813"/>
      <c r="CFY2" s="813"/>
      <c r="CFZ2" s="813"/>
      <c r="CGA2" s="813"/>
      <c r="CGB2" s="813"/>
      <c r="CGC2" s="813"/>
      <c r="CGD2" s="813"/>
      <c r="CGE2" s="813"/>
      <c r="CGF2" s="813"/>
      <c r="CGG2" s="813"/>
      <c r="CGH2" s="813"/>
      <c r="CGI2" s="813"/>
      <c r="CGJ2" s="813"/>
      <c r="CGK2" s="813"/>
      <c r="CGL2" s="813"/>
      <c r="CGM2" s="813"/>
      <c r="CGN2" s="813"/>
      <c r="CGO2" s="813"/>
      <c r="CGP2" s="813"/>
      <c r="CGQ2" s="813"/>
      <c r="CGR2" s="813"/>
      <c r="CGS2" s="813"/>
      <c r="CGT2" s="813"/>
      <c r="CGU2" s="813"/>
      <c r="CGV2" s="813"/>
      <c r="CGW2" s="813"/>
      <c r="CGX2" s="813"/>
      <c r="CGY2" s="813"/>
      <c r="CGZ2" s="813"/>
      <c r="CHA2" s="813"/>
      <c r="CHB2" s="813"/>
      <c r="CHC2" s="813"/>
      <c r="CHD2" s="813"/>
      <c r="CHE2" s="813"/>
      <c r="CHF2" s="813"/>
      <c r="CHG2" s="813"/>
      <c r="CHH2" s="813"/>
      <c r="CHI2" s="813"/>
      <c r="CHJ2" s="813"/>
      <c r="CHK2" s="813"/>
      <c r="CHL2" s="813"/>
      <c r="CHM2" s="813"/>
      <c r="CHN2" s="813"/>
      <c r="CHO2" s="813"/>
      <c r="CHP2" s="813"/>
      <c r="CHQ2" s="813"/>
      <c r="CHR2" s="813"/>
      <c r="CHS2" s="813"/>
      <c r="CHT2" s="813"/>
      <c r="CHU2" s="813"/>
      <c r="CHV2" s="813"/>
      <c r="CHW2" s="813"/>
      <c r="CHX2" s="813"/>
      <c r="CHY2" s="813"/>
      <c r="CHZ2" s="813"/>
      <c r="CIA2" s="813"/>
      <c r="CIB2" s="813"/>
      <c r="CIC2" s="813"/>
      <c r="CID2" s="813"/>
      <c r="CIE2" s="813"/>
      <c r="CIF2" s="813"/>
      <c r="CIG2" s="813"/>
      <c r="CIH2" s="813"/>
      <c r="CII2" s="813"/>
      <c r="CIJ2" s="813"/>
      <c r="CIK2" s="813"/>
      <c r="CIL2" s="813"/>
      <c r="CIM2" s="813"/>
      <c r="CIN2" s="813"/>
      <c r="CIO2" s="813"/>
      <c r="CIP2" s="813"/>
      <c r="CIQ2" s="813"/>
      <c r="CIR2" s="813"/>
      <c r="CIS2" s="813"/>
      <c r="CIT2" s="813"/>
      <c r="CIU2" s="813"/>
      <c r="CIV2" s="813"/>
      <c r="CIW2" s="813"/>
      <c r="CIX2" s="813"/>
      <c r="CIY2" s="813"/>
      <c r="CIZ2" s="813"/>
      <c r="CJA2" s="813"/>
      <c r="CJB2" s="813"/>
      <c r="CJC2" s="813"/>
      <c r="CJD2" s="813"/>
      <c r="CJE2" s="813"/>
      <c r="CJF2" s="813"/>
      <c r="CJG2" s="813"/>
      <c r="CJH2" s="813"/>
      <c r="CJI2" s="813"/>
      <c r="CJJ2" s="813"/>
      <c r="CJK2" s="813"/>
      <c r="CJL2" s="813"/>
      <c r="CJM2" s="813"/>
      <c r="CJN2" s="813"/>
      <c r="CJO2" s="813"/>
      <c r="CJP2" s="813"/>
      <c r="CJQ2" s="813"/>
      <c r="CJR2" s="813"/>
      <c r="CJS2" s="813"/>
      <c r="CJT2" s="813"/>
      <c r="CJU2" s="813"/>
      <c r="CJV2" s="813"/>
      <c r="CJW2" s="813"/>
      <c r="CJX2" s="813"/>
      <c r="CJY2" s="813"/>
      <c r="CJZ2" s="813"/>
      <c r="CKA2" s="813"/>
      <c r="CKB2" s="813"/>
      <c r="CKC2" s="813"/>
      <c r="CKD2" s="813"/>
      <c r="CKE2" s="813"/>
      <c r="CKF2" s="813"/>
      <c r="CKG2" s="813"/>
      <c r="CKH2" s="813"/>
      <c r="CKI2" s="813"/>
      <c r="CKJ2" s="813"/>
      <c r="CKK2" s="813"/>
      <c r="CKL2" s="813"/>
      <c r="CKM2" s="813"/>
      <c r="CKN2" s="813"/>
      <c r="CKO2" s="813"/>
      <c r="CKP2" s="813"/>
      <c r="CKQ2" s="813"/>
      <c r="CKR2" s="813"/>
      <c r="CKS2" s="813"/>
      <c r="CKT2" s="813"/>
      <c r="CKU2" s="813"/>
      <c r="CKV2" s="813"/>
      <c r="CKW2" s="813"/>
      <c r="CKX2" s="813"/>
      <c r="CKY2" s="813"/>
      <c r="CKZ2" s="813"/>
      <c r="CLA2" s="813"/>
      <c r="CLB2" s="813"/>
      <c r="CLC2" s="813"/>
      <c r="CLD2" s="813"/>
      <c r="CLE2" s="813"/>
      <c r="CLF2" s="813"/>
      <c r="CLG2" s="813"/>
      <c r="CLH2" s="813"/>
      <c r="CLI2" s="813"/>
      <c r="CLJ2" s="813"/>
      <c r="CLK2" s="813"/>
      <c r="CLL2" s="813"/>
      <c r="CLM2" s="813"/>
      <c r="CLN2" s="813"/>
      <c r="CLO2" s="813"/>
      <c r="CLP2" s="813"/>
      <c r="CLQ2" s="813"/>
      <c r="CLR2" s="813"/>
      <c r="CLS2" s="813"/>
      <c r="CLT2" s="813"/>
      <c r="CLU2" s="813"/>
      <c r="CLV2" s="813"/>
      <c r="CLW2" s="813"/>
      <c r="CLX2" s="813"/>
      <c r="CLY2" s="813"/>
      <c r="CLZ2" s="813"/>
      <c r="CMA2" s="813"/>
      <c r="CMB2" s="813"/>
      <c r="CMC2" s="813"/>
      <c r="CMD2" s="813"/>
      <c r="CME2" s="813"/>
      <c r="CMF2" s="813"/>
      <c r="CMG2" s="813"/>
      <c r="CMH2" s="813"/>
      <c r="CMI2" s="813"/>
      <c r="CMJ2" s="813"/>
      <c r="CMK2" s="813"/>
      <c r="CML2" s="813"/>
      <c r="CMM2" s="813"/>
      <c r="CMN2" s="813"/>
      <c r="CMO2" s="813"/>
      <c r="CMP2" s="813"/>
      <c r="CMQ2" s="813"/>
      <c r="CMR2" s="813"/>
      <c r="CMS2" s="813"/>
      <c r="CMT2" s="813"/>
      <c r="CMU2" s="813"/>
      <c r="CMV2" s="813"/>
      <c r="CMW2" s="813"/>
      <c r="CMX2" s="813"/>
      <c r="CMY2" s="813"/>
      <c r="CMZ2" s="813"/>
      <c r="CNA2" s="813"/>
      <c r="CNB2" s="813"/>
      <c r="CNC2" s="813"/>
      <c r="CND2" s="813"/>
      <c r="CNE2" s="813"/>
      <c r="CNF2" s="813"/>
      <c r="CNG2" s="813"/>
      <c r="CNH2" s="813"/>
      <c r="CNI2" s="813"/>
      <c r="CNJ2" s="813"/>
      <c r="CNK2" s="813"/>
      <c r="CNL2" s="813"/>
      <c r="CNM2" s="813"/>
      <c r="CNN2" s="813"/>
      <c r="CNO2" s="813"/>
      <c r="CNP2" s="813"/>
      <c r="CNQ2" s="813"/>
      <c r="CNR2" s="813"/>
      <c r="CNS2" s="813"/>
      <c r="CNT2" s="813"/>
      <c r="CNU2" s="813"/>
      <c r="CNV2" s="813"/>
      <c r="CNW2" s="813"/>
      <c r="CNX2" s="813"/>
      <c r="CNY2" s="813"/>
      <c r="CNZ2" s="813"/>
      <c r="COA2" s="813"/>
      <c r="COB2" s="813"/>
      <c r="COC2" s="813"/>
      <c r="COD2" s="813"/>
      <c r="COE2" s="813"/>
      <c r="COF2" s="813"/>
      <c r="COG2" s="813"/>
      <c r="COH2" s="813"/>
      <c r="COI2" s="813"/>
      <c r="COJ2" s="813"/>
      <c r="COK2" s="813"/>
      <c r="COL2" s="813"/>
      <c r="COM2" s="813"/>
      <c r="CON2" s="813"/>
      <c r="COO2" s="813"/>
      <c r="COP2" s="813"/>
      <c r="COQ2" s="813"/>
      <c r="COR2" s="813"/>
      <c r="COS2" s="813"/>
      <c r="COT2" s="813"/>
      <c r="COU2" s="813"/>
      <c r="COV2" s="813"/>
      <c r="COW2" s="813"/>
      <c r="COX2" s="813"/>
      <c r="COY2" s="813"/>
      <c r="COZ2" s="813"/>
      <c r="CPA2" s="813"/>
      <c r="CPB2" s="813"/>
      <c r="CPC2" s="813"/>
      <c r="CPD2" s="813"/>
      <c r="CPE2" s="813"/>
      <c r="CPF2" s="813"/>
      <c r="CPG2" s="813"/>
      <c r="CPH2" s="813"/>
      <c r="CPI2" s="813"/>
      <c r="CPJ2" s="813"/>
      <c r="CPK2" s="813"/>
      <c r="CPL2" s="813"/>
      <c r="CPM2" s="813"/>
      <c r="CPN2" s="813"/>
      <c r="CPO2" s="813"/>
      <c r="CPP2" s="813"/>
      <c r="CPQ2" s="813"/>
      <c r="CPR2" s="813"/>
      <c r="CPS2" s="813"/>
      <c r="CPT2" s="813"/>
      <c r="CPU2" s="813"/>
      <c r="CPV2" s="813"/>
      <c r="CPW2" s="813"/>
      <c r="CPX2" s="813"/>
      <c r="CPY2" s="813"/>
      <c r="CPZ2" s="813"/>
      <c r="CQA2" s="813"/>
      <c r="CQB2" s="813"/>
      <c r="CQC2" s="813"/>
      <c r="CQD2" s="813"/>
      <c r="CQE2" s="813"/>
      <c r="CQF2" s="813"/>
      <c r="CQG2" s="813"/>
      <c r="CQH2" s="813"/>
      <c r="CQI2" s="813"/>
      <c r="CQJ2" s="813"/>
      <c r="CQK2" s="813"/>
      <c r="CQL2" s="813"/>
      <c r="CQM2" s="813"/>
      <c r="CQN2" s="813"/>
      <c r="CQO2" s="813"/>
      <c r="CQP2" s="813"/>
      <c r="CQQ2" s="813"/>
      <c r="CQR2" s="813"/>
      <c r="CQS2" s="813"/>
      <c r="CQT2" s="813"/>
      <c r="CQU2" s="813"/>
      <c r="CQV2" s="813"/>
      <c r="CQW2" s="813"/>
      <c r="CQX2" s="813"/>
      <c r="CQY2" s="813"/>
      <c r="CQZ2" s="813"/>
      <c r="CRA2" s="813"/>
      <c r="CRB2" s="813"/>
      <c r="CRC2" s="813"/>
      <c r="CRD2" s="813"/>
      <c r="CRE2" s="813"/>
      <c r="CRF2" s="813"/>
      <c r="CRG2" s="813"/>
      <c r="CRH2" s="813"/>
      <c r="CRI2" s="813"/>
      <c r="CRJ2" s="813"/>
      <c r="CRK2" s="813"/>
      <c r="CRL2" s="813"/>
      <c r="CRM2" s="813"/>
      <c r="CRN2" s="813"/>
      <c r="CRO2" s="813"/>
      <c r="CRP2" s="813"/>
      <c r="CRQ2" s="813"/>
      <c r="CRR2" s="813"/>
      <c r="CRS2" s="813"/>
      <c r="CRT2" s="813"/>
      <c r="CRU2" s="813"/>
      <c r="CRV2" s="813"/>
      <c r="CRW2" s="813"/>
      <c r="CRX2" s="813"/>
      <c r="CRY2" s="813"/>
      <c r="CRZ2" s="813"/>
      <c r="CSA2" s="813"/>
      <c r="CSB2" s="813"/>
      <c r="CSC2" s="813"/>
      <c r="CSD2" s="813"/>
      <c r="CSE2" s="813"/>
      <c r="CSF2" s="813"/>
      <c r="CSG2" s="813"/>
      <c r="CSH2" s="813"/>
      <c r="CSI2" s="813"/>
      <c r="CSJ2" s="813"/>
      <c r="CSK2" s="813"/>
      <c r="CSL2" s="813"/>
      <c r="CSM2" s="813"/>
      <c r="CSN2" s="813"/>
      <c r="CSO2" s="813"/>
      <c r="CSP2" s="813"/>
      <c r="CSQ2" s="813"/>
      <c r="CSR2" s="813"/>
      <c r="CSS2" s="813"/>
      <c r="CST2" s="813"/>
      <c r="CSU2" s="813"/>
      <c r="CSV2" s="813"/>
      <c r="CSW2" s="813"/>
      <c r="CSX2" s="813"/>
      <c r="CSY2" s="813"/>
      <c r="CSZ2" s="813"/>
      <c r="CTA2" s="813"/>
      <c r="CTB2" s="813"/>
      <c r="CTC2" s="813"/>
      <c r="CTD2" s="813"/>
      <c r="CTE2" s="813"/>
      <c r="CTF2" s="813"/>
      <c r="CTG2" s="813"/>
      <c r="CTH2" s="813"/>
      <c r="CTI2" s="813"/>
      <c r="CTJ2" s="813"/>
      <c r="CTK2" s="813"/>
      <c r="CTL2" s="813"/>
      <c r="CTM2" s="813"/>
      <c r="CTN2" s="813"/>
      <c r="CTO2" s="813"/>
      <c r="CTP2" s="813"/>
      <c r="CTQ2" s="813"/>
      <c r="CTR2" s="813"/>
      <c r="CTS2" s="813"/>
      <c r="CTT2" s="813"/>
      <c r="CTU2" s="813"/>
      <c r="CTV2" s="813"/>
      <c r="CTW2" s="813"/>
      <c r="CTX2" s="813"/>
      <c r="CTY2" s="813"/>
      <c r="CTZ2" s="813"/>
      <c r="CUA2" s="813"/>
      <c r="CUB2" s="813"/>
      <c r="CUC2" s="813"/>
      <c r="CUD2" s="813"/>
      <c r="CUE2" s="813"/>
      <c r="CUF2" s="813"/>
      <c r="CUG2" s="813"/>
      <c r="CUH2" s="813"/>
      <c r="CUI2" s="813"/>
      <c r="CUJ2" s="813"/>
      <c r="CUK2" s="813"/>
      <c r="CUL2" s="813"/>
      <c r="CUM2" s="813"/>
      <c r="CUN2" s="813"/>
      <c r="CUO2" s="813"/>
      <c r="CUP2" s="813"/>
      <c r="CUQ2" s="813"/>
      <c r="CUR2" s="813"/>
      <c r="CUS2" s="813"/>
      <c r="CUT2" s="813"/>
      <c r="CUU2" s="813"/>
      <c r="CUV2" s="813"/>
      <c r="CUW2" s="813"/>
      <c r="CUX2" s="813"/>
      <c r="CUY2" s="813"/>
      <c r="CUZ2" s="813"/>
      <c r="CVA2" s="813"/>
      <c r="CVB2" s="813"/>
      <c r="CVC2" s="813"/>
      <c r="CVD2" s="813"/>
      <c r="CVE2" s="813"/>
      <c r="CVF2" s="813"/>
      <c r="CVG2" s="813"/>
      <c r="CVH2" s="813"/>
      <c r="CVI2" s="813"/>
      <c r="CVJ2" s="813"/>
      <c r="CVK2" s="813"/>
      <c r="CVL2" s="813"/>
      <c r="CVM2" s="813"/>
      <c r="CVN2" s="813"/>
      <c r="CVO2" s="813"/>
      <c r="CVP2" s="813"/>
      <c r="CVQ2" s="813"/>
      <c r="CVR2" s="813"/>
      <c r="CVS2" s="813"/>
      <c r="CVT2" s="813"/>
      <c r="CVU2" s="813"/>
      <c r="CVV2" s="813"/>
      <c r="CVW2" s="813"/>
      <c r="CVX2" s="813"/>
      <c r="CVY2" s="813"/>
      <c r="CVZ2" s="813"/>
      <c r="CWA2" s="813"/>
      <c r="CWB2" s="813"/>
      <c r="CWC2" s="813"/>
      <c r="CWD2" s="813"/>
      <c r="CWE2" s="813"/>
      <c r="CWF2" s="813"/>
      <c r="CWG2" s="813"/>
      <c r="CWH2" s="813"/>
      <c r="CWI2" s="813"/>
      <c r="CWJ2" s="813"/>
      <c r="CWK2" s="813"/>
      <c r="CWL2" s="813"/>
      <c r="CWM2" s="813"/>
      <c r="CWN2" s="813"/>
      <c r="CWO2" s="813"/>
      <c r="CWP2" s="813"/>
      <c r="CWQ2" s="813"/>
      <c r="CWR2" s="813"/>
      <c r="CWS2" s="813"/>
      <c r="CWT2" s="813"/>
      <c r="CWU2" s="813"/>
      <c r="CWV2" s="813"/>
      <c r="CWW2" s="813"/>
      <c r="CWX2" s="813"/>
      <c r="CWY2" s="813"/>
      <c r="CWZ2" s="813"/>
      <c r="CXA2" s="813"/>
      <c r="CXB2" s="813"/>
      <c r="CXC2" s="813"/>
      <c r="CXD2" s="813"/>
      <c r="CXE2" s="813"/>
      <c r="CXF2" s="813"/>
      <c r="CXG2" s="813"/>
      <c r="CXH2" s="813"/>
      <c r="CXI2" s="813"/>
      <c r="CXJ2" s="813"/>
      <c r="CXK2" s="813"/>
      <c r="CXL2" s="813"/>
      <c r="CXM2" s="813"/>
      <c r="CXN2" s="813"/>
      <c r="CXO2" s="813"/>
      <c r="CXP2" s="813"/>
      <c r="CXQ2" s="813"/>
      <c r="CXR2" s="813"/>
      <c r="CXS2" s="813"/>
      <c r="CXT2" s="813"/>
      <c r="CXU2" s="813"/>
      <c r="CXV2" s="813"/>
      <c r="CXW2" s="813"/>
      <c r="CXX2" s="813"/>
      <c r="CXY2" s="813"/>
      <c r="CXZ2" s="813"/>
      <c r="CYA2" s="813"/>
      <c r="CYB2" s="813"/>
      <c r="CYC2" s="813"/>
      <c r="CYD2" s="813"/>
      <c r="CYE2" s="813"/>
      <c r="CYF2" s="813"/>
      <c r="CYG2" s="813"/>
      <c r="CYH2" s="813"/>
      <c r="CYI2" s="813"/>
      <c r="CYJ2" s="813"/>
      <c r="CYK2" s="813"/>
      <c r="CYL2" s="813"/>
      <c r="CYM2" s="813"/>
      <c r="CYN2" s="813"/>
      <c r="CYO2" s="813"/>
      <c r="CYP2" s="813"/>
      <c r="CYQ2" s="813"/>
      <c r="CYR2" s="813"/>
      <c r="CYS2" s="813"/>
      <c r="CYT2" s="813"/>
      <c r="CYU2" s="813"/>
      <c r="CYV2" s="813"/>
      <c r="CYW2" s="813"/>
      <c r="CYX2" s="813"/>
      <c r="CYY2" s="813"/>
      <c r="CYZ2" s="813"/>
      <c r="CZA2" s="813"/>
      <c r="CZB2" s="813"/>
      <c r="CZC2" s="813"/>
      <c r="CZD2" s="813"/>
      <c r="CZE2" s="813"/>
      <c r="CZF2" s="813"/>
      <c r="CZG2" s="813"/>
      <c r="CZH2" s="813"/>
      <c r="CZI2" s="813"/>
      <c r="CZJ2" s="813"/>
      <c r="CZK2" s="813"/>
      <c r="CZL2" s="813"/>
      <c r="CZM2" s="813"/>
      <c r="CZN2" s="813"/>
      <c r="CZO2" s="813"/>
      <c r="CZP2" s="813"/>
      <c r="CZQ2" s="813"/>
      <c r="CZR2" s="813"/>
      <c r="CZS2" s="813"/>
      <c r="CZT2" s="813"/>
      <c r="CZU2" s="813"/>
      <c r="CZV2" s="813"/>
      <c r="CZW2" s="813"/>
      <c r="CZX2" s="813"/>
      <c r="CZY2" s="813"/>
      <c r="CZZ2" s="813"/>
      <c r="DAA2" s="813"/>
      <c r="DAB2" s="813"/>
      <c r="DAC2" s="813"/>
      <c r="DAD2" s="813"/>
      <c r="DAE2" s="813"/>
      <c r="DAF2" s="813"/>
      <c r="DAG2" s="813"/>
      <c r="DAH2" s="813"/>
      <c r="DAI2" s="813"/>
      <c r="DAJ2" s="813"/>
      <c r="DAK2" s="813"/>
      <c r="DAL2" s="813"/>
      <c r="DAM2" s="813"/>
      <c r="DAN2" s="813"/>
      <c r="DAO2" s="813"/>
      <c r="DAP2" s="813"/>
      <c r="DAQ2" s="813"/>
      <c r="DAR2" s="813"/>
      <c r="DAS2" s="813"/>
      <c r="DAT2" s="813"/>
      <c r="DAU2" s="813"/>
      <c r="DAV2" s="813"/>
      <c r="DAW2" s="813"/>
      <c r="DAX2" s="813"/>
      <c r="DAY2" s="813"/>
      <c r="DAZ2" s="813"/>
      <c r="DBA2" s="813"/>
      <c r="DBB2" s="813"/>
      <c r="DBC2" s="813"/>
      <c r="DBD2" s="813"/>
      <c r="DBE2" s="813"/>
      <c r="DBF2" s="813"/>
      <c r="DBG2" s="813"/>
      <c r="DBH2" s="813"/>
      <c r="DBI2" s="813"/>
      <c r="DBJ2" s="813"/>
      <c r="DBK2" s="813"/>
      <c r="DBL2" s="813"/>
      <c r="DBM2" s="813"/>
      <c r="DBN2" s="813"/>
      <c r="DBO2" s="813"/>
      <c r="DBP2" s="813"/>
      <c r="DBQ2" s="813"/>
      <c r="DBR2" s="813"/>
      <c r="DBS2" s="813"/>
      <c r="DBT2" s="813"/>
      <c r="DBU2" s="813"/>
      <c r="DBV2" s="813"/>
      <c r="DBW2" s="813"/>
      <c r="DBX2" s="813"/>
      <c r="DBY2" s="813"/>
      <c r="DBZ2" s="813"/>
      <c r="DCA2" s="813"/>
      <c r="DCB2" s="813"/>
      <c r="DCC2" s="813"/>
      <c r="DCD2" s="813"/>
      <c r="DCE2" s="813"/>
      <c r="DCF2" s="813"/>
      <c r="DCG2" s="813"/>
      <c r="DCH2" s="813"/>
      <c r="DCI2" s="813"/>
      <c r="DCJ2" s="813"/>
      <c r="DCK2" s="813"/>
      <c r="DCL2" s="813"/>
      <c r="DCM2" s="813"/>
      <c r="DCN2" s="813"/>
      <c r="DCO2" s="813"/>
      <c r="DCP2" s="813"/>
      <c r="DCQ2" s="813"/>
      <c r="DCR2" s="813"/>
      <c r="DCS2" s="813"/>
      <c r="DCT2" s="813"/>
      <c r="DCU2" s="813"/>
      <c r="DCV2" s="813"/>
      <c r="DCW2" s="813"/>
      <c r="DCX2" s="813"/>
      <c r="DCY2" s="813"/>
      <c r="DCZ2" s="813"/>
      <c r="DDA2" s="813"/>
      <c r="DDB2" s="813"/>
      <c r="DDC2" s="813"/>
      <c r="DDD2" s="813"/>
      <c r="DDE2" s="813"/>
      <c r="DDF2" s="813"/>
      <c r="DDG2" s="813"/>
      <c r="DDH2" s="813"/>
      <c r="DDI2" s="813"/>
      <c r="DDJ2" s="813"/>
      <c r="DDK2" s="813"/>
      <c r="DDL2" s="813"/>
      <c r="DDM2" s="813"/>
      <c r="DDN2" s="813"/>
      <c r="DDO2" s="813"/>
      <c r="DDP2" s="813"/>
      <c r="DDQ2" s="813"/>
      <c r="DDR2" s="813"/>
      <c r="DDS2" s="813"/>
      <c r="DDT2" s="813"/>
      <c r="DDU2" s="813"/>
      <c r="DDV2" s="813"/>
      <c r="DDW2" s="813"/>
      <c r="DDX2" s="813"/>
      <c r="DDY2" s="813"/>
      <c r="DDZ2" s="813"/>
      <c r="DEA2" s="813"/>
      <c r="DEB2" s="813"/>
      <c r="DEC2" s="813"/>
      <c r="DED2" s="813"/>
      <c r="DEE2" s="813"/>
      <c r="DEF2" s="813"/>
      <c r="DEG2" s="813"/>
      <c r="DEH2" s="813"/>
      <c r="DEI2" s="813"/>
      <c r="DEJ2" s="813"/>
      <c r="DEK2" s="813"/>
      <c r="DEL2" s="813"/>
      <c r="DEM2" s="813"/>
      <c r="DEN2" s="813"/>
      <c r="DEO2" s="813"/>
      <c r="DEP2" s="813"/>
      <c r="DEQ2" s="813"/>
      <c r="DER2" s="813"/>
      <c r="DES2" s="813"/>
      <c r="DET2" s="813"/>
      <c r="DEU2" s="813"/>
      <c r="DEV2" s="813"/>
      <c r="DEW2" s="813"/>
      <c r="DEX2" s="813"/>
      <c r="DEY2" s="813"/>
      <c r="DEZ2" s="813"/>
      <c r="DFA2" s="813"/>
      <c r="DFB2" s="813"/>
      <c r="DFC2" s="813"/>
      <c r="DFD2" s="813"/>
      <c r="DFE2" s="813"/>
      <c r="DFF2" s="813"/>
      <c r="DFG2" s="813"/>
      <c r="DFH2" s="813"/>
      <c r="DFI2" s="813"/>
      <c r="DFJ2" s="813"/>
      <c r="DFK2" s="813"/>
      <c r="DFL2" s="813"/>
      <c r="DFM2" s="813"/>
      <c r="DFN2" s="813"/>
      <c r="DFO2" s="813"/>
      <c r="DFP2" s="813"/>
      <c r="DFQ2" s="813"/>
      <c r="DFR2" s="813"/>
      <c r="DFS2" s="813"/>
      <c r="DFT2" s="813"/>
      <c r="DFU2" s="813"/>
      <c r="DFV2" s="813"/>
      <c r="DFW2" s="813"/>
      <c r="DFX2" s="813"/>
      <c r="DFY2" s="813"/>
      <c r="DFZ2" s="813"/>
      <c r="DGA2" s="813"/>
      <c r="DGB2" s="813"/>
      <c r="DGC2" s="813"/>
      <c r="DGD2" s="813"/>
      <c r="DGE2" s="813"/>
      <c r="DGF2" s="813"/>
      <c r="DGG2" s="813"/>
      <c r="DGH2" s="813"/>
      <c r="DGI2" s="813"/>
      <c r="DGJ2" s="813"/>
      <c r="DGK2" s="813"/>
      <c r="DGL2" s="813"/>
      <c r="DGM2" s="813"/>
      <c r="DGN2" s="813"/>
      <c r="DGO2" s="813"/>
      <c r="DGP2" s="813"/>
      <c r="DGQ2" s="813"/>
      <c r="DGR2" s="813"/>
      <c r="DGS2" s="813"/>
      <c r="DGT2" s="813"/>
      <c r="DGU2" s="813"/>
      <c r="DGV2" s="813"/>
      <c r="DGW2" s="813"/>
      <c r="DGX2" s="813"/>
      <c r="DGY2" s="813"/>
      <c r="DGZ2" s="813"/>
      <c r="DHA2" s="813"/>
      <c r="DHB2" s="813"/>
      <c r="DHC2" s="813"/>
      <c r="DHD2" s="813"/>
      <c r="DHE2" s="813"/>
      <c r="DHF2" s="813"/>
      <c r="DHG2" s="813"/>
      <c r="DHH2" s="813"/>
      <c r="DHI2" s="813"/>
      <c r="DHJ2" s="813"/>
      <c r="DHK2" s="813"/>
      <c r="DHL2" s="813"/>
      <c r="DHM2" s="813"/>
      <c r="DHN2" s="813"/>
      <c r="DHO2" s="813"/>
      <c r="DHP2" s="813"/>
      <c r="DHQ2" s="813"/>
      <c r="DHR2" s="813"/>
      <c r="DHS2" s="813"/>
      <c r="DHT2" s="813"/>
      <c r="DHU2" s="813"/>
      <c r="DHV2" s="813"/>
      <c r="DHW2" s="813"/>
      <c r="DHX2" s="813"/>
      <c r="DHY2" s="813"/>
      <c r="DHZ2" s="813"/>
      <c r="DIA2" s="813"/>
      <c r="DIB2" s="813"/>
      <c r="DIC2" s="813"/>
      <c r="DID2" s="813"/>
      <c r="DIE2" s="813"/>
      <c r="DIF2" s="813"/>
      <c r="DIG2" s="813"/>
      <c r="DIH2" s="813"/>
      <c r="DII2" s="813"/>
      <c r="DIJ2" s="813"/>
      <c r="DIK2" s="813"/>
      <c r="DIL2" s="813"/>
      <c r="DIM2" s="813"/>
      <c r="DIN2" s="813"/>
      <c r="DIO2" s="813"/>
      <c r="DIP2" s="813"/>
      <c r="DIQ2" s="813"/>
      <c r="DIR2" s="813"/>
      <c r="DIS2" s="813"/>
      <c r="DIT2" s="813"/>
      <c r="DIU2" s="813"/>
      <c r="DIV2" s="813"/>
      <c r="DIW2" s="813"/>
      <c r="DIX2" s="813"/>
      <c r="DIY2" s="813"/>
      <c r="DIZ2" s="813"/>
      <c r="DJA2" s="813"/>
      <c r="DJB2" s="813"/>
      <c r="DJC2" s="813"/>
      <c r="DJD2" s="813"/>
      <c r="DJE2" s="813"/>
      <c r="DJF2" s="813"/>
      <c r="DJG2" s="813"/>
      <c r="DJH2" s="813"/>
      <c r="DJI2" s="813"/>
      <c r="DJJ2" s="813"/>
      <c r="DJK2" s="813"/>
      <c r="DJL2" s="813"/>
      <c r="DJM2" s="813"/>
      <c r="DJN2" s="813"/>
      <c r="DJO2" s="813"/>
      <c r="DJP2" s="813"/>
      <c r="DJQ2" s="813"/>
      <c r="DJR2" s="813"/>
      <c r="DJS2" s="813"/>
      <c r="DJT2" s="813"/>
      <c r="DJU2" s="813"/>
      <c r="DJV2" s="813"/>
      <c r="DJW2" s="813"/>
      <c r="DJX2" s="813"/>
      <c r="DJY2" s="813"/>
      <c r="DJZ2" s="813"/>
      <c r="DKA2" s="813"/>
      <c r="DKB2" s="813"/>
      <c r="DKC2" s="813"/>
      <c r="DKD2" s="813"/>
      <c r="DKE2" s="813"/>
      <c r="DKF2" s="813"/>
      <c r="DKG2" s="813"/>
      <c r="DKH2" s="813"/>
      <c r="DKI2" s="813"/>
      <c r="DKJ2" s="813"/>
      <c r="DKK2" s="813"/>
      <c r="DKL2" s="813"/>
      <c r="DKM2" s="813"/>
      <c r="DKN2" s="813"/>
      <c r="DKO2" s="813"/>
      <c r="DKP2" s="813"/>
      <c r="DKQ2" s="813"/>
      <c r="DKR2" s="813"/>
      <c r="DKS2" s="813"/>
      <c r="DKT2" s="813"/>
      <c r="DKU2" s="813"/>
      <c r="DKV2" s="813"/>
      <c r="DKW2" s="813"/>
      <c r="DKX2" s="813"/>
      <c r="DKY2" s="813"/>
      <c r="DKZ2" s="813"/>
      <c r="DLA2" s="813"/>
      <c r="DLB2" s="813"/>
      <c r="DLC2" s="813"/>
      <c r="DLD2" s="813"/>
      <c r="DLE2" s="813"/>
      <c r="DLF2" s="813"/>
      <c r="DLG2" s="813"/>
      <c r="DLH2" s="813"/>
      <c r="DLI2" s="813"/>
      <c r="DLJ2" s="813"/>
      <c r="DLK2" s="813"/>
      <c r="DLL2" s="813"/>
      <c r="DLM2" s="813"/>
      <c r="DLN2" s="813"/>
      <c r="DLO2" s="813"/>
      <c r="DLP2" s="813"/>
      <c r="DLQ2" s="813"/>
      <c r="DLR2" s="813"/>
      <c r="DLS2" s="813"/>
      <c r="DLT2" s="813"/>
      <c r="DLU2" s="813"/>
      <c r="DLV2" s="813"/>
      <c r="DLW2" s="813"/>
      <c r="DLX2" s="813"/>
      <c r="DLY2" s="813"/>
      <c r="DLZ2" s="813"/>
      <c r="DMA2" s="813"/>
      <c r="DMB2" s="813"/>
      <c r="DMC2" s="813"/>
      <c r="DMD2" s="813"/>
      <c r="DME2" s="813"/>
      <c r="DMF2" s="813"/>
      <c r="DMG2" s="813"/>
      <c r="DMH2" s="813"/>
      <c r="DMI2" s="813"/>
      <c r="DMJ2" s="813"/>
      <c r="DMK2" s="813"/>
      <c r="DML2" s="813"/>
      <c r="DMM2" s="813"/>
      <c r="DMN2" s="813"/>
      <c r="DMO2" s="813"/>
      <c r="DMP2" s="813"/>
      <c r="DMQ2" s="813"/>
      <c r="DMR2" s="813"/>
      <c r="DMS2" s="813"/>
      <c r="DMT2" s="813"/>
      <c r="DMU2" s="813"/>
      <c r="DMV2" s="813"/>
      <c r="DMW2" s="813"/>
      <c r="DMX2" s="813"/>
      <c r="DMY2" s="813"/>
      <c r="DMZ2" s="813"/>
      <c r="DNA2" s="813"/>
      <c r="DNB2" s="813"/>
      <c r="DNC2" s="813"/>
      <c r="DND2" s="813"/>
      <c r="DNE2" s="813"/>
      <c r="DNF2" s="813"/>
      <c r="DNG2" s="813"/>
      <c r="DNH2" s="813"/>
      <c r="DNI2" s="813"/>
      <c r="DNJ2" s="813"/>
      <c r="DNK2" s="813"/>
      <c r="DNL2" s="813"/>
      <c r="DNM2" s="813"/>
      <c r="DNN2" s="813"/>
      <c r="DNO2" s="813"/>
      <c r="DNP2" s="813"/>
      <c r="DNQ2" s="813"/>
      <c r="DNR2" s="813"/>
      <c r="DNS2" s="813"/>
      <c r="DNT2" s="813"/>
      <c r="DNU2" s="813"/>
      <c r="DNV2" s="813"/>
      <c r="DNW2" s="813"/>
      <c r="DNX2" s="813"/>
      <c r="DNY2" s="813"/>
      <c r="DNZ2" s="813"/>
      <c r="DOA2" s="813"/>
      <c r="DOB2" s="813"/>
      <c r="DOC2" s="813"/>
      <c r="DOD2" s="813"/>
      <c r="DOE2" s="813"/>
      <c r="DOF2" s="813"/>
      <c r="DOG2" s="813"/>
      <c r="DOH2" s="813"/>
      <c r="DOI2" s="813"/>
      <c r="DOJ2" s="813"/>
      <c r="DOK2" s="813"/>
      <c r="DOL2" s="813"/>
      <c r="DOM2" s="813"/>
      <c r="DON2" s="813"/>
      <c r="DOO2" s="813"/>
      <c r="DOP2" s="813"/>
      <c r="DOQ2" s="813"/>
      <c r="DOR2" s="813"/>
      <c r="DOS2" s="813"/>
      <c r="DOT2" s="813"/>
      <c r="DOU2" s="813"/>
      <c r="DOV2" s="813"/>
      <c r="DOW2" s="813"/>
      <c r="DOX2" s="813"/>
      <c r="DOY2" s="813"/>
      <c r="DOZ2" s="813"/>
      <c r="DPA2" s="813"/>
      <c r="DPB2" s="813"/>
      <c r="DPC2" s="813"/>
      <c r="DPD2" s="813"/>
      <c r="DPE2" s="813"/>
      <c r="DPF2" s="813"/>
      <c r="DPG2" s="813"/>
      <c r="DPH2" s="813"/>
      <c r="DPI2" s="813"/>
      <c r="DPJ2" s="813"/>
      <c r="DPK2" s="813"/>
      <c r="DPL2" s="813"/>
      <c r="DPM2" s="813"/>
      <c r="DPN2" s="813"/>
      <c r="DPO2" s="813"/>
      <c r="DPP2" s="813"/>
      <c r="DPQ2" s="813"/>
      <c r="DPR2" s="813"/>
      <c r="DPS2" s="813"/>
      <c r="DPT2" s="813"/>
      <c r="DPU2" s="813"/>
      <c r="DPV2" s="813"/>
      <c r="DPW2" s="813"/>
      <c r="DPX2" s="813"/>
      <c r="DPY2" s="813"/>
      <c r="DPZ2" s="813"/>
      <c r="DQA2" s="813"/>
      <c r="DQB2" s="813"/>
      <c r="DQC2" s="813"/>
      <c r="DQD2" s="813"/>
      <c r="DQE2" s="813"/>
      <c r="DQF2" s="813"/>
      <c r="DQG2" s="813"/>
      <c r="DQH2" s="813"/>
      <c r="DQI2" s="813"/>
      <c r="DQJ2" s="813"/>
      <c r="DQK2" s="813"/>
      <c r="DQL2" s="813"/>
      <c r="DQM2" s="813"/>
      <c r="DQN2" s="813"/>
      <c r="DQO2" s="813"/>
      <c r="DQP2" s="813"/>
      <c r="DQQ2" s="813"/>
      <c r="DQR2" s="813"/>
      <c r="DQS2" s="813"/>
      <c r="DQT2" s="813"/>
      <c r="DQU2" s="813"/>
      <c r="DQV2" s="813"/>
      <c r="DQW2" s="813"/>
      <c r="DQX2" s="813"/>
      <c r="DQY2" s="813"/>
      <c r="DQZ2" s="813"/>
      <c r="DRA2" s="813"/>
      <c r="DRB2" s="813"/>
      <c r="DRC2" s="813"/>
      <c r="DRD2" s="813"/>
      <c r="DRE2" s="813"/>
      <c r="DRF2" s="813"/>
      <c r="DRG2" s="813"/>
      <c r="DRH2" s="813"/>
      <c r="DRI2" s="813"/>
      <c r="DRJ2" s="813"/>
      <c r="DRK2" s="813"/>
      <c r="DRL2" s="813"/>
      <c r="DRM2" s="813"/>
      <c r="DRN2" s="813"/>
      <c r="DRO2" s="813"/>
      <c r="DRP2" s="813"/>
      <c r="DRQ2" s="813"/>
      <c r="DRR2" s="813"/>
      <c r="DRS2" s="813"/>
      <c r="DRT2" s="813"/>
      <c r="DRU2" s="813"/>
      <c r="DRV2" s="813"/>
      <c r="DRW2" s="813"/>
      <c r="DRX2" s="813"/>
      <c r="DRY2" s="813"/>
      <c r="DRZ2" s="813"/>
      <c r="DSA2" s="813"/>
      <c r="DSB2" s="813"/>
      <c r="DSC2" s="813"/>
      <c r="DSD2" s="813"/>
      <c r="DSE2" s="813"/>
      <c r="DSF2" s="813"/>
      <c r="DSG2" s="813"/>
      <c r="DSH2" s="813"/>
      <c r="DSI2" s="813"/>
      <c r="DSJ2" s="813"/>
      <c r="DSK2" s="813"/>
      <c r="DSL2" s="813"/>
      <c r="DSM2" s="813"/>
      <c r="DSN2" s="813"/>
      <c r="DSO2" s="813"/>
      <c r="DSP2" s="813"/>
      <c r="DSQ2" s="813"/>
      <c r="DSR2" s="813"/>
      <c r="DSS2" s="813"/>
      <c r="DST2" s="813"/>
      <c r="DSU2" s="813"/>
      <c r="DSV2" s="813"/>
      <c r="DSW2" s="813"/>
      <c r="DSX2" s="813"/>
      <c r="DSY2" s="813"/>
      <c r="DSZ2" s="813"/>
      <c r="DTA2" s="813"/>
      <c r="DTB2" s="813"/>
      <c r="DTC2" s="813"/>
      <c r="DTD2" s="813"/>
      <c r="DTE2" s="813"/>
      <c r="DTF2" s="813"/>
      <c r="DTG2" s="813"/>
      <c r="DTH2" s="813"/>
      <c r="DTI2" s="813"/>
      <c r="DTJ2" s="813"/>
      <c r="DTK2" s="813"/>
      <c r="DTL2" s="813"/>
      <c r="DTM2" s="813"/>
      <c r="DTN2" s="813"/>
      <c r="DTO2" s="813"/>
      <c r="DTP2" s="813"/>
      <c r="DTQ2" s="813"/>
      <c r="DTR2" s="813"/>
      <c r="DTS2" s="813"/>
      <c r="DTT2" s="813"/>
      <c r="DTU2" s="813"/>
      <c r="DTV2" s="813"/>
      <c r="DTW2" s="813"/>
      <c r="DTX2" s="813"/>
      <c r="DTY2" s="813"/>
      <c r="DTZ2" s="813"/>
      <c r="DUA2" s="813"/>
      <c r="DUB2" s="813"/>
      <c r="DUC2" s="813"/>
      <c r="DUD2" s="813"/>
      <c r="DUE2" s="813"/>
      <c r="DUF2" s="813"/>
      <c r="DUG2" s="813"/>
      <c r="DUH2" s="813"/>
      <c r="DUI2" s="813"/>
      <c r="DUJ2" s="813"/>
      <c r="DUK2" s="813"/>
      <c r="DUL2" s="813"/>
      <c r="DUM2" s="813"/>
      <c r="DUN2" s="813"/>
      <c r="DUO2" s="813"/>
      <c r="DUP2" s="813"/>
      <c r="DUQ2" s="813"/>
      <c r="DUR2" s="813"/>
      <c r="DUS2" s="813"/>
      <c r="DUT2" s="813"/>
      <c r="DUU2" s="813"/>
      <c r="DUV2" s="813"/>
      <c r="DUW2" s="813"/>
      <c r="DUX2" s="813"/>
      <c r="DUY2" s="813"/>
      <c r="DUZ2" s="813"/>
      <c r="DVA2" s="813"/>
      <c r="DVB2" s="813"/>
      <c r="DVC2" s="813"/>
      <c r="DVD2" s="813"/>
      <c r="DVE2" s="813"/>
      <c r="DVF2" s="813"/>
      <c r="DVG2" s="813"/>
      <c r="DVH2" s="813"/>
      <c r="DVI2" s="813"/>
      <c r="DVJ2" s="813"/>
      <c r="DVK2" s="813"/>
      <c r="DVL2" s="813"/>
      <c r="DVM2" s="813"/>
      <c r="DVN2" s="813"/>
      <c r="DVO2" s="813"/>
      <c r="DVP2" s="813"/>
      <c r="DVQ2" s="813"/>
      <c r="DVR2" s="813"/>
      <c r="DVS2" s="813"/>
      <c r="DVT2" s="813"/>
      <c r="DVU2" s="813"/>
      <c r="DVV2" s="813"/>
      <c r="DVW2" s="813"/>
      <c r="DVX2" s="813"/>
      <c r="DVY2" s="813"/>
      <c r="DVZ2" s="813"/>
      <c r="DWA2" s="813"/>
      <c r="DWB2" s="813"/>
      <c r="DWC2" s="813"/>
      <c r="DWD2" s="813"/>
      <c r="DWE2" s="813"/>
      <c r="DWF2" s="813"/>
      <c r="DWG2" s="813"/>
      <c r="DWH2" s="813"/>
      <c r="DWI2" s="813"/>
      <c r="DWJ2" s="813"/>
      <c r="DWK2" s="813"/>
      <c r="DWL2" s="813"/>
      <c r="DWM2" s="813"/>
      <c r="DWN2" s="813"/>
      <c r="DWO2" s="813"/>
      <c r="DWP2" s="813"/>
      <c r="DWQ2" s="813"/>
      <c r="DWR2" s="813"/>
      <c r="DWS2" s="813"/>
      <c r="DWT2" s="813"/>
      <c r="DWU2" s="813"/>
      <c r="DWV2" s="813"/>
      <c r="DWW2" s="813"/>
      <c r="DWX2" s="813"/>
      <c r="DWY2" s="813"/>
      <c r="DWZ2" s="813"/>
      <c r="DXA2" s="813"/>
      <c r="DXB2" s="813"/>
      <c r="DXC2" s="813"/>
      <c r="DXD2" s="813"/>
      <c r="DXE2" s="813"/>
      <c r="DXF2" s="813"/>
      <c r="DXG2" s="813"/>
      <c r="DXH2" s="813"/>
      <c r="DXI2" s="813"/>
      <c r="DXJ2" s="813"/>
      <c r="DXK2" s="813"/>
      <c r="DXL2" s="813"/>
      <c r="DXM2" s="813"/>
      <c r="DXN2" s="813"/>
      <c r="DXO2" s="813"/>
      <c r="DXP2" s="813"/>
      <c r="DXQ2" s="813"/>
      <c r="DXR2" s="813"/>
      <c r="DXS2" s="813"/>
      <c r="DXT2" s="813"/>
      <c r="DXU2" s="813"/>
      <c r="DXV2" s="813"/>
      <c r="DXW2" s="813"/>
      <c r="DXX2" s="813"/>
      <c r="DXY2" s="813"/>
      <c r="DXZ2" s="813"/>
      <c r="DYA2" s="813"/>
      <c r="DYB2" s="813"/>
      <c r="DYC2" s="813"/>
      <c r="DYD2" s="813"/>
      <c r="DYE2" s="813"/>
      <c r="DYF2" s="813"/>
      <c r="DYG2" s="813"/>
      <c r="DYH2" s="813"/>
      <c r="DYI2" s="813"/>
      <c r="DYJ2" s="813"/>
      <c r="DYK2" s="813"/>
      <c r="DYL2" s="813"/>
      <c r="DYM2" s="813"/>
      <c r="DYN2" s="813"/>
      <c r="DYO2" s="813"/>
      <c r="DYP2" s="813"/>
      <c r="DYQ2" s="813"/>
      <c r="DYR2" s="813"/>
      <c r="DYS2" s="813"/>
      <c r="DYT2" s="813"/>
      <c r="DYU2" s="813"/>
      <c r="DYV2" s="813"/>
      <c r="DYW2" s="813"/>
      <c r="DYX2" s="813"/>
      <c r="DYY2" s="813"/>
      <c r="DYZ2" s="813"/>
      <c r="DZA2" s="813"/>
      <c r="DZB2" s="813"/>
      <c r="DZC2" s="813"/>
      <c r="DZD2" s="813"/>
      <c r="DZE2" s="813"/>
      <c r="DZF2" s="813"/>
      <c r="DZG2" s="813"/>
      <c r="DZH2" s="813"/>
      <c r="DZI2" s="813"/>
      <c r="DZJ2" s="813"/>
      <c r="DZK2" s="813"/>
      <c r="DZL2" s="813"/>
      <c r="DZM2" s="813"/>
      <c r="DZN2" s="813"/>
      <c r="DZO2" s="813"/>
      <c r="DZP2" s="813"/>
      <c r="DZQ2" s="813"/>
      <c r="DZR2" s="813"/>
      <c r="DZS2" s="813"/>
      <c r="DZT2" s="813"/>
      <c r="DZU2" s="813"/>
      <c r="DZV2" s="813"/>
      <c r="DZW2" s="813"/>
      <c r="DZX2" s="813"/>
      <c r="DZY2" s="813"/>
      <c r="DZZ2" s="813"/>
      <c r="EAA2" s="813"/>
      <c r="EAB2" s="813"/>
      <c r="EAC2" s="813"/>
      <c r="EAD2" s="813"/>
      <c r="EAE2" s="813"/>
      <c r="EAF2" s="813"/>
      <c r="EAG2" s="813"/>
      <c r="EAH2" s="813"/>
      <c r="EAI2" s="813"/>
      <c r="EAJ2" s="813"/>
      <c r="EAK2" s="813"/>
      <c r="EAL2" s="813"/>
      <c r="EAM2" s="813"/>
      <c r="EAN2" s="813"/>
      <c r="EAO2" s="813"/>
      <c r="EAP2" s="813"/>
      <c r="EAQ2" s="813"/>
      <c r="EAR2" s="813"/>
      <c r="EAS2" s="813"/>
      <c r="EAT2" s="813"/>
      <c r="EAU2" s="813"/>
      <c r="EAV2" s="813"/>
      <c r="EAW2" s="813"/>
      <c r="EAX2" s="813"/>
      <c r="EAY2" s="813"/>
      <c r="EAZ2" s="813"/>
      <c r="EBA2" s="813"/>
      <c r="EBB2" s="813"/>
      <c r="EBC2" s="813"/>
      <c r="EBD2" s="813"/>
      <c r="EBE2" s="813"/>
      <c r="EBF2" s="813"/>
      <c r="EBG2" s="813"/>
      <c r="EBH2" s="813"/>
      <c r="EBI2" s="813"/>
      <c r="EBJ2" s="813"/>
      <c r="EBK2" s="813"/>
      <c r="EBL2" s="813"/>
      <c r="EBM2" s="813"/>
      <c r="EBN2" s="813"/>
      <c r="EBO2" s="813"/>
      <c r="EBP2" s="813"/>
      <c r="EBQ2" s="813"/>
      <c r="EBR2" s="813"/>
      <c r="EBS2" s="813"/>
      <c r="EBT2" s="813"/>
      <c r="EBU2" s="813"/>
      <c r="EBV2" s="813"/>
      <c r="EBW2" s="813"/>
      <c r="EBX2" s="813"/>
      <c r="EBY2" s="813"/>
      <c r="EBZ2" s="813"/>
      <c r="ECA2" s="813"/>
      <c r="ECB2" s="813"/>
      <c r="ECC2" s="813"/>
      <c r="ECD2" s="813"/>
      <c r="ECE2" s="813"/>
      <c r="ECF2" s="813"/>
      <c r="ECG2" s="813"/>
      <c r="ECH2" s="813"/>
      <c r="ECI2" s="813"/>
      <c r="ECJ2" s="813"/>
      <c r="ECK2" s="813"/>
      <c r="ECL2" s="813"/>
      <c r="ECM2" s="813"/>
      <c r="ECN2" s="813"/>
      <c r="ECO2" s="813"/>
      <c r="ECP2" s="813"/>
      <c r="ECQ2" s="813"/>
      <c r="ECR2" s="813"/>
      <c r="ECS2" s="813"/>
      <c r="ECT2" s="813"/>
      <c r="ECU2" s="813"/>
      <c r="ECV2" s="813"/>
      <c r="ECW2" s="813"/>
      <c r="ECX2" s="813"/>
      <c r="ECY2" s="813"/>
      <c r="ECZ2" s="813"/>
      <c r="EDA2" s="813"/>
      <c r="EDB2" s="813"/>
      <c r="EDC2" s="813"/>
      <c r="EDD2" s="813"/>
      <c r="EDE2" s="813"/>
      <c r="EDF2" s="813"/>
      <c r="EDG2" s="813"/>
      <c r="EDH2" s="813"/>
      <c r="EDI2" s="813"/>
      <c r="EDJ2" s="813"/>
      <c r="EDK2" s="813"/>
      <c r="EDL2" s="813"/>
      <c r="EDM2" s="813"/>
      <c r="EDN2" s="813"/>
      <c r="EDO2" s="813"/>
      <c r="EDP2" s="813"/>
      <c r="EDQ2" s="813"/>
      <c r="EDR2" s="813"/>
      <c r="EDS2" s="813"/>
      <c r="EDT2" s="813"/>
      <c r="EDU2" s="813"/>
      <c r="EDV2" s="813"/>
      <c r="EDW2" s="813"/>
      <c r="EDX2" s="813"/>
      <c r="EDY2" s="813"/>
      <c r="EDZ2" s="813"/>
      <c r="EEA2" s="813"/>
      <c r="EEB2" s="813"/>
      <c r="EEC2" s="813"/>
      <c r="EED2" s="813"/>
      <c r="EEE2" s="813"/>
      <c r="EEF2" s="813"/>
      <c r="EEG2" s="813"/>
      <c r="EEH2" s="813"/>
      <c r="EEI2" s="813"/>
      <c r="EEJ2" s="813"/>
      <c r="EEK2" s="813"/>
      <c r="EEL2" s="813"/>
      <c r="EEM2" s="813"/>
      <c r="EEN2" s="813"/>
      <c r="EEO2" s="813"/>
      <c r="EEP2" s="813"/>
      <c r="EEQ2" s="813"/>
      <c r="EER2" s="813"/>
      <c r="EES2" s="813"/>
      <c r="EET2" s="813"/>
      <c r="EEU2" s="813"/>
      <c r="EEV2" s="813"/>
      <c r="EEW2" s="813"/>
      <c r="EEX2" s="813"/>
      <c r="EEY2" s="813"/>
      <c r="EEZ2" s="813"/>
      <c r="EFA2" s="813"/>
      <c r="EFB2" s="813"/>
      <c r="EFC2" s="813"/>
      <c r="EFD2" s="813"/>
      <c r="EFE2" s="813"/>
      <c r="EFF2" s="813"/>
      <c r="EFG2" s="813"/>
      <c r="EFH2" s="813"/>
      <c r="EFI2" s="813"/>
      <c r="EFJ2" s="813"/>
      <c r="EFK2" s="813"/>
      <c r="EFL2" s="813"/>
      <c r="EFM2" s="813"/>
      <c r="EFN2" s="813"/>
      <c r="EFO2" s="813"/>
      <c r="EFP2" s="813"/>
      <c r="EFQ2" s="813"/>
      <c r="EFR2" s="813"/>
      <c r="EFS2" s="813"/>
      <c r="EFT2" s="813"/>
      <c r="EFU2" s="813"/>
      <c r="EFV2" s="813"/>
      <c r="EFW2" s="813"/>
      <c r="EFX2" s="813"/>
      <c r="EFY2" s="813"/>
      <c r="EFZ2" s="813"/>
      <c r="EGA2" s="813"/>
      <c r="EGB2" s="813"/>
      <c r="EGC2" s="813"/>
      <c r="EGD2" s="813"/>
      <c r="EGE2" s="813"/>
      <c r="EGF2" s="813"/>
      <c r="EGG2" s="813"/>
      <c r="EGH2" s="813"/>
      <c r="EGI2" s="813"/>
      <c r="EGJ2" s="813"/>
      <c r="EGK2" s="813"/>
      <c r="EGL2" s="813"/>
      <c r="EGM2" s="813"/>
      <c r="EGN2" s="813"/>
      <c r="EGO2" s="813"/>
      <c r="EGP2" s="813"/>
      <c r="EGQ2" s="813"/>
      <c r="EGR2" s="813"/>
      <c r="EGS2" s="813"/>
      <c r="EGT2" s="813"/>
      <c r="EGU2" s="813"/>
      <c r="EGV2" s="813"/>
      <c r="EGW2" s="813"/>
      <c r="EGX2" s="813"/>
      <c r="EGY2" s="813"/>
      <c r="EGZ2" s="813"/>
      <c r="EHA2" s="813"/>
      <c r="EHB2" s="813"/>
      <c r="EHC2" s="813"/>
      <c r="EHD2" s="813"/>
      <c r="EHE2" s="813"/>
      <c r="EHF2" s="813"/>
      <c r="EHG2" s="813"/>
      <c r="EHH2" s="813"/>
      <c r="EHI2" s="813"/>
      <c r="EHJ2" s="813"/>
      <c r="EHK2" s="813"/>
      <c r="EHL2" s="813"/>
      <c r="EHM2" s="813"/>
      <c r="EHN2" s="813"/>
      <c r="EHO2" s="813"/>
      <c r="EHP2" s="813"/>
      <c r="EHQ2" s="813"/>
      <c r="EHR2" s="813"/>
      <c r="EHS2" s="813"/>
      <c r="EHT2" s="813"/>
      <c r="EHU2" s="813"/>
      <c r="EHV2" s="813"/>
      <c r="EHW2" s="813"/>
      <c r="EHX2" s="813"/>
      <c r="EHY2" s="813"/>
      <c r="EHZ2" s="813"/>
      <c r="EIA2" s="813"/>
      <c r="EIB2" s="813"/>
      <c r="EIC2" s="813"/>
      <c r="EID2" s="813"/>
      <c r="EIE2" s="813"/>
      <c r="EIF2" s="813"/>
      <c r="EIG2" s="813"/>
      <c r="EIH2" s="813"/>
      <c r="EII2" s="813"/>
      <c r="EIJ2" s="813"/>
      <c r="EIK2" s="813"/>
      <c r="EIL2" s="813"/>
      <c r="EIM2" s="813"/>
      <c r="EIN2" s="813"/>
      <c r="EIO2" s="813"/>
      <c r="EIP2" s="813"/>
      <c r="EIQ2" s="813"/>
      <c r="EIR2" s="813"/>
      <c r="EIS2" s="813"/>
      <c r="EIT2" s="813"/>
      <c r="EIU2" s="813"/>
      <c r="EIV2" s="813"/>
      <c r="EIW2" s="813"/>
      <c r="EIX2" s="813"/>
      <c r="EIY2" s="813"/>
      <c r="EIZ2" s="813"/>
      <c r="EJA2" s="813"/>
      <c r="EJB2" s="813"/>
      <c r="EJC2" s="813"/>
      <c r="EJD2" s="813"/>
      <c r="EJE2" s="813"/>
      <c r="EJF2" s="813"/>
      <c r="EJG2" s="813"/>
      <c r="EJH2" s="813"/>
      <c r="EJI2" s="813"/>
      <c r="EJJ2" s="813"/>
      <c r="EJK2" s="813"/>
      <c r="EJL2" s="813"/>
      <c r="EJM2" s="813"/>
      <c r="EJN2" s="813"/>
      <c r="EJO2" s="813"/>
      <c r="EJP2" s="813"/>
      <c r="EJQ2" s="813"/>
      <c r="EJR2" s="813"/>
      <c r="EJS2" s="813"/>
      <c r="EJT2" s="813"/>
      <c r="EJU2" s="813"/>
      <c r="EJV2" s="813"/>
      <c r="EJW2" s="813"/>
      <c r="EJX2" s="813"/>
      <c r="EJY2" s="813"/>
      <c r="EJZ2" s="813"/>
      <c r="EKA2" s="813"/>
      <c r="EKB2" s="813"/>
      <c r="EKC2" s="813"/>
      <c r="EKD2" s="813"/>
      <c r="EKE2" s="813"/>
      <c r="EKF2" s="813"/>
      <c r="EKG2" s="813"/>
      <c r="EKH2" s="813"/>
      <c r="EKI2" s="813"/>
      <c r="EKJ2" s="813"/>
      <c r="EKK2" s="813"/>
      <c r="EKL2" s="813"/>
      <c r="EKM2" s="813"/>
      <c r="EKN2" s="813"/>
      <c r="EKO2" s="813"/>
      <c r="EKP2" s="813"/>
      <c r="EKQ2" s="813"/>
      <c r="EKR2" s="813"/>
      <c r="EKS2" s="813"/>
      <c r="EKT2" s="813"/>
      <c r="EKU2" s="813"/>
      <c r="EKV2" s="813"/>
      <c r="EKW2" s="813"/>
      <c r="EKX2" s="813"/>
      <c r="EKY2" s="813"/>
      <c r="EKZ2" s="813"/>
      <c r="ELA2" s="813"/>
      <c r="ELB2" s="813"/>
      <c r="ELC2" s="813"/>
      <c r="ELD2" s="813"/>
      <c r="ELE2" s="813"/>
      <c r="ELF2" s="813"/>
      <c r="ELG2" s="813"/>
      <c r="ELH2" s="813"/>
      <c r="ELI2" s="813"/>
      <c r="ELJ2" s="813"/>
      <c r="ELK2" s="813"/>
      <c r="ELL2" s="813"/>
      <c r="ELM2" s="813"/>
      <c r="ELN2" s="813"/>
      <c r="ELO2" s="813"/>
      <c r="ELP2" s="813"/>
      <c r="ELQ2" s="813"/>
      <c r="ELR2" s="813"/>
      <c r="ELS2" s="813"/>
      <c r="ELT2" s="813"/>
      <c r="ELU2" s="813"/>
      <c r="ELV2" s="813"/>
      <c r="ELW2" s="813"/>
      <c r="ELX2" s="813"/>
      <c r="ELY2" s="813"/>
      <c r="ELZ2" s="813"/>
      <c r="EMA2" s="813"/>
      <c r="EMB2" s="813"/>
      <c r="EMC2" s="813"/>
      <c r="EMD2" s="813"/>
      <c r="EME2" s="813"/>
      <c r="EMF2" s="813"/>
      <c r="EMG2" s="813"/>
      <c r="EMH2" s="813"/>
      <c r="EMI2" s="813"/>
      <c r="EMJ2" s="813"/>
      <c r="EMK2" s="813"/>
      <c r="EML2" s="813"/>
      <c r="EMM2" s="813"/>
      <c r="EMN2" s="813"/>
      <c r="EMO2" s="813"/>
      <c r="EMP2" s="813"/>
      <c r="EMQ2" s="813"/>
      <c r="EMR2" s="813"/>
      <c r="EMS2" s="813"/>
      <c r="EMT2" s="813"/>
      <c r="EMU2" s="813"/>
      <c r="EMV2" s="813"/>
      <c r="EMW2" s="813"/>
      <c r="EMX2" s="813"/>
      <c r="EMY2" s="813"/>
      <c r="EMZ2" s="813"/>
      <c r="ENA2" s="813"/>
      <c r="ENB2" s="813"/>
      <c r="ENC2" s="813"/>
      <c r="END2" s="813"/>
      <c r="ENE2" s="813"/>
      <c r="ENF2" s="813"/>
      <c r="ENG2" s="813"/>
      <c r="ENH2" s="813"/>
      <c r="ENI2" s="813"/>
      <c r="ENJ2" s="813"/>
      <c r="ENK2" s="813"/>
      <c r="ENL2" s="813"/>
      <c r="ENM2" s="813"/>
      <c r="ENN2" s="813"/>
      <c r="ENO2" s="813"/>
      <c r="ENP2" s="813"/>
      <c r="ENQ2" s="813"/>
      <c r="ENR2" s="813"/>
      <c r="ENS2" s="813"/>
      <c r="ENT2" s="813"/>
      <c r="ENU2" s="813"/>
      <c r="ENV2" s="813"/>
      <c r="ENW2" s="813"/>
      <c r="ENX2" s="813"/>
      <c r="ENY2" s="813"/>
      <c r="ENZ2" s="813"/>
      <c r="EOA2" s="813"/>
      <c r="EOB2" s="813"/>
      <c r="EOC2" s="813"/>
      <c r="EOD2" s="813"/>
      <c r="EOE2" s="813"/>
      <c r="EOF2" s="813"/>
      <c r="EOG2" s="813"/>
      <c r="EOH2" s="813"/>
      <c r="EOI2" s="813"/>
      <c r="EOJ2" s="813"/>
      <c r="EOK2" s="813"/>
      <c r="EOL2" s="813"/>
      <c r="EOM2" s="813"/>
      <c r="EON2" s="813"/>
      <c r="EOO2" s="813"/>
      <c r="EOP2" s="813"/>
      <c r="EOQ2" s="813"/>
      <c r="EOR2" s="813"/>
      <c r="EOS2" s="813"/>
      <c r="EOT2" s="813"/>
      <c r="EOU2" s="813"/>
      <c r="EOV2" s="813"/>
      <c r="EOW2" s="813"/>
      <c r="EOX2" s="813"/>
      <c r="EOY2" s="813"/>
      <c r="EOZ2" s="813"/>
      <c r="EPA2" s="813"/>
      <c r="EPB2" s="813"/>
      <c r="EPC2" s="813"/>
      <c r="EPD2" s="813"/>
      <c r="EPE2" s="813"/>
      <c r="EPF2" s="813"/>
      <c r="EPG2" s="813"/>
      <c r="EPH2" s="813"/>
      <c r="EPI2" s="813"/>
      <c r="EPJ2" s="813"/>
      <c r="EPK2" s="813"/>
      <c r="EPL2" s="813"/>
      <c r="EPM2" s="813"/>
      <c r="EPN2" s="813"/>
      <c r="EPO2" s="813"/>
      <c r="EPP2" s="813"/>
      <c r="EPQ2" s="813"/>
      <c r="EPR2" s="813"/>
      <c r="EPS2" s="813"/>
      <c r="EPT2" s="813"/>
      <c r="EPU2" s="813"/>
      <c r="EPV2" s="813"/>
      <c r="EPW2" s="813"/>
      <c r="EPX2" s="813"/>
      <c r="EPY2" s="813"/>
      <c r="EPZ2" s="813"/>
      <c r="EQA2" s="813"/>
      <c r="EQB2" s="813"/>
      <c r="EQC2" s="813"/>
      <c r="EQD2" s="813"/>
      <c r="EQE2" s="813"/>
      <c r="EQF2" s="813"/>
      <c r="EQG2" s="813"/>
      <c r="EQH2" s="813"/>
      <c r="EQI2" s="813"/>
      <c r="EQJ2" s="813"/>
      <c r="EQK2" s="813"/>
      <c r="EQL2" s="813"/>
      <c r="EQM2" s="813"/>
      <c r="EQN2" s="813"/>
      <c r="EQO2" s="813"/>
      <c r="EQP2" s="813"/>
      <c r="EQQ2" s="813"/>
      <c r="EQR2" s="813"/>
      <c r="EQS2" s="813"/>
      <c r="EQT2" s="813"/>
      <c r="EQU2" s="813"/>
      <c r="EQV2" s="813"/>
      <c r="EQW2" s="813"/>
      <c r="EQX2" s="813"/>
      <c r="EQY2" s="813"/>
      <c r="EQZ2" s="813"/>
      <c r="ERA2" s="813"/>
      <c r="ERB2" s="813"/>
      <c r="ERC2" s="813"/>
      <c r="ERD2" s="813"/>
      <c r="ERE2" s="813"/>
      <c r="ERF2" s="813"/>
      <c r="ERG2" s="813"/>
      <c r="ERH2" s="813"/>
      <c r="ERI2" s="813"/>
      <c r="ERJ2" s="813"/>
      <c r="ERK2" s="813"/>
      <c r="ERL2" s="813"/>
      <c r="ERM2" s="813"/>
      <c r="ERN2" s="813"/>
      <c r="ERO2" s="813"/>
      <c r="ERP2" s="813"/>
      <c r="ERQ2" s="813"/>
      <c r="ERR2" s="813"/>
      <c r="ERS2" s="813"/>
      <c r="ERT2" s="813"/>
      <c r="ERU2" s="813"/>
      <c r="ERV2" s="813"/>
      <c r="ERW2" s="813"/>
      <c r="ERX2" s="813"/>
      <c r="ERY2" s="813"/>
      <c r="ERZ2" s="813"/>
      <c r="ESA2" s="813"/>
      <c r="ESB2" s="813"/>
      <c r="ESC2" s="813"/>
      <c r="ESD2" s="813"/>
      <c r="ESE2" s="813"/>
      <c r="ESF2" s="813"/>
      <c r="ESG2" s="813"/>
      <c r="ESH2" s="813"/>
      <c r="ESI2" s="813"/>
      <c r="ESJ2" s="813"/>
      <c r="ESK2" s="813"/>
      <c r="ESL2" s="813"/>
      <c r="ESM2" s="813"/>
      <c r="ESN2" s="813"/>
      <c r="ESO2" s="813"/>
      <c r="ESP2" s="813"/>
      <c r="ESQ2" s="813"/>
      <c r="ESR2" s="813"/>
      <c r="ESS2" s="813"/>
      <c r="EST2" s="813"/>
      <c r="ESU2" s="813"/>
      <c r="ESV2" s="813"/>
      <c r="ESW2" s="813"/>
      <c r="ESX2" s="813"/>
      <c r="ESY2" s="813"/>
      <c r="ESZ2" s="813"/>
      <c r="ETA2" s="813"/>
      <c r="ETB2" s="813"/>
      <c r="ETC2" s="813"/>
      <c r="ETD2" s="813"/>
      <c r="ETE2" s="813"/>
      <c r="ETF2" s="813"/>
      <c r="ETG2" s="813"/>
      <c r="ETH2" s="813"/>
      <c r="ETI2" s="813"/>
      <c r="ETJ2" s="813"/>
      <c r="ETK2" s="813"/>
      <c r="ETL2" s="813"/>
      <c r="ETM2" s="813"/>
      <c r="ETN2" s="813"/>
      <c r="ETO2" s="813"/>
      <c r="ETP2" s="813"/>
      <c r="ETQ2" s="813"/>
      <c r="ETR2" s="813"/>
      <c r="ETS2" s="813"/>
      <c r="ETT2" s="813"/>
      <c r="ETU2" s="813"/>
      <c r="ETV2" s="813"/>
      <c r="ETW2" s="813"/>
      <c r="ETX2" s="813"/>
      <c r="ETY2" s="813"/>
      <c r="ETZ2" s="813"/>
      <c r="EUA2" s="813"/>
      <c r="EUB2" s="813"/>
      <c r="EUC2" s="813"/>
      <c r="EUD2" s="813"/>
      <c r="EUE2" s="813"/>
      <c r="EUF2" s="813"/>
      <c r="EUG2" s="813"/>
      <c r="EUH2" s="813"/>
      <c r="EUI2" s="813"/>
      <c r="EUJ2" s="813"/>
      <c r="EUK2" s="813"/>
      <c r="EUL2" s="813"/>
      <c r="EUM2" s="813"/>
      <c r="EUN2" s="813"/>
      <c r="EUO2" s="813"/>
      <c r="EUP2" s="813"/>
      <c r="EUQ2" s="813"/>
      <c r="EUR2" s="813"/>
      <c r="EUS2" s="813"/>
      <c r="EUT2" s="813"/>
      <c r="EUU2" s="813"/>
      <c r="EUV2" s="813"/>
      <c r="EUW2" s="813"/>
      <c r="EUX2" s="813"/>
      <c r="EUY2" s="813"/>
      <c r="EUZ2" s="813"/>
      <c r="EVA2" s="813"/>
      <c r="EVB2" s="813"/>
      <c r="EVC2" s="813"/>
      <c r="EVD2" s="813"/>
      <c r="EVE2" s="813"/>
      <c r="EVF2" s="813"/>
      <c r="EVG2" s="813"/>
      <c r="EVH2" s="813"/>
      <c r="EVI2" s="813"/>
      <c r="EVJ2" s="813"/>
      <c r="EVK2" s="813"/>
      <c r="EVL2" s="813"/>
      <c r="EVM2" s="813"/>
      <c r="EVN2" s="813"/>
      <c r="EVO2" s="813"/>
      <c r="EVP2" s="813"/>
      <c r="EVQ2" s="813"/>
      <c r="EVR2" s="813"/>
      <c r="EVS2" s="813"/>
      <c r="EVT2" s="813"/>
      <c r="EVU2" s="813"/>
      <c r="EVV2" s="813"/>
      <c r="EVW2" s="813"/>
      <c r="EVX2" s="813"/>
      <c r="EVY2" s="813"/>
      <c r="EVZ2" s="813"/>
      <c r="EWA2" s="813"/>
      <c r="EWB2" s="813"/>
      <c r="EWC2" s="813"/>
      <c r="EWD2" s="813"/>
      <c r="EWE2" s="813"/>
      <c r="EWF2" s="813"/>
      <c r="EWG2" s="813"/>
      <c r="EWH2" s="813"/>
      <c r="EWI2" s="813"/>
      <c r="EWJ2" s="813"/>
      <c r="EWK2" s="813"/>
      <c r="EWL2" s="813"/>
      <c r="EWM2" s="813"/>
      <c r="EWN2" s="813"/>
      <c r="EWO2" s="813"/>
      <c r="EWP2" s="813"/>
      <c r="EWQ2" s="813"/>
      <c r="EWR2" s="813"/>
      <c r="EWS2" s="813"/>
      <c r="EWT2" s="813"/>
      <c r="EWU2" s="813"/>
      <c r="EWV2" s="813"/>
      <c r="EWW2" s="813"/>
      <c r="EWX2" s="813"/>
      <c r="EWY2" s="813"/>
      <c r="EWZ2" s="813"/>
      <c r="EXA2" s="813"/>
      <c r="EXB2" s="813"/>
      <c r="EXC2" s="813"/>
      <c r="EXD2" s="813"/>
      <c r="EXE2" s="813"/>
      <c r="EXF2" s="813"/>
      <c r="EXG2" s="813"/>
      <c r="EXH2" s="813"/>
      <c r="EXI2" s="813"/>
      <c r="EXJ2" s="813"/>
      <c r="EXK2" s="813"/>
      <c r="EXL2" s="813"/>
      <c r="EXM2" s="813"/>
      <c r="EXN2" s="813"/>
      <c r="EXO2" s="813"/>
      <c r="EXP2" s="813"/>
      <c r="EXQ2" s="813"/>
      <c r="EXR2" s="813"/>
      <c r="EXS2" s="813"/>
      <c r="EXT2" s="813"/>
      <c r="EXU2" s="813"/>
      <c r="EXV2" s="813"/>
      <c r="EXW2" s="813"/>
      <c r="EXX2" s="813"/>
      <c r="EXY2" s="813"/>
      <c r="EXZ2" s="813"/>
      <c r="EYA2" s="813"/>
      <c r="EYB2" s="813"/>
      <c r="EYC2" s="813"/>
      <c r="EYD2" s="813"/>
      <c r="EYE2" s="813"/>
      <c r="EYF2" s="813"/>
      <c r="EYG2" s="813"/>
      <c r="EYH2" s="813"/>
      <c r="EYI2" s="813"/>
      <c r="EYJ2" s="813"/>
      <c r="EYK2" s="813"/>
      <c r="EYL2" s="813"/>
      <c r="EYM2" s="813"/>
      <c r="EYN2" s="813"/>
      <c r="EYO2" s="813"/>
      <c r="EYP2" s="813"/>
      <c r="EYQ2" s="813"/>
      <c r="EYR2" s="813"/>
      <c r="EYS2" s="813"/>
      <c r="EYT2" s="813"/>
      <c r="EYU2" s="813"/>
      <c r="EYV2" s="813"/>
      <c r="EYW2" s="813"/>
      <c r="EYX2" s="813"/>
      <c r="EYY2" s="813"/>
      <c r="EYZ2" s="813"/>
      <c r="EZA2" s="813"/>
      <c r="EZB2" s="813"/>
      <c r="EZC2" s="813"/>
      <c r="EZD2" s="813"/>
      <c r="EZE2" s="813"/>
      <c r="EZF2" s="813"/>
      <c r="EZG2" s="813"/>
      <c r="EZH2" s="813"/>
      <c r="EZI2" s="813"/>
      <c r="EZJ2" s="813"/>
      <c r="EZK2" s="813"/>
      <c r="EZL2" s="813"/>
      <c r="EZM2" s="813"/>
      <c r="EZN2" s="813"/>
      <c r="EZO2" s="813"/>
      <c r="EZP2" s="813"/>
      <c r="EZQ2" s="813"/>
      <c r="EZR2" s="813"/>
      <c r="EZS2" s="813"/>
      <c r="EZT2" s="813"/>
      <c r="EZU2" s="813"/>
      <c r="EZV2" s="813"/>
      <c r="EZW2" s="813"/>
      <c r="EZX2" s="813"/>
      <c r="EZY2" s="813"/>
      <c r="EZZ2" s="813"/>
      <c r="FAA2" s="813"/>
      <c r="FAB2" s="813"/>
      <c r="FAC2" s="813"/>
      <c r="FAD2" s="813"/>
      <c r="FAE2" s="813"/>
      <c r="FAF2" s="813"/>
      <c r="FAG2" s="813"/>
      <c r="FAH2" s="813"/>
      <c r="FAI2" s="813"/>
      <c r="FAJ2" s="813"/>
      <c r="FAK2" s="813"/>
      <c r="FAL2" s="813"/>
      <c r="FAM2" s="813"/>
      <c r="FAN2" s="813"/>
      <c r="FAO2" s="813"/>
      <c r="FAP2" s="813"/>
      <c r="FAQ2" s="813"/>
      <c r="FAR2" s="813"/>
      <c r="FAS2" s="813"/>
      <c r="FAT2" s="813"/>
      <c r="FAU2" s="813"/>
      <c r="FAV2" s="813"/>
      <c r="FAW2" s="813"/>
      <c r="FAX2" s="813"/>
      <c r="FAY2" s="813"/>
      <c r="FAZ2" s="813"/>
      <c r="FBA2" s="813"/>
      <c r="FBB2" s="813"/>
      <c r="FBC2" s="813"/>
      <c r="FBD2" s="813"/>
      <c r="FBE2" s="813"/>
      <c r="FBF2" s="813"/>
      <c r="FBG2" s="813"/>
      <c r="FBH2" s="813"/>
      <c r="FBI2" s="813"/>
      <c r="FBJ2" s="813"/>
      <c r="FBK2" s="813"/>
      <c r="FBL2" s="813"/>
      <c r="FBM2" s="813"/>
      <c r="FBN2" s="813"/>
      <c r="FBO2" s="813"/>
      <c r="FBP2" s="813"/>
      <c r="FBQ2" s="813"/>
      <c r="FBR2" s="813"/>
      <c r="FBS2" s="813"/>
      <c r="FBT2" s="813"/>
      <c r="FBU2" s="813"/>
      <c r="FBV2" s="813"/>
      <c r="FBW2" s="813"/>
      <c r="FBX2" s="813"/>
      <c r="FBY2" s="813"/>
      <c r="FBZ2" s="813"/>
      <c r="FCA2" s="813"/>
      <c r="FCB2" s="813"/>
      <c r="FCC2" s="813"/>
      <c r="FCD2" s="813"/>
      <c r="FCE2" s="813"/>
      <c r="FCF2" s="813"/>
      <c r="FCG2" s="813"/>
      <c r="FCH2" s="813"/>
      <c r="FCI2" s="813"/>
      <c r="FCJ2" s="813"/>
      <c r="FCK2" s="813"/>
      <c r="FCL2" s="813"/>
      <c r="FCM2" s="813"/>
      <c r="FCN2" s="813"/>
      <c r="FCO2" s="813"/>
      <c r="FCP2" s="813"/>
      <c r="FCQ2" s="813"/>
      <c r="FCR2" s="813"/>
      <c r="FCS2" s="813"/>
      <c r="FCT2" s="813"/>
      <c r="FCU2" s="813"/>
      <c r="FCV2" s="813"/>
      <c r="FCW2" s="813"/>
      <c r="FCX2" s="813"/>
      <c r="FCY2" s="813"/>
      <c r="FCZ2" s="813"/>
      <c r="FDA2" s="813"/>
      <c r="FDB2" s="813"/>
      <c r="FDC2" s="813"/>
      <c r="FDD2" s="813"/>
      <c r="FDE2" s="813"/>
      <c r="FDF2" s="813"/>
      <c r="FDG2" s="813"/>
      <c r="FDH2" s="813"/>
      <c r="FDI2" s="813"/>
      <c r="FDJ2" s="813"/>
      <c r="FDK2" s="813"/>
      <c r="FDL2" s="813"/>
      <c r="FDM2" s="813"/>
      <c r="FDN2" s="813"/>
      <c r="FDO2" s="813"/>
      <c r="FDP2" s="813"/>
      <c r="FDQ2" s="813"/>
      <c r="FDR2" s="813"/>
      <c r="FDS2" s="813"/>
      <c r="FDT2" s="813"/>
      <c r="FDU2" s="813"/>
      <c r="FDV2" s="813"/>
      <c r="FDW2" s="813"/>
      <c r="FDX2" s="813"/>
      <c r="FDY2" s="813"/>
      <c r="FDZ2" s="813"/>
      <c r="FEA2" s="813"/>
      <c r="FEB2" s="813"/>
      <c r="FEC2" s="813"/>
      <c r="FED2" s="813"/>
      <c r="FEE2" s="813"/>
      <c r="FEF2" s="813"/>
      <c r="FEG2" s="813"/>
      <c r="FEH2" s="813"/>
      <c r="FEI2" s="813"/>
      <c r="FEJ2" s="813"/>
      <c r="FEK2" s="813"/>
      <c r="FEL2" s="813"/>
      <c r="FEM2" s="813"/>
      <c r="FEN2" s="813"/>
      <c r="FEO2" s="813"/>
      <c r="FEP2" s="813"/>
      <c r="FEQ2" s="813"/>
      <c r="FER2" s="813"/>
      <c r="FES2" s="813"/>
      <c r="FET2" s="813"/>
      <c r="FEU2" s="813"/>
      <c r="FEV2" s="813"/>
      <c r="FEW2" s="813"/>
      <c r="FEX2" s="813"/>
      <c r="FEY2" s="813"/>
      <c r="FEZ2" s="813"/>
      <c r="FFA2" s="813"/>
      <c r="FFB2" s="813"/>
      <c r="FFC2" s="813"/>
      <c r="FFD2" s="813"/>
      <c r="FFE2" s="813"/>
      <c r="FFF2" s="813"/>
      <c r="FFG2" s="813"/>
      <c r="FFH2" s="813"/>
      <c r="FFI2" s="813"/>
      <c r="FFJ2" s="813"/>
      <c r="FFK2" s="813"/>
      <c r="FFL2" s="813"/>
      <c r="FFM2" s="813"/>
      <c r="FFN2" s="813"/>
      <c r="FFO2" s="813"/>
      <c r="FFP2" s="813"/>
      <c r="FFQ2" s="813"/>
      <c r="FFR2" s="813"/>
      <c r="FFS2" s="813"/>
      <c r="FFT2" s="813"/>
      <c r="FFU2" s="813"/>
      <c r="FFV2" s="813"/>
      <c r="FFW2" s="813"/>
      <c r="FFX2" s="813"/>
      <c r="FFY2" s="813"/>
      <c r="FFZ2" s="813"/>
      <c r="FGA2" s="813"/>
      <c r="FGB2" s="813"/>
      <c r="FGC2" s="813"/>
      <c r="FGD2" s="813"/>
      <c r="FGE2" s="813"/>
      <c r="FGF2" s="813"/>
      <c r="FGG2" s="813"/>
      <c r="FGH2" s="813"/>
      <c r="FGI2" s="813"/>
      <c r="FGJ2" s="813"/>
      <c r="FGK2" s="813"/>
      <c r="FGL2" s="813"/>
      <c r="FGM2" s="813"/>
      <c r="FGN2" s="813"/>
      <c r="FGO2" s="813"/>
      <c r="FGP2" s="813"/>
      <c r="FGQ2" s="813"/>
      <c r="FGR2" s="813"/>
      <c r="FGS2" s="813"/>
      <c r="FGT2" s="813"/>
      <c r="FGU2" s="813"/>
      <c r="FGV2" s="813"/>
      <c r="FGW2" s="813"/>
      <c r="FGX2" s="813"/>
      <c r="FGY2" s="813"/>
      <c r="FGZ2" s="813"/>
      <c r="FHA2" s="813"/>
      <c r="FHB2" s="813"/>
      <c r="FHC2" s="813"/>
      <c r="FHD2" s="813"/>
      <c r="FHE2" s="813"/>
      <c r="FHF2" s="813"/>
      <c r="FHG2" s="813"/>
      <c r="FHH2" s="813"/>
      <c r="FHI2" s="813"/>
      <c r="FHJ2" s="813"/>
      <c r="FHK2" s="813"/>
      <c r="FHL2" s="813"/>
      <c r="FHM2" s="813"/>
      <c r="FHN2" s="813"/>
      <c r="FHO2" s="813"/>
      <c r="FHP2" s="813"/>
      <c r="FHQ2" s="813"/>
      <c r="FHR2" s="813"/>
      <c r="FHS2" s="813"/>
      <c r="FHT2" s="813"/>
      <c r="FHU2" s="813"/>
      <c r="FHV2" s="813"/>
      <c r="FHW2" s="813"/>
      <c r="FHX2" s="813"/>
      <c r="FHY2" s="813"/>
      <c r="FHZ2" s="813"/>
      <c r="FIA2" s="813"/>
      <c r="FIB2" s="813"/>
      <c r="FIC2" s="813"/>
      <c r="FID2" s="813"/>
      <c r="FIE2" s="813"/>
      <c r="FIF2" s="813"/>
      <c r="FIG2" s="813"/>
      <c r="FIH2" s="813"/>
      <c r="FII2" s="813"/>
      <c r="FIJ2" s="813"/>
      <c r="FIK2" s="813"/>
      <c r="FIL2" s="813"/>
      <c r="FIM2" s="813"/>
      <c r="FIN2" s="813"/>
      <c r="FIO2" s="813"/>
      <c r="FIP2" s="813"/>
      <c r="FIQ2" s="813"/>
      <c r="FIR2" s="813"/>
      <c r="FIS2" s="813"/>
      <c r="FIT2" s="813"/>
      <c r="FIU2" s="813"/>
      <c r="FIV2" s="813"/>
      <c r="FIW2" s="813"/>
      <c r="FIX2" s="813"/>
      <c r="FIY2" s="813"/>
      <c r="FIZ2" s="813"/>
      <c r="FJA2" s="813"/>
      <c r="FJB2" s="813"/>
      <c r="FJC2" s="813"/>
      <c r="FJD2" s="813"/>
      <c r="FJE2" s="813"/>
      <c r="FJF2" s="813"/>
      <c r="FJG2" s="813"/>
      <c r="FJH2" s="813"/>
      <c r="FJI2" s="813"/>
      <c r="FJJ2" s="813"/>
      <c r="FJK2" s="813"/>
      <c r="FJL2" s="813"/>
      <c r="FJM2" s="813"/>
      <c r="FJN2" s="813"/>
      <c r="FJO2" s="813"/>
      <c r="FJP2" s="813"/>
      <c r="FJQ2" s="813"/>
      <c r="FJR2" s="813"/>
      <c r="FJS2" s="813"/>
      <c r="FJT2" s="813"/>
      <c r="FJU2" s="813"/>
      <c r="FJV2" s="813"/>
      <c r="FJW2" s="813"/>
      <c r="FJX2" s="813"/>
      <c r="FJY2" s="813"/>
      <c r="FJZ2" s="813"/>
      <c r="FKA2" s="813"/>
      <c r="FKB2" s="813"/>
      <c r="FKC2" s="813"/>
      <c r="FKD2" s="813"/>
      <c r="FKE2" s="813"/>
      <c r="FKF2" s="813"/>
      <c r="FKG2" s="813"/>
      <c r="FKH2" s="813"/>
      <c r="FKI2" s="813"/>
      <c r="FKJ2" s="813"/>
      <c r="FKK2" s="813"/>
      <c r="FKL2" s="813"/>
      <c r="FKM2" s="813"/>
      <c r="FKN2" s="813"/>
      <c r="FKO2" s="813"/>
      <c r="FKP2" s="813"/>
      <c r="FKQ2" s="813"/>
      <c r="FKR2" s="813"/>
      <c r="FKS2" s="813"/>
      <c r="FKT2" s="813"/>
      <c r="FKU2" s="813"/>
      <c r="FKV2" s="813"/>
      <c r="FKW2" s="813"/>
      <c r="FKX2" s="813"/>
      <c r="FKY2" s="813"/>
      <c r="FKZ2" s="813"/>
      <c r="FLA2" s="813"/>
      <c r="FLB2" s="813"/>
      <c r="FLC2" s="813"/>
      <c r="FLD2" s="813"/>
      <c r="FLE2" s="813"/>
      <c r="FLF2" s="813"/>
      <c r="FLG2" s="813"/>
      <c r="FLH2" s="813"/>
      <c r="FLI2" s="813"/>
      <c r="FLJ2" s="813"/>
      <c r="FLK2" s="813"/>
      <c r="FLL2" s="813"/>
      <c r="FLM2" s="813"/>
      <c r="FLN2" s="813"/>
      <c r="FLO2" s="813"/>
      <c r="FLP2" s="813"/>
      <c r="FLQ2" s="813"/>
      <c r="FLR2" s="813"/>
      <c r="FLS2" s="813"/>
      <c r="FLT2" s="813"/>
      <c r="FLU2" s="813"/>
      <c r="FLV2" s="813"/>
      <c r="FLW2" s="813"/>
      <c r="FLX2" s="813"/>
      <c r="FLY2" s="813"/>
      <c r="FLZ2" s="813"/>
      <c r="FMA2" s="813"/>
      <c r="FMB2" s="813"/>
      <c r="FMC2" s="813"/>
      <c r="FMD2" s="813"/>
      <c r="FME2" s="813"/>
      <c r="FMF2" s="813"/>
      <c r="FMG2" s="813"/>
      <c r="FMH2" s="813"/>
      <c r="FMI2" s="813"/>
      <c r="FMJ2" s="813"/>
      <c r="FMK2" s="813"/>
      <c r="FML2" s="813"/>
      <c r="FMM2" s="813"/>
      <c r="FMN2" s="813"/>
      <c r="FMO2" s="813"/>
      <c r="FMP2" s="813"/>
      <c r="FMQ2" s="813"/>
      <c r="FMR2" s="813"/>
      <c r="FMS2" s="813"/>
      <c r="FMT2" s="813"/>
      <c r="FMU2" s="813"/>
      <c r="FMV2" s="813"/>
      <c r="FMW2" s="813"/>
      <c r="FMX2" s="813"/>
      <c r="FMY2" s="813"/>
      <c r="FMZ2" s="813"/>
      <c r="FNA2" s="813"/>
      <c r="FNB2" s="813"/>
      <c r="FNC2" s="813"/>
      <c r="FND2" s="813"/>
      <c r="FNE2" s="813"/>
      <c r="FNF2" s="813"/>
      <c r="FNG2" s="813"/>
      <c r="FNH2" s="813"/>
      <c r="FNI2" s="813"/>
      <c r="FNJ2" s="813"/>
      <c r="FNK2" s="813"/>
      <c r="FNL2" s="813"/>
      <c r="FNM2" s="813"/>
      <c r="FNN2" s="813"/>
      <c r="FNO2" s="813"/>
      <c r="FNP2" s="813"/>
      <c r="FNQ2" s="813"/>
      <c r="FNR2" s="813"/>
      <c r="FNS2" s="813"/>
      <c r="FNT2" s="813"/>
      <c r="FNU2" s="813"/>
      <c r="FNV2" s="813"/>
      <c r="FNW2" s="813"/>
      <c r="FNX2" s="813"/>
      <c r="FNY2" s="813"/>
      <c r="FNZ2" s="813"/>
      <c r="FOA2" s="813"/>
      <c r="FOB2" s="813"/>
      <c r="FOC2" s="813"/>
      <c r="FOD2" s="813"/>
      <c r="FOE2" s="813"/>
      <c r="FOF2" s="813"/>
      <c r="FOG2" s="813"/>
      <c r="FOH2" s="813"/>
      <c r="FOI2" s="813"/>
      <c r="FOJ2" s="813"/>
      <c r="FOK2" s="813"/>
      <c r="FOL2" s="813"/>
      <c r="FOM2" s="813"/>
      <c r="FON2" s="813"/>
      <c r="FOO2" s="813"/>
      <c r="FOP2" s="813"/>
      <c r="FOQ2" s="813"/>
      <c r="FOR2" s="813"/>
      <c r="FOS2" s="813"/>
      <c r="FOT2" s="813"/>
      <c r="FOU2" s="813"/>
      <c r="FOV2" s="813"/>
      <c r="FOW2" s="813"/>
      <c r="FOX2" s="813"/>
      <c r="FOY2" s="813"/>
      <c r="FOZ2" s="813"/>
      <c r="FPA2" s="813"/>
      <c r="FPB2" s="813"/>
      <c r="FPC2" s="813"/>
      <c r="FPD2" s="813"/>
      <c r="FPE2" s="813"/>
      <c r="FPF2" s="813"/>
      <c r="FPG2" s="813"/>
      <c r="FPH2" s="813"/>
      <c r="FPI2" s="813"/>
      <c r="FPJ2" s="813"/>
      <c r="FPK2" s="813"/>
      <c r="FPL2" s="813"/>
      <c r="FPM2" s="813"/>
      <c r="FPN2" s="813"/>
      <c r="FPO2" s="813"/>
      <c r="FPP2" s="813"/>
      <c r="FPQ2" s="813"/>
      <c r="FPR2" s="813"/>
      <c r="FPS2" s="813"/>
      <c r="FPT2" s="813"/>
      <c r="FPU2" s="813"/>
      <c r="FPV2" s="813"/>
      <c r="FPW2" s="813"/>
      <c r="FPX2" s="813"/>
      <c r="FPY2" s="813"/>
      <c r="FPZ2" s="813"/>
      <c r="FQA2" s="813"/>
      <c r="FQB2" s="813"/>
      <c r="FQC2" s="813"/>
      <c r="FQD2" s="813"/>
      <c r="FQE2" s="813"/>
      <c r="FQF2" s="813"/>
      <c r="FQG2" s="813"/>
      <c r="FQH2" s="813"/>
      <c r="FQI2" s="813"/>
      <c r="FQJ2" s="813"/>
      <c r="FQK2" s="813"/>
      <c r="FQL2" s="813"/>
      <c r="FQM2" s="813"/>
      <c r="FQN2" s="813"/>
      <c r="FQO2" s="813"/>
      <c r="FQP2" s="813"/>
      <c r="FQQ2" s="813"/>
      <c r="FQR2" s="813"/>
      <c r="FQS2" s="813"/>
      <c r="FQT2" s="813"/>
      <c r="FQU2" s="813"/>
      <c r="FQV2" s="813"/>
      <c r="FQW2" s="813"/>
      <c r="FQX2" s="813"/>
      <c r="FQY2" s="813"/>
      <c r="FQZ2" s="813"/>
      <c r="FRA2" s="813"/>
      <c r="FRB2" s="813"/>
      <c r="FRC2" s="813"/>
      <c r="FRD2" s="813"/>
      <c r="FRE2" s="813"/>
      <c r="FRF2" s="813"/>
      <c r="FRG2" s="813"/>
      <c r="FRH2" s="813"/>
      <c r="FRI2" s="813"/>
      <c r="FRJ2" s="813"/>
      <c r="FRK2" s="813"/>
      <c r="FRL2" s="813"/>
      <c r="FRM2" s="813"/>
      <c r="FRN2" s="813"/>
      <c r="FRO2" s="813"/>
      <c r="FRP2" s="813"/>
      <c r="FRQ2" s="813"/>
      <c r="FRR2" s="813"/>
      <c r="FRS2" s="813"/>
      <c r="FRT2" s="813"/>
      <c r="FRU2" s="813"/>
      <c r="FRV2" s="813"/>
      <c r="FRW2" s="813"/>
      <c r="FRX2" s="813"/>
      <c r="FRY2" s="813"/>
      <c r="FRZ2" s="813"/>
      <c r="FSA2" s="813"/>
      <c r="FSB2" s="813"/>
      <c r="FSC2" s="813"/>
      <c r="FSD2" s="813"/>
      <c r="FSE2" s="813"/>
      <c r="FSF2" s="813"/>
      <c r="FSG2" s="813"/>
      <c r="FSH2" s="813"/>
      <c r="FSI2" s="813"/>
      <c r="FSJ2" s="813"/>
      <c r="FSK2" s="813"/>
      <c r="FSL2" s="813"/>
      <c r="FSM2" s="813"/>
      <c r="FSN2" s="813"/>
      <c r="FSO2" s="813"/>
      <c r="FSP2" s="813"/>
      <c r="FSQ2" s="813"/>
      <c r="FSR2" s="813"/>
      <c r="FSS2" s="813"/>
      <c r="FST2" s="813"/>
      <c r="FSU2" s="813"/>
      <c r="FSV2" s="813"/>
      <c r="FSW2" s="813"/>
      <c r="FSX2" s="813"/>
      <c r="FSY2" s="813"/>
      <c r="FSZ2" s="813"/>
      <c r="FTA2" s="813"/>
      <c r="FTB2" s="813"/>
      <c r="FTC2" s="813"/>
      <c r="FTD2" s="813"/>
      <c r="FTE2" s="813"/>
      <c r="FTF2" s="813"/>
      <c r="FTG2" s="813"/>
      <c r="FTH2" s="813"/>
      <c r="FTI2" s="813"/>
      <c r="FTJ2" s="813"/>
      <c r="FTK2" s="813"/>
      <c r="FTL2" s="813"/>
      <c r="FTM2" s="813"/>
      <c r="FTN2" s="813"/>
      <c r="FTO2" s="813"/>
      <c r="FTP2" s="813"/>
      <c r="FTQ2" s="813"/>
      <c r="FTR2" s="813"/>
      <c r="FTS2" s="813"/>
      <c r="FTT2" s="813"/>
      <c r="FTU2" s="813"/>
      <c r="FTV2" s="813"/>
      <c r="FTW2" s="813"/>
      <c r="FTX2" s="813"/>
      <c r="FTY2" s="813"/>
      <c r="FTZ2" s="813"/>
      <c r="FUA2" s="813"/>
      <c r="FUB2" s="813"/>
      <c r="FUC2" s="813"/>
      <c r="FUD2" s="813"/>
      <c r="FUE2" s="813"/>
      <c r="FUF2" s="813"/>
      <c r="FUG2" s="813"/>
      <c r="FUH2" s="813"/>
      <c r="FUI2" s="813"/>
      <c r="FUJ2" s="813"/>
      <c r="FUK2" s="813"/>
      <c r="FUL2" s="813"/>
      <c r="FUM2" s="813"/>
      <c r="FUN2" s="813"/>
      <c r="FUO2" s="813"/>
      <c r="FUP2" s="813"/>
      <c r="FUQ2" s="813"/>
      <c r="FUR2" s="813"/>
      <c r="FUS2" s="813"/>
      <c r="FUT2" s="813"/>
      <c r="FUU2" s="813"/>
      <c r="FUV2" s="813"/>
      <c r="FUW2" s="813"/>
      <c r="FUX2" s="813"/>
      <c r="FUY2" s="813"/>
      <c r="FUZ2" s="813"/>
      <c r="FVA2" s="813"/>
      <c r="FVB2" s="813"/>
      <c r="FVC2" s="813"/>
      <c r="FVD2" s="813"/>
      <c r="FVE2" s="813"/>
      <c r="FVF2" s="813"/>
      <c r="FVG2" s="813"/>
      <c r="FVH2" s="813"/>
      <c r="FVI2" s="813"/>
      <c r="FVJ2" s="813"/>
      <c r="FVK2" s="813"/>
      <c r="FVL2" s="813"/>
      <c r="FVM2" s="813"/>
      <c r="FVN2" s="813"/>
      <c r="FVO2" s="813"/>
      <c r="FVP2" s="813"/>
      <c r="FVQ2" s="813"/>
      <c r="FVR2" s="813"/>
      <c r="FVS2" s="813"/>
      <c r="FVT2" s="813"/>
      <c r="FVU2" s="813"/>
      <c r="FVV2" s="813"/>
      <c r="FVW2" s="813"/>
      <c r="FVX2" s="813"/>
      <c r="FVY2" s="813"/>
      <c r="FVZ2" s="813"/>
      <c r="FWA2" s="813"/>
      <c r="FWB2" s="813"/>
      <c r="FWC2" s="813"/>
      <c r="FWD2" s="813"/>
      <c r="FWE2" s="813"/>
      <c r="FWF2" s="813"/>
      <c r="FWG2" s="813"/>
      <c r="FWH2" s="813"/>
      <c r="FWI2" s="813"/>
      <c r="FWJ2" s="813"/>
      <c r="FWK2" s="813"/>
      <c r="FWL2" s="813"/>
      <c r="FWM2" s="813"/>
      <c r="FWN2" s="813"/>
      <c r="FWO2" s="813"/>
      <c r="FWP2" s="813"/>
      <c r="FWQ2" s="813"/>
      <c r="FWR2" s="813"/>
      <c r="FWS2" s="813"/>
      <c r="FWT2" s="813"/>
      <c r="FWU2" s="813"/>
      <c r="FWV2" s="813"/>
      <c r="FWW2" s="813"/>
      <c r="FWX2" s="813"/>
      <c r="FWY2" s="813"/>
      <c r="FWZ2" s="813"/>
      <c r="FXA2" s="813"/>
      <c r="FXB2" s="813"/>
      <c r="FXC2" s="813"/>
      <c r="FXD2" s="813"/>
      <c r="FXE2" s="813"/>
      <c r="FXF2" s="813"/>
      <c r="FXG2" s="813"/>
      <c r="FXH2" s="813"/>
      <c r="FXI2" s="813"/>
      <c r="FXJ2" s="813"/>
      <c r="FXK2" s="813"/>
      <c r="FXL2" s="813"/>
      <c r="FXM2" s="813"/>
      <c r="FXN2" s="813"/>
      <c r="FXO2" s="813"/>
      <c r="FXP2" s="813"/>
      <c r="FXQ2" s="813"/>
      <c r="FXR2" s="813"/>
      <c r="FXS2" s="813"/>
      <c r="FXT2" s="813"/>
      <c r="FXU2" s="813"/>
      <c r="FXV2" s="813"/>
      <c r="FXW2" s="813"/>
      <c r="FXX2" s="813"/>
      <c r="FXY2" s="813"/>
      <c r="FXZ2" s="813"/>
      <c r="FYA2" s="813"/>
      <c r="FYB2" s="813"/>
      <c r="FYC2" s="813"/>
      <c r="FYD2" s="813"/>
      <c r="FYE2" s="813"/>
      <c r="FYF2" s="813"/>
      <c r="FYG2" s="813"/>
      <c r="FYH2" s="813"/>
      <c r="FYI2" s="813"/>
      <c r="FYJ2" s="813"/>
      <c r="FYK2" s="813"/>
      <c r="FYL2" s="813"/>
      <c r="FYM2" s="813"/>
      <c r="FYN2" s="813"/>
      <c r="FYO2" s="813"/>
      <c r="FYP2" s="813"/>
      <c r="FYQ2" s="813"/>
      <c r="FYR2" s="813"/>
      <c r="FYS2" s="813"/>
      <c r="FYT2" s="813"/>
      <c r="FYU2" s="813"/>
      <c r="FYV2" s="813"/>
      <c r="FYW2" s="813"/>
      <c r="FYX2" s="813"/>
      <c r="FYY2" s="813"/>
      <c r="FYZ2" s="813"/>
      <c r="FZA2" s="813"/>
      <c r="FZB2" s="813"/>
      <c r="FZC2" s="813"/>
      <c r="FZD2" s="813"/>
      <c r="FZE2" s="813"/>
      <c r="FZF2" s="813"/>
      <c r="FZG2" s="813"/>
      <c r="FZH2" s="813"/>
      <c r="FZI2" s="813"/>
      <c r="FZJ2" s="813"/>
      <c r="FZK2" s="813"/>
      <c r="FZL2" s="813"/>
      <c r="FZM2" s="813"/>
      <c r="FZN2" s="813"/>
      <c r="FZO2" s="813"/>
      <c r="FZP2" s="813"/>
      <c r="FZQ2" s="813"/>
      <c r="FZR2" s="813"/>
      <c r="FZS2" s="813"/>
      <c r="FZT2" s="813"/>
      <c r="FZU2" s="813"/>
      <c r="FZV2" s="813"/>
      <c r="FZW2" s="813"/>
      <c r="FZX2" s="813"/>
      <c r="FZY2" s="813"/>
      <c r="FZZ2" s="813"/>
      <c r="GAA2" s="813"/>
      <c r="GAB2" s="813"/>
      <c r="GAC2" s="813"/>
      <c r="GAD2" s="813"/>
      <c r="GAE2" s="813"/>
      <c r="GAF2" s="813"/>
      <c r="GAG2" s="813"/>
      <c r="GAH2" s="813"/>
      <c r="GAI2" s="813"/>
      <c r="GAJ2" s="813"/>
      <c r="GAK2" s="813"/>
      <c r="GAL2" s="813"/>
      <c r="GAM2" s="813"/>
      <c r="GAN2" s="813"/>
      <c r="GAO2" s="813"/>
      <c r="GAP2" s="813"/>
      <c r="GAQ2" s="813"/>
      <c r="GAR2" s="813"/>
      <c r="GAS2" s="813"/>
      <c r="GAT2" s="813"/>
      <c r="GAU2" s="813"/>
      <c r="GAV2" s="813"/>
      <c r="GAW2" s="813"/>
      <c r="GAX2" s="813"/>
      <c r="GAY2" s="813"/>
      <c r="GAZ2" s="813"/>
      <c r="GBA2" s="813"/>
      <c r="GBB2" s="813"/>
      <c r="GBC2" s="813"/>
      <c r="GBD2" s="813"/>
      <c r="GBE2" s="813"/>
      <c r="GBF2" s="813"/>
      <c r="GBG2" s="813"/>
      <c r="GBH2" s="813"/>
      <c r="GBI2" s="813"/>
      <c r="GBJ2" s="813"/>
      <c r="GBK2" s="813"/>
      <c r="GBL2" s="813"/>
      <c r="GBM2" s="813"/>
      <c r="GBN2" s="813"/>
      <c r="GBO2" s="813"/>
      <c r="GBP2" s="813"/>
      <c r="GBQ2" s="813"/>
      <c r="GBR2" s="813"/>
      <c r="GBS2" s="813"/>
      <c r="GBT2" s="813"/>
      <c r="GBU2" s="813"/>
      <c r="GBV2" s="813"/>
      <c r="GBW2" s="813"/>
      <c r="GBX2" s="813"/>
      <c r="GBY2" s="813"/>
      <c r="GBZ2" s="813"/>
      <c r="GCA2" s="813"/>
      <c r="GCB2" s="813"/>
      <c r="GCC2" s="813"/>
      <c r="GCD2" s="813"/>
      <c r="GCE2" s="813"/>
      <c r="GCF2" s="813"/>
      <c r="GCG2" s="813"/>
      <c r="GCH2" s="813"/>
      <c r="GCI2" s="813"/>
      <c r="GCJ2" s="813"/>
      <c r="GCK2" s="813"/>
      <c r="GCL2" s="813"/>
      <c r="GCM2" s="813"/>
      <c r="GCN2" s="813"/>
      <c r="GCO2" s="813"/>
      <c r="GCP2" s="813"/>
      <c r="GCQ2" s="813"/>
      <c r="GCR2" s="813"/>
      <c r="GCS2" s="813"/>
      <c r="GCT2" s="813"/>
      <c r="GCU2" s="813"/>
      <c r="GCV2" s="813"/>
      <c r="GCW2" s="813"/>
      <c r="GCX2" s="813"/>
      <c r="GCY2" s="813"/>
      <c r="GCZ2" s="813"/>
      <c r="GDA2" s="813"/>
      <c r="GDB2" s="813"/>
      <c r="GDC2" s="813"/>
      <c r="GDD2" s="813"/>
      <c r="GDE2" s="813"/>
      <c r="GDF2" s="813"/>
      <c r="GDG2" s="813"/>
      <c r="GDH2" s="813"/>
      <c r="GDI2" s="813"/>
      <c r="GDJ2" s="813"/>
      <c r="GDK2" s="813"/>
      <c r="GDL2" s="813"/>
      <c r="GDM2" s="813"/>
      <c r="GDN2" s="813"/>
      <c r="GDO2" s="813"/>
      <c r="GDP2" s="813"/>
      <c r="GDQ2" s="813"/>
      <c r="GDR2" s="813"/>
      <c r="GDS2" s="813"/>
      <c r="GDT2" s="813"/>
      <c r="GDU2" s="813"/>
      <c r="GDV2" s="813"/>
      <c r="GDW2" s="813"/>
      <c r="GDX2" s="813"/>
      <c r="GDY2" s="813"/>
      <c r="GDZ2" s="813"/>
      <c r="GEA2" s="813"/>
      <c r="GEB2" s="813"/>
      <c r="GEC2" s="813"/>
      <c r="GED2" s="813"/>
      <c r="GEE2" s="813"/>
      <c r="GEF2" s="813"/>
      <c r="GEG2" s="813"/>
      <c r="GEH2" s="813"/>
      <c r="GEI2" s="813"/>
      <c r="GEJ2" s="813"/>
      <c r="GEK2" s="813"/>
      <c r="GEL2" s="813"/>
      <c r="GEM2" s="813"/>
      <c r="GEN2" s="813"/>
      <c r="GEO2" s="813"/>
      <c r="GEP2" s="813"/>
      <c r="GEQ2" s="813"/>
      <c r="GER2" s="813"/>
      <c r="GES2" s="813"/>
      <c r="GET2" s="813"/>
      <c r="GEU2" s="813"/>
      <c r="GEV2" s="813"/>
      <c r="GEW2" s="813"/>
      <c r="GEX2" s="813"/>
      <c r="GEY2" s="813"/>
      <c r="GEZ2" s="813"/>
      <c r="GFA2" s="813"/>
      <c r="GFB2" s="813"/>
      <c r="GFC2" s="813"/>
      <c r="GFD2" s="813"/>
      <c r="GFE2" s="813"/>
      <c r="GFF2" s="813"/>
      <c r="GFG2" s="813"/>
      <c r="GFH2" s="813"/>
      <c r="GFI2" s="813"/>
      <c r="GFJ2" s="813"/>
      <c r="GFK2" s="813"/>
      <c r="GFL2" s="813"/>
      <c r="GFM2" s="813"/>
      <c r="GFN2" s="813"/>
      <c r="GFO2" s="813"/>
      <c r="GFP2" s="813"/>
      <c r="GFQ2" s="813"/>
      <c r="GFR2" s="813"/>
      <c r="GFS2" s="813"/>
      <c r="GFT2" s="813"/>
      <c r="GFU2" s="813"/>
      <c r="GFV2" s="813"/>
      <c r="GFW2" s="813"/>
      <c r="GFX2" s="813"/>
      <c r="GFY2" s="813"/>
      <c r="GFZ2" s="813"/>
      <c r="GGA2" s="813"/>
      <c r="GGB2" s="813"/>
      <c r="GGC2" s="813"/>
      <c r="GGD2" s="813"/>
      <c r="GGE2" s="813"/>
      <c r="GGF2" s="813"/>
      <c r="GGG2" s="813"/>
      <c r="GGH2" s="813"/>
      <c r="GGI2" s="813"/>
      <c r="GGJ2" s="813"/>
      <c r="GGK2" s="813"/>
      <c r="GGL2" s="813"/>
      <c r="GGM2" s="813"/>
      <c r="GGN2" s="813"/>
      <c r="GGO2" s="813"/>
      <c r="GGP2" s="813"/>
      <c r="GGQ2" s="813"/>
      <c r="GGR2" s="813"/>
      <c r="GGS2" s="813"/>
      <c r="GGT2" s="813"/>
      <c r="GGU2" s="813"/>
      <c r="GGV2" s="813"/>
      <c r="GGW2" s="813"/>
      <c r="GGX2" s="813"/>
      <c r="GGY2" s="813"/>
      <c r="GGZ2" s="813"/>
      <c r="GHA2" s="813"/>
      <c r="GHB2" s="813"/>
      <c r="GHC2" s="813"/>
      <c r="GHD2" s="813"/>
      <c r="GHE2" s="813"/>
      <c r="GHF2" s="813"/>
      <c r="GHG2" s="813"/>
      <c r="GHH2" s="813"/>
      <c r="GHI2" s="813"/>
      <c r="GHJ2" s="813"/>
      <c r="GHK2" s="813"/>
      <c r="GHL2" s="813"/>
      <c r="GHM2" s="813"/>
      <c r="GHN2" s="813"/>
      <c r="GHO2" s="813"/>
      <c r="GHP2" s="813"/>
      <c r="GHQ2" s="813"/>
      <c r="GHR2" s="813"/>
      <c r="GHS2" s="813"/>
      <c r="GHT2" s="813"/>
      <c r="GHU2" s="813"/>
      <c r="GHV2" s="813"/>
      <c r="GHW2" s="813"/>
      <c r="GHX2" s="813"/>
      <c r="GHY2" s="813"/>
      <c r="GHZ2" s="813"/>
      <c r="GIA2" s="813"/>
      <c r="GIB2" s="813"/>
      <c r="GIC2" s="813"/>
      <c r="GID2" s="813"/>
      <c r="GIE2" s="813"/>
      <c r="GIF2" s="813"/>
      <c r="GIG2" s="813"/>
      <c r="GIH2" s="813"/>
      <c r="GII2" s="813"/>
      <c r="GIJ2" s="813"/>
      <c r="GIK2" s="813"/>
      <c r="GIL2" s="813"/>
      <c r="GIM2" s="813"/>
      <c r="GIN2" s="813"/>
      <c r="GIO2" s="813"/>
      <c r="GIP2" s="813"/>
      <c r="GIQ2" s="813"/>
      <c r="GIR2" s="813"/>
      <c r="GIS2" s="813"/>
      <c r="GIT2" s="813"/>
      <c r="GIU2" s="813"/>
      <c r="GIV2" s="813"/>
      <c r="GIW2" s="813"/>
      <c r="GIX2" s="813"/>
      <c r="GIY2" s="813"/>
      <c r="GIZ2" s="813"/>
      <c r="GJA2" s="813"/>
      <c r="GJB2" s="813"/>
      <c r="GJC2" s="813"/>
      <c r="GJD2" s="813"/>
      <c r="GJE2" s="813"/>
      <c r="GJF2" s="813"/>
      <c r="GJG2" s="813"/>
      <c r="GJH2" s="813"/>
      <c r="GJI2" s="813"/>
      <c r="GJJ2" s="813"/>
      <c r="GJK2" s="813"/>
      <c r="GJL2" s="813"/>
      <c r="GJM2" s="813"/>
      <c r="GJN2" s="813"/>
      <c r="GJO2" s="813"/>
      <c r="GJP2" s="813"/>
      <c r="GJQ2" s="813"/>
      <c r="GJR2" s="813"/>
      <c r="GJS2" s="813"/>
      <c r="GJT2" s="813"/>
      <c r="GJU2" s="813"/>
      <c r="GJV2" s="813"/>
      <c r="GJW2" s="813"/>
      <c r="GJX2" s="813"/>
      <c r="GJY2" s="813"/>
      <c r="GJZ2" s="813"/>
      <c r="GKA2" s="813"/>
      <c r="GKB2" s="813"/>
      <c r="GKC2" s="813"/>
      <c r="GKD2" s="813"/>
      <c r="GKE2" s="813"/>
      <c r="GKF2" s="813"/>
      <c r="GKG2" s="813"/>
      <c r="GKH2" s="813"/>
      <c r="GKI2" s="813"/>
      <c r="GKJ2" s="813"/>
      <c r="GKK2" s="813"/>
      <c r="GKL2" s="813"/>
      <c r="GKM2" s="813"/>
      <c r="GKN2" s="813"/>
      <c r="GKO2" s="813"/>
      <c r="GKP2" s="813"/>
      <c r="GKQ2" s="813"/>
      <c r="GKR2" s="813"/>
      <c r="GKS2" s="813"/>
      <c r="GKT2" s="813"/>
      <c r="GKU2" s="813"/>
      <c r="GKV2" s="813"/>
      <c r="GKW2" s="813"/>
      <c r="GKX2" s="813"/>
      <c r="GKY2" s="813"/>
      <c r="GKZ2" s="813"/>
      <c r="GLA2" s="813"/>
      <c r="GLB2" s="813"/>
      <c r="GLC2" s="813"/>
      <c r="GLD2" s="813"/>
      <c r="GLE2" s="813"/>
      <c r="GLF2" s="813"/>
      <c r="GLG2" s="813"/>
      <c r="GLH2" s="813"/>
      <c r="GLI2" s="813"/>
      <c r="GLJ2" s="813"/>
      <c r="GLK2" s="813"/>
      <c r="GLL2" s="813"/>
      <c r="GLM2" s="813"/>
      <c r="GLN2" s="813"/>
      <c r="GLO2" s="813"/>
      <c r="GLP2" s="813"/>
      <c r="GLQ2" s="813"/>
      <c r="GLR2" s="813"/>
      <c r="GLS2" s="813"/>
      <c r="GLT2" s="813"/>
      <c r="GLU2" s="813"/>
      <c r="GLV2" s="813"/>
      <c r="GLW2" s="813"/>
      <c r="GLX2" s="813"/>
      <c r="GLY2" s="813"/>
      <c r="GLZ2" s="813"/>
      <c r="GMA2" s="813"/>
      <c r="GMB2" s="813"/>
      <c r="GMC2" s="813"/>
      <c r="GMD2" s="813"/>
      <c r="GME2" s="813"/>
      <c r="GMF2" s="813"/>
      <c r="GMG2" s="813"/>
      <c r="GMH2" s="813"/>
      <c r="GMI2" s="813"/>
      <c r="GMJ2" s="813"/>
      <c r="GMK2" s="813"/>
      <c r="GML2" s="813"/>
      <c r="GMM2" s="813"/>
      <c r="GMN2" s="813"/>
      <c r="GMO2" s="813"/>
      <c r="GMP2" s="813"/>
      <c r="GMQ2" s="813"/>
      <c r="GMR2" s="813"/>
      <c r="GMS2" s="813"/>
      <c r="GMT2" s="813"/>
      <c r="GMU2" s="813"/>
      <c r="GMV2" s="813"/>
      <c r="GMW2" s="813"/>
      <c r="GMX2" s="813"/>
      <c r="GMY2" s="813"/>
      <c r="GMZ2" s="813"/>
      <c r="GNA2" s="813"/>
      <c r="GNB2" s="813"/>
      <c r="GNC2" s="813"/>
      <c r="GND2" s="813"/>
      <c r="GNE2" s="813"/>
      <c r="GNF2" s="813"/>
      <c r="GNG2" s="813"/>
      <c r="GNH2" s="813"/>
      <c r="GNI2" s="813"/>
      <c r="GNJ2" s="813"/>
      <c r="GNK2" s="813"/>
      <c r="GNL2" s="813"/>
      <c r="GNM2" s="813"/>
      <c r="GNN2" s="813"/>
      <c r="GNO2" s="813"/>
      <c r="GNP2" s="813"/>
      <c r="GNQ2" s="813"/>
      <c r="GNR2" s="813"/>
      <c r="GNS2" s="813"/>
      <c r="GNT2" s="813"/>
      <c r="GNU2" s="813"/>
      <c r="GNV2" s="813"/>
      <c r="GNW2" s="813"/>
      <c r="GNX2" s="813"/>
      <c r="GNY2" s="813"/>
      <c r="GNZ2" s="813"/>
      <c r="GOA2" s="813"/>
      <c r="GOB2" s="813"/>
      <c r="GOC2" s="813"/>
      <c r="GOD2" s="813"/>
      <c r="GOE2" s="813"/>
      <c r="GOF2" s="813"/>
      <c r="GOG2" s="813"/>
      <c r="GOH2" s="813"/>
      <c r="GOI2" s="813"/>
      <c r="GOJ2" s="813"/>
      <c r="GOK2" s="813"/>
      <c r="GOL2" s="813"/>
      <c r="GOM2" s="813"/>
      <c r="GON2" s="813"/>
      <c r="GOO2" s="813"/>
      <c r="GOP2" s="813"/>
      <c r="GOQ2" s="813"/>
      <c r="GOR2" s="813"/>
      <c r="GOS2" s="813"/>
      <c r="GOT2" s="813"/>
      <c r="GOU2" s="813"/>
      <c r="GOV2" s="813"/>
      <c r="GOW2" s="813"/>
      <c r="GOX2" s="813"/>
      <c r="GOY2" s="813"/>
      <c r="GOZ2" s="813"/>
      <c r="GPA2" s="813"/>
      <c r="GPB2" s="813"/>
      <c r="GPC2" s="813"/>
      <c r="GPD2" s="813"/>
      <c r="GPE2" s="813"/>
      <c r="GPF2" s="813"/>
      <c r="GPG2" s="813"/>
      <c r="GPH2" s="813"/>
      <c r="GPI2" s="813"/>
      <c r="GPJ2" s="813"/>
      <c r="GPK2" s="813"/>
      <c r="GPL2" s="813"/>
      <c r="GPM2" s="813"/>
      <c r="GPN2" s="813"/>
      <c r="GPO2" s="813"/>
      <c r="GPP2" s="813"/>
      <c r="GPQ2" s="813"/>
      <c r="GPR2" s="813"/>
      <c r="GPS2" s="813"/>
      <c r="GPT2" s="813"/>
      <c r="GPU2" s="813"/>
      <c r="GPV2" s="813"/>
      <c r="GPW2" s="813"/>
      <c r="GPX2" s="813"/>
      <c r="GPY2" s="813"/>
      <c r="GPZ2" s="813"/>
      <c r="GQA2" s="813"/>
      <c r="GQB2" s="813"/>
      <c r="GQC2" s="813"/>
      <c r="GQD2" s="813"/>
      <c r="GQE2" s="813"/>
      <c r="GQF2" s="813"/>
      <c r="GQG2" s="813"/>
      <c r="GQH2" s="813"/>
      <c r="GQI2" s="813"/>
      <c r="GQJ2" s="813"/>
      <c r="GQK2" s="813"/>
      <c r="GQL2" s="813"/>
      <c r="GQM2" s="813"/>
      <c r="GQN2" s="813"/>
      <c r="GQO2" s="813"/>
      <c r="GQP2" s="813"/>
      <c r="GQQ2" s="813"/>
      <c r="GQR2" s="813"/>
      <c r="GQS2" s="813"/>
      <c r="GQT2" s="813"/>
      <c r="GQU2" s="813"/>
      <c r="GQV2" s="813"/>
      <c r="GQW2" s="813"/>
      <c r="GQX2" s="813"/>
      <c r="GQY2" s="813"/>
      <c r="GQZ2" s="813"/>
      <c r="GRA2" s="813"/>
      <c r="GRB2" s="813"/>
      <c r="GRC2" s="813"/>
      <c r="GRD2" s="813"/>
      <c r="GRE2" s="813"/>
      <c r="GRF2" s="813"/>
      <c r="GRG2" s="813"/>
      <c r="GRH2" s="813"/>
      <c r="GRI2" s="813"/>
      <c r="GRJ2" s="813"/>
      <c r="GRK2" s="813"/>
      <c r="GRL2" s="813"/>
      <c r="GRM2" s="813"/>
      <c r="GRN2" s="813"/>
      <c r="GRO2" s="813"/>
      <c r="GRP2" s="813"/>
      <c r="GRQ2" s="813"/>
      <c r="GRR2" s="813"/>
      <c r="GRS2" s="813"/>
      <c r="GRT2" s="813"/>
      <c r="GRU2" s="813"/>
      <c r="GRV2" s="813"/>
      <c r="GRW2" s="813"/>
      <c r="GRX2" s="813"/>
      <c r="GRY2" s="813"/>
      <c r="GRZ2" s="813"/>
      <c r="GSA2" s="813"/>
      <c r="GSB2" s="813"/>
      <c r="GSC2" s="813"/>
      <c r="GSD2" s="813"/>
      <c r="GSE2" s="813"/>
      <c r="GSF2" s="813"/>
      <c r="GSG2" s="813"/>
      <c r="GSH2" s="813"/>
      <c r="GSI2" s="813"/>
      <c r="GSJ2" s="813"/>
      <c r="GSK2" s="813"/>
      <c r="GSL2" s="813"/>
      <c r="GSM2" s="813"/>
      <c r="GSN2" s="813"/>
      <c r="GSO2" s="813"/>
      <c r="GSP2" s="813"/>
      <c r="GSQ2" s="813"/>
      <c r="GSR2" s="813"/>
      <c r="GSS2" s="813"/>
      <c r="GST2" s="813"/>
      <c r="GSU2" s="813"/>
      <c r="GSV2" s="813"/>
      <c r="GSW2" s="813"/>
      <c r="GSX2" s="813"/>
      <c r="GSY2" s="813"/>
      <c r="GSZ2" s="813"/>
      <c r="GTA2" s="813"/>
      <c r="GTB2" s="813"/>
      <c r="GTC2" s="813"/>
      <c r="GTD2" s="813"/>
      <c r="GTE2" s="813"/>
      <c r="GTF2" s="813"/>
      <c r="GTG2" s="813"/>
      <c r="GTH2" s="813"/>
      <c r="GTI2" s="813"/>
      <c r="GTJ2" s="813"/>
      <c r="GTK2" s="813"/>
      <c r="GTL2" s="813"/>
      <c r="GTM2" s="813"/>
      <c r="GTN2" s="813"/>
      <c r="GTO2" s="813"/>
      <c r="GTP2" s="813"/>
      <c r="GTQ2" s="813"/>
      <c r="GTR2" s="813"/>
      <c r="GTS2" s="813"/>
      <c r="GTT2" s="813"/>
      <c r="GTU2" s="813"/>
      <c r="GTV2" s="813"/>
      <c r="GTW2" s="813"/>
      <c r="GTX2" s="813"/>
      <c r="GTY2" s="813"/>
      <c r="GTZ2" s="813"/>
      <c r="GUA2" s="813"/>
      <c r="GUB2" s="813"/>
      <c r="GUC2" s="813"/>
      <c r="GUD2" s="813"/>
      <c r="GUE2" s="813"/>
      <c r="GUF2" s="813"/>
      <c r="GUG2" s="813"/>
      <c r="GUH2" s="813"/>
      <c r="GUI2" s="813"/>
      <c r="GUJ2" s="813"/>
      <c r="GUK2" s="813"/>
      <c r="GUL2" s="813"/>
      <c r="GUM2" s="813"/>
      <c r="GUN2" s="813"/>
      <c r="GUO2" s="813"/>
      <c r="GUP2" s="813"/>
      <c r="GUQ2" s="813"/>
      <c r="GUR2" s="813"/>
      <c r="GUS2" s="813"/>
      <c r="GUT2" s="813"/>
      <c r="GUU2" s="813"/>
      <c r="GUV2" s="813"/>
      <c r="GUW2" s="813"/>
      <c r="GUX2" s="813"/>
      <c r="GUY2" s="813"/>
      <c r="GUZ2" s="813"/>
      <c r="GVA2" s="813"/>
      <c r="GVB2" s="813"/>
      <c r="GVC2" s="813"/>
      <c r="GVD2" s="813"/>
      <c r="GVE2" s="813"/>
      <c r="GVF2" s="813"/>
      <c r="GVG2" s="813"/>
      <c r="GVH2" s="813"/>
      <c r="GVI2" s="813"/>
      <c r="GVJ2" s="813"/>
      <c r="GVK2" s="813"/>
      <c r="GVL2" s="813"/>
      <c r="GVM2" s="813"/>
      <c r="GVN2" s="813"/>
      <c r="GVO2" s="813"/>
      <c r="GVP2" s="813"/>
      <c r="GVQ2" s="813"/>
      <c r="GVR2" s="813"/>
      <c r="GVS2" s="813"/>
      <c r="GVT2" s="813"/>
      <c r="GVU2" s="813"/>
      <c r="GVV2" s="813"/>
      <c r="GVW2" s="813"/>
      <c r="GVX2" s="813"/>
      <c r="GVY2" s="813"/>
      <c r="GVZ2" s="813"/>
      <c r="GWA2" s="813"/>
      <c r="GWB2" s="813"/>
      <c r="GWC2" s="813"/>
      <c r="GWD2" s="813"/>
      <c r="GWE2" s="813"/>
      <c r="GWF2" s="813"/>
      <c r="GWG2" s="813"/>
      <c r="GWH2" s="813"/>
      <c r="GWI2" s="813"/>
      <c r="GWJ2" s="813"/>
      <c r="GWK2" s="813"/>
      <c r="GWL2" s="813"/>
      <c r="GWM2" s="813"/>
      <c r="GWN2" s="813"/>
      <c r="GWO2" s="813"/>
      <c r="GWP2" s="813"/>
      <c r="GWQ2" s="813"/>
      <c r="GWR2" s="813"/>
      <c r="GWS2" s="813"/>
      <c r="GWT2" s="813"/>
      <c r="GWU2" s="813"/>
      <c r="GWV2" s="813"/>
      <c r="GWW2" s="813"/>
      <c r="GWX2" s="813"/>
      <c r="GWY2" s="813"/>
      <c r="GWZ2" s="813"/>
      <c r="GXA2" s="813"/>
      <c r="GXB2" s="813"/>
      <c r="GXC2" s="813"/>
      <c r="GXD2" s="813"/>
      <c r="GXE2" s="813"/>
      <c r="GXF2" s="813"/>
      <c r="GXG2" s="813"/>
      <c r="GXH2" s="813"/>
      <c r="GXI2" s="813"/>
      <c r="GXJ2" s="813"/>
      <c r="GXK2" s="813"/>
      <c r="GXL2" s="813"/>
      <c r="GXM2" s="813"/>
      <c r="GXN2" s="813"/>
      <c r="GXO2" s="813"/>
      <c r="GXP2" s="813"/>
      <c r="GXQ2" s="813"/>
      <c r="GXR2" s="813"/>
      <c r="GXS2" s="813"/>
      <c r="GXT2" s="813"/>
      <c r="GXU2" s="813"/>
      <c r="GXV2" s="813"/>
      <c r="GXW2" s="813"/>
      <c r="GXX2" s="813"/>
      <c r="GXY2" s="813"/>
      <c r="GXZ2" s="813"/>
      <c r="GYA2" s="813"/>
      <c r="GYB2" s="813"/>
      <c r="GYC2" s="813"/>
      <c r="GYD2" s="813"/>
      <c r="GYE2" s="813"/>
      <c r="GYF2" s="813"/>
      <c r="GYG2" s="813"/>
      <c r="GYH2" s="813"/>
      <c r="GYI2" s="813"/>
      <c r="GYJ2" s="813"/>
      <c r="GYK2" s="813"/>
      <c r="GYL2" s="813"/>
      <c r="GYM2" s="813"/>
      <c r="GYN2" s="813"/>
      <c r="GYO2" s="813"/>
      <c r="GYP2" s="813"/>
      <c r="GYQ2" s="813"/>
      <c r="GYR2" s="813"/>
      <c r="GYS2" s="813"/>
      <c r="GYT2" s="813"/>
      <c r="GYU2" s="813"/>
      <c r="GYV2" s="813"/>
      <c r="GYW2" s="813"/>
      <c r="GYX2" s="813"/>
      <c r="GYY2" s="813"/>
      <c r="GYZ2" s="813"/>
      <c r="GZA2" s="813"/>
      <c r="GZB2" s="813"/>
      <c r="GZC2" s="813"/>
      <c r="GZD2" s="813"/>
      <c r="GZE2" s="813"/>
      <c r="GZF2" s="813"/>
      <c r="GZG2" s="813"/>
      <c r="GZH2" s="813"/>
      <c r="GZI2" s="813"/>
      <c r="GZJ2" s="813"/>
      <c r="GZK2" s="813"/>
      <c r="GZL2" s="813"/>
      <c r="GZM2" s="813"/>
      <c r="GZN2" s="813"/>
      <c r="GZO2" s="813"/>
      <c r="GZP2" s="813"/>
      <c r="GZQ2" s="813"/>
      <c r="GZR2" s="813"/>
      <c r="GZS2" s="813"/>
      <c r="GZT2" s="813"/>
      <c r="GZU2" s="813"/>
      <c r="GZV2" s="813"/>
      <c r="GZW2" s="813"/>
      <c r="GZX2" s="813"/>
      <c r="GZY2" s="813"/>
      <c r="GZZ2" s="813"/>
      <c r="HAA2" s="813"/>
      <c r="HAB2" s="813"/>
      <c r="HAC2" s="813"/>
      <c r="HAD2" s="813"/>
      <c r="HAE2" s="813"/>
      <c r="HAF2" s="813"/>
      <c r="HAG2" s="813"/>
      <c r="HAH2" s="813"/>
      <c r="HAI2" s="813"/>
      <c r="HAJ2" s="813"/>
      <c r="HAK2" s="813"/>
      <c r="HAL2" s="813"/>
      <c r="HAM2" s="813"/>
      <c r="HAN2" s="813"/>
      <c r="HAO2" s="813"/>
      <c r="HAP2" s="813"/>
      <c r="HAQ2" s="813"/>
      <c r="HAR2" s="813"/>
      <c r="HAS2" s="813"/>
      <c r="HAT2" s="813"/>
      <c r="HAU2" s="813"/>
      <c r="HAV2" s="813"/>
      <c r="HAW2" s="813"/>
      <c r="HAX2" s="813"/>
      <c r="HAY2" s="813"/>
      <c r="HAZ2" s="813"/>
      <c r="HBA2" s="813"/>
      <c r="HBB2" s="813"/>
      <c r="HBC2" s="813"/>
      <c r="HBD2" s="813"/>
      <c r="HBE2" s="813"/>
      <c r="HBF2" s="813"/>
      <c r="HBG2" s="813"/>
      <c r="HBH2" s="813"/>
      <c r="HBI2" s="813"/>
      <c r="HBJ2" s="813"/>
      <c r="HBK2" s="813"/>
      <c r="HBL2" s="813"/>
      <c r="HBM2" s="813"/>
      <c r="HBN2" s="813"/>
      <c r="HBO2" s="813"/>
      <c r="HBP2" s="813"/>
      <c r="HBQ2" s="813"/>
      <c r="HBR2" s="813"/>
      <c r="HBS2" s="813"/>
      <c r="HBT2" s="813"/>
      <c r="HBU2" s="813"/>
      <c r="HBV2" s="813"/>
      <c r="HBW2" s="813"/>
      <c r="HBX2" s="813"/>
      <c r="HBY2" s="813"/>
      <c r="HBZ2" s="813"/>
      <c r="HCA2" s="813"/>
      <c r="HCB2" s="813"/>
      <c r="HCC2" s="813"/>
      <c r="HCD2" s="813"/>
      <c r="HCE2" s="813"/>
      <c r="HCF2" s="813"/>
      <c r="HCG2" s="813"/>
      <c r="HCH2" s="813"/>
      <c r="HCI2" s="813"/>
      <c r="HCJ2" s="813"/>
      <c r="HCK2" s="813"/>
      <c r="HCL2" s="813"/>
      <c r="HCM2" s="813"/>
      <c r="HCN2" s="813"/>
      <c r="HCO2" s="813"/>
      <c r="HCP2" s="813"/>
      <c r="HCQ2" s="813"/>
      <c r="HCR2" s="813"/>
      <c r="HCS2" s="813"/>
      <c r="HCT2" s="813"/>
      <c r="HCU2" s="813"/>
      <c r="HCV2" s="813"/>
      <c r="HCW2" s="813"/>
      <c r="HCX2" s="813"/>
      <c r="HCY2" s="813"/>
      <c r="HCZ2" s="813"/>
      <c r="HDA2" s="813"/>
      <c r="HDB2" s="813"/>
      <c r="HDC2" s="813"/>
      <c r="HDD2" s="813"/>
      <c r="HDE2" s="813"/>
      <c r="HDF2" s="813"/>
      <c r="HDG2" s="813"/>
      <c r="HDH2" s="813"/>
      <c r="HDI2" s="813"/>
      <c r="HDJ2" s="813"/>
      <c r="HDK2" s="813"/>
      <c r="HDL2" s="813"/>
      <c r="HDM2" s="813"/>
      <c r="HDN2" s="813"/>
      <c r="HDO2" s="813"/>
      <c r="HDP2" s="813"/>
      <c r="HDQ2" s="813"/>
      <c r="HDR2" s="813"/>
      <c r="HDS2" s="813"/>
      <c r="HDT2" s="813"/>
      <c r="HDU2" s="813"/>
      <c r="HDV2" s="813"/>
      <c r="HDW2" s="813"/>
      <c r="HDX2" s="813"/>
      <c r="HDY2" s="813"/>
      <c r="HDZ2" s="813"/>
      <c r="HEA2" s="813"/>
      <c r="HEB2" s="813"/>
      <c r="HEC2" s="813"/>
      <c r="HED2" s="813"/>
      <c r="HEE2" s="813"/>
      <c r="HEF2" s="813"/>
      <c r="HEG2" s="813"/>
      <c r="HEH2" s="813"/>
      <c r="HEI2" s="813"/>
      <c r="HEJ2" s="813"/>
      <c r="HEK2" s="813"/>
      <c r="HEL2" s="813"/>
      <c r="HEM2" s="813"/>
      <c r="HEN2" s="813"/>
      <c r="HEO2" s="813"/>
      <c r="HEP2" s="813"/>
      <c r="HEQ2" s="813"/>
      <c r="HER2" s="813"/>
      <c r="HES2" s="813"/>
      <c r="HET2" s="813"/>
      <c r="HEU2" s="813"/>
      <c r="HEV2" s="813"/>
      <c r="HEW2" s="813"/>
      <c r="HEX2" s="813"/>
      <c r="HEY2" s="813"/>
      <c r="HEZ2" s="813"/>
      <c r="HFA2" s="813"/>
      <c r="HFB2" s="813"/>
      <c r="HFC2" s="813"/>
      <c r="HFD2" s="813"/>
      <c r="HFE2" s="813"/>
      <c r="HFF2" s="813"/>
      <c r="HFG2" s="813"/>
      <c r="HFH2" s="813"/>
      <c r="HFI2" s="813"/>
      <c r="HFJ2" s="813"/>
      <c r="HFK2" s="813"/>
      <c r="HFL2" s="813"/>
      <c r="HFM2" s="813"/>
      <c r="HFN2" s="813"/>
      <c r="HFO2" s="813"/>
      <c r="HFP2" s="813"/>
      <c r="HFQ2" s="813"/>
      <c r="HFR2" s="813"/>
      <c r="HFS2" s="813"/>
      <c r="HFT2" s="813"/>
      <c r="HFU2" s="813"/>
      <c r="HFV2" s="813"/>
      <c r="HFW2" s="813"/>
      <c r="HFX2" s="813"/>
      <c r="HFY2" s="813"/>
      <c r="HFZ2" s="813"/>
      <c r="HGA2" s="813"/>
      <c r="HGB2" s="813"/>
      <c r="HGC2" s="813"/>
      <c r="HGD2" s="813"/>
      <c r="HGE2" s="813"/>
      <c r="HGF2" s="813"/>
      <c r="HGG2" s="813"/>
      <c r="HGH2" s="813"/>
      <c r="HGI2" s="813"/>
      <c r="HGJ2" s="813"/>
      <c r="HGK2" s="813"/>
      <c r="HGL2" s="813"/>
      <c r="HGM2" s="813"/>
      <c r="HGN2" s="813"/>
      <c r="HGO2" s="813"/>
      <c r="HGP2" s="813"/>
      <c r="HGQ2" s="813"/>
      <c r="HGR2" s="813"/>
      <c r="HGS2" s="813"/>
      <c r="HGT2" s="813"/>
      <c r="HGU2" s="813"/>
      <c r="HGV2" s="813"/>
      <c r="HGW2" s="813"/>
      <c r="HGX2" s="813"/>
      <c r="HGY2" s="813"/>
      <c r="HGZ2" s="813"/>
      <c r="HHA2" s="813"/>
      <c r="HHB2" s="813"/>
      <c r="HHC2" s="813"/>
      <c r="HHD2" s="813"/>
      <c r="HHE2" s="813"/>
      <c r="HHF2" s="813"/>
      <c r="HHG2" s="813"/>
      <c r="HHH2" s="813"/>
      <c r="HHI2" s="813"/>
      <c r="HHJ2" s="813"/>
      <c r="HHK2" s="813"/>
      <c r="HHL2" s="813"/>
      <c r="HHM2" s="813"/>
      <c r="HHN2" s="813"/>
      <c r="HHO2" s="813"/>
      <c r="HHP2" s="813"/>
      <c r="HHQ2" s="813"/>
      <c r="HHR2" s="813"/>
      <c r="HHS2" s="813"/>
      <c r="HHT2" s="813"/>
      <c r="HHU2" s="813"/>
      <c r="HHV2" s="813"/>
      <c r="HHW2" s="813"/>
      <c r="HHX2" s="813"/>
      <c r="HHY2" s="813"/>
      <c r="HHZ2" s="813"/>
      <c r="HIA2" s="813"/>
      <c r="HIB2" s="813"/>
      <c r="HIC2" s="813"/>
      <c r="HID2" s="813"/>
      <c r="HIE2" s="813"/>
      <c r="HIF2" s="813"/>
      <c r="HIG2" s="813"/>
      <c r="HIH2" s="813"/>
      <c r="HII2" s="813"/>
      <c r="HIJ2" s="813"/>
      <c r="HIK2" s="813"/>
      <c r="HIL2" s="813"/>
      <c r="HIM2" s="813"/>
      <c r="HIN2" s="813"/>
      <c r="HIO2" s="813"/>
      <c r="HIP2" s="813"/>
      <c r="HIQ2" s="813"/>
      <c r="HIR2" s="813"/>
      <c r="HIS2" s="813"/>
      <c r="HIT2" s="813"/>
      <c r="HIU2" s="813"/>
      <c r="HIV2" s="813"/>
      <c r="HIW2" s="813"/>
      <c r="HIX2" s="813"/>
      <c r="HIY2" s="813"/>
      <c r="HIZ2" s="813"/>
      <c r="HJA2" s="813"/>
      <c r="HJB2" s="813"/>
      <c r="HJC2" s="813"/>
      <c r="HJD2" s="813"/>
      <c r="HJE2" s="813"/>
      <c r="HJF2" s="813"/>
      <c r="HJG2" s="813"/>
      <c r="HJH2" s="813"/>
      <c r="HJI2" s="813"/>
      <c r="HJJ2" s="813"/>
      <c r="HJK2" s="813"/>
      <c r="HJL2" s="813"/>
      <c r="HJM2" s="813"/>
      <c r="HJN2" s="813"/>
      <c r="HJO2" s="813"/>
      <c r="HJP2" s="813"/>
      <c r="HJQ2" s="813"/>
      <c r="HJR2" s="813"/>
      <c r="HJS2" s="813"/>
      <c r="HJT2" s="813"/>
      <c r="HJU2" s="813"/>
      <c r="HJV2" s="813"/>
      <c r="HJW2" s="813"/>
      <c r="HJX2" s="813"/>
      <c r="HJY2" s="813"/>
      <c r="HJZ2" s="813"/>
      <c r="HKA2" s="813"/>
      <c r="HKB2" s="813"/>
      <c r="HKC2" s="813"/>
      <c r="HKD2" s="813"/>
      <c r="HKE2" s="813"/>
      <c r="HKF2" s="813"/>
      <c r="HKG2" s="813"/>
      <c r="HKH2" s="813"/>
      <c r="HKI2" s="813"/>
      <c r="HKJ2" s="813"/>
      <c r="HKK2" s="813"/>
      <c r="HKL2" s="813"/>
      <c r="HKM2" s="813"/>
      <c r="HKN2" s="813"/>
      <c r="HKO2" s="813"/>
      <c r="HKP2" s="813"/>
      <c r="HKQ2" s="813"/>
      <c r="HKR2" s="813"/>
      <c r="HKS2" s="813"/>
      <c r="HKT2" s="813"/>
      <c r="HKU2" s="813"/>
      <c r="HKV2" s="813"/>
      <c r="HKW2" s="813"/>
      <c r="HKX2" s="813"/>
      <c r="HKY2" s="813"/>
      <c r="HKZ2" s="813"/>
      <c r="HLA2" s="813"/>
      <c r="HLB2" s="813"/>
      <c r="HLC2" s="813"/>
      <c r="HLD2" s="813"/>
      <c r="HLE2" s="813"/>
      <c r="HLF2" s="813"/>
      <c r="HLG2" s="813"/>
      <c r="HLH2" s="813"/>
      <c r="HLI2" s="813"/>
      <c r="HLJ2" s="813"/>
      <c r="HLK2" s="813"/>
      <c r="HLL2" s="813"/>
      <c r="HLM2" s="813"/>
      <c r="HLN2" s="813"/>
      <c r="HLO2" s="813"/>
      <c r="HLP2" s="813"/>
      <c r="HLQ2" s="813"/>
      <c r="HLR2" s="813"/>
      <c r="HLS2" s="813"/>
      <c r="HLT2" s="813"/>
      <c r="HLU2" s="813"/>
      <c r="HLV2" s="813"/>
      <c r="HLW2" s="813"/>
      <c r="HLX2" s="813"/>
      <c r="HLY2" s="813"/>
      <c r="HLZ2" s="813"/>
      <c r="HMA2" s="813"/>
      <c r="HMB2" s="813"/>
      <c r="HMC2" s="813"/>
      <c r="HMD2" s="813"/>
      <c r="HME2" s="813"/>
      <c r="HMF2" s="813"/>
      <c r="HMG2" s="813"/>
      <c r="HMH2" s="813"/>
      <c r="HMI2" s="813"/>
      <c r="HMJ2" s="813"/>
      <c r="HMK2" s="813"/>
      <c r="HML2" s="813"/>
      <c r="HMM2" s="813"/>
      <c r="HMN2" s="813"/>
      <c r="HMO2" s="813"/>
      <c r="HMP2" s="813"/>
      <c r="HMQ2" s="813"/>
      <c r="HMR2" s="813"/>
      <c r="HMS2" s="813"/>
      <c r="HMT2" s="813"/>
      <c r="HMU2" s="813"/>
      <c r="HMV2" s="813"/>
      <c r="HMW2" s="813"/>
      <c r="HMX2" s="813"/>
      <c r="HMY2" s="813"/>
      <c r="HMZ2" s="813"/>
      <c r="HNA2" s="813"/>
      <c r="HNB2" s="813"/>
      <c r="HNC2" s="813"/>
      <c r="HND2" s="813"/>
      <c r="HNE2" s="813"/>
      <c r="HNF2" s="813"/>
      <c r="HNG2" s="813"/>
      <c r="HNH2" s="813"/>
      <c r="HNI2" s="813"/>
      <c r="HNJ2" s="813"/>
      <c r="HNK2" s="813"/>
      <c r="HNL2" s="813"/>
      <c r="HNM2" s="813"/>
      <c r="HNN2" s="813"/>
      <c r="HNO2" s="813"/>
      <c r="HNP2" s="813"/>
      <c r="HNQ2" s="813"/>
      <c r="HNR2" s="813"/>
      <c r="HNS2" s="813"/>
      <c r="HNT2" s="813"/>
      <c r="HNU2" s="813"/>
      <c r="HNV2" s="813"/>
      <c r="HNW2" s="813"/>
      <c r="HNX2" s="813"/>
      <c r="HNY2" s="813"/>
      <c r="HNZ2" s="813"/>
      <c r="HOA2" s="813"/>
      <c r="HOB2" s="813"/>
      <c r="HOC2" s="813"/>
      <c r="HOD2" s="813"/>
      <c r="HOE2" s="813"/>
      <c r="HOF2" s="813"/>
      <c r="HOG2" s="813"/>
      <c r="HOH2" s="813"/>
      <c r="HOI2" s="813"/>
      <c r="HOJ2" s="813"/>
      <c r="HOK2" s="813"/>
      <c r="HOL2" s="813"/>
      <c r="HOM2" s="813"/>
      <c r="HON2" s="813"/>
      <c r="HOO2" s="813"/>
      <c r="HOP2" s="813"/>
      <c r="HOQ2" s="813"/>
      <c r="HOR2" s="813"/>
      <c r="HOS2" s="813"/>
      <c r="HOT2" s="813"/>
      <c r="HOU2" s="813"/>
      <c r="HOV2" s="813"/>
      <c r="HOW2" s="813"/>
      <c r="HOX2" s="813"/>
      <c r="HOY2" s="813"/>
      <c r="HOZ2" s="813"/>
      <c r="HPA2" s="813"/>
      <c r="HPB2" s="813"/>
      <c r="HPC2" s="813"/>
      <c r="HPD2" s="813"/>
      <c r="HPE2" s="813"/>
      <c r="HPF2" s="813"/>
      <c r="HPG2" s="813"/>
      <c r="HPH2" s="813"/>
      <c r="HPI2" s="813"/>
      <c r="HPJ2" s="813"/>
      <c r="HPK2" s="813"/>
      <c r="HPL2" s="813"/>
      <c r="HPM2" s="813"/>
      <c r="HPN2" s="813"/>
      <c r="HPO2" s="813"/>
      <c r="HPP2" s="813"/>
      <c r="HPQ2" s="813"/>
      <c r="HPR2" s="813"/>
      <c r="HPS2" s="813"/>
      <c r="HPT2" s="813"/>
      <c r="HPU2" s="813"/>
      <c r="HPV2" s="813"/>
      <c r="HPW2" s="813"/>
      <c r="HPX2" s="813"/>
      <c r="HPY2" s="813"/>
      <c r="HPZ2" s="813"/>
      <c r="HQA2" s="813"/>
      <c r="HQB2" s="813"/>
      <c r="HQC2" s="813"/>
      <c r="HQD2" s="813"/>
      <c r="HQE2" s="813"/>
      <c r="HQF2" s="813"/>
      <c r="HQG2" s="813"/>
      <c r="HQH2" s="813"/>
      <c r="HQI2" s="813"/>
      <c r="HQJ2" s="813"/>
      <c r="HQK2" s="813"/>
      <c r="HQL2" s="813"/>
      <c r="HQM2" s="813"/>
      <c r="HQN2" s="813"/>
      <c r="HQO2" s="813"/>
      <c r="HQP2" s="813"/>
      <c r="HQQ2" s="813"/>
      <c r="HQR2" s="813"/>
      <c r="HQS2" s="813"/>
      <c r="HQT2" s="813"/>
      <c r="HQU2" s="813"/>
      <c r="HQV2" s="813"/>
      <c r="HQW2" s="813"/>
      <c r="HQX2" s="813"/>
      <c r="HQY2" s="813"/>
      <c r="HQZ2" s="813"/>
      <c r="HRA2" s="813"/>
      <c r="HRB2" s="813"/>
      <c r="HRC2" s="813"/>
      <c r="HRD2" s="813"/>
      <c r="HRE2" s="813"/>
      <c r="HRF2" s="813"/>
      <c r="HRG2" s="813"/>
      <c r="HRH2" s="813"/>
      <c r="HRI2" s="813"/>
      <c r="HRJ2" s="813"/>
      <c r="HRK2" s="813"/>
      <c r="HRL2" s="813"/>
      <c r="HRM2" s="813"/>
      <c r="HRN2" s="813"/>
      <c r="HRO2" s="813"/>
      <c r="HRP2" s="813"/>
      <c r="HRQ2" s="813"/>
      <c r="HRR2" s="813"/>
      <c r="HRS2" s="813"/>
      <c r="HRT2" s="813"/>
      <c r="HRU2" s="813"/>
      <c r="HRV2" s="813"/>
      <c r="HRW2" s="813"/>
      <c r="HRX2" s="813"/>
      <c r="HRY2" s="813"/>
      <c r="HRZ2" s="813"/>
      <c r="HSA2" s="813"/>
      <c r="HSB2" s="813"/>
      <c r="HSC2" s="813"/>
      <c r="HSD2" s="813"/>
      <c r="HSE2" s="813"/>
      <c r="HSF2" s="813"/>
      <c r="HSG2" s="813"/>
      <c r="HSH2" s="813"/>
      <c r="HSI2" s="813"/>
      <c r="HSJ2" s="813"/>
      <c r="HSK2" s="813"/>
      <c r="HSL2" s="813"/>
      <c r="HSM2" s="813"/>
      <c r="HSN2" s="813"/>
      <c r="HSO2" s="813"/>
      <c r="HSP2" s="813"/>
      <c r="HSQ2" s="813"/>
      <c r="HSR2" s="813"/>
      <c r="HSS2" s="813"/>
      <c r="HST2" s="813"/>
      <c r="HSU2" s="813"/>
      <c r="HSV2" s="813"/>
      <c r="HSW2" s="813"/>
      <c r="HSX2" s="813"/>
      <c r="HSY2" s="813"/>
      <c r="HSZ2" s="813"/>
      <c r="HTA2" s="813"/>
      <c r="HTB2" s="813"/>
      <c r="HTC2" s="813"/>
      <c r="HTD2" s="813"/>
      <c r="HTE2" s="813"/>
      <c r="HTF2" s="813"/>
      <c r="HTG2" s="813"/>
      <c r="HTH2" s="813"/>
      <c r="HTI2" s="813"/>
      <c r="HTJ2" s="813"/>
      <c r="HTK2" s="813"/>
      <c r="HTL2" s="813"/>
      <c r="HTM2" s="813"/>
      <c r="HTN2" s="813"/>
      <c r="HTO2" s="813"/>
      <c r="HTP2" s="813"/>
      <c r="HTQ2" s="813"/>
      <c r="HTR2" s="813"/>
      <c r="HTS2" s="813"/>
      <c r="HTT2" s="813"/>
      <c r="HTU2" s="813"/>
      <c r="HTV2" s="813"/>
      <c r="HTW2" s="813"/>
      <c r="HTX2" s="813"/>
      <c r="HTY2" s="813"/>
      <c r="HTZ2" s="813"/>
      <c r="HUA2" s="813"/>
      <c r="HUB2" s="813"/>
      <c r="HUC2" s="813"/>
      <c r="HUD2" s="813"/>
      <c r="HUE2" s="813"/>
      <c r="HUF2" s="813"/>
      <c r="HUG2" s="813"/>
      <c r="HUH2" s="813"/>
      <c r="HUI2" s="813"/>
      <c r="HUJ2" s="813"/>
      <c r="HUK2" s="813"/>
      <c r="HUL2" s="813"/>
      <c r="HUM2" s="813"/>
      <c r="HUN2" s="813"/>
      <c r="HUO2" s="813"/>
      <c r="HUP2" s="813"/>
      <c r="HUQ2" s="813"/>
      <c r="HUR2" s="813"/>
      <c r="HUS2" s="813"/>
      <c r="HUT2" s="813"/>
      <c r="HUU2" s="813"/>
      <c r="HUV2" s="813"/>
      <c r="HUW2" s="813"/>
      <c r="HUX2" s="813"/>
      <c r="HUY2" s="813"/>
      <c r="HUZ2" s="813"/>
      <c r="HVA2" s="813"/>
      <c r="HVB2" s="813"/>
      <c r="HVC2" s="813"/>
      <c r="HVD2" s="813"/>
      <c r="HVE2" s="813"/>
      <c r="HVF2" s="813"/>
      <c r="HVG2" s="813"/>
      <c r="HVH2" s="813"/>
      <c r="HVI2" s="813"/>
      <c r="HVJ2" s="813"/>
      <c r="HVK2" s="813"/>
      <c r="HVL2" s="813"/>
      <c r="HVM2" s="813"/>
      <c r="HVN2" s="813"/>
      <c r="HVO2" s="813"/>
      <c r="HVP2" s="813"/>
      <c r="HVQ2" s="813"/>
      <c r="HVR2" s="813"/>
      <c r="HVS2" s="813"/>
      <c r="HVT2" s="813"/>
      <c r="HVU2" s="813"/>
      <c r="HVV2" s="813"/>
      <c r="HVW2" s="813"/>
      <c r="HVX2" s="813"/>
      <c r="HVY2" s="813"/>
      <c r="HVZ2" s="813"/>
      <c r="HWA2" s="813"/>
      <c r="HWB2" s="813"/>
      <c r="HWC2" s="813"/>
      <c r="HWD2" s="813"/>
      <c r="HWE2" s="813"/>
      <c r="HWF2" s="813"/>
      <c r="HWG2" s="813"/>
      <c r="HWH2" s="813"/>
      <c r="HWI2" s="813"/>
      <c r="HWJ2" s="813"/>
      <c r="HWK2" s="813"/>
      <c r="HWL2" s="813"/>
      <c r="HWM2" s="813"/>
      <c r="HWN2" s="813"/>
      <c r="HWO2" s="813"/>
      <c r="HWP2" s="813"/>
      <c r="HWQ2" s="813"/>
      <c r="HWR2" s="813"/>
      <c r="HWS2" s="813"/>
      <c r="HWT2" s="813"/>
      <c r="HWU2" s="813"/>
      <c r="HWV2" s="813"/>
      <c r="HWW2" s="813"/>
      <c r="HWX2" s="813"/>
      <c r="HWY2" s="813"/>
      <c r="HWZ2" s="813"/>
      <c r="HXA2" s="813"/>
      <c r="HXB2" s="813"/>
      <c r="HXC2" s="813"/>
      <c r="HXD2" s="813"/>
      <c r="HXE2" s="813"/>
      <c r="HXF2" s="813"/>
      <c r="HXG2" s="813"/>
      <c r="HXH2" s="813"/>
      <c r="HXI2" s="813"/>
      <c r="HXJ2" s="813"/>
      <c r="HXK2" s="813"/>
      <c r="HXL2" s="813"/>
      <c r="HXM2" s="813"/>
      <c r="HXN2" s="813"/>
      <c r="HXO2" s="813"/>
      <c r="HXP2" s="813"/>
      <c r="HXQ2" s="813"/>
      <c r="HXR2" s="813"/>
      <c r="HXS2" s="813"/>
      <c r="HXT2" s="813"/>
      <c r="HXU2" s="813"/>
      <c r="HXV2" s="813"/>
      <c r="HXW2" s="813"/>
      <c r="HXX2" s="813"/>
      <c r="HXY2" s="813"/>
      <c r="HXZ2" s="813"/>
      <c r="HYA2" s="813"/>
      <c r="HYB2" s="813"/>
      <c r="HYC2" s="813"/>
      <c r="HYD2" s="813"/>
      <c r="HYE2" s="813"/>
      <c r="HYF2" s="813"/>
      <c r="HYG2" s="813"/>
      <c r="HYH2" s="813"/>
      <c r="HYI2" s="813"/>
      <c r="HYJ2" s="813"/>
      <c r="HYK2" s="813"/>
      <c r="HYL2" s="813"/>
      <c r="HYM2" s="813"/>
      <c r="HYN2" s="813"/>
      <c r="HYO2" s="813"/>
      <c r="HYP2" s="813"/>
      <c r="HYQ2" s="813"/>
      <c r="HYR2" s="813"/>
      <c r="HYS2" s="813"/>
      <c r="HYT2" s="813"/>
      <c r="HYU2" s="813"/>
      <c r="HYV2" s="813"/>
      <c r="HYW2" s="813"/>
      <c r="HYX2" s="813"/>
      <c r="HYY2" s="813"/>
      <c r="HYZ2" s="813"/>
      <c r="HZA2" s="813"/>
      <c r="HZB2" s="813"/>
      <c r="HZC2" s="813"/>
      <c r="HZD2" s="813"/>
      <c r="HZE2" s="813"/>
      <c r="HZF2" s="813"/>
      <c r="HZG2" s="813"/>
      <c r="HZH2" s="813"/>
      <c r="HZI2" s="813"/>
      <c r="HZJ2" s="813"/>
      <c r="HZK2" s="813"/>
      <c r="HZL2" s="813"/>
      <c r="HZM2" s="813"/>
      <c r="HZN2" s="813"/>
      <c r="HZO2" s="813"/>
      <c r="HZP2" s="813"/>
      <c r="HZQ2" s="813"/>
      <c r="HZR2" s="813"/>
      <c r="HZS2" s="813"/>
      <c r="HZT2" s="813"/>
      <c r="HZU2" s="813"/>
      <c r="HZV2" s="813"/>
      <c r="HZW2" s="813"/>
      <c r="HZX2" s="813"/>
      <c r="HZY2" s="813"/>
      <c r="HZZ2" s="813"/>
      <c r="IAA2" s="813"/>
      <c r="IAB2" s="813"/>
      <c r="IAC2" s="813"/>
      <c r="IAD2" s="813"/>
      <c r="IAE2" s="813"/>
      <c r="IAF2" s="813"/>
      <c r="IAG2" s="813"/>
      <c r="IAH2" s="813"/>
      <c r="IAI2" s="813"/>
      <c r="IAJ2" s="813"/>
      <c r="IAK2" s="813"/>
      <c r="IAL2" s="813"/>
      <c r="IAM2" s="813"/>
      <c r="IAN2" s="813"/>
      <c r="IAO2" s="813"/>
      <c r="IAP2" s="813"/>
      <c r="IAQ2" s="813"/>
      <c r="IAR2" s="813"/>
      <c r="IAS2" s="813"/>
      <c r="IAT2" s="813"/>
      <c r="IAU2" s="813"/>
      <c r="IAV2" s="813"/>
      <c r="IAW2" s="813"/>
      <c r="IAX2" s="813"/>
      <c r="IAY2" s="813"/>
      <c r="IAZ2" s="813"/>
      <c r="IBA2" s="813"/>
      <c r="IBB2" s="813"/>
      <c r="IBC2" s="813"/>
      <c r="IBD2" s="813"/>
      <c r="IBE2" s="813"/>
      <c r="IBF2" s="813"/>
      <c r="IBG2" s="813"/>
      <c r="IBH2" s="813"/>
      <c r="IBI2" s="813"/>
      <c r="IBJ2" s="813"/>
      <c r="IBK2" s="813"/>
      <c r="IBL2" s="813"/>
      <c r="IBM2" s="813"/>
      <c r="IBN2" s="813"/>
      <c r="IBO2" s="813"/>
      <c r="IBP2" s="813"/>
      <c r="IBQ2" s="813"/>
      <c r="IBR2" s="813"/>
      <c r="IBS2" s="813"/>
      <c r="IBT2" s="813"/>
      <c r="IBU2" s="813"/>
      <c r="IBV2" s="813"/>
      <c r="IBW2" s="813"/>
      <c r="IBX2" s="813"/>
      <c r="IBY2" s="813"/>
      <c r="IBZ2" s="813"/>
      <c r="ICA2" s="813"/>
      <c r="ICB2" s="813"/>
      <c r="ICC2" s="813"/>
      <c r="ICD2" s="813"/>
      <c r="ICE2" s="813"/>
      <c r="ICF2" s="813"/>
      <c r="ICG2" s="813"/>
      <c r="ICH2" s="813"/>
      <c r="ICI2" s="813"/>
      <c r="ICJ2" s="813"/>
      <c r="ICK2" s="813"/>
      <c r="ICL2" s="813"/>
      <c r="ICM2" s="813"/>
      <c r="ICN2" s="813"/>
      <c r="ICO2" s="813"/>
      <c r="ICP2" s="813"/>
      <c r="ICQ2" s="813"/>
      <c r="ICR2" s="813"/>
      <c r="ICS2" s="813"/>
      <c r="ICT2" s="813"/>
      <c r="ICU2" s="813"/>
      <c r="ICV2" s="813"/>
      <c r="ICW2" s="813"/>
      <c r="ICX2" s="813"/>
      <c r="ICY2" s="813"/>
      <c r="ICZ2" s="813"/>
      <c r="IDA2" s="813"/>
      <c r="IDB2" s="813"/>
      <c r="IDC2" s="813"/>
      <c r="IDD2" s="813"/>
      <c r="IDE2" s="813"/>
      <c r="IDF2" s="813"/>
      <c r="IDG2" s="813"/>
      <c r="IDH2" s="813"/>
      <c r="IDI2" s="813"/>
      <c r="IDJ2" s="813"/>
      <c r="IDK2" s="813"/>
      <c r="IDL2" s="813"/>
      <c r="IDM2" s="813"/>
      <c r="IDN2" s="813"/>
      <c r="IDO2" s="813"/>
      <c r="IDP2" s="813"/>
      <c r="IDQ2" s="813"/>
      <c r="IDR2" s="813"/>
      <c r="IDS2" s="813"/>
      <c r="IDT2" s="813"/>
      <c r="IDU2" s="813"/>
      <c r="IDV2" s="813"/>
      <c r="IDW2" s="813"/>
      <c r="IDX2" s="813"/>
      <c r="IDY2" s="813"/>
      <c r="IDZ2" s="813"/>
      <c r="IEA2" s="813"/>
      <c r="IEB2" s="813"/>
      <c r="IEC2" s="813"/>
      <c r="IED2" s="813"/>
      <c r="IEE2" s="813"/>
      <c r="IEF2" s="813"/>
      <c r="IEG2" s="813"/>
      <c r="IEH2" s="813"/>
      <c r="IEI2" s="813"/>
      <c r="IEJ2" s="813"/>
      <c r="IEK2" s="813"/>
      <c r="IEL2" s="813"/>
      <c r="IEM2" s="813"/>
      <c r="IEN2" s="813"/>
      <c r="IEO2" s="813"/>
      <c r="IEP2" s="813"/>
      <c r="IEQ2" s="813"/>
      <c r="IER2" s="813"/>
      <c r="IES2" s="813"/>
      <c r="IET2" s="813"/>
      <c r="IEU2" s="813"/>
      <c r="IEV2" s="813"/>
      <c r="IEW2" s="813"/>
      <c r="IEX2" s="813"/>
      <c r="IEY2" s="813"/>
      <c r="IEZ2" s="813"/>
      <c r="IFA2" s="813"/>
      <c r="IFB2" s="813"/>
      <c r="IFC2" s="813"/>
      <c r="IFD2" s="813"/>
      <c r="IFE2" s="813"/>
      <c r="IFF2" s="813"/>
      <c r="IFG2" s="813"/>
      <c r="IFH2" s="813"/>
      <c r="IFI2" s="813"/>
      <c r="IFJ2" s="813"/>
      <c r="IFK2" s="813"/>
      <c r="IFL2" s="813"/>
      <c r="IFM2" s="813"/>
      <c r="IFN2" s="813"/>
      <c r="IFO2" s="813"/>
      <c r="IFP2" s="813"/>
      <c r="IFQ2" s="813"/>
      <c r="IFR2" s="813"/>
      <c r="IFS2" s="813"/>
      <c r="IFT2" s="813"/>
      <c r="IFU2" s="813"/>
      <c r="IFV2" s="813"/>
      <c r="IFW2" s="813"/>
      <c r="IFX2" s="813"/>
      <c r="IFY2" s="813"/>
      <c r="IFZ2" s="813"/>
      <c r="IGA2" s="813"/>
      <c r="IGB2" s="813"/>
      <c r="IGC2" s="813"/>
      <c r="IGD2" s="813"/>
      <c r="IGE2" s="813"/>
      <c r="IGF2" s="813"/>
      <c r="IGG2" s="813"/>
      <c r="IGH2" s="813"/>
      <c r="IGI2" s="813"/>
      <c r="IGJ2" s="813"/>
      <c r="IGK2" s="813"/>
      <c r="IGL2" s="813"/>
      <c r="IGM2" s="813"/>
      <c r="IGN2" s="813"/>
      <c r="IGO2" s="813"/>
      <c r="IGP2" s="813"/>
      <c r="IGQ2" s="813"/>
      <c r="IGR2" s="813"/>
      <c r="IGS2" s="813"/>
      <c r="IGT2" s="813"/>
      <c r="IGU2" s="813"/>
      <c r="IGV2" s="813"/>
      <c r="IGW2" s="813"/>
      <c r="IGX2" s="813"/>
      <c r="IGY2" s="813"/>
      <c r="IGZ2" s="813"/>
      <c r="IHA2" s="813"/>
      <c r="IHB2" s="813"/>
      <c r="IHC2" s="813"/>
      <c r="IHD2" s="813"/>
      <c r="IHE2" s="813"/>
      <c r="IHF2" s="813"/>
      <c r="IHG2" s="813"/>
      <c r="IHH2" s="813"/>
      <c r="IHI2" s="813"/>
      <c r="IHJ2" s="813"/>
      <c r="IHK2" s="813"/>
      <c r="IHL2" s="813"/>
      <c r="IHM2" s="813"/>
      <c r="IHN2" s="813"/>
      <c r="IHO2" s="813"/>
      <c r="IHP2" s="813"/>
      <c r="IHQ2" s="813"/>
      <c r="IHR2" s="813"/>
      <c r="IHS2" s="813"/>
      <c r="IHT2" s="813"/>
      <c r="IHU2" s="813"/>
      <c r="IHV2" s="813"/>
      <c r="IHW2" s="813"/>
      <c r="IHX2" s="813"/>
      <c r="IHY2" s="813"/>
      <c r="IHZ2" s="813"/>
      <c r="IIA2" s="813"/>
      <c r="IIB2" s="813"/>
      <c r="IIC2" s="813"/>
      <c r="IID2" s="813"/>
      <c r="IIE2" s="813"/>
      <c r="IIF2" s="813"/>
      <c r="IIG2" s="813"/>
      <c r="IIH2" s="813"/>
      <c r="III2" s="813"/>
      <c r="IIJ2" s="813"/>
      <c r="IIK2" s="813"/>
      <c r="IIL2" s="813"/>
      <c r="IIM2" s="813"/>
      <c r="IIN2" s="813"/>
      <c r="IIO2" s="813"/>
      <c r="IIP2" s="813"/>
      <c r="IIQ2" s="813"/>
      <c r="IIR2" s="813"/>
      <c r="IIS2" s="813"/>
      <c r="IIT2" s="813"/>
      <c r="IIU2" s="813"/>
      <c r="IIV2" s="813"/>
      <c r="IIW2" s="813"/>
      <c r="IIX2" s="813"/>
      <c r="IIY2" s="813"/>
      <c r="IIZ2" s="813"/>
      <c r="IJA2" s="813"/>
      <c r="IJB2" s="813"/>
      <c r="IJC2" s="813"/>
      <c r="IJD2" s="813"/>
      <c r="IJE2" s="813"/>
      <c r="IJF2" s="813"/>
      <c r="IJG2" s="813"/>
      <c r="IJH2" s="813"/>
      <c r="IJI2" s="813"/>
      <c r="IJJ2" s="813"/>
      <c r="IJK2" s="813"/>
      <c r="IJL2" s="813"/>
      <c r="IJM2" s="813"/>
      <c r="IJN2" s="813"/>
      <c r="IJO2" s="813"/>
      <c r="IJP2" s="813"/>
      <c r="IJQ2" s="813"/>
      <c r="IJR2" s="813"/>
      <c r="IJS2" s="813"/>
      <c r="IJT2" s="813"/>
      <c r="IJU2" s="813"/>
      <c r="IJV2" s="813"/>
      <c r="IJW2" s="813"/>
      <c r="IJX2" s="813"/>
      <c r="IJY2" s="813"/>
      <c r="IJZ2" s="813"/>
      <c r="IKA2" s="813"/>
      <c r="IKB2" s="813"/>
      <c r="IKC2" s="813"/>
      <c r="IKD2" s="813"/>
      <c r="IKE2" s="813"/>
      <c r="IKF2" s="813"/>
      <c r="IKG2" s="813"/>
      <c r="IKH2" s="813"/>
      <c r="IKI2" s="813"/>
      <c r="IKJ2" s="813"/>
      <c r="IKK2" s="813"/>
      <c r="IKL2" s="813"/>
      <c r="IKM2" s="813"/>
      <c r="IKN2" s="813"/>
      <c r="IKO2" s="813"/>
      <c r="IKP2" s="813"/>
      <c r="IKQ2" s="813"/>
      <c r="IKR2" s="813"/>
      <c r="IKS2" s="813"/>
      <c r="IKT2" s="813"/>
      <c r="IKU2" s="813"/>
      <c r="IKV2" s="813"/>
      <c r="IKW2" s="813"/>
      <c r="IKX2" s="813"/>
      <c r="IKY2" s="813"/>
      <c r="IKZ2" s="813"/>
      <c r="ILA2" s="813"/>
      <c r="ILB2" s="813"/>
      <c r="ILC2" s="813"/>
      <c r="ILD2" s="813"/>
      <c r="ILE2" s="813"/>
      <c r="ILF2" s="813"/>
      <c r="ILG2" s="813"/>
      <c r="ILH2" s="813"/>
      <c r="ILI2" s="813"/>
      <c r="ILJ2" s="813"/>
      <c r="ILK2" s="813"/>
      <c r="ILL2" s="813"/>
      <c r="ILM2" s="813"/>
      <c r="ILN2" s="813"/>
      <c r="ILO2" s="813"/>
      <c r="ILP2" s="813"/>
      <c r="ILQ2" s="813"/>
      <c r="ILR2" s="813"/>
      <c r="ILS2" s="813"/>
      <c r="ILT2" s="813"/>
      <c r="ILU2" s="813"/>
      <c r="ILV2" s="813"/>
      <c r="ILW2" s="813"/>
      <c r="ILX2" s="813"/>
      <c r="ILY2" s="813"/>
      <c r="ILZ2" s="813"/>
      <c r="IMA2" s="813"/>
      <c r="IMB2" s="813"/>
      <c r="IMC2" s="813"/>
      <c r="IMD2" s="813"/>
      <c r="IME2" s="813"/>
      <c r="IMF2" s="813"/>
      <c r="IMG2" s="813"/>
      <c r="IMH2" s="813"/>
      <c r="IMI2" s="813"/>
      <c r="IMJ2" s="813"/>
      <c r="IMK2" s="813"/>
      <c r="IML2" s="813"/>
      <c r="IMM2" s="813"/>
      <c r="IMN2" s="813"/>
      <c r="IMO2" s="813"/>
      <c r="IMP2" s="813"/>
      <c r="IMQ2" s="813"/>
      <c r="IMR2" s="813"/>
      <c r="IMS2" s="813"/>
      <c r="IMT2" s="813"/>
      <c r="IMU2" s="813"/>
      <c r="IMV2" s="813"/>
      <c r="IMW2" s="813"/>
      <c r="IMX2" s="813"/>
      <c r="IMY2" s="813"/>
      <c r="IMZ2" s="813"/>
      <c r="INA2" s="813"/>
      <c r="INB2" s="813"/>
      <c r="INC2" s="813"/>
      <c r="IND2" s="813"/>
      <c r="INE2" s="813"/>
      <c r="INF2" s="813"/>
      <c r="ING2" s="813"/>
      <c r="INH2" s="813"/>
      <c r="INI2" s="813"/>
      <c r="INJ2" s="813"/>
      <c r="INK2" s="813"/>
      <c r="INL2" s="813"/>
      <c r="INM2" s="813"/>
      <c r="INN2" s="813"/>
      <c r="INO2" s="813"/>
      <c r="INP2" s="813"/>
      <c r="INQ2" s="813"/>
      <c r="INR2" s="813"/>
      <c r="INS2" s="813"/>
      <c r="INT2" s="813"/>
      <c r="INU2" s="813"/>
      <c r="INV2" s="813"/>
      <c r="INW2" s="813"/>
      <c r="INX2" s="813"/>
      <c r="INY2" s="813"/>
      <c r="INZ2" s="813"/>
      <c r="IOA2" s="813"/>
      <c r="IOB2" s="813"/>
      <c r="IOC2" s="813"/>
      <c r="IOD2" s="813"/>
      <c r="IOE2" s="813"/>
      <c r="IOF2" s="813"/>
      <c r="IOG2" s="813"/>
      <c r="IOH2" s="813"/>
      <c r="IOI2" s="813"/>
      <c r="IOJ2" s="813"/>
      <c r="IOK2" s="813"/>
      <c r="IOL2" s="813"/>
      <c r="IOM2" s="813"/>
      <c r="ION2" s="813"/>
      <c r="IOO2" s="813"/>
      <c r="IOP2" s="813"/>
      <c r="IOQ2" s="813"/>
      <c r="IOR2" s="813"/>
      <c r="IOS2" s="813"/>
      <c r="IOT2" s="813"/>
      <c r="IOU2" s="813"/>
      <c r="IOV2" s="813"/>
      <c r="IOW2" s="813"/>
      <c r="IOX2" s="813"/>
      <c r="IOY2" s="813"/>
      <c r="IOZ2" s="813"/>
      <c r="IPA2" s="813"/>
      <c r="IPB2" s="813"/>
      <c r="IPC2" s="813"/>
      <c r="IPD2" s="813"/>
      <c r="IPE2" s="813"/>
      <c r="IPF2" s="813"/>
      <c r="IPG2" s="813"/>
      <c r="IPH2" s="813"/>
      <c r="IPI2" s="813"/>
      <c r="IPJ2" s="813"/>
      <c r="IPK2" s="813"/>
      <c r="IPL2" s="813"/>
      <c r="IPM2" s="813"/>
      <c r="IPN2" s="813"/>
      <c r="IPO2" s="813"/>
      <c r="IPP2" s="813"/>
      <c r="IPQ2" s="813"/>
      <c r="IPR2" s="813"/>
      <c r="IPS2" s="813"/>
      <c r="IPT2" s="813"/>
      <c r="IPU2" s="813"/>
      <c r="IPV2" s="813"/>
      <c r="IPW2" s="813"/>
      <c r="IPX2" s="813"/>
      <c r="IPY2" s="813"/>
      <c r="IPZ2" s="813"/>
      <c r="IQA2" s="813"/>
      <c r="IQB2" s="813"/>
      <c r="IQC2" s="813"/>
      <c r="IQD2" s="813"/>
      <c r="IQE2" s="813"/>
      <c r="IQF2" s="813"/>
      <c r="IQG2" s="813"/>
      <c r="IQH2" s="813"/>
      <c r="IQI2" s="813"/>
      <c r="IQJ2" s="813"/>
      <c r="IQK2" s="813"/>
      <c r="IQL2" s="813"/>
      <c r="IQM2" s="813"/>
      <c r="IQN2" s="813"/>
      <c r="IQO2" s="813"/>
      <c r="IQP2" s="813"/>
      <c r="IQQ2" s="813"/>
      <c r="IQR2" s="813"/>
      <c r="IQS2" s="813"/>
      <c r="IQT2" s="813"/>
      <c r="IQU2" s="813"/>
      <c r="IQV2" s="813"/>
      <c r="IQW2" s="813"/>
      <c r="IQX2" s="813"/>
      <c r="IQY2" s="813"/>
      <c r="IQZ2" s="813"/>
      <c r="IRA2" s="813"/>
      <c r="IRB2" s="813"/>
      <c r="IRC2" s="813"/>
      <c r="IRD2" s="813"/>
      <c r="IRE2" s="813"/>
      <c r="IRF2" s="813"/>
      <c r="IRG2" s="813"/>
      <c r="IRH2" s="813"/>
      <c r="IRI2" s="813"/>
      <c r="IRJ2" s="813"/>
      <c r="IRK2" s="813"/>
      <c r="IRL2" s="813"/>
      <c r="IRM2" s="813"/>
      <c r="IRN2" s="813"/>
      <c r="IRO2" s="813"/>
      <c r="IRP2" s="813"/>
      <c r="IRQ2" s="813"/>
      <c r="IRR2" s="813"/>
      <c r="IRS2" s="813"/>
      <c r="IRT2" s="813"/>
      <c r="IRU2" s="813"/>
      <c r="IRV2" s="813"/>
      <c r="IRW2" s="813"/>
      <c r="IRX2" s="813"/>
      <c r="IRY2" s="813"/>
      <c r="IRZ2" s="813"/>
      <c r="ISA2" s="813"/>
      <c r="ISB2" s="813"/>
      <c r="ISC2" s="813"/>
      <c r="ISD2" s="813"/>
      <c r="ISE2" s="813"/>
      <c r="ISF2" s="813"/>
      <c r="ISG2" s="813"/>
      <c r="ISH2" s="813"/>
      <c r="ISI2" s="813"/>
      <c r="ISJ2" s="813"/>
      <c r="ISK2" s="813"/>
      <c r="ISL2" s="813"/>
      <c r="ISM2" s="813"/>
      <c r="ISN2" s="813"/>
      <c r="ISO2" s="813"/>
      <c r="ISP2" s="813"/>
      <c r="ISQ2" s="813"/>
      <c r="ISR2" s="813"/>
      <c r="ISS2" s="813"/>
      <c r="IST2" s="813"/>
      <c r="ISU2" s="813"/>
      <c r="ISV2" s="813"/>
      <c r="ISW2" s="813"/>
      <c r="ISX2" s="813"/>
      <c r="ISY2" s="813"/>
      <c r="ISZ2" s="813"/>
      <c r="ITA2" s="813"/>
      <c r="ITB2" s="813"/>
      <c r="ITC2" s="813"/>
      <c r="ITD2" s="813"/>
      <c r="ITE2" s="813"/>
      <c r="ITF2" s="813"/>
      <c r="ITG2" s="813"/>
      <c r="ITH2" s="813"/>
      <c r="ITI2" s="813"/>
      <c r="ITJ2" s="813"/>
      <c r="ITK2" s="813"/>
      <c r="ITL2" s="813"/>
      <c r="ITM2" s="813"/>
      <c r="ITN2" s="813"/>
      <c r="ITO2" s="813"/>
      <c r="ITP2" s="813"/>
      <c r="ITQ2" s="813"/>
      <c r="ITR2" s="813"/>
      <c r="ITS2" s="813"/>
      <c r="ITT2" s="813"/>
      <c r="ITU2" s="813"/>
      <c r="ITV2" s="813"/>
      <c r="ITW2" s="813"/>
      <c r="ITX2" s="813"/>
      <c r="ITY2" s="813"/>
      <c r="ITZ2" s="813"/>
      <c r="IUA2" s="813"/>
      <c r="IUB2" s="813"/>
      <c r="IUC2" s="813"/>
      <c r="IUD2" s="813"/>
      <c r="IUE2" s="813"/>
      <c r="IUF2" s="813"/>
      <c r="IUG2" s="813"/>
      <c r="IUH2" s="813"/>
      <c r="IUI2" s="813"/>
      <c r="IUJ2" s="813"/>
      <c r="IUK2" s="813"/>
      <c r="IUL2" s="813"/>
      <c r="IUM2" s="813"/>
      <c r="IUN2" s="813"/>
      <c r="IUO2" s="813"/>
      <c r="IUP2" s="813"/>
      <c r="IUQ2" s="813"/>
      <c r="IUR2" s="813"/>
      <c r="IUS2" s="813"/>
      <c r="IUT2" s="813"/>
      <c r="IUU2" s="813"/>
      <c r="IUV2" s="813"/>
      <c r="IUW2" s="813"/>
      <c r="IUX2" s="813"/>
      <c r="IUY2" s="813"/>
      <c r="IUZ2" s="813"/>
      <c r="IVA2" s="813"/>
      <c r="IVB2" s="813"/>
      <c r="IVC2" s="813"/>
      <c r="IVD2" s="813"/>
      <c r="IVE2" s="813"/>
      <c r="IVF2" s="813"/>
      <c r="IVG2" s="813"/>
      <c r="IVH2" s="813"/>
      <c r="IVI2" s="813"/>
      <c r="IVJ2" s="813"/>
      <c r="IVK2" s="813"/>
      <c r="IVL2" s="813"/>
      <c r="IVM2" s="813"/>
      <c r="IVN2" s="813"/>
      <c r="IVO2" s="813"/>
      <c r="IVP2" s="813"/>
      <c r="IVQ2" s="813"/>
      <c r="IVR2" s="813"/>
      <c r="IVS2" s="813"/>
      <c r="IVT2" s="813"/>
      <c r="IVU2" s="813"/>
      <c r="IVV2" s="813"/>
      <c r="IVW2" s="813"/>
      <c r="IVX2" s="813"/>
      <c r="IVY2" s="813"/>
      <c r="IVZ2" s="813"/>
      <c r="IWA2" s="813"/>
      <c r="IWB2" s="813"/>
      <c r="IWC2" s="813"/>
      <c r="IWD2" s="813"/>
      <c r="IWE2" s="813"/>
      <c r="IWF2" s="813"/>
      <c r="IWG2" s="813"/>
      <c r="IWH2" s="813"/>
      <c r="IWI2" s="813"/>
      <c r="IWJ2" s="813"/>
      <c r="IWK2" s="813"/>
      <c r="IWL2" s="813"/>
      <c r="IWM2" s="813"/>
      <c r="IWN2" s="813"/>
      <c r="IWO2" s="813"/>
      <c r="IWP2" s="813"/>
      <c r="IWQ2" s="813"/>
      <c r="IWR2" s="813"/>
      <c r="IWS2" s="813"/>
      <c r="IWT2" s="813"/>
      <c r="IWU2" s="813"/>
      <c r="IWV2" s="813"/>
      <c r="IWW2" s="813"/>
      <c r="IWX2" s="813"/>
      <c r="IWY2" s="813"/>
      <c r="IWZ2" s="813"/>
      <c r="IXA2" s="813"/>
      <c r="IXB2" s="813"/>
      <c r="IXC2" s="813"/>
      <c r="IXD2" s="813"/>
      <c r="IXE2" s="813"/>
      <c r="IXF2" s="813"/>
      <c r="IXG2" s="813"/>
      <c r="IXH2" s="813"/>
      <c r="IXI2" s="813"/>
      <c r="IXJ2" s="813"/>
      <c r="IXK2" s="813"/>
      <c r="IXL2" s="813"/>
      <c r="IXM2" s="813"/>
      <c r="IXN2" s="813"/>
      <c r="IXO2" s="813"/>
      <c r="IXP2" s="813"/>
      <c r="IXQ2" s="813"/>
      <c r="IXR2" s="813"/>
      <c r="IXS2" s="813"/>
      <c r="IXT2" s="813"/>
      <c r="IXU2" s="813"/>
      <c r="IXV2" s="813"/>
      <c r="IXW2" s="813"/>
      <c r="IXX2" s="813"/>
      <c r="IXY2" s="813"/>
      <c r="IXZ2" s="813"/>
      <c r="IYA2" s="813"/>
      <c r="IYB2" s="813"/>
      <c r="IYC2" s="813"/>
      <c r="IYD2" s="813"/>
      <c r="IYE2" s="813"/>
      <c r="IYF2" s="813"/>
      <c r="IYG2" s="813"/>
      <c r="IYH2" s="813"/>
      <c r="IYI2" s="813"/>
      <c r="IYJ2" s="813"/>
      <c r="IYK2" s="813"/>
      <c r="IYL2" s="813"/>
      <c r="IYM2" s="813"/>
      <c r="IYN2" s="813"/>
      <c r="IYO2" s="813"/>
      <c r="IYP2" s="813"/>
      <c r="IYQ2" s="813"/>
      <c r="IYR2" s="813"/>
      <c r="IYS2" s="813"/>
      <c r="IYT2" s="813"/>
      <c r="IYU2" s="813"/>
      <c r="IYV2" s="813"/>
      <c r="IYW2" s="813"/>
      <c r="IYX2" s="813"/>
      <c r="IYY2" s="813"/>
      <c r="IYZ2" s="813"/>
      <c r="IZA2" s="813"/>
      <c r="IZB2" s="813"/>
      <c r="IZC2" s="813"/>
      <c r="IZD2" s="813"/>
      <c r="IZE2" s="813"/>
      <c r="IZF2" s="813"/>
      <c r="IZG2" s="813"/>
      <c r="IZH2" s="813"/>
      <c r="IZI2" s="813"/>
      <c r="IZJ2" s="813"/>
      <c r="IZK2" s="813"/>
      <c r="IZL2" s="813"/>
      <c r="IZM2" s="813"/>
      <c r="IZN2" s="813"/>
      <c r="IZO2" s="813"/>
      <c r="IZP2" s="813"/>
      <c r="IZQ2" s="813"/>
      <c r="IZR2" s="813"/>
      <c r="IZS2" s="813"/>
      <c r="IZT2" s="813"/>
      <c r="IZU2" s="813"/>
      <c r="IZV2" s="813"/>
      <c r="IZW2" s="813"/>
      <c r="IZX2" s="813"/>
      <c r="IZY2" s="813"/>
      <c r="IZZ2" s="813"/>
      <c r="JAA2" s="813"/>
      <c r="JAB2" s="813"/>
      <c r="JAC2" s="813"/>
      <c r="JAD2" s="813"/>
      <c r="JAE2" s="813"/>
      <c r="JAF2" s="813"/>
      <c r="JAG2" s="813"/>
      <c r="JAH2" s="813"/>
      <c r="JAI2" s="813"/>
      <c r="JAJ2" s="813"/>
      <c r="JAK2" s="813"/>
      <c r="JAL2" s="813"/>
      <c r="JAM2" s="813"/>
      <c r="JAN2" s="813"/>
      <c r="JAO2" s="813"/>
      <c r="JAP2" s="813"/>
      <c r="JAQ2" s="813"/>
      <c r="JAR2" s="813"/>
      <c r="JAS2" s="813"/>
      <c r="JAT2" s="813"/>
      <c r="JAU2" s="813"/>
      <c r="JAV2" s="813"/>
      <c r="JAW2" s="813"/>
      <c r="JAX2" s="813"/>
      <c r="JAY2" s="813"/>
      <c r="JAZ2" s="813"/>
      <c r="JBA2" s="813"/>
      <c r="JBB2" s="813"/>
      <c r="JBC2" s="813"/>
      <c r="JBD2" s="813"/>
      <c r="JBE2" s="813"/>
      <c r="JBF2" s="813"/>
      <c r="JBG2" s="813"/>
      <c r="JBH2" s="813"/>
      <c r="JBI2" s="813"/>
      <c r="JBJ2" s="813"/>
      <c r="JBK2" s="813"/>
      <c r="JBL2" s="813"/>
      <c r="JBM2" s="813"/>
      <c r="JBN2" s="813"/>
      <c r="JBO2" s="813"/>
      <c r="JBP2" s="813"/>
      <c r="JBQ2" s="813"/>
      <c r="JBR2" s="813"/>
      <c r="JBS2" s="813"/>
      <c r="JBT2" s="813"/>
      <c r="JBU2" s="813"/>
      <c r="JBV2" s="813"/>
      <c r="JBW2" s="813"/>
      <c r="JBX2" s="813"/>
      <c r="JBY2" s="813"/>
      <c r="JBZ2" s="813"/>
      <c r="JCA2" s="813"/>
      <c r="JCB2" s="813"/>
      <c r="JCC2" s="813"/>
      <c r="JCD2" s="813"/>
      <c r="JCE2" s="813"/>
      <c r="JCF2" s="813"/>
      <c r="JCG2" s="813"/>
      <c r="JCH2" s="813"/>
      <c r="JCI2" s="813"/>
      <c r="JCJ2" s="813"/>
      <c r="JCK2" s="813"/>
      <c r="JCL2" s="813"/>
      <c r="JCM2" s="813"/>
      <c r="JCN2" s="813"/>
      <c r="JCO2" s="813"/>
      <c r="JCP2" s="813"/>
      <c r="JCQ2" s="813"/>
      <c r="JCR2" s="813"/>
      <c r="JCS2" s="813"/>
      <c r="JCT2" s="813"/>
      <c r="JCU2" s="813"/>
      <c r="JCV2" s="813"/>
      <c r="JCW2" s="813"/>
      <c r="JCX2" s="813"/>
      <c r="JCY2" s="813"/>
      <c r="JCZ2" s="813"/>
      <c r="JDA2" s="813"/>
      <c r="JDB2" s="813"/>
      <c r="JDC2" s="813"/>
      <c r="JDD2" s="813"/>
      <c r="JDE2" s="813"/>
      <c r="JDF2" s="813"/>
      <c r="JDG2" s="813"/>
      <c r="JDH2" s="813"/>
      <c r="JDI2" s="813"/>
      <c r="JDJ2" s="813"/>
      <c r="JDK2" s="813"/>
      <c r="JDL2" s="813"/>
      <c r="JDM2" s="813"/>
      <c r="JDN2" s="813"/>
      <c r="JDO2" s="813"/>
      <c r="JDP2" s="813"/>
      <c r="JDQ2" s="813"/>
      <c r="JDR2" s="813"/>
      <c r="JDS2" s="813"/>
      <c r="JDT2" s="813"/>
      <c r="JDU2" s="813"/>
      <c r="JDV2" s="813"/>
      <c r="JDW2" s="813"/>
      <c r="JDX2" s="813"/>
      <c r="JDY2" s="813"/>
      <c r="JDZ2" s="813"/>
      <c r="JEA2" s="813"/>
      <c r="JEB2" s="813"/>
      <c r="JEC2" s="813"/>
      <c r="JED2" s="813"/>
      <c r="JEE2" s="813"/>
      <c r="JEF2" s="813"/>
      <c r="JEG2" s="813"/>
      <c r="JEH2" s="813"/>
      <c r="JEI2" s="813"/>
      <c r="JEJ2" s="813"/>
      <c r="JEK2" s="813"/>
      <c r="JEL2" s="813"/>
      <c r="JEM2" s="813"/>
      <c r="JEN2" s="813"/>
      <c r="JEO2" s="813"/>
      <c r="JEP2" s="813"/>
      <c r="JEQ2" s="813"/>
      <c r="JER2" s="813"/>
      <c r="JES2" s="813"/>
      <c r="JET2" s="813"/>
      <c r="JEU2" s="813"/>
      <c r="JEV2" s="813"/>
      <c r="JEW2" s="813"/>
      <c r="JEX2" s="813"/>
      <c r="JEY2" s="813"/>
      <c r="JEZ2" s="813"/>
      <c r="JFA2" s="813"/>
      <c r="JFB2" s="813"/>
      <c r="JFC2" s="813"/>
      <c r="JFD2" s="813"/>
      <c r="JFE2" s="813"/>
      <c r="JFF2" s="813"/>
      <c r="JFG2" s="813"/>
      <c r="JFH2" s="813"/>
      <c r="JFI2" s="813"/>
      <c r="JFJ2" s="813"/>
      <c r="JFK2" s="813"/>
      <c r="JFL2" s="813"/>
      <c r="JFM2" s="813"/>
      <c r="JFN2" s="813"/>
      <c r="JFO2" s="813"/>
      <c r="JFP2" s="813"/>
      <c r="JFQ2" s="813"/>
      <c r="JFR2" s="813"/>
      <c r="JFS2" s="813"/>
      <c r="JFT2" s="813"/>
      <c r="JFU2" s="813"/>
      <c r="JFV2" s="813"/>
      <c r="JFW2" s="813"/>
      <c r="JFX2" s="813"/>
      <c r="JFY2" s="813"/>
      <c r="JFZ2" s="813"/>
      <c r="JGA2" s="813"/>
      <c r="JGB2" s="813"/>
      <c r="JGC2" s="813"/>
      <c r="JGD2" s="813"/>
      <c r="JGE2" s="813"/>
      <c r="JGF2" s="813"/>
      <c r="JGG2" s="813"/>
      <c r="JGH2" s="813"/>
      <c r="JGI2" s="813"/>
      <c r="JGJ2" s="813"/>
      <c r="JGK2" s="813"/>
      <c r="JGL2" s="813"/>
      <c r="JGM2" s="813"/>
      <c r="JGN2" s="813"/>
      <c r="JGO2" s="813"/>
      <c r="JGP2" s="813"/>
      <c r="JGQ2" s="813"/>
      <c r="JGR2" s="813"/>
      <c r="JGS2" s="813"/>
      <c r="JGT2" s="813"/>
      <c r="JGU2" s="813"/>
      <c r="JGV2" s="813"/>
      <c r="JGW2" s="813"/>
      <c r="JGX2" s="813"/>
      <c r="JGY2" s="813"/>
      <c r="JGZ2" s="813"/>
      <c r="JHA2" s="813"/>
      <c r="JHB2" s="813"/>
      <c r="JHC2" s="813"/>
      <c r="JHD2" s="813"/>
      <c r="JHE2" s="813"/>
      <c r="JHF2" s="813"/>
      <c r="JHG2" s="813"/>
      <c r="JHH2" s="813"/>
      <c r="JHI2" s="813"/>
      <c r="JHJ2" s="813"/>
      <c r="JHK2" s="813"/>
      <c r="JHL2" s="813"/>
      <c r="JHM2" s="813"/>
      <c r="JHN2" s="813"/>
      <c r="JHO2" s="813"/>
      <c r="JHP2" s="813"/>
      <c r="JHQ2" s="813"/>
      <c r="JHR2" s="813"/>
      <c r="JHS2" s="813"/>
      <c r="JHT2" s="813"/>
      <c r="JHU2" s="813"/>
      <c r="JHV2" s="813"/>
      <c r="JHW2" s="813"/>
      <c r="JHX2" s="813"/>
      <c r="JHY2" s="813"/>
      <c r="JHZ2" s="813"/>
      <c r="JIA2" s="813"/>
      <c r="JIB2" s="813"/>
      <c r="JIC2" s="813"/>
      <c r="JID2" s="813"/>
      <c r="JIE2" s="813"/>
      <c r="JIF2" s="813"/>
      <c r="JIG2" s="813"/>
      <c r="JIH2" s="813"/>
      <c r="JII2" s="813"/>
      <c r="JIJ2" s="813"/>
      <c r="JIK2" s="813"/>
      <c r="JIL2" s="813"/>
      <c r="JIM2" s="813"/>
      <c r="JIN2" s="813"/>
      <c r="JIO2" s="813"/>
      <c r="JIP2" s="813"/>
      <c r="JIQ2" s="813"/>
      <c r="JIR2" s="813"/>
      <c r="JIS2" s="813"/>
      <c r="JIT2" s="813"/>
      <c r="JIU2" s="813"/>
      <c r="JIV2" s="813"/>
      <c r="JIW2" s="813"/>
      <c r="JIX2" s="813"/>
      <c r="JIY2" s="813"/>
      <c r="JIZ2" s="813"/>
      <c r="JJA2" s="813"/>
      <c r="JJB2" s="813"/>
      <c r="JJC2" s="813"/>
      <c r="JJD2" s="813"/>
      <c r="JJE2" s="813"/>
      <c r="JJF2" s="813"/>
      <c r="JJG2" s="813"/>
      <c r="JJH2" s="813"/>
      <c r="JJI2" s="813"/>
      <c r="JJJ2" s="813"/>
      <c r="JJK2" s="813"/>
      <c r="JJL2" s="813"/>
      <c r="JJM2" s="813"/>
      <c r="JJN2" s="813"/>
      <c r="JJO2" s="813"/>
      <c r="JJP2" s="813"/>
      <c r="JJQ2" s="813"/>
      <c r="JJR2" s="813"/>
      <c r="JJS2" s="813"/>
      <c r="JJT2" s="813"/>
      <c r="JJU2" s="813"/>
      <c r="JJV2" s="813"/>
      <c r="JJW2" s="813"/>
      <c r="JJX2" s="813"/>
      <c r="JJY2" s="813"/>
      <c r="JJZ2" s="813"/>
      <c r="JKA2" s="813"/>
      <c r="JKB2" s="813"/>
      <c r="JKC2" s="813"/>
      <c r="JKD2" s="813"/>
      <c r="JKE2" s="813"/>
      <c r="JKF2" s="813"/>
      <c r="JKG2" s="813"/>
      <c r="JKH2" s="813"/>
      <c r="JKI2" s="813"/>
      <c r="JKJ2" s="813"/>
      <c r="JKK2" s="813"/>
      <c r="JKL2" s="813"/>
      <c r="JKM2" s="813"/>
      <c r="JKN2" s="813"/>
      <c r="JKO2" s="813"/>
      <c r="JKP2" s="813"/>
      <c r="JKQ2" s="813"/>
      <c r="JKR2" s="813"/>
      <c r="JKS2" s="813"/>
      <c r="JKT2" s="813"/>
      <c r="JKU2" s="813"/>
      <c r="JKV2" s="813"/>
      <c r="JKW2" s="813"/>
      <c r="JKX2" s="813"/>
      <c r="JKY2" s="813"/>
      <c r="JKZ2" s="813"/>
      <c r="JLA2" s="813"/>
      <c r="JLB2" s="813"/>
      <c r="JLC2" s="813"/>
      <c r="JLD2" s="813"/>
      <c r="JLE2" s="813"/>
      <c r="JLF2" s="813"/>
      <c r="JLG2" s="813"/>
      <c r="JLH2" s="813"/>
      <c r="JLI2" s="813"/>
      <c r="JLJ2" s="813"/>
      <c r="JLK2" s="813"/>
      <c r="JLL2" s="813"/>
      <c r="JLM2" s="813"/>
      <c r="JLN2" s="813"/>
      <c r="JLO2" s="813"/>
      <c r="JLP2" s="813"/>
      <c r="JLQ2" s="813"/>
      <c r="JLR2" s="813"/>
      <c r="JLS2" s="813"/>
      <c r="JLT2" s="813"/>
      <c r="JLU2" s="813"/>
      <c r="JLV2" s="813"/>
      <c r="JLW2" s="813"/>
      <c r="JLX2" s="813"/>
      <c r="JLY2" s="813"/>
      <c r="JLZ2" s="813"/>
      <c r="JMA2" s="813"/>
      <c r="JMB2" s="813"/>
      <c r="JMC2" s="813"/>
      <c r="JMD2" s="813"/>
      <c r="JME2" s="813"/>
      <c r="JMF2" s="813"/>
      <c r="JMG2" s="813"/>
      <c r="JMH2" s="813"/>
      <c r="JMI2" s="813"/>
      <c r="JMJ2" s="813"/>
      <c r="JMK2" s="813"/>
      <c r="JML2" s="813"/>
      <c r="JMM2" s="813"/>
      <c r="JMN2" s="813"/>
      <c r="JMO2" s="813"/>
      <c r="JMP2" s="813"/>
      <c r="JMQ2" s="813"/>
      <c r="JMR2" s="813"/>
      <c r="JMS2" s="813"/>
      <c r="JMT2" s="813"/>
      <c r="JMU2" s="813"/>
      <c r="JMV2" s="813"/>
      <c r="JMW2" s="813"/>
      <c r="JMX2" s="813"/>
      <c r="JMY2" s="813"/>
      <c r="JMZ2" s="813"/>
      <c r="JNA2" s="813"/>
      <c r="JNB2" s="813"/>
      <c r="JNC2" s="813"/>
      <c r="JND2" s="813"/>
      <c r="JNE2" s="813"/>
      <c r="JNF2" s="813"/>
      <c r="JNG2" s="813"/>
      <c r="JNH2" s="813"/>
      <c r="JNI2" s="813"/>
      <c r="JNJ2" s="813"/>
      <c r="JNK2" s="813"/>
      <c r="JNL2" s="813"/>
      <c r="JNM2" s="813"/>
      <c r="JNN2" s="813"/>
      <c r="JNO2" s="813"/>
      <c r="JNP2" s="813"/>
      <c r="JNQ2" s="813"/>
      <c r="JNR2" s="813"/>
      <c r="JNS2" s="813"/>
      <c r="JNT2" s="813"/>
      <c r="JNU2" s="813"/>
      <c r="JNV2" s="813"/>
      <c r="JNW2" s="813"/>
      <c r="JNX2" s="813"/>
      <c r="JNY2" s="813"/>
      <c r="JNZ2" s="813"/>
      <c r="JOA2" s="813"/>
      <c r="JOB2" s="813"/>
      <c r="JOC2" s="813"/>
      <c r="JOD2" s="813"/>
      <c r="JOE2" s="813"/>
      <c r="JOF2" s="813"/>
      <c r="JOG2" s="813"/>
      <c r="JOH2" s="813"/>
      <c r="JOI2" s="813"/>
      <c r="JOJ2" s="813"/>
      <c r="JOK2" s="813"/>
      <c r="JOL2" s="813"/>
      <c r="JOM2" s="813"/>
      <c r="JON2" s="813"/>
      <c r="JOO2" s="813"/>
      <c r="JOP2" s="813"/>
      <c r="JOQ2" s="813"/>
      <c r="JOR2" s="813"/>
      <c r="JOS2" s="813"/>
      <c r="JOT2" s="813"/>
      <c r="JOU2" s="813"/>
      <c r="JOV2" s="813"/>
      <c r="JOW2" s="813"/>
      <c r="JOX2" s="813"/>
      <c r="JOY2" s="813"/>
      <c r="JOZ2" s="813"/>
      <c r="JPA2" s="813"/>
      <c r="JPB2" s="813"/>
      <c r="JPC2" s="813"/>
      <c r="JPD2" s="813"/>
      <c r="JPE2" s="813"/>
      <c r="JPF2" s="813"/>
      <c r="JPG2" s="813"/>
      <c r="JPH2" s="813"/>
      <c r="JPI2" s="813"/>
      <c r="JPJ2" s="813"/>
      <c r="JPK2" s="813"/>
      <c r="JPL2" s="813"/>
      <c r="JPM2" s="813"/>
      <c r="JPN2" s="813"/>
      <c r="JPO2" s="813"/>
      <c r="JPP2" s="813"/>
      <c r="JPQ2" s="813"/>
      <c r="JPR2" s="813"/>
      <c r="JPS2" s="813"/>
      <c r="JPT2" s="813"/>
      <c r="JPU2" s="813"/>
      <c r="JPV2" s="813"/>
      <c r="JPW2" s="813"/>
      <c r="JPX2" s="813"/>
      <c r="JPY2" s="813"/>
      <c r="JPZ2" s="813"/>
      <c r="JQA2" s="813"/>
      <c r="JQB2" s="813"/>
      <c r="JQC2" s="813"/>
      <c r="JQD2" s="813"/>
      <c r="JQE2" s="813"/>
      <c r="JQF2" s="813"/>
      <c r="JQG2" s="813"/>
      <c r="JQH2" s="813"/>
      <c r="JQI2" s="813"/>
      <c r="JQJ2" s="813"/>
      <c r="JQK2" s="813"/>
      <c r="JQL2" s="813"/>
      <c r="JQM2" s="813"/>
      <c r="JQN2" s="813"/>
      <c r="JQO2" s="813"/>
      <c r="JQP2" s="813"/>
      <c r="JQQ2" s="813"/>
      <c r="JQR2" s="813"/>
      <c r="JQS2" s="813"/>
      <c r="JQT2" s="813"/>
      <c r="JQU2" s="813"/>
      <c r="JQV2" s="813"/>
      <c r="JQW2" s="813"/>
      <c r="JQX2" s="813"/>
      <c r="JQY2" s="813"/>
      <c r="JQZ2" s="813"/>
      <c r="JRA2" s="813"/>
      <c r="JRB2" s="813"/>
      <c r="JRC2" s="813"/>
      <c r="JRD2" s="813"/>
      <c r="JRE2" s="813"/>
      <c r="JRF2" s="813"/>
      <c r="JRG2" s="813"/>
      <c r="JRH2" s="813"/>
      <c r="JRI2" s="813"/>
      <c r="JRJ2" s="813"/>
      <c r="JRK2" s="813"/>
      <c r="JRL2" s="813"/>
      <c r="JRM2" s="813"/>
      <c r="JRN2" s="813"/>
      <c r="JRO2" s="813"/>
      <c r="JRP2" s="813"/>
      <c r="JRQ2" s="813"/>
      <c r="JRR2" s="813"/>
      <c r="JRS2" s="813"/>
      <c r="JRT2" s="813"/>
      <c r="JRU2" s="813"/>
      <c r="JRV2" s="813"/>
      <c r="JRW2" s="813"/>
      <c r="JRX2" s="813"/>
      <c r="JRY2" s="813"/>
      <c r="JRZ2" s="813"/>
      <c r="JSA2" s="813"/>
      <c r="JSB2" s="813"/>
      <c r="JSC2" s="813"/>
      <c r="JSD2" s="813"/>
      <c r="JSE2" s="813"/>
      <c r="JSF2" s="813"/>
      <c r="JSG2" s="813"/>
      <c r="JSH2" s="813"/>
      <c r="JSI2" s="813"/>
      <c r="JSJ2" s="813"/>
      <c r="JSK2" s="813"/>
      <c r="JSL2" s="813"/>
      <c r="JSM2" s="813"/>
      <c r="JSN2" s="813"/>
      <c r="JSO2" s="813"/>
      <c r="JSP2" s="813"/>
      <c r="JSQ2" s="813"/>
      <c r="JSR2" s="813"/>
      <c r="JSS2" s="813"/>
      <c r="JST2" s="813"/>
      <c r="JSU2" s="813"/>
      <c r="JSV2" s="813"/>
      <c r="JSW2" s="813"/>
      <c r="JSX2" s="813"/>
      <c r="JSY2" s="813"/>
      <c r="JSZ2" s="813"/>
      <c r="JTA2" s="813"/>
      <c r="JTB2" s="813"/>
      <c r="JTC2" s="813"/>
      <c r="JTD2" s="813"/>
      <c r="JTE2" s="813"/>
      <c r="JTF2" s="813"/>
      <c r="JTG2" s="813"/>
      <c r="JTH2" s="813"/>
      <c r="JTI2" s="813"/>
      <c r="JTJ2" s="813"/>
      <c r="JTK2" s="813"/>
      <c r="JTL2" s="813"/>
      <c r="JTM2" s="813"/>
      <c r="JTN2" s="813"/>
      <c r="JTO2" s="813"/>
      <c r="JTP2" s="813"/>
      <c r="JTQ2" s="813"/>
      <c r="JTR2" s="813"/>
      <c r="JTS2" s="813"/>
      <c r="JTT2" s="813"/>
      <c r="JTU2" s="813"/>
      <c r="JTV2" s="813"/>
      <c r="JTW2" s="813"/>
      <c r="JTX2" s="813"/>
      <c r="JTY2" s="813"/>
      <c r="JTZ2" s="813"/>
      <c r="JUA2" s="813"/>
      <c r="JUB2" s="813"/>
      <c r="JUC2" s="813"/>
      <c r="JUD2" s="813"/>
      <c r="JUE2" s="813"/>
      <c r="JUF2" s="813"/>
      <c r="JUG2" s="813"/>
      <c r="JUH2" s="813"/>
      <c r="JUI2" s="813"/>
      <c r="JUJ2" s="813"/>
      <c r="JUK2" s="813"/>
      <c r="JUL2" s="813"/>
      <c r="JUM2" s="813"/>
      <c r="JUN2" s="813"/>
      <c r="JUO2" s="813"/>
      <c r="JUP2" s="813"/>
      <c r="JUQ2" s="813"/>
      <c r="JUR2" s="813"/>
      <c r="JUS2" s="813"/>
      <c r="JUT2" s="813"/>
      <c r="JUU2" s="813"/>
      <c r="JUV2" s="813"/>
      <c r="JUW2" s="813"/>
      <c r="JUX2" s="813"/>
      <c r="JUY2" s="813"/>
      <c r="JUZ2" s="813"/>
      <c r="JVA2" s="813"/>
      <c r="JVB2" s="813"/>
      <c r="JVC2" s="813"/>
      <c r="JVD2" s="813"/>
      <c r="JVE2" s="813"/>
      <c r="JVF2" s="813"/>
      <c r="JVG2" s="813"/>
      <c r="JVH2" s="813"/>
      <c r="JVI2" s="813"/>
      <c r="JVJ2" s="813"/>
      <c r="JVK2" s="813"/>
      <c r="JVL2" s="813"/>
      <c r="JVM2" s="813"/>
      <c r="JVN2" s="813"/>
      <c r="JVO2" s="813"/>
      <c r="JVP2" s="813"/>
      <c r="JVQ2" s="813"/>
      <c r="JVR2" s="813"/>
      <c r="JVS2" s="813"/>
      <c r="JVT2" s="813"/>
      <c r="JVU2" s="813"/>
      <c r="JVV2" s="813"/>
      <c r="JVW2" s="813"/>
      <c r="JVX2" s="813"/>
      <c r="JVY2" s="813"/>
      <c r="JVZ2" s="813"/>
      <c r="JWA2" s="813"/>
      <c r="JWB2" s="813"/>
      <c r="JWC2" s="813"/>
      <c r="JWD2" s="813"/>
      <c r="JWE2" s="813"/>
      <c r="JWF2" s="813"/>
      <c r="JWG2" s="813"/>
      <c r="JWH2" s="813"/>
      <c r="JWI2" s="813"/>
      <c r="JWJ2" s="813"/>
      <c r="JWK2" s="813"/>
      <c r="JWL2" s="813"/>
      <c r="JWM2" s="813"/>
      <c r="JWN2" s="813"/>
      <c r="JWO2" s="813"/>
      <c r="JWP2" s="813"/>
      <c r="JWQ2" s="813"/>
      <c r="JWR2" s="813"/>
      <c r="JWS2" s="813"/>
      <c r="JWT2" s="813"/>
      <c r="JWU2" s="813"/>
      <c r="JWV2" s="813"/>
      <c r="JWW2" s="813"/>
      <c r="JWX2" s="813"/>
      <c r="JWY2" s="813"/>
      <c r="JWZ2" s="813"/>
      <c r="JXA2" s="813"/>
      <c r="JXB2" s="813"/>
      <c r="JXC2" s="813"/>
      <c r="JXD2" s="813"/>
      <c r="JXE2" s="813"/>
      <c r="JXF2" s="813"/>
      <c r="JXG2" s="813"/>
      <c r="JXH2" s="813"/>
      <c r="JXI2" s="813"/>
      <c r="JXJ2" s="813"/>
      <c r="JXK2" s="813"/>
      <c r="JXL2" s="813"/>
      <c r="JXM2" s="813"/>
      <c r="JXN2" s="813"/>
      <c r="JXO2" s="813"/>
      <c r="JXP2" s="813"/>
      <c r="JXQ2" s="813"/>
      <c r="JXR2" s="813"/>
      <c r="JXS2" s="813"/>
      <c r="JXT2" s="813"/>
      <c r="JXU2" s="813"/>
      <c r="JXV2" s="813"/>
      <c r="JXW2" s="813"/>
      <c r="JXX2" s="813"/>
      <c r="JXY2" s="813"/>
      <c r="JXZ2" s="813"/>
      <c r="JYA2" s="813"/>
      <c r="JYB2" s="813"/>
      <c r="JYC2" s="813"/>
      <c r="JYD2" s="813"/>
      <c r="JYE2" s="813"/>
      <c r="JYF2" s="813"/>
      <c r="JYG2" s="813"/>
      <c r="JYH2" s="813"/>
      <c r="JYI2" s="813"/>
      <c r="JYJ2" s="813"/>
      <c r="JYK2" s="813"/>
      <c r="JYL2" s="813"/>
      <c r="JYM2" s="813"/>
      <c r="JYN2" s="813"/>
      <c r="JYO2" s="813"/>
      <c r="JYP2" s="813"/>
      <c r="JYQ2" s="813"/>
      <c r="JYR2" s="813"/>
      <c r="JYS2" s="813"/>
      <c r="JYT2" s="813"/>
      <c r="JYU2" s="813"/>
      <c r="JYV2" s="813"/>
      <c r="JYW2" s="813"/>
      <c r="JYX2" s="813"/>
      <c r="JYY2" s="813"/>
      <c r="JYZ2" s="813"/>
      <c r="JZA2" s="813"/>
      <c r="JZB2" s="813"/>
      <c r="JZC2" s="813"/>
      <c r="JZD2" s="813"/>
      <c r="JZE2" s="813"/>
      <c r="JZF2" s="813"/>
      <c r="JZG2" s="813"/>
      <c r="JZH2" s="813"/>
      <c r="JZI2" s="813"/>
      <c r="JZJ2" s="813"/>
      <c r="JZK2" s="813"/>
      <c r="JZL2" s="813"/>
      <c r="JZM2" s="813"/>
      <c r="JZN2" s="813"/>
      <c r="JZO2" s="813"/>
      <c r="JZP2" s="813"/>
      <c r="JZQ2" s="813"/>
      <c r="JZR2" s="813"/>
      <c r="JZS2" s="813"/>
      <c r="JZT2" s="813"/>
      <c r="JZU2" s="813"/>
      <c r="JZV2" s="813"/>
      <c r="JZW2" s="813"/>
      <c r="JZX2" s="813"/>
      <c r="JZY2" s="813"/>
      <c r="JZZ2" s="813"/>
      <c r="KAA2" s="813"/>
      <c r="KAB2" s="813"/>
      <c r="KAC2" s="813"/>
      <c r="KAD2" s="813"/>
      <c r="KAE2" s="813"/>
      <c r="KAF2" s="813"/>
      <c r="KAG2" s="813"/>
      <c r="KAH2" s="813"/>
      <c r="KAI2" s="813"/>
      <c r="KAJ2" s="813"/>
      <c r="KAK2" s="813"/>
      <c r="KAL2" s="813"/>
      <c r="KAM2" s="813"/>
      <c r="KAN2" s="813"/>
      <c r="KAO2" s="813"/>
      <c r="KAP2" s="813"/>
      <c r="KAQ2" s="813"/>
      <c r="KAR2" s="813"/>
      <c r="KAS2" s="813"/>
      <c r="KAT2" s="813"/>
      <c r="KAU2" s="813"/>
      <c r="KAV2" s="813"/>
      <c r="KAW2" s="813"/>
      <c r="KAX2" s="813"/>
      <c r="KAY2" s="813"/>
      <c r="KAZ2" s="813"/>
      <c r="KBA2" s="813"/>
      <c r="KBB2" s="813"/>
      <c r="KBC2" s="813"/>
      <c r="KBD2" s="813"/>
      <c r="KBE2" s="813"/>
      <c r="KBF2" s="813"/>
      <c r="KBG2" s="813"/>
      <c r="KBH2" s="813"/>
      <c r="KBI2" s="813"/>
      <c r="KBJ2" s="813"/>
      <c r="KBK2" s="813"/>
      <c r="KBL2" s="813"/>
      <c r="KBM2" s="813"/>
      <c r="KBN2" s="813"/>
      <c r="KBO2" s="813"/>
      <c r="KBP2" s="813"/>
      <c r="KBQ2" s="813"/>
      <c r="KBR2" s="813"/>
      <c r="KBS2" s="813"/>
      <c r="KBT2" s="813"/>
      <c r="KBU2" s="813"/>
      <c r="KBV2" s="813"/>
      <c r="KBW2" s="813"/>
      <c r="KBX2" s="813"/>
      <c r="KBY2" s="813"/>
      <c r="KBZ2" s="813"/>
      <c r="KCA2" s="813"/>
      <c r="KCB2" s="813"/>
      <c r="KCC2" s="813"/>
      <c r="KCD2" s="813"/>
      <c r="KCE2" s="813"/>
      <c r="KCF2" s="813"/>
      <c r="KCG2" s="813"/>
      <c r="KCH2" s="813"/>
      <c r="KCI2" s="813"/>
      <c r="KCJ2" s="813"/>
      <c r="KCK2" s="813"/>
      <c r="KCL2" s="813"/>
      <c r="KCM2" s="813"/>
      <c r="KCN2" s="813"/>
      <c r="KCO2" s="813"/>
      <c r="KCP2" s="813"/>
      <c r="KCQ2" s="813"/>
      <c r="KCR2" s="813"/>
      <c r="KCS2" s="813"/>
      <c r="KCT2" s="813"/>
      <c r="KCU2" s="813"/>
      <c r="KCV2" s="813"/>
      <c r="KCW2" s="813"/>
      <c r="KCX2" s="813"/>
      <c r="KCY2" s="813"/>
      <c r="KCZ2" s="813"/>
      <c r="KDA2" s="813"/>
      <c r="KDB2" s="813"/>
      <c r="KDC2" s="813"/>
      <c r="KDD2" s="813"/>
      <c r="KDE2" s="813"/>
      <c r="KDF2" s="813"/>
      <c r="KDG2" s="813"/>
      <c r="KDH2" s="813"/>
      <c r="KDI2" s="813"/>
      <c r="KDJ2" s="813"/>
      <c r="KDK2" s="813"/>
      <c r="KDL2" s="813"/>
      <c r="KDM2" s="813"/>
      <c r="KDN2" s="813"/>
      <c r="KDO2" s="813"/>
      <c r="KDP2" s="813"/>
      <c r="KDQ2" s="813"/>
      <c r="KDR2" s="813"/>
      <c r="KDS2" s="813"/>
      <c r="KDT2" s="813"/>
      <c r="KDU2" s="813"/>
      <c r="KDV2" s="813"/>
      <c r="KDW2" s="813"/>
      <c r="KDX2" s="813"/>
      <c r="KDY2" s="813"/>
      <c r="KDZ2" s="813"/>
      <c r="KEA2" s="813"/>
      <c r="KEB2" s="813"/>
      <c r="KEC2" s="813"/>
      <c r="KED2" s="813"/>
      <c r="KEE2" s="813"/>
      <c r="KEF2" s="813"/>
      <c r="KEG2" s="813"/>
      <c r="KEH2" s="813"/>
      <c r="KEI2" s="813"/>
      <c r="KEJ2" s="813"/>
      <c r="KEK2" s="813"/>
      <c r="KEL2" s="813"/>
      <c r="KEM2" s="813"/>
      <c r="KEN2" s="813"/>
      <c r="KEO2" s="813"/>
      <c r="KEP2" s="813"/>
      <c r="KEQ2" s="813"/>
      <c r="KER2" s="813"/>
      <c r="KES2" s="813"/>
      <c r="KET2" s="813"/>
      <c r="KEU2" s="813"/>
      <c r="KEV2" s="813"/>
      <c r="KEW2" s="813"/>
      <c r="KEX2" s="813"/>
      <c r="KEY2" s="813"/>
      <c r="KEZ2" s="813"/>
      <c r="KFA2" s="813"/>
      <c r="KFB2" s="813"/>
      <c r="KFC2" s="813"/>
      <c r="KFD2" s="813"/>
      <c r="KFE2" s="813"/>
      <c r="KFF2" s="813"/>
      <c r="KFG2" s="813"/>
      <c r="KFH2" s="813"/>
      <c r="KFI2" s="813"/>
      <c r="KFJ2" s="813"/>
      <c r="KFK2" s="813"/>
      <c r="KFL2" s="813"/>
      <c r="KFM2" s="813"/>
      <c r="KFN2" s="813"/>
      <c r="KFO2" s="813"/>
      <c r="KFP2" s="813"/>
      <c r="KFQ2" s="813"/>
      <c r="KFR2" s="813"/>
      <c r="KFS2" s="813"/>
      <c r="KFT2" s="813"/>
      <c r="KFU2" s="813"/>
      <c r="KFV2" s="813"/>
      <c r="KFW2" s="813"/>
      <c r="KFX2" s="813"/>
      <c r="KFY2" s="813"/>
      <c r="KFZ2" s="813"/>
      <c r="KGA2" s="813"/>
      <c r="KGB2" s="813"/>
      <c r="KGC2" s="813"/>
      <c r="KGD2" s="813"/>
      <c r="KGE2" s="813"/>
      <c r="KGF2" s="813"/>
      <c r="KGG2" s="813"/>
      <c r="KGH2" s="813"/>
      <c r="KGI2" s="813"/>
      <c r="KGJ2" s="813"/>
      <c r="KGK2" s="813"/>
      <c r="KGL2" s="813"/>
      <c r="KGM2" s="813"/>
      <c r="KGN2" s="813"/>
      <c r="KGO2" s="813"/>
      <c r="KGP2" s="813"/>
      <c r="KGQ2" s="813"/>
      <c r="KGR2" s="813"/>
      <c r="KGS2" s="813"/>
      <c r="KGT2" s="813"/>
      <c r="KGU2" s="813"/>
      <c r="KGV2" s="813"/>
      <c r="KGW2" s="813"/>
      <c r="KGX2" s="813"/>
      <c r="KGY2" s="813"/>
      <c r="KGZ2" s="813"/>
      <c r="KHA2" s="813"/>
      <c r="KHB2" s="813"/>
      <c r="KHC2" s="813"/>
      <c r="KHD2" s="813"/>
      <c r="KHE2" s="813"/>
      <c r="KHF2" s="813"/>
      <c r="KHG2" s="813"/>
      <c r="KHH2" s="813"/>
      <c r="KHI2" s="813"/>
      <c r="KHJ2" s="813"/>
      <c r="KHK2" s="813"/>
      <c r="KHL2" s="813"/>
      <c r="KHM2" s="813"/>
      <c r="KHN2" s="813"/>
      <c r="KHO2" s="813"/>
      <c r="KHP2" s="813"/>
      <c r="KHQ2" s="813"/>
      <c r="KHR2" s="813"/>
      <c r="KHS2" s="813"/>
      <c r="KHT2" s="813"/>
      <c r="KHU2" s="813"/>
      <c r="KHV2" s="813"/>
      <c r="KHW2" s="813"/>
      <c r="KHX2" s="813"/>
      <c r="KHY2" s="813"/>
      <c r="KHZ2" s="813"/>
      <c r="KIA2" s="813"/>
      <c r="KIB2" s="813"/>
      <c r="KIC2" s="813"/>
      <c r="KID2" s="813"/>
      <c r="KIE2" s="813"/>
      <c r="KIF2" s="813"/>
      <c r="KIG2" s="813"/>
      <c r="KIH2" s="813"/>
      <c r="KII2" s="813"/>
      <c r="KIJ2" s="813"/>
      <c r="KIK2" s="813"/>
      <c r="KIL2" s="813"/>
      <c r="KIM2" s="813"/>
      <c r="KIN2" s="813"/>
      <c r="KIO2" s="813"/>
      <c r="KIP2" s="813"/>
      <c r="KIQ2" s="813"/>
      <c r="KIR2" s="813"/>
      <c r="KIS2" s="813"/>
      <c r="KIT2" s="813"/>
      <c r="KIU2" s="813"/>
      <c r="KIV2" s="813"/>
      <c r="KIW2" s="813"/>
      <c r="KIX2" s="813"/>
      <c r="KIY2" s="813"/>
      <c r="KIZ2" s="813"/>
      <c r="KJA2" s="813"/>
      <c r="KJB2" s="813"/>
      <c r="KJC2" s="813"/>
      <c r="KJD2" s="813"/>
      <c r="KJE2" s="813"/>
      <c r="KJF2" s="813"/>
      <c r="KJG2" s="813"/>
      <c r="KJH2" s="813"/>
      <c r="KJI2" s="813"/>
      <c r="KJJ2" s="813"/>
      <c r="KJK2" s="813"/>
      <c r="KJL2" s="813"/>
      <c r="KJM2" s="813"/>
      <c r="KJN2" s="813"/>
      <c r="KJO2" s="813"/>
      <c r="KJP2" s="813"/>
      <c r="KJQ2" s="813"/>
      <c r="KJR2" s="813"/>
      <c r="KJS2" s="813"/>
      <c r="KJT2" s="813"/>
      <c r="KJU2" s="813"/>
      <c r="KJV2" s="813"/>
      <c r="KJW2" s="813"/>
      <c r="KJX2" s="813"/>
      <c r="KJY2" s="813"/>
      <c r="KJZ2" s="813"/>
      <c r="KKA2" s="813"/>
      <c r="KKB2" s="813"/>
      <c r="KKC2" s="813"/>
      <c r="KKD2" s="813"/>
      <c r="KKE2" s="813"/>
      <c r="KKF2" s="813"/>
      <c r="KKG2" s="813"/>
      <c r="KKH2" s="813"/>
      <c r="KKI2" s="813"/>
      <c r="KKJ2" s="813"/>
      <c r="KKK2" s="813"/>
      <c r="KKL2" s="813"/>
      <c r="KKM2" s="813"/>
      <c r="KKN2" s="813"/>
      <c r="KKO2" s="813"/>
      <c r="KKP2" s="813"/>
      <c r="KKQ2" s="813"/>
      <c r="KKR2" s="813"/>
      <c r="KKS2" s="813"/>
      <c r="KKT2" s="813"/>
      <c r="KKU2" s="813"/>
      <c r="KKV2" s="813"/>
      <c r="KKW2" s="813"/>
      <c r="KKX2" s="813"/>
      <c r="KKY2" s="813"/>
      <c r="KKZ2" s="813"/>
      <c r="KLA2" s="813"/>
      <c r="KLB2" s="813"/>
      <c r="KLC2" s="813"/>
      <c r="KLD2" s="813"/>
      <c r="KLE2" s="813"/>
      <c r="KLF2" s="813"/>
      <c r="KLG2" s="813"/>
      <c r="KLH2" s="813"/>
      <c r="KLI2" s="813"/>
      <c r="KLJ2" s="813"/>
      <c r="KLK2" s="813"/>
      <c r="KLL2" s="813"/>
      <c r="KLM2" s="813"/>
      <c r="KLN2" s="813"/>
      <c r="KLO2" s="813"/>
      <c r="KLP2" s="813"/>
      <c r="KLQ2" s="813"/>
      <c r="KLR2" s="813"/>
      <c r="KLS2" s="813"/>
      <c r="KLT2" s="813"/>
      <c r="KLU2" s="813"/>
      <c r="KLV2" s="813"/>
      <c r="KLW2" s="813"/>
      <c r="KLX2" s="813"/>
      <c r="KLY2" s="813"/>
      <c r="KLZ2" s="813"/>
      <c r="KMA2" s="813"/>
      <c r="KMB2" s="813"/>
      <c r="KMC2" s="813"/>
      <c r="KMD2" s="813"/>
      <c r="KME2" s="813"/>
      <c r="KMF2" s="813"/>
      <c r="KMG2" s="813"/>
      <c r="KMH2" s="813"/>
      <c r="KMI2" s="813"/>
      <c r="KMJ2" s="813"/>
      <c r="KMK2" s="813"/>
      <c r="KML2" s="813"/>
      <c r="KMM2" s="813"/>
      <c r="KMN2" s="813"/>
      <c r="KMO2" s="813"/>
      <c r="KMP2" s="813"/>
      <c r="KMQ2" s="813"/>
      <c r="KMR2" s="813"/>
      <c r="KMS2" s="813"/>
      <c r="KMT2" s="813"/>
      <c r="KMU2" s="813"/>
      <c r="KMV2" s="813"/>
      <c r="KMW2" s="813"/>
      <c r="KMX2" s="813"/>
      <c r="KMY2" s="813"/>
      <c r="KMZ2" s="813"/>
      <c r="KNA2" s="813"/>
      <c r="KNB2" s="813"/>
      <c r="KNC2" s="813"/>
      <c r="KND2" s="813"/>
      <c r="KNE2" s="813"/>
      <c r="KNF2" s="813"/>
      <c r="KNG2" s="813"/>
      <c r="KNH2" s="813"/>
      <c r="KNI2" s="813"/>
      <c r="KNJ2" s="813"/>
      <c r="KNK2" s="813"/>
      <c r="KNL2" s="813"/>
      <c r="KNM2" s="813"/>
      <c r="KNN2" s="813"/>
      <c r="KNO2" s="813"/>
      <c r="KNP2" s="813"/>
      <c r="KNQ2" s="813"/>
      <c r="KNR2" s="813"/>
      <c r="KNS2" s="813"/>
      <c r="KNT2" s="813"/>
      <c r="KNU2" s="813"/>
      <c r="KNV2" s="813"/>
      <c r="KNW2" s="813"/>
      <c r="KNX2" s="813"/>
      <c r="KNY2" s="813"/>
      <c r="KNZ2" s="813"/>
      <c r="KOA2" s="813"/>
      <c r="KOB2" s="813"/>
      <c r="KOC2" s="813"/>
      <c r="KOD2" s="813"/>
      <c r="KOE2" s="813"/>
      <c r="KOF2" s="813"/>
      <c r="KOG2" s="813"/>
      <c r="KOH2" s="813"/>
      <c r="KOI2" s="813"/>
      <c r="KOJ2" s="813"/>
      <c r="KOK2" s="813"/>
      <c r="KOL2" s="813"/>
      <c r="KOM2" s="813"/>
      <c r="KON2" s="813"/>
      <c r="KOO2" s="813"/>
      <c r="KOP2" s="813"/>
      <c r="KOQ2" s="813"/>
      <c r="KOR2" s="813"/>
      <c r="KOS2" s="813"/>
      <c r="KOT2" s="813"/>
      <c r="KOU2" s="813"/>
      <c r="KOV2" s="813"/>
      <c r="KOW2" s="813"/>
      <c r="KOX2" s="813"/>
      <c r="KOY2" s="813"/>
      <c r="KOZ2" s="813"/>
      <c r="KPA2" s="813"/>
      <c r="KPB2" s="813"/>
      <c r="KPC2" s="813"/>
      <c r="KPD2" s="813"/>
      <c r="KPE2" s="813"/>
      <c r="KPF2" s="813"/>
      <c r="KPG2" s="813"/>
      <c r="KPH2" s="813"/>
      <c r="KPI2" s="813"/>
      <c r="KPJ2" s="813"/>
      <c r="KPK2" s="813"/>
      <c r="KPL2" s="813"/>
      <c r="KPM2" s="813"/>
      <c r="KPN2" s="813"/>
      <c r="KPO2" s="813"/>
      <c r="KPP2" s="813"/>
      <c r="KPQ2" s="813"/>
      <c r="KPR2" s="813"/>
      <c r="KPS2" s="813"/>
      <c r="KPT2" s="813"/>
      <c r="KPU2" s="813"/>
      <c r="KPV2" s="813"/>
      <c r="KPW2" s="813"/>
      <c r="KPX2" s="813"/>
      <c r="KPY2" s="813"/>
      <c r="KPZ2" s="813"/>
      <c r="KQA2" s="813"/>
      <c r="KQB2" s="813"/>
      <c r="KQC2" s="813"/>
      <c r="KQD2" s="813"/>
      <c r="KQE2" s="813"/>
      <c r="KQF2" s="813"/>
      <c r="KQG2" s="813"/>
      <c r="KQH2" s="813"/>
      <c r="KQI2" s="813"/>
      <c r="KQJ2" s="813"/>
      <c r="KQK2" s="813"/>
      <c r="KQL2" s="813"/>
      <c r="KQM2" s="813"/>
      <c r="KQN2" s="813"/>
      <c r="KQO2" s="813"/>
      <c r="KQP2" s="813"/>
      <c r="KQQ2" s="813"/>
      <c r="KQR2" s="813"/>
      <c r="KQS2" s="813"/>
      <c r="KQT2" s="813"/>
      <c r="KQU2" s="813"/>
      <c r="KQV2" s="813"/>
      <c r="KQW2" s="813"/>
      <c r="KQX2" s="813"/>
      <c r="KQY2" s="813"/>
      <c r="KQZ2" s="813"/>
      <c r="KRA2" s="813"/>
      <c r="KRB2" s="813"/>
      <c r="KRC2" s="813"/>
      <c r="KRD2" s="813"/>
      <c r="KRE2" s="813"/>
      <c r="KRF2" s="813"/>
      <c r="KRG2" s="813"/>
      <c r="KRH2" s="813"/>
      <c r="KRI2" s="813"/>
      <c r="KRJ2" s="813"/>
      <c r="KRK2" s="813"/>
      <c r="KRL2" s="813"/>
      <c r="KRM2" s="813"/>
      <c r="KRN2" s="813"/>
      <c r="KRO2" s="813"/>
      <c r="KRP2" s="813"/>
      <c r="KRQ2" s="813"/>
      <c r="KRR2" s="813"/>
      <c r="KRS2" s="813"/>
      <c r="KRT2" s="813"/>
      <c r="KRU2" s="813"/>
      <c r="KRV2" s="813"/>
      <c r="KRW2" s="813"/>
      <c r="KRX2" s="813"/>
      <c r="KRY2" s="813"/>
      <c r="KRZ2" s="813"/>
      <c r="KSA2" s="813"/>
      <c r="KSB2" s="813"/>
      <c r="KSC2" s="813"/>
      <c r="KSD2" s="813"/>
      <c r="KSE2" s="813"/>
      <c r="KSF2" s="813"/>
      <c r="KSG2" s="813"/>
      <c r="KSH2" s="813"/>
      <c r="KSI2" s="813"/>
      <c r="KSJ2" s="813"/>
      <c r="KSK2" s="813"/>
      <c r="KSL2" s="813"/>
      <c r="KSM2" s="813"/>
      <c r="KSN2" s="813"/>
      <c r="KSO2" s="813"/>
      <c r="KSP2" s="813"/>
      <c r="KSQ2" s="813"/>
      <c r="KSR2" s="813"/>
      <c r="KSS2" s="813"/>
      <c r="KST2" s="813"/>
      <c r="KSU2" s="813"/>
      <c r="KSV2" s="813"/>
      <c r="KSW2" s="813"/>
      <c r="KSX2" s="813"/>
      <c r="KSY2" s="813"/>
      <c r="KSZ2" s="813"/>
      <c r="KTA2" s="813"/>
      <c r="KTB2" s="813"/>
      <c r="KTC2" s="813"/>
      <c r="KTD2" s="813"/>
      <c r="KTE2" s="813"/>
      <c r="KTF2" s="813"/>
      <c r="KTG2" s="813"/>
      <c r="KTH2" s="813"/>
      <c r="KTI2" s="813"/>
      <c r="KTJ2" s="813"/>
      <c r="KTK2" s="813"/>
      <c r="KTL2" s="813"/>
      <c r="KTM2" s="813"/>
      <c r="KTN2" s="813"/>
      <c r="KTO2" s="813"/>
      <c r="KTP2" s="813"/>
      <c r="KTQ2" s="813"/>
      <c r="KTR2" s="813"/>
      <c r="KTS2" s="813"/>
      <c r="KTT2" s="813"/>
      <c r="KTU2" s="813"/>
      <c r="KTV2" s="813"/>
      <c r="KTW2" s="813"/>
      <c r="KTX2" s="813"/>
      <c r="KTY2" s="813"/>
      <c r="KTZ2" s="813"/>
      <c r="KUA2" s="813"/>
      <c r="KUB2" s="813"/>
      <c r="KUC2" s="813"/>
      <c r="KUD2" s="813"/>
      <c r="KUE2" s="813"/>
      <c r="KUF2" s="813"/>
      <c r="KUG2" s="813"/>
      <c r="KUH2" s="813"/>
      <c r="KUI2" s="813"/>
      <c r="KUJ2" s="813"/>
      <c r="KUK2" s="813"/>
      <c r="KUL2" s="813"/>
      <c r="KUM2" s="813"/>
      <c r="KUN2" s="813"/>
      <c r="KUO2" s="813"/>
      <c r="KUP2" s="813"/>
      <c r="KUQ2" s="813"/>
      <c r="KUR2" s="813"/>
      <c r="KUS2" s="813"/>
      <c r="KUT2" s="813"/>
      <c r="KUU2" s="813"/>
      <c r="KUV2" s="813"/>
      <c r="KUW2" s="813"/>
      <c r="KUX2" s="813"/>
      <c r="KUY2" s="813"/>
      <c r="KUZ2" s="813"/>
      <c r="KVA2" s="813"/>
      <c r="KVB2" s="813"/>
      <c r="KVC2" s="813"/>
      <c r="KVD2" s="813"/>
      <c r="KVE2" s="813"/>
      <c r="KVF2" s="813"/>
      <c r="KVG2" s="813"/>
      <c r="KVH2" s="813"/>
      <c r="KVI2" s="813"/>
      <c r="KVJ2" s="813"/>
      <c r="KVK2" s="813"/>
      <c r="KVL2" s="813"/>
      <c r="KVM2" s="813"/>
      <c r="KVN2" s="813"/>
      <c r="KVO2" s="813"/>
      <c r="KVP2" s="813"/>
      <c r="KVQ2" s="813"/>
      <c r="KVR2" s="813"/>
      <c r="KVS2" s="813"/>
      <c r="KVT2" s="813"/>
      <c r="KVU2" s="813"/>
      <c r="KVV2" s="813"/>
      <c r="KVW2" s="813"/>
      <c r="KVX2" s="813"/>
      <c r="KVY2" s="813"/>
      <c r="KVZ2" s="813"/>
      <c r="KWA2" s="813"/>
      <c r="KWB2" s="813"/>
      <c r="KWC2" s="813"/>
      <c r="KWD2" s="813"/>
      <c r="KWE2" s="813"/>
      <c r="KWF2" s="813"/>
      <c r="KWG2" s="813"/>
      <c r="KWH2" s="813"/>
      <c r="KWI2" s="813"/>
      <c r="KWJ2" s="813"/>
      <c r="KWK2" s="813"/>
      <c r="KWL2" s="813"/>
      <c r="KWM2" s="813"/>
      <c r="KWN2" s="813"/>
      <c r="KWO2" s="813"/>
      <c r="KWP2" s="813"/>
      <c r="KWQ2" s="813"/>
      <c r="KWR2" s="813"/>
      <c r="KWS2" s="813"/>
      <c r="KWT2" s="813"/>
      <c r="KWU2" s="813"/>
      <c r="KWV2" s="813"/>
      <c r="KWW2" s="813"/>
      <c r="KWX2" s="813"/>
      <c r="KWY2" s="813"/>
      <c r="KWZ2" s="813"/>
      <c r="KXA2" s="813"/>
      <c r="KXB2" s="813"/>
      <c r="KXC2" s="813"/>
      <c r="KXD2" s="813"/>
      <c r="KXE2" s="813"/>
      <c r="KXF2" s="813"/>
      <c r="KXG2" s="813"/>
      <c r="KXH2" s="813"/>
      <c r="KXI2" s="813"/>
      <c r="KXJ2" s="813"/>
      <c r="KXK2" s="813"/>
      <c r="KXL2" s="813"/>
      <c r="KXM2" s="813"/>
      <c r="KXN2" s="813"/>
      <c r="KXO2" s="813"/>
      <c r="KXP2" s="813"/>
      <c r="KXQ2" s="813"/>
      <c r="KXR2" s="813"/>
      <c r="KXS2" s="813"/>
      <c r="KXT2" s="813"/>
      <c r="KXU2" s="813"/>
      <c r="KXV2" s="813"/>
      <c r="KXW2" s="813"/>
      <c r="KXX2" s="813"/>
      <c r="KXY2" s="813"/>
      <c r="KXZ2" s="813"/>
      <c r="KYA2" s="813"/>
      <c r="KYB2" s="813"/>
      <c r="KYC2" s="813"/>
      <c r="KYD2" s="813"/>
      <c r="KYE2" s="813"/>
      <c r="KYF2" s="813"/>
      <c r="KYG2" s="813"/>
      <c r="KYH2" s="813"/>
      <c r="KYI2" s="813"/>
      <c r="KYJ2" s="813"/>
      <c r="KYK2" s="813"/>
      <c r="KYL2" s="813"/>
      <c r="KYM2" s="813"/>
      <c r="KYN2" s="813"/>
      <c r="KYO2" s="813"/>
      <c r="KYP2" s="813"/>
      <c r="KYQ2" s="813"/>
      <c r="KYR2" s="813"/>
      <c r="KYS2" s="813"/>
      <c r="KYT2" s="813"/>
      <c r="KYU2" s="813"/>
      <c r="KYV2" s="813"/>
      <c r="KYW2" s="813"/>
      <c r="KYX2" s="813"/>
      <c r="KYY2" s="813"/>
      <c r="KYZ2" s="813"/>
      <c r="KZA2" s="813"/>
      <c r="KZB2" s="813"/>
      <c r="KZC2" s="813"/>
      <c r="KZD2" s="813"/>
      <c r="KZE2" s="813"/>
      <c r="KZF2" s="813"/>
      <c r="KZG2" s="813"/>
      <c r="KZH2" s="813"/>
      <c r="KZI2" s="813"/>
      <c r="KZJ2" s="813"/>
      <c r="KZK2" s="813"/>
      <c r="KZL2" s="813"/>
      <c r="KZM2" s="813"/>
      <c r="KZN2" s="813"/>
      <c r="KZO2" s="813"/>
      <c r="KZP2" s="813"/>
      <c r="KZQ2" s="813"/>
      <c r="KZR2" s="813"/>
      <c r="KZS2" s="813"/>
      <c r="KZT2" s="813"/>
      <c r="KZU2" s="813"/>
      <c r="KZV2" s="813"/>
      <c r="KZW2" s="813"/>
      <c r="KZX2" s="813"/>
      <c r="KZY2" s="813"/>
      <c r="KZZ2" s="813"/>
      <c r="LAA2" s="813"/>
      <c r="LAB2" s="813"/>
      <c r="LAC2" s="813"/>
      <c r="LAD2" s="813"/>
      <c r="LAE2" s="813"/>
      <c r="LAF2" s="813"/>
      <c r="LAG2" s="813"/>
      <c r="LAH2" s="813"/>
      <c r="LAI2" s="813"/>
      <c r="LAJ2" s="813"/>
      <c r="LAK2" s="813"/>
      <c r="LAL2" s="813"/>
      <c r="LAM2" s="813"/>
      <c r="LAN2" s="813"/>
      <c r="LAO2" s="813"/>
      <c r="LAP2" s="813"/>
      <c r="LAQ2" s="813"/>
      <c r="LAR2" s="813"/>
      <c r="LAS2" s="813"/>
      <c r="LAT2" s="813"/>
      <c r="LAU2" s="813"/>
      <c r="LAV2" s="813"/>
      <c r="LAW2" s="813"/>
      <c r="LAX2" s="813"/>
      <c r="LAY2" s="813"/>
      <c r="LAZ2" s="813"/>
      <c r="LBA2" s="813"/>
      <c r="LBB2" s="813"/>
      <c r="LBC2" s="813"/>
      <c r="LBD2" s="813"/>
      <c r="LBE2" s="813"/>
      <c r="LBF2" s="813"/>
      <c r="LBG2" s="813"/>
      <c r="LBH2" s="813"/>
      <c r="LBI2" s="813"/>
      <c r="LBJ2" s="813"/>
      <c r="LBK2" s="813"/>
      <c r="LBL2" s="813"/>
      <c r="LBM2" s="813"/>
      <c r="LBN2" s="813"/>
      <c r="LBO2" s="813"/>
      <c r="LBP2" s="813"/>
      <c r="LBQ2" s="813"/>
      <c r="LBR2" s="813"/>
      <c r="LBS2" s="813"/>
      <c r="LBT2" s="813"/>
      <c r="LBU2" s="813"/>
      <c r="LBV2" s="813"/>
      <c r="LBW2" s="813"/>
      <c r="LBX2" s="813"/>
      <c r="LBY2" s="813"/>
      <c r="LBZ2" s="813"/>
      <c r="LCA2" s="813"/>
      <c r="LCB2" s="813"/>
      <c r="LCC2" s="813"/>
      <c r="LCD2" s="813"/>
      <c r="LCE2" s="813"/>
      <c r="LCF2" s="813"/>
      <c r="LCG2" s="813"/>
      <c r="LCH2" s="813"/>
      <c r="LCI2" s="813"/>
      <c r="LCJ2" s="813"/>
      <c r="LCK2" s="813"/>
      <c r="LCL2" s="813"/>
      <c r="LCM2" s="813"/>
      <c r="LCN2" s="813"/>
      <c r="LCO2" s="813"/>
      <c r="LCP2" s="813"/>
      <c r="LCQ2" s="813"/>
      <c r="LCR2" s="813"/>
      <c r="LCS2" s="813"/>
      <c r="LCT2" s="813"/>
      <c r="LCU2" s="813"/>
      <c r="LCV2" s="813"/>
      <c r="LCW2" s="813"/>
      <c r="LCX2" s="813"/>
      <c r="LCY2" s="813"/>
      <c r="LCZ2" s="813"/>
      <c r="LDA2" s="813"/>
      <c r="LDB2" s="813"/>
      <c r="LDC2" s="813"/>
      <c r="LDD2" s="813"/>
      <c r="LDE2" s="813"/>
      <c r="LDF2" s="813"/>
      <c r="LDG2" s="813"/>
      <c r="LDH2" s="813"/>
      <c r="LDI2" s="813"/>
      <c r="LDJ2" s="813"/>
      <c r="LDK2" s="813"/>
      <c r="LDL2" s="813"/>
      <c r="LDM2" s="813"/>
      <c r="LDN2" s="813"/>
      <c r="LDO2" s="813"/>
      <c r="LDP2" s="813"/>
      <c r="LDQ2" s="813"/>
      <c r="LDR2" s="813"/>
      <c r="LDS2" s="813"/>
      <c r="LDT2" s="813"/>
      <c r="LDU2" s="813"/>
      <c r="LDV2" s="813"/>
      <c r="LDW2" s="813"/>
      <c r="LDX2" s="813"/>
      <c r="LDY2" s="813"/>
      <c r="LDZ2" s="813"/>
      <c r="LEA2" s="813"/>
      <c r="LEB2" s="813"/>
      <c r="LEC2" s="813"/>
      <c r="LED2" s="813"/>
      <c r="LEE2" s="813"/>
      <c r="LEF2" s="813"/>
      <c r="LEG2" s="813"/>
      <c r="LEH2" s="813"/>
      <c r="LEI2" s="813"/>
      <c r="LEJ2" s="813"/>
      <c r="LEK2" s="813"/>
      <c r="LEL2" s="813"/>
      <c r="LEM2" s="813"/>
      <c r="LEN2" s="813"/>
      <c r="LEO2" s="813"/>
      <c r="LEP2" s="813"/>
      <c r="LEQ2" s="813"/>
      <c r="LER2" s="813"/>
      <c r="LES2" s="813"/>
      <c r="LET2" s="813"/>
      <c r="LEU2" s="813"/>
      <c r="LEV2" s="813"/>
      <c r="LEW2" s="813"/>
      <c r="LEX2" s="813"/>
      <c r="LEY2" s="813"/>
      <c r="LEZ2" s="813"/>
      <c r="LFA2" s="813"/>
      <c r="LFB2" s="813"/>
      <c r="LFC2" s="813"/>
      <c r="LFD2" s="813"/>
      <c r="LFE2" s="813"/>
      <c r="LFF2" s="813"/>
      <c r="LFG2" s="813"/>
      <c r="LFH2" s="813"/>
      <c r="LFI2" s="813"/>
      <c r="LFJ2" s="813"/>
      <c r="LFK2" s="813"/>
      <c r="LFL2" s="813"/>
      <c r="LFM2" s="813"/>
      <c r="LFN2" s="813"/>
      <c r="LFO2" s="813"/>
      <c r="LFP2" s="813"/>
      <c r="LFQ2" s="813"/>
      <c r="LFR2" s="813"/>
      <c r="LFS2" s="813"/>
      <c r="LFT2" s="813"/>
      <c r="LFU2" s="813"/>
      <c r="LFV2" s="813"/>
      <c r="LFW2" s="813"/>
      <c r="LFX2" s="813"/>
      <c r="LFY2" s="813"/>
      <c r="LFZ2" s="813"/>
      <c r="LGA2" s="813"/>
      <c r="LGB2" s="813"/>
      <c r="LGC2" s="813"/>
      <c r="LGD2" s="813"/>
      <c r="LGE2" s="813"/>
      <c r="LGF2" s="813"/>
      <c r="LGG2" s="813"/>
      <c r="LGH2" s="813"/>
      <c r="LGI2" s="813"/>
      <c r="LGJ2" s="813"/>
      <c r="LGK2" s="813"/>
      <c r="LGL2" s="813"/>
      <c r="LGM2" s="813"/>
      <c r="LGN2" s="813"/>
      <c r="LGO2" s="813"/>
      <c r="LGP2" s="813"/>
      <c r="LGQ2" s="813"/>
      <c r="LGR2" s="813"/>
      <c r="LGS2" s="813"/>
      <c r="LGT2" s="813"/>
      <c r="LGU2" s="813"/>
      <c r="LGV2" s="813"/>
      <c r="LGW2" s="813"/>
      <c r="LGX2" s="813"/>
      <c r="LGY2" s="813"/>
      <c r="LGZ2" s="813"/>
      <c r="LHA2" s="813"/>
      <c r="LHB2" s="813"/>
      <c r="LHC2" s="813"/>
      <c r="LHD2" s="813"/>
      <c r="LHE2" s="813"/>
      <c r="LHF2" s="813"/>
      <c r="LHG2" s="813"/>
      <c r="LHH2" s="813"/>
      <c r="LHI2" s="813"/>
      <c r="LHJ2" s="813"/>
      <c r="LHK2" s="813"/>
      <c r="LHL2" s="813"/>
      <c r="LHM2" s="813"/>
      <c r="LHN2" s="813"/>
      <c r="LHO2" s="813"/>
      <c r="LHP2" s="813"/>
      <c r="LHQ2" s="813"/>
      <c r="LHR2" s="813"/>
      <c r="LHS2" s="813"/>
      <c r="LHT2" s="813"/>
      <c r="LHU2" s="813"/>
      <c r="LHV2" s="813"/>
      <c r="LHW2" s="813"/>
      <c r="LHX2" s="813"/>
      <c r="LHY2" s="813"/>
      <c r="LHZ2" s="813"/>
      <c r="LIA2" s="813"/>
      <c r="LIB2" s="813"/>
      <c r="LIC2" s="813"/>
      <c r="LID2" s="813"/>
      <c r="LIE2" s="813"/>
      <c r="LIF2" s="813"/>
      <c r="LIG2" s="813"/>
      <c r="LIH2" s="813"/>
      <c r="LII2" s="813"/>
      <c r="LIJ2" s="813"/>
      <c r="LIK2" s="813"/>
      <c r="LIL2" s="813"/>
      <c r="LIM2" s="813"/>
      <c r="LIN2" s="813"/>
      <c r="LIO2" s="813"/>
      <c r="LIP2" s="813"/>
      <c r="LIQ2" s="813"/>
      <c r="LIR2" s="813"/>
      <c r="LIS2" s="813"/>
      <c r="LIT2" s="813"/>
      <c r="LIU2" s="813"/>
      <c r="LIV2" s="813"/>
      <c r="LIW2" s="813"/>
      <c r="LIX2" s="813"/>
      <c r="LIY2" s="813"/>
      <c r="LIZ2" s="813"/>
      <c r="LJA2" s="813"/>
      <c r="LJB2" s="813"/>
      <c r="LJC2" s="813"/>
      <c r="LJD2" s="813"/>
      <c r="LJE2" s="813"/>
      <c r="LJF2" s="813"/>
      <c r="LJG2" s="813"/>
      <c r="LJH2" s="813"/>
      <c r="LJI2" s="813"/>
      <c r="LJJ2" s="813"/>
      <c r="LJK2" s="813"/>
      <c r="LJL2" s="813"/>
      <c r="LJM2" s="813"/>
      <c r="LJN2" s="813"/>
      <c r="LJO2" s="813"/>
      <c r="LJP2" s="813"/>
      <c r="LJQ2" s="813"/>
      <c r="LJR2" s="813"/>
      <c r="LJS2" s="813"/>
      <c r="LJT2" s="813"/>
      <c r="LJU2" s="813"/>
      <c r="LJV2" s="813"/>
      <c r="LJW2" s="813"/>
      <c r="LJX2" s="813"/>
      <c r="LJY2" s="813"/>
      <c r="LJZ2" s="813"/>
      <c r="LKA2" s="813"/>
      <c r="LKB2" s="813"/>
      <c r="LKC2" s="813"/>
      <c r="LKD2" s="813"/>
      <c r="LKE2" s="813"/>
      <c r="LKF2" s="813"/>
      <c r="LKG2" s="813"/>
      <c r="LKH2" s="813"/>
      <c r="LKI2" s="813"/>
      <c r="LKJ2" s="813"/>
      <c r="LKK2" s="813"/>
      <c r="LKL2" s="813"/>
      <c r="LKM2" s="813"/>
      <c r="LKN2" s="813"/>
      <c r="LKO2" s="813"/>
      <c r="LKP2" s="813"/>
      <c r="LKQ2" s="813"/>
      <c r="LKR2" s="813"/>
      <c r="LKS2" s="813"/>
      <c r="LKT2" s="813"/>
      <c r="LKU2" s="813"/>
      <c r="LKV2" s="813"/>
      <c r="LKW2" s="813"/>
      <c r="LKX2" s="813"/>
      <c r="LKY2" s="813"/>
      <c r="LKZ2" s="813"/>
      <c r="LLA2" s="813"/>
      <c r="LLB2" s="813"/>
      <c r="LLC2" s="813"/>
      <c r="LLD2" s="813"/>
      <c r="LLE2" s="813"/>
      <c r="LLF2" s="813"/>
      <c r="LLG2" s="813"/>
      <c r="LLH2" s="813"/>
      <c r="LLI2" s="813"/>
      <c r="LLJ2" s="813"/>
      <c r="LLK2" s="813"/>
      <c r="LLL2" s="813"/>
      <c r="LLM2" s="813"/>
      <c r="LLN2" s="813"/>
      <c r="LLO2" s="813"/>
      <c r="LLP2" s="813"/>
      <c r="LLQ2" s="813"/>
      <c r="LLR2" s="813"/>
      <c r="LLS2" s="813"/>
      <c r="LLT2" s="813"/>
      <c r="LLU2" s="813"/>
      <c r="LLV2" s="813"/>
      <c r="LLW2" s="813"/>
      <c r="LLX2" s="813"/>
      <c r="LLY2" s="813"/>
      <c r="LLZ2" s="813"/>
      <c r="LMA2" s="813"/>
      <c r="LMB2" s="813"/>
      <c r="LMC2" s="813"/>
      <c r="LMD2" s="813"/>
      <c r="LME2" s="813"/>
      <c r="LMF2" s="813"/>
      <c r="LMG2" s="813"/>
      <c r="LMH2" s="813"/>
      <c r="LMI2" s="813"/>
      <c r="LMJ2" s="813"/>
      <c r="LMK2" s="813"/>
      <c r="LML2" s="813"/>
      <c r="LMM2" s="813"/>
      <c r="LMN2" s="813"/>
      <c r="LMO2" s="813"/>
      <c r="LMP2" s="813"/>
      <c r="LMQ2" s="813"/>
      <c r="LMR2" s="813"/>
      <c r="LMS2" s="813"/>
      <c r="LMT2" s="813"/>
      <c r="LMU2" s="813"/>
      <c r="LMV2" s="813"/>
      <c r="LMW2" s="813"/>
      <c r="LMX2" s="813"/>
      <c r="LMY2" s="813"/>
      <c r="LMZ2" s="813"/>
      <c r="LNA2" s="813"/>
      <c r="LNB2" s="813"/>
      <c r="LNC2" s="813"/>
      <c r="LND2" s="813"/>
      <c r="LNE2" s="813"/>
      <c r="LNF2" s="813"/>
      <c r="LNG2" s="813"/>
      <c r="LNH2" s="813"/>
      <c r="LNI2" s="813"/>
      <c r="LNJ2" s="813"/>
      <c r="LNK2" s="813"/>
      <c r="LNL2" s="813"/>
      <c r="LNM2" s="813"/>
      <c r="LNN2" s="813"/>
      <c r="LNO2" s="813"/>
      <c r="LNP2" s="813"/>
      <c r="LNQ2" s="813"/>
      <c r="LNR2" s="813"/>
      <c r="LNS2" s="813"/>
      <c r="LNT2" s="813"/>
      <c r="LNU2" s="813"/>
      <c r="LNV2" s="813"/>
      <c r="LNW2" s="813"/>
      <c r="LNX2" s="813"/>
      <c r="LNY2" s="813"/>
      <c r="LNZ2" s="813"/>
      <c r="LOA2" s="813"/>
      <c r="LOB2" s="813"/>
      <c r="LOC2" s="813"/>
      <c r="LOD2" s="813"/>
      <c r="LOE2" s="813"/>
      <c r="LOF2" s="813"/>
      <c r="LOG2" s="813"/>
      <c r="LOH2" s="813"/>
      <c r="LOI2" s="813"/>
      <c r="LOJ2" s="813"/>
      <c r="LOK2" s="813"/>
      <c r="LOL2" s="813"/>
      <c r="LOM2" s="813"/>
      <c r="LON2" s="813"/>
      <c r="LOO2" s="813"/>
      <c r="LOP2" s="813"/>
      <c r="LOQ2" s="813"/>
      <c r="LOR2" s="813"/>
      <c r="LOS2" s="813"/>
      <c r="LOT2" s="813"/>
      <c r="LOU2" s="813"/>
      <c r="LOV2" s="813"/>
      <c r="LOW2" s="813"/>
      <c r="LOX2" s="813"/>
      <c r="LOY2" s="813"/>
      <c r="LOZ2" s="813"/>
      <c r="LPA2" s="813"/>
      <c r="LPB2" s="813"/>
      <c r="LPC2" s="813"/>
      <c r="LPD2" s="813"/>
      <c r="LPE2" s="813"/>
      <c r="LPF2" s="813"/>
      <c r="LPG2" s="813"/>
      <c r="LPH2" s="813"/>
      <c r="LPI2" s="813"/>
      <c r="LPJ2" s="813"/>
      <c r="LPK2" s="813"/>
      <c r="LPL2" s="813"/>
      <c r="LPM2" s="813"/>
      <c r="LPN2" s="813"/>
      <c r="LPO2" s="813"/>
      <c r="LPP2" s="813"/>
      <c r="LPQ2" s="813"/>
      <c r="LPR2" s="813"/>
      <c r="LPS2" s="813"/>
      <c r="LPT2" s="813"/>
      <c r="LPU2" s="813"/>
      <c r="LPV2" s="813"/>
      <c r="LPW2" s="813"/>
      <c r="LPX2" s="813"/>
      <c r="LPY2" s="813"/>
      <c r="LPZ2" s="813"/>
      <c r="LQA2" s="813"/>
      <c r="LQB2" s="813"/>
      <c r="LQC2" s="813"/>
      <c r="LQD2" s="813"/>
      <c r="LQE2" s="813"/>
      <c r="LQF2" s="813"/>
      <c r="LQG2" s="813"/>
      <c r="LQH2" s="813"/>
      <c r="LQI2" s="813"/>
      <c r="LQJ2" s="813"/>
      <c r="LQK2" s="813"/>
      <c r="LQL2" s="813"/>
      <c r="LQM2" s="813"/>
      <c r="LQN2" s="813"/>
      <c r="LQO2" s="813"/>
      <c r="LQP2" s="813"/>
      <c r="LQQ2" s="813"/>
      <c r="LQR2" s="813"/>
      <c r="LQS2" s="813"/>
      <c r="LQT2" s="813"/>
      <c r="LQU2" s="813"/>
      <c r="LQV2" s="813"/>
      <c r="LQW2" s="813"/>
      <c r="LQX2" s="813"/>
      <c r="LQY2" s="813"/>
      <c r="LQZ2" s="813"/>
      <c r="LRA2" s="813"/>
      <c r="LRB2" s="813"/>
      <c r="LRC2" s="813"/>
      <c r="LRD2" s="813"/>
      <c r="LRE2" s="813"/>
      <c r="LRF2" s="813"/>
      <c r="LRG2" s="813"/>
      <c r="LRH2" s="813"/>
      <c r="LRI2" s="813"/>
      <c r="LRJ2" s="813"/>
      <c r="LRK2" s="813"/>
      <c r="LRL2" s="813"/>
      <c r="LRM2" s="813"/>
      <c r="LRN2" s="813"/>
      <c r="LRO2" s="813"/>
      <c r="LRP2" s="813"/>
      <c r="LRQ2" s="813"/>
      <c r="LRR2" s="813"/>
      <c r="LRS2" s="813"/>
      <c r="LRT2" s="813"/>
      <c r="LRU2" s="813"/>
      <c r="LRV2" s="813"/>
      <c r="LRW2" s="813"/>
      <c r="LRX2" s="813"/>
      <c r="LRY2" s="813"/>
      <c r="LRZ2" s="813"/>
      <c r="LSA2" s="813"/>
      <c r="LSB2" s="813"/>
      <c r="LSC2" s="813"/>
      <c r="LSD2" s="813"/>
      <c r="LSE2" s="813"/>
      <c r="LSF2" s="813"/>
      <c r="LSG2" s="813"/>
      <c r="LSH2" s="813"/>
      <c r="LSI2" s="813"/>
      <c r="LSJ2" s="813"/>
      <c r="LSK2" s="813"/>
      <c r="LSL2" s="813"/>
      <c r="LSM2" s="813"/>
      <c r="LSN2" s="813"/>
      <c r="LSO2" s="813"/>
      <c r="LSP2" s="813"/>
      <c r="LSQ2" s="813"/>
      <c r="LSR2" s="813"/>
      <c r="LSS2" s="813"/>
      <c r="LST2" s="813"/>
      <c r="LSU2" s="813"/>
      <c r="LSV2" s="813"/>
      <c r="LSW2" s="813"/>
      <c r="LSX2" s="813"/>
      <c r="LSY2" s="813"/>
      <c r="LSZ2" s="813"/>
      <c r="LTA2" s="813"/>
      <c r="LTB2" s="813"/>
      <c r="LTC2" s="813"/>
      <c r="LTD2" s="813"/>
      <c r="LTE2" s="813"/>
      <c r="LTF2" s="813"/>
      <c r="LTG2" s="813"/>
      <c r="LTH2" s="813"/>
      <c r="LTI2" s="813"/>
      <c r="LTJ2" s="813"/>
      <c r="LTK2" s="813"/>
      <c r="LTL2" s="813"/>
      <c r="LTM2" s="813"/>
      <c r="LTN2" s="813"/>
      <c r="LTO2" s="813"/>
      <c r="LTP2" s="813"/>
      <c r="LTQ2" s="813"/>
      <c r="LTR2" s="813"/>
      <c r="LTS2" s="813"/>
      <c r="LTT2" s="813"/>
      <c r="LTU2" s="813"/>
      <c r="LTV2" s="813"/>
      <c r="LTW2" s="813"/>
      <c r="LTX2" s="813"/>
      <c r="LTY2" s="813"/>
      <c r="LTZ2" s="813"/>
      <c r="LUA2" s="813"/>
      <c r="LUB2" s="813"/>
      <c r="LUC2" s="813"/>
      <c r="LUD2" s="813"/>
      <c r="LUE2" s="813"/>
      <c r="LUF2" s="813"/>
      <c r="LUG2" s="813"/>
      <c r="LUH2" s="813"/>
      <c r="LUI2" s="813"/>
      <c r="LUJ2" s="813"/>
      <c r="LUK2" s="813"/>
      <c r="LUL2" s="813"/>
      <c r="LUM2" s="813"/>
      <c r="LUN2" s="813"/>
      <c r="LUO2" s="813"/>
      <c r="LUP2" s="813"/>
      <c r="LUQ2" s="813"/>
      <c r="LUR2" s="813"/>
      <c r="LUS2" s="813"/>
      <c r="LUT2" s="813"/>
      <c r="LUU2" s="813"/>
      <c r="LUV2" s="813"/>
      <c r="LUW2" s="813"/>
      <c r="LUX2" s="813"/>
      <c r="LUY2" s="813"/>
      <c r="LUZ2" s="813"/>
      <c r="LVA2" s="813"/>
      <c r="LVB2" s="813"/>
      <c r="LVC2" s="813"/>
      <c r="LVD2" s="813"/>
      <c r="LVE2" s="813"/>
      <c r="LVF2" s="813"/>
      <c r="LVG2" s="813"/>
      <c r="LVH2" s="813"/>
      <c r="LVI2" s="813"/>
      <c r="LVJ2" s="813"/>
      <c r="LVK2" s="813"/>
      <c r="LVL2" s="813"/>
      <c r="LVM2" s="813"/>
      <c r="LVN2" s="813"/>
      <c r="LVO2" s="813"/>
      <c r="LVP2" s="813"/>
      <c r="LVQ2" s="813"/>
      <c r="LVR2" s="813"/>
      <c r="LVS2" s="813"/>
      <c r="LVT2" s="813"/>
      <c r="LVU2" s="813"/>
      <c r="LVV2" s="813"/>
      <c r="LVW2" s="813"/>
      <c r="LVX2" s="813"/>
      <c r="LVY2" s="813"/>
      <c r="LVZ2" s="813"/>
      <c r="LWA2" s="813"/>
      <c r="LWB2" s="813"/>
      <c r="LWC2" s="813"/>
      <c r="LWD2" s="813"/>
      <c r="LWE2" s="813"/>
      <c r="LWF2" s="813"/>
      <c r="LWG2" s="813"/>
      <c r="LWH2" s="813"/>
      <c r="LWI2" s="813"/>
      <c r="LWJ2" s="813"/>
      <c r="LWK2" s="813"/>
      <c r="LWL2" s="813"/>
      <c r="LWM2" s="813"/>
      <c r="LWN2" s="813"/>
      <c r="LWO2" s="813"/>
      <c r="LWP2" s="813"/>
      <c r="LWQ2" s="813"/>
      <c r="LWR2" s="813"/>
      <c r="LWS2" s="813"/>
      <c r="LWT2" s="813"/>
      <c r="LWU2" s="813"/>
      <c r="LWV2" s="813"/>
      <c r="LWW2" s="813"/>
      <c r="LWX2" s="813"/>
      <c r="LWY2" s="813"/>
      <c r="LWZ2" s="813"/>
      <c r="LXA2" s="813"/>
      <c r="LXB2" s="813"/>
      <c r="LXC2" s="813"/>
      <c r="LXD2" s="813"/>
      <c r="LXE2" s="813"/>
      <c r="LXF2" s="813"/>
      <c r="LXG2" s="813"/>
      <c r="LXH2" s="813"/>
      <c r="LXI2" s="813"/>
      <c r="LXJ2" s="813"/>
      <c r="LXK2" s="813"/>
      <c r="LXL2" s="813"/>
      <c r="LXM2" s="813"/>
      <c r="LXN2" s="813"/>
      <c r="LXO2" s="813"/>
      <c r="LXP2" s="813"/>
      <c r="LXQ2" s="813"/>
      <c r="LXR2" s="813"/>
      <c r="LXS2" s="813"/>
      <c r="LXT2" s="813"/>
      <c r="LXU2" s="813"/>
      <c r="LXV2" s="813"/>
      <c r="LXW2" s="813"/>
      <c r="LXX2" s="813"/>
      <c r="LXY2" s="813"/>
      <c r="LXZ2" s="813"/>
      <c r="LYA2" s="813"/>
      <c r="LYB2" s="813"/>
      <c r="LYC2" s="813"/>
      <c r="LYD2" s="813"/>
      <c r="LYE2" s="813"/>
      <c r="LYF2" s="813"/>
      <c r="LYG2" s="813"/>
      <c r="LYH2" s="813"/>
      <c r="LYI2" s="813"/>
      <c r="LYJ2" s="813"/>
      <c r="LYK2" s="813"/>
      <c r="LYL2" s="813"/>
      <c r="LYM2" s="813"/>
      <c r="LYN2" s="813"/>
      <c r="LYO2" s="813"/>
      <c r="LYP2" s="813"/>
      <c r="LYQ2" s="813"/>
      <c r="LYR2" s="813"/>
      <c r="LYS2" s="813"/>
      <c r="LYT2" s="813"/>
      <c r="LYU2" s="813"/>
      <c r="LYV2" s="813"/>
      <c r="LYW2" s="813"/>
      <c r="LYX2" s="813"/>
      <c r="LYY2" s="813"/>
      <c r="LYZ2" s="813"/>
      <c r="LZA2" s="813"/>
      <c r="LZB2" s="813"/>
      <c r="LZC2" s="813"/>
      <c r="LZD2" s="813"/>
      <c r="LZE2" s="813"/>
      <c r="LZF2" s="813"/>
      <c r="LZG2" s="813"/>
      <c r="LZH2" s="813"/>
      <c r="LZI2" s="813"/>
      <c r="LZJ2" s="813"/>
      <c r="LZK2" s="813"/>
      <c r="LZL2" s="813"/>
      <c r="LZM2" s="813"/>
      <c r="LZN2" s="813"/>
      <c r="LZO2" s="813"/>
      <c r="LZP2" s="813"/>
      <c r="LZQ2" s="813"/>
      <c r="LZR2" s="813"/>
      <c r="LZS2" s="813"/>
      <c r="LZT2" s="813"/>
      <c r="LZU2" s="813"/>
      <c r="LZV2" s="813"/>
      <c r="LZW2" s="813"/>
      <c r="LZX2" s="813"/>
      <c r="LZY2" s="813"/>
      <c r="LZZ2" s="813"/>
      <c r="MAA2" s="813"/>
      <c r="MAB2" s="813"/>
      <c r="MAC2" s="813"/>
      <c r="MAD2" s="813"/>
      <c r="MAE2" s="813"/>
      <c r="MAF2" s="813"/>
      <c r="MAG2" s="813"/>
      <c r="MAH2" s="813"/>
      <c r="MAI2" s="813"/>
      <c r="MAJ2" s="813"/>
      <c r="MAK2" s="813"/>
      <c r="MAL2" s="813"/>
      <c r="MAM2" s="813"/>
      <c r="MAN2" s="813"/>
      <c r="MAO2" s="813"/>
      <c r="MAP2" s="813"/>
      <c r="MAQ2" s="813"/>
      <c r="MAR2" s="813"/>
      <c r="MAS2" s="813"/>
      <c r="MAT2" s="813"/>
      <c r="MAU2" s="813"/>
      <c r="MAV2" s="813"/>
      <c r="MAW2" s="813"/>
      <c r="MAX2" s="813"/>
      <c r="MAY2" s="813"/>
      <c r="MAZ2" s="813"/>
      <c r="MBA2" s="813"/>
      <c r="MBB2" s="813"/>
      <c r="MBC2" s="813"/>
      <c r="MBD2" s="813"/>
      <c r="MBE2" s="813"/>
      <c r="MBF2" s="813"/>
      <c r="MBG2" s="813"/>
      <c r="MBH2" s="813"/>
      <c r="MBI2" s="813"/>
      <c r="MBJ2" s="813"/>
      <c r="MBK2" s="813"/>
      <c r="MBL2" s="813"/>
      <c r="MBM2" s="813"/>
      <c r="MBN2" s="813"/>
      <c r="MBO2" s="813"/>
      <c r="MBP2" s="813"/>
      <c r="MBQ2" s="813"/>
      <c r="MBR2" s="813"/>
      <c r="MBS2" s="813"/>
      <c r="MBT2" s="813"/>
      <c r="MBU2" s="813"/>
      <c r="MBV2" s="813"/>
      <c r="MBW2" s="813"/>
      <c r="MBX2" s="813"/>
      <c r="MBY2" s="813"/>
      <c r="MBZ2" s="813"/>
      <c r="MCA2" s="813"/>
      <c r="MCB2" s="813"/>
      <c r="MCC2" s="813"/>
      <c r="MCD2" s="813"/>
      <c r="MCE2" s="813"/>
      <c r="MCF2" s="813"/>
      <c r="MCG2" s="813"/>
      <c r="MCH2" s="813"/>
      <c r="MCI2" s="813"/>
      <c r="MCJ2" s="813"/>
      <c r="MCK2" s="813"/>
      <c r="MCL2" s="813"/>
      <c r="MCM2" s="813"/>
      <c r="MCN2" s="813"/>
      <c r="MCO2" s="813"/>
      <c r="MCP2" s="813"/>
      <c r="MCQ2" s="813"/>
      <c r="MCR2" s="813"/>
      <c r="MCS2" s="813"/>
      <c r="MCT2" s="813"/>
      <c r="MCU2" s="813"/>
      <c r="MCV2" s="813"/>
      <c r="MCW2" s="813"/>
      <c r="MCX2" s="813"/>
      <c r="MCY2" s="813"/>
      <c r="MCZ2" s="813"/>
      <c r="MDA2" s="813"/>
      <c r="MDB2" s="813"/>
      <c r="MDC2" s="813"/>
      <c r="MDD2" s="813"/>
      <c r="MDE2" s="813"/>
      <c r="MDF2" s="813"/>
      <c r="MDG2" s="813"/>
      <c r="MDH2" s="813"/>
      <c r="MDI2" s="813"/>
      <c r="MDJ2" s="813"/>
      <c r="MDK2" s="813"/>
      <c r="MDL2" s="813"/>
      <c r="MDM2" s="813"/>
      <c r="MDN2" s="813"/>
      <c r="MDO2" s="813"/>
      <c r="MDP2" s="813"/>
      <c r="MDQ2" s="813"/>
      <c r="MDR2" s="813"/>
      <c r="MDS2" s="813"/>
      <c r="MDT2" s="813"/>
      <c r="MDU2" s="813"/>
      <c r="MDV2" s="813"/>
      <c r="MDW2" s="813"/>
      <c r="MDX2" s="813"/>
      <c r="MDY2" s="813"/>
      <c r="MDZ2" s="813"/>
      <c r="MEA2" s="813"/>
      <c r="MEB2" s="813"/>
      <c r="MEC2" s="813"/>
      <c r="MED2" s="813"/>
      <c r="MEE2" s="813"/>
      <c r="MEF2" s="813"/>
      <c r="MEG2" s="813"/>
      <c r="MEH2" s="813"/>
      <c r="MEI2" s="813"/>
      <c r="MEJ2" s="813"/>
      <c r="MEK2" s="813"/>
      <c r="MEL2" s="813"/>
      <c r="MEM2" s="813"/>
      <c r="MEN2" s="813"/>
      <c r="MEO2" s="813"/>
      <c r="MEP2" s="813"/>
      <c r="MEQ2" s="813"/>
      <c r="MER2" s="813"/>
      <c r="MES2" s="813"/>
      <c r="MET2" s="813"/>
      <c r="MEU2" s="813"/>
      <c r="MEV2" s="813"/>
      <c r="MEW2" s="813"/>
      <c r="MEX2" s="813"/>
      <c r="MEY2" s="813"/>
      <c r="MEZ2" s="813"/>
      <c r="MFA2" s="813"/>
      <c r="MFB2" s="813"/>
      <c r="MFC2" s="813"/>
      <c r="MFD2" s="813"/>
      <c r="MFE2" s="813"/>
      <c r="MFF2" s="813"/>
      <c r="MFG2" s="813"/>
      <c r="MFH2" s="813"/>
      <c r="MFI2" s="813"/>
      <c r="MFJ2" s="813"/>
      <c r="MFK2" s="813"/>
      <c r="MFL2" s="813"/>
      <c r="MFM2" s="813"/>
      <c r="MFN2" s="813"/>
      <c r="MFO2" s="813"/>
      <c r="MFP2" s="813"/>
      <c r="MFQ2" s="813"/>
      <c r="MFR2" s="813"/>
      <c r="MFS2" s="813"/>
      <c r="MFT2" s="813"/>
      <c r="MFU2" s="813"/>
      <c r="MFV2" s="813"/>
      <c r="MFW2" s="813"/>
      <c r="MFX2" s="813"/>
      <c r="MFY2" s="813"/>
      <c r="MFZ2" s="813"/>
      <c r="MGA2" s="813"/>
      <c r="MGB2" s="813"/>
      <c r="MGC2" s="813"/>
      <c r="MGD2" s="813"/>
      <c r="MGE2" s="813"/>
      <c r="MGF2" s="813"/>
      <c r="MGG2" s="813"/>
      <c r="MGH2" s="813"/>
      <c r="MGI2" s="813"/>
      <c r="MGJ2" s="813"/>
      <c r="MGK2" s="813"/>
      <c r="MGL2" s="813"/>
      <c r="MGM2" s="813"/>
      <c r="MGN2" s="813"/>
      <c r="MGO2" s="813"/>
      <c r="MGP2" s="813"/>
      <c r="MGQ2" s="813"/>
      <c r="MGR2" s="813"/>
      <c r="MGS2" s="813"/>
      <c r="MGT2" s="813"/>
      <c r="MGU2" s="813"/>
      <c r="MGV2" s="813"/>
      <c r="MGW2" s="813"/>
      <c r="MGX2" s="813"/>
      <c r="MGY2" s="813"/>
      <c r="MGZ2" s="813"/>
      <c r="MHA2" s="813"/>
      <c r="MHB2" s="813"/>
      <c r="MHC2" s="813"/>
      <c r="MHD2" s="813"/>
      <c r="MHE2" s="813"/>
      <c r="MHF2" s="813"/>
      <c r="MHG2" s="813"/>
      <c r="MHH2" s="813"/>
      <c r="MHI2" s="813"/>
      <c r="MHJ2" s="813"/>
      <c r="MHK2" s="813"/>
      <c r="MHL2" s="813"/>
      <c r="MHM2" s="813"/>
      <c r="MHN2" s="813"/>
      <c r="MHO2" s="813"/>
      <c r="MHP2" s="813"/>
      <c r="MHQ2" s="813"/>
      <c r="MHR2" s="813"/>
      <c r="MHS2" s="813"/>
      <c r="MHT2" s="813"/>
      <c r="MHU2" s="813"/>
      <c r="MHV2" s="813"/>
      <c r="MHW2" s="813"/>
      <c r="MHX2" s="813"/>
      <c r="MHY2" s="813"/>
      <c r="MHZ2" s="813"/>
      <c r="MIA2" s="813"/>
      <c r="MIB2" s="813"/>
      <c r="MIC2" s="813"/>
      <c r="MID2" s="813"/>
      <c r="MIE2" s="813"/>
      <c r="MIF2" s="813"/>
      <c r="MIG2" s="813"/>
      <c r="MIH2" s="813"/>
      <c r="MII2" s="813"/>
      <c r="MIJ2" s="813"/>
      <c r="MIK2" s="813"/>
      <c r="MIL2" s="813"/>
      <c r="MIM2" s="813"/>
      <c r="MIN2" s="813"/>
      <c r="MIO2" s="813"/>
      <c r="MIP2" s="813"/>
      <c r="MIQ2" s="813"/>
      <c r="MIR2" s="813"/>
      <c r="MIS2" s="813"/>
      <c r="MIT2" s="813"/>
      <c r="MIU2" s="813"/>
      <c r="MIV2" s="813"/>
      <c r="MIW2" s="813"/>
      <c r="MIX2" s="813"/>
      <c r="MIY2" s="813"/>
      <c r="MIZ2" s="813"/>
      <c r="MJA2" s="813"/>
      <c r="MJB2" s="813"/>
      <c r="MJC2" s="813"/>
      <c r="MJD2" s="813"/>
      <c r="MJE2" s="813"/>
      <c r="MJF2" s="813"/>
      <c r="MJG2" s="813"/>
      <c r="MJH2" s="813"/>
      <c r="MJI2" s="813"/>
      <c r="MJJ2" s="813"/>
      <c r="MJK2" s="813"/>
      <c r="MJL2" s="813"/>
      <c r="MJM2" s="813"/>
      <c r="MJN2" s="813"/>
      <c r="MJO2" s="813"/>
      <c r="MJP2" s="813"/>
      <c r="MJQ2" s="813"/>
      <c r="MJR2" s="813"/>
      <c r="MJS2" s="813"/>
      <c r="MJT2" s="813"/>
      <c r="MJU2" s="813"/>
      <c r="MJV2" s="813"/>
      <c r="MJW2" s="813"/>
      <c r="MJX2" s="813"/>
      <c r="MJY2" s="813"/>
      <c r="MJZ2" s="813"/>
      <c r="MKA2" s="813"/>
      <c r="MKB2" s="813"/>
      <c r="MKC2" s="813"/>
      <c r="MKD2" s="813"/>
      <c r="MKE2" s="813"/>
      <c r="MKF2" s="813"/>
      <c r="MKG2" s="813"/>
      <c r="MKH2" s="813"/>
      <c r="MKI2" s="813"/>
      <c r="MKJ2" s="813"/>
      <c r="MKK2" s="813"/>
      <c r="MKL2" s="813"/>
      <c r="MKM2" s="813"/>
      <c r="MKN2" s="813"/>
      <c r="MKO2" s="813"/>
      <c r="MKP2" s="813"/>
      <c r="MKQ2" s="813"/>
      <c r="MKR2" s="813"/>
      <c r="MKS2" s="813"/>
      <c r="MKT2" s="813"/>
      <c r="MKU2" s="813"/>
      <c r="MKV2" s="813"/>
      <c r="MKW2" s="813"/>
      <c r="MKX2" s="813"/>
      <c r="MKY2" s="813"/>
      <c r="MKZ2" s="813"/>
      <c r="MLA2" s="813"/>
      <c r="MLB2" s="813"/>
      <c r="MLC2" s="813"/>
      <c r="MLD2" s="813"/>
      <c r="MLE2" s="813"/>
      <c r="MLF2" s="813"/>
      <c r="MLG2" s="813"/>
      <c r="MLH2" s="813"/>
      <c r="MLI2" s="813"/>
      <c r="MLJ2" s="813"/>
      <c r="MLK2" s="813"/>
      <c r="MLL2" s="813"/>
      <c r="MLM2" s="813"/>
      <c r="MLN2" s="813"/>
      <c r="MLO2" s="813"/>
      <c r="MLP2" s="813"/>
      <c r="MLQ2" s="813"/>
      <c r="MLR2" s="813"/>
      <c r="MLS2" s="813"/>
      <c r="MLT2" s="813"/>
      <c r="MLU2" s="813"/>
      <c r="MLV2" s="813"/>
      <c r="MLW2" s="813"/>
      <c r="MLX2" s="813"/>
      <c r="MLY2" s="813"/>
      <c r="MLZ2" s="813"/>
      <c r="MMA2" s="813"/>
      <c r="MMB2" s="813"/>
      <c r="MMC2" s="813"/>
      <c r="MMD2" s="813"/>
      <c r="MME2" s="813"/>
      <c r="MMF2" s="813"/>
      <c r="MMG2" s="813"/>
      <c r="MMH2" s="813"/>
      <c r="MMI2" s="813"/>
      <c r="MMJ2" s="813"/>
      <c r="MMK2" s="813"/>
      <c r="MML2" s="813"/>
      <c r="MMM2" s="813"/>
      <c r="MMN2" s="813"/>
      <c r="MMO2" s="813"/>
      <c r="MMP2" s="813"/>
      <c r="MMQ2" s="813"/>
      <c r="MMR2" s="813"/>
      <c r="MMS2" s="813"/>
      <c r="MMT2" s="813"/>
      <c r="MMU2" s="813"/>
      <c r="MMV2" s="813"/>
      <c r="MMW2" s="813"/>
      <c r="MMX2" s="813"/>
      <c r="MMY2" s="813"/>
      <c r="MMZ2" s="813"/>
      <c r="MNA2" s="813"/>
      <c r="MNB2" s="813"/>
      <c r="MNC2" s="813"/>
      <c r="MND2" s="813"/>
      <c r="MNE2" s="813"/>
      <c r="MNF2" s="813"/>
      <c r="MNG2" s="813"/>
      <c r="MNH2" s="813"/>
      <c r="MNI2" s="813"/>
      <c r="MNJ2" s="813"/>
      <c r="MNK2" s="813"/>
      <c r="MNL2" s="813"/>
      <c r="MNM2" s="813"/>
      <c r="MNN2" s="813"/>
      <c r="MNO2" s="813"/>
      <c r="MNP2" s="813"/>
      <c r="MNQ2" s="813"/>
      <c r="MNR2" s="813"/>
      <c r="MNS2" s="813"/>
      <c r="MNT2" s="813"/>
      <c r="MNU2" s="813"/>
      <c r="MNV2" s="813"/>
      <c r="MNW2" s="813"/>
      <c r="MNX2" s="813"/>
      <c r="MNY2" s="813"/>
      <c r="MNZ2" s="813"/>
      <c r="MOA2" s="813"/>
      <c r="MOB2" s="813"/>
      <c r="MOC2" s="813"/>
      <c r="MOD2" s="813"/>
      <c r="MOE2" s="813"/>
      <c r="MOF2" s="813"/>
      <c r="MOG2" s="813"/>
      <c r="MOH2" s="813"/>
      <c r="MOI2" s="813"/>
      <c r="MOJ2" s="813"/>
      <c r="MOK2" s="813"/>
      <c r="MOL2" s="813"/>
      <c r="MOM2" s="813"/>
      <c r="MON2" s="813"/>
      <c r="MOO2" s="813"/>
      <c r="MOP2" s="813"/>
      <c r="MOQ2" s="813"/>
      <c r="MOR2" s="813"/>
      <c r="MOS2" s="813"/>
      <c r="MOT2" s="813"/>
      <c r="MOU2" s="813"/>
      <c r="MOV2" s="813"/>
      <c r="MOW2" s="813"/>
      <c r="MOX2" s="813"/>
      <c r="MOY2" s="813"/>
      <c r="MOZ2" s="813"/>
      <c r="MPA2" s="813"/>
      <c r="MPB2" s="813"/>
      <c r="MPC2" s="813"/>
      <c r="MPD2" s="813"/>
      <c r="MPE2" s="813"/>
      <c r="MPF2" s="813"/>
      <c r="MPG2" s="813"/>
      <c r="MPH2" s="813"/>
      <c r="MPI2" s="813"/>
      <c r="MPJ2" s="813"/>
      <c r="MPK2" s="813"/>
      <c r="MPL2" s="813"/>
      <c r="MPM2" s="813"/>
      <c r="MPN2" s="813"/>
      <c r="MPO2" s="813"/>
      <c r="MPP2" s="813"/>
      <c r="MPQ2" s="813"/>
      <c r="MPR2" s="813"/>
      <c r="MPS2" s="813"/>
      <c r="MPT2" s="813"/>
      <c r="MPU2" s="813"/>
      <c r="MPV2" s="813"/>
      <c r="MPW2" s="813"/>
      <c r="MPX2" s="813"/>
      <c r="MPY2" s="813"/>
      <c r="MPZ2" s="813"/>
      <c r="MQA2" s="813"/>
      <c r="MQB2" s="813"/>
      <c r="MQC2" s="813"/>
      <c r="MQD2" s="813"/>
      <c r="MQE2" s="813"/>
      <c r="MQF2" s="813"/>
      <c r="MQG2" s="813"/>
      <c r="MQH2" s="813"/>
      <c r="MQI2" s="813"/>
      <c r="MQJ2" s="813"/>
      <c r="MQK2" s="813"/>
      <c r="MQL2" s="813"/>
      <c r="MQM2" s="813"/>
      <c r="MQN2" s="813"/>
      <c r="MQO2" s="813"/>
      <c r="MQP2" s="813"/>
      <c r="MQQ2" s="813"/>
      <c r="MQR2" s="813"/>
      <c r="MQS2" s="813"/>
      <c r="MQT2" s="813"/>
      <c r="MQU2" s="813"/>
      <c r="MQV2" s="813"/>
      <c r="MQW2" s="813"/>
      <c r="MQX2" s="813"/>
      <c r="MQY2" s="813"/>
      <c r="MQZ2" s="813"/>
      <c r="MRA2" s="813"/>
      <c r="MRB2" s="813"/>
      <c r="MRC2" s="813"/>
      <c r="MRD2" s="813"/>
      <c r="MRE2" s="813"/>
      <c r="MRF2" s="813"/>
      <c r="MRG2" s="813"/>
      <c r="MRH2" s="813"/>
      <c r="MRI2" s="813"/>
      <c r="MRJ2" s="813"/>
      <c r="MRK2" s="813"/>
      <c r="MRL2" s="813"/>
      <c r="MRM2" s="813"/>
      <c r="MRN2" s="813"/>
      <c r="MRO2" s="813"/>
      <c r="MRP2" s="813"/>
      <c r="MRQ2" s="813"/>
      <c r="MRR2" s="813"/>
      <c r="MRS2" s="813"/>
      <c r="MRT2" s="813"/>
      <c r="MRU2" s="813"/>
      <c r="MRV2" s="813"/>
      <c r="MRW2" s="813"/>
      <c r="MRX2" s="813"/>
      <c r="MRY2" s="813"/>
      <c r="MRZ2" s="813"/>
      <c r="MSA2" s="813"/>
      <c r="MSB2" s="813"/>
      <c r="MSC2" s="813"/>
      <c r="MSD2" s="813"/>
      <c r="MSE2" s="813"/>
      <c r="MSF2" s="813"/>
      <c r="MSG2" s="813"/>
      <c r="MSH2" s="813"/>
      <c r="MSI2" s="813"/>
      <c r="MSJ2" s="813"/>
      <c r="MSK2" s="813"/>
      <c r="MSL2" s="813"/>
      <c r="MSM2" s="813"/>
      <c r="MSN2" s="813"/>
      <c r="MSO2" s="813"/>
      <c r="MSP2" s="813"/>
      <c r="MSQ2" s="813"/>
      <c r="MSR2" s="813"/>
      <c r="MSS2" s="813"/>
      <c r="MST2" s="813"/>
      <c r="MSU2" s="813"/>
      <c r="MSV2" s="813"/>
      <c r="MSW2" s="813"/>
      <c r="MSX2" s="813"/>
      <c r="MSY2" s="813"/>
      <c r="MSZ2" s="813"/>
      <c r="MTA2" s="813"/>
      <c r="MTB2" s="813"/>
      <c r="MTC2" s="813"/>
      <c r="MTD2" s="813"/>
      <c r="MTE2" s="813"/>
      <c r="MTF2" s="813"/>
      <c r="MTG2" s="813"/>
      <c r="MTH2" s="813"/>
      <c r="MTI2" s="813"/>
      <c r="MTJ2" s="813"/>
      <c r="MTK2" s="813"/>
      <c r="MTL2" s="813"/>
      <c r="MTM2" s="813"/>
      <c r="MTN2" s="813"/>
      <c r="MTO2" s="813"/>
      <c r="MTP2" s="813"/>
      <c r="MTQ2" s="813"/>
      <c r="MTR2" s="813"/>
      <c r="MTS2" s="813"/>
      <c r="MTT2" s="813"/>
      <c r="MTU2" s="813"/>
      <c r="MTV2" s="813"/>
      <c r="MTW2" s="813"/>
      <c r="MTX2" s="813"/>
      <c r="MTY2" s="813"/>
      <c r="MTZ2" s="813"/>
      <c r="MUA2" s="813"/>
      <c r="MUB2" s="813"/>
      <c r="MUC2" s="813"/>
      <c r="MUD2" s="813"/>
      <c r="MUE2" s="813"/>
      <c r="MUF2" s="813"/>
      <c r="MUG2" s="813"/>
      <c r="MUH2" s="813"/>
      <c r="MUI2" s="813"/>
      <c r="MUJ2" s="813"/>
      <c r="MUK2" s="813"/>
      <c r="MUL2" s="813"/>
      <c r="MUM2" s="813"/>
      <c r="MUN2" s="813"/>
      <c r="MUO2" s="813"/>
      <c r="MUP2" s="813"/>
      <c r="MUQ2" s="813"/>
      <c r="MUR2" s="813"/>
      <c r="MUS2" s="813"/>
      <c r="MUT2" s="813"/>
      <c r="MUU2" s="813"/>
      <c r="MUV2" s="813"/>
      <c r="MUW2" s="813"/>
      <c r="MUX2" s="813"/>
      <c r="MUY2" s="813"/>
      <c r="MUZ2" s="813"/>
      <c r="MVA2" s="813"/>
      <c r="MVB2" s="813"/>
      <c r="MVC2" s="813"/>
      <c r="MVD2" s="813"/>
      <c r="MVE2" s="813"/>
      <c r="MVF2" s="813"/>
      <c r="MVG2" s="813"/>
      <c r="MVH2" s="813"/>
      <c r="MVI2" s="813"/>
      <c r="MVJ2" s="813"/>
      <c r="MVK2" s="813"/>
      <c r="MVL2" s="813"/>
      <c r="MVM2" s="813"/>
      <c r="MVN2" s="813"/>
      <c r="MVO2" s="813"/>
      <c r="MVP2" s="813"/>
      <c r="MVQ2" s="813"/>
      <c r="MVR2" s="813"/>
      <c r="MVS2" s="813"/>
      <c r="MVT2" s="813"/>
      <c r="MVU2" s="813"/>
      <c r="MVV2" s="813"/>
      <c r="MVW2" s="813"/>
      <c r="MVX2" s="813"/>
      <c r="MVY2" s="813"/>
      <c r="MVZ2" s="813"/>
      <c r="MWA2" s="813"/>
      <c r="MWB2" s="813"/>
      <c r="MWC2" s="813"/>
      <c r="MWD2" s="813"/>
      <c r="MWE2" s="813"/>
      <c r="MWF2" s="813"/>
      <c r="MWG2" s="813"/>
      <c r="MWH2" s="813"/>
      <c r="MWI2" s="813"/>
      <c r="MWJ2" s="813"/>
      <c r="MWK2" s="813"/>
      <c r="MWL2" s="813"/>
      <c r="MWM2" s="813"/>
      <c r="MWN2" s="813"/>
      <c r="MWO2" s="813"/>
      <c r="MWP2" s="813"/>
      <c r="MWQ2" s="813"/>
      <c r="MWR2" s="813"/>
      <c r="MWS2" s="813"/>
      <c r="MWT2" s="813"/>
      <c r="MWU2" s="813"/>
      <c r="MWV2" s="813"/>
      <c r="MWW2" s="813"/>
      <c r="MWX2" s="813"/>
      <c r="MWY2" s="813"/>
      <c r="MWZ2" s="813"/>
      <c r="MXA2" s="813"/>
      <c r="MXB2" s="813"/>
      <c r="MXC2" s="813"/>
      <c r="MXD2" s="813"/>
      <c r="MXE2" s="813"/>
      <c r="MXF2" s="813"/>
      <c r="MXG2" s="813"/>
      <c r="MXH2" s="813"/>
      <c r="MXI2" s="813"/>
      <c r="MXJ2" s="813"/>
      <c r="MXK2" s="813"/>
      <c r="MXL2" s="813"/>
      <c r="MXM2" s="813"/>
      <c r="MXN2" s="813"/>
      <c r="MXO2" s="813"/>
      <c r="MXP2" s="813"/>
      <c r="MXQ2" s="813"/>
      <c r="MXR2" s="813"/>
      <c r="MXS2" s="813"/>
      <c r="MXT2" s="813"/>
      <c r="MXU2" s="813"/>
      <c r="MXV2" s="813"/>
      <c r="MXW2" s="813"/>
      <c r="MXX2" s="813"/>
      <c r="MXY2" s="813"/>
      <c r="MXZ2" s="813"/>
      <c r="MYA2" s="813"/>
      <c r="MYB2" s="813"/>
      <c r="MYC2" s="813"/>
      <c r="MYD2" s="813"/>
      <c r="MYE2" s="813"/>
      <c r="MYF2" s="813"/>
      <c r="MYG2" s="813"/>
      <c r="MYH2" s="813"/>
      <c r="MYI2" s="813"/>
      <c r="MYJ2" s="813"/>
      <c r="MYK2" s="813"/>
      <c r="MYL2" s="813"/>
      <c r="MYM2" s="813"/>
      <c r="MYN2" s="813"/>
      <c r="MYO2" s="813"/>
      <c r="MYP2" s="813"/>
      <c r="MYQ2" s="813"/>
      <c r="MYR2" s="813"/>
      <c r="MYS2" s="813"/>
      <c r="MYT2" s="813"/>
      <c r="MYU2" s="813"/>
      <c r="MYV2" s="813"/>
      <c r="MYW2" s="813"/>
      <c r="MYX2" s="813"/>
      <c r="MYY2" s="813"/>
      <c r="MYZ2" s="813"/>
      <c r="MZA2" s="813"/>
      <c r="MZB2" s="813"/>
      <c r="MZC2" s="813"/>
      <c r="MZD2" s="813"/>
      <c r="MZE2" s="813"/>
      <c r="MZF2" s="813"/>
      <c r="MZG2" s="813"/>
      <c r="MZH2" s="813"/>
      <c r="MZI2" s="813"/>
      <c r="MZJ2" s="813"/>
      <c r="MZK2" s="813"/>
      <c r="MZL2" s="813"/>
      <c r="MZM2" s="813"/>
      <c r="MZN2" s="813"/>
      <c r="MZO2" s="813"/>
      <c r="MZP2" s="813"/>
      <c r="MZQ2" s="813"/>
      <c r="MZR2" s="813"/>
      <c r="MZS2" s="813"/>
      <c r="MZT2" s="813"/>
      <c r="MZU2" s="813"/>
      <c r="MZV2" s="813"/>
      <c r="MZW2" s="813"/>
      <c r="MZX2" s="813"/>
      <c r="MZY2" s="813"/>
      <c r="MZZ2" s="813"/>
      <c r="NAA2" s="813"/>
      <c r="NAB2" s="813"/>
      <c r="NAC2" s="813"/>
      <c r="NAD2" s="813"/>
      <c r="NAE2" s="813"/>
      <c r="NAF2" s="813"/>
      <c r="NAG2" s="813"/>
      <c r="NAH2" s="813"/>
      <c r="NAI2" s="813"/>
      <c r="NAJ2" s="813"/>
      <c r="NAK2" s="813"/>
      <c r="NAL2" s="813"/>
      <c r="NAM2" s="813"/>
      <c r="NAN2" s="813"/>
      <c r="NAO2" s="813"/>
      <c r="NAP2" s="813"/>
      <c r="NAQ2" s="813"/>
      <c r="NAR2" s="813"/>
      <c r="NAS2" s="813"/>
      <c r="NAT2" s="813"/>
      <c r="NAU2" s="813"/>
      <c r="NAV2" s="813"/>
      <c r="NAW2" s="813"/>
      <c r="NAX2" s="813"/>
      <c r="NAY2" s="813"/>
      <c r="NAZ2" s="813"/>
      <c r="NBA2" s="813"/>
      <c r="NBB2" s="813"/>
      <c r="NBC2" s="813"/>
      <c r="NBD2" s="813"/>
      <c r="NBE2" s="813"/>
      <c r="NBF2" s="813"/>
      <c r="NBG2" s="813"/>
      <c r="NBH2" s="813"/>
      <c r="NBI2" s="813"/>
      <c r="NBJ2" s="813"/>
      <c r="NBK2" s="813"/>
      <c r="NBL2" s="813"/>
      <c r="NBM2" s="813"/>
      <c r="NBN2" s="813"/>
      <c r="NBO2" s="813"/>
      <c r="NBP2" s="813"/>
      <c r="NBQ2" s="813"/>
      <c r="NBR2" s="813"/>
      <c r="NBS2" s="813"/>
      <c r="NBT2" s="813"/>
      <c r="NBU2" s="813"/>
      <c r="NBV2" s="813"/>
      <c r="NBW2" s="813"/>
      <c r="NBX2" s="813"/>
      <c r="NBY2" s="813"/>
      <c r="NBZ2" s="813"/>
      <c r="NCA2" s="813"/>
      <c r="NCB2" s="813"/>
      <c r="NCC2" s="813"/>
      <c r="NCD2" s="813"/>
      <c r="NCE2" s="813"/>
      <c r="NCF2" s="813"/>
      <c r="NCG2" s="813"/>
      <c r="NCH2" s="813"/>
      <c r="NCI2" s="813"/>
      <c r="NCJ2" s="813"/>
      <c r="NCK2" s="813"/>
      <c r="NCL2" s="813"/>
      <c r="NCM2" s="813"/>
      <c r="NCN2" s="813"/>
      <c r="NCO2" s="813"/>
      <c r="NCP2" s="813"/>
      <c r="NCQ2" s="813"/>
      <c r="NCR2" s="813"/>
      <c r="NCS2" s="813"/>
      <c r="NCT2" s="813"/>
      <c r="NCU2" s="813"/>
      <c r="NCV2" s="813"/>
      <c r="NCW2" s="813"/>
      <c r="NCX2" s="813"/>
      <c r="NCY2" s="813"/>
      <c r="NCZ2" s="813"/>
      <c r="NDA2" s="813"/>
      <c r="NDB2" s="813"/>
      <c r="NDC2" s="813"/>
      <c r="NDD2" s="813"/>
      <c r="NDE2" s="813"/>
      <c r="NDF2" s="813"/>
      <c r="NDG2" s="813"/>
      <c r="NDH2" s="813"/>
      <c r="NDI2" s="813"/>
      <c r="NDJ2" s="813"/>
      <c r="NDK2" s="813"/>
      <c r="NDL2" s="813"/>
      <c r="NDM2" s="813"/>
      <c r="NDN2" s="813"/>
      <c r="NDO2" s="813"/>
      <c r="NDP2" s="813"/>
      <c r="NDQ2" s="813"/>
      <c r="NDR2" s="813"/>
      <c r="NDS2" s="813"/>
      <c r="NDT2" s="813"/>
      <c r="NDU2" s="813"/>
      <c r="NDV2" s="813"/>
      <c r="NDW2" s="813"/>
      <c r="NDX2" s="813"/>
      <c r="NDY2" s="813"/>
      <c r="NDZ2" s="813"/>
      <c r="NEA2" s="813"/>
      <c r="NEB2" s="813"/>
      <c r="NEC2" s="813"/>
      <c r="NED2" s="813"/>
      <c r="NEE2" s="813"/>
      <c r="NEF2" s="813"/>
      <c r="NEG2" s="813"/>
      <c r="NEH2" s="813"/>
      <c r="NEI2" s="813"/>
      <c r="NEJ2" s="813"/>
      <c r="NEK2" s="813"/>
      <c r="NEL2" s="813"/>
      <c r="NEM2" s="813"/>
      <c r="NEN2" s="813"/>
      <c r="NEO2" s="813"/>
      <c r="NEP2" s="813"/>
      <c r="NEQ2" s="813"/>
      <c r="NER2" s="813"/>
      <c r="NES2" s="813"/>
      <c r="NET2" s="813"/>
      <c r="NEU2" s="813"/>
      <c r="NEV2" s="813"/>
      <c r="NEW2" s="813"/>
      <c r="NEX2" s="813"/>
      <c r="NEY2" s="813"/>
      <c r="NEZ2" s="813"/>
      <c r="NFA2" s="813"/>
      <c r="NFB2" s="813"/>
      <c r="NFC2" s="813"/>
      <c r="NFD2" s="813"/>
      <c r="NFE2" s="813"/>
      <c r="NFF2" s="813"/>
      <c r="NFG2" s="813"/>
      <c r="NFH2" s="813"/>
      <c r="NFI2" s="813"/>
      <c r="NFJ2" s="813"/>
      <c r="NFK2" s="813"/>
      <c r="NFL2" s="813"/>
      <c r="NFM2" s="813"/>
      <c r="NFN2" s="813"/>
      <c r="NFO2" s="813"/>
      <c r="NFP2" s="813"/>
      <c r="NFQ2" s="813"/>
      <c r="NFR2" s="813"/>
      <c r="NFS2" s="813"/>
      <c r="NFT2" s="813"/>
      <c r="NFU2" s="813"/>
      <c r="NFV2" s="813"/>
      <c r="NFW2" s="813"/>
      <c r="NFX2" s="813"/>
      <c r="NFY2" s="813"/>
      <c r="NFZ2" s="813"/>
      <c r="NGA2" s="813"/>
      <c r="NGB2" s="813"/>
      <c r="NGC2" s="813"/>
      <c r="NGD2" s="813"/>
      <c r="NGE2" s="813"/>
      <c r="NGF2" s="813"/>
      <c r="NGG2" s="813"/>
      <c r="NGH2" s="813"/>
      <c r="NGI2" s="813"/>
      <c r="NGJ2" s="813"/>
      <c r="NGK2" s="813"/>
      <c r="NGL2" s="813"/>
      <c r="NGM2" s="813"/>
      <c r="NGN2" s="813"/>
      <c r="NGO2" s="813"/>
      <c r="NGP2" s="813"/>
      <c r="NGQ2" s="813"/>
      <c r="NGR2" s="813"/>
      <c r="NGS2" s="813"/>
      <c r="NGT2" s="813"/>
      <c r="NGU2" s="813"/>
      <c r="NGV2" s="813"/>
      <c r="NGW2" s="813"/>
      <c r="NGX2" s="813"/>
      <c r="NGY2" s="813"/>
      <c r="NGZ2" s="813"/>
      <c r="NHA2" s="813"/>
      <c r="NHB2" s="813"/>
      <c r="NHC2" s="813"/>
      <c r="NHD2" s="813"/>
      <c r="NHE2" s="813"/>
      <c r="NHF2" s="813"/>
      <c r="NHG2" s="813"/>
      <c r="NHH2" s="813"/>
      <c r="NHI2" s="813"/>
      <c r="NHJ2" s="813"/>
      <c r="NHK2" s="813"/>
      <c r="NHL2" s="813"/>
      <c r="NHM2" s="813"/>
      <c r="NHN2" s="813"/>
      <c r="NHO2" s="813"/>
      <c r="NHP2" s="813"/>
      <c r="NHQ2" s="813"/>
      <c r="NHR2" s="813"/>
      <c r="NHS2" s="813"/>
      <c r="NHT2" s="813"/>
      <c r="NHU2" s="813"/>
      <c r="NHV2" s="813"/>
      <c r="NHW2" s="813"/>
      <c r="NHX2" s="813"/>
      <c r="NHY2" s="813"/>
      <c r="NHZ2" s="813"/>
      <c r="NIA2" s="813"/>
      <c r="NIB2" s="813"/>
      <c r="NIC2" s="813"/>
      <c r="NID2" s="813"/>
      <c r="NIE2" s="813"/>
      <c r="NIF2" s="813"/>
      <c r="NIG2" s="813"/>
      <c r="NIH2" s="813"/>
      <c r="NII2" s="813"/>
      <c r="NIJ2" s="813"/>
      <c r="NIK2" s="813"/>
      <c r="NIL2" s="813"/>
      <c r="NIM2" s="813"/>
      <c r="NIN2" s="813"/>
      <c r="NIO2" s="813"/>
      <c r="NIP2" s="813"/>
      <c r="NIQ2" s="813"/>
      <c r="NIR2" s="813"/>
      <c r="NIS2" s="813"/>
      <c r="NIT2" s="813"/>
      <c r="NIU2" s="813"/>
      <c r="NIV2" s="813"/>
      <c r="NIW2" s="813"/>
      <c r="NIX2" s="813"/>
      <c r="NIY2" s="813"/>
      <c r="NIZ2" s="813"/>
      <c r="NJA2" s="813"/>
      <c r="NJB2" s="813"/>
      <c r="NJC2" s="813"/>
      <c r="NJD2" s="813"/>
      <c r="NJE2" s="813"/>
      <c r="NJF2" s="813"/>
      <c r="NJG2" s="813"/>
      <c r="NJH2" s="813"/>
      <c r="NJI2" s="813"/>
      <c r="NJJ2" s="813"/>
      <c r="NJK2" s="813"/>
      <c r="NJL2" s="813"/>
      <c r="NJM2" s="813"/>
      <c r="NJN2" s="813"/>
      <c r="NJO2" s="813"/>
      <c r="NJP2" s="813"/>
      <c r="NJQ2" s="813"/>
      <c r="NJR2" s="813"/>
      <c r="NJS2" s="813"/>
      <c r="NJT2" s="813"/>
      <c r="NJU2" s="813"/>
      <c r="NJV2" s="813"/>
      <c r="NJW2" s="813"/>
      <c r="NJX2" s="813"/>
      <c r="NJY2" s="813"/>
      <c r="NJZ2" s="813"/>
      <c r="NKA2" s="813"/>
      <c r="NKB2" s="813"/>
      <c r="NKC2" s="813"/>
      <c r="NKD2" s="813"/>
      <c r="NKE2" s="813"/>
      <c r="NKF2" s="813"/>
      <c r="NKG2" s="813"/>
      <c r="NKH2" s="813"/>
      <c r="NKI2" s="813"/>
      <c r="NKJ2" s="813"/>
      <c r="NKK2" s="813"/>
      <c r="NKL2" s="813"/>
      <c r="NKM2" s="813"/>
      <c r="NKN2" s="813"/>
      <c r="NKO2" s="813"/>
      <c r="NKP2" s="813"/>
      <c r="NKQ2" s="813"/>
      <c r="NKR2" s="813"/>
      <c r="NKS2" s="813"/>
      <c r="NKT2" s="813"/>
      <c r="NKU2" s="813"/>
      <c r="NKV2" s="813"/>
      <c r="NKW2" s="813"/>
      <c r="NKX2" s="813"/>
      <c r="NKY2" s="813"/>
      <c r="NKZ2" s="813"/>
      <c r="NLA2" s="813"/>
      <c r="NLB2" s="813"/>
      <c r="NLC2" s="813"/>
      <c r="NLD2" s="813"/>
      <c r="NLE2" s="813"/>
      <c r="NLF2" s="813"/>
      <c r="NLG2" s="813"/>
      <c r="NLH2" s="813"/>
      <c r="NLI2" s="813"/>
      <c r="NLJ2" s="813"/>
      <c r="NLK2" s="813"/>
      <c r="NLL2" s="813"/>
      <c r="NLM2" s="813"/>
      <c r="NLN2" s="813"/>
      <c r="NLO2" s="813"/>
      <c r="NLP2" s="813"/>
      <c r="NLQ2" s="813"/>
      <c r="NLR2" s="813"/>
      <c r="NLS2" s="813"/>
      <c r="NLT2" s="813"/>
      <c r="NLU2" s="813"/>
      <c r="NLV2" s="813"/>
      <c r="NLW2" s="813"/>
      <c r="NLX2" s="813"/>
      <c r="NLY2" s="813"/>
      <c r="NLZ2" s="813"/>
      <c r="NMA2" s="813"/>
      <c r="NMB2" s="813"/>
      <c r="NMC2" s="813"/>
      <c r="NMD2" s="813"/>
      <c r="NME2" s="813"/>
      <c r="NMF2" s="813"/>
      <c r="NMG2" s="813"/>
      <c r="NMH2" s="813"/>
      <c r="NMI2" s="813"/>
      <c r="NMJ2" s="813"/>
      <c r="NMK2" s="813"/>
      <c r="NML2" s="813"/>
      <c r="NMM2" s="813"/>
      <c r="NMN2" s="813"/>
      <c r="NMO2" s="813"/>
      <c r="NMP2" s="813"/>
      <c r="NMQ2" s="813"/>
      <c r="NMR2" s="813"/>
      <c r="NMS2" s="813"/>
      <c r="NMT2" s="813"/>
      <c r="NMU2" s="813"/>
      <c r="NMV2" s="813"/>
      <c r="NMW2" s="813"/>
      <c r="NMX2" s="813"/>
      <c r="NMY2" s="813"/>
      <c r="NMZ2" s="813"/>
      <c r="NNA2" s="813"/>
      <c r="NNB2" s="813"/>
      <c r="NNC2" s="813"/>
      <c r="NND2" s="813"/>
      <c r="NNE2" s="813"/>
      <c r="NNF2" s="813"/>
      <c r="NNG2" s="813"/>
      <c r="NNH2" s="813"/>
      <c r="NNI2" s="813"/>
      <c r="NNJ2" s="813"/>
      <c r="NNK2" s="813"/>
      <c r="NNL2" s="813"/>
      <c r="NNM2" s="813"/>
      <c r="NNN2" s="813"/>
      <c r="NNO2" s="813"/>
      <c r="NNP2" s="813"/>
      <c r="NNQ2" s="813"/>
      <c r="NNR2" s="813"/>
      <c r="NNS2" s="813"/>
      <c r="NNT2" s="813"/>
      <c r="NNU2" s="813"/>
      <c r="NNV2" s="813"/>
      <c r="NNW2" s="813"/>
      <c r="NNX2" s="813"/>
      <c r="NNY2" s="813"/>
      <c r="NNZ2" s="813"/>
      <c r="NOA2" s="813"/>
      <c r="NOB2" s="813"/>
      <c r="NOC2" s="813"/>
      <c r="NOD2" s="813"/>
      <c r="NOE2" s="813"/>
      <c r="NOF2" s="813"/>
      <c r="NOG2" s="813"/>
      <c r="NOH2" s="813"/>
      <c r="NOI2" s="813"/>
      <c r="NOJ2" s="813"/>
      <c r="NOK2" s="813"/>
      <c r="NOL2" s="813"/>
      <c r="NOM2" s="813"/>
      <c r="NON2" s="813"/>
      <c r="NOO2" s="813"/>
      <c r="NOP2" s="813"/>
      <c r="NOQ2" s="813"/>
      <c r="NOR2" s="813"/>
      <c r="NOS2" s="813"/>
      <c r="NOT2" s="813"/>
      <c r="NOU2" s="813"/>
      <c r="NOV2" s="813"/>
      <c r="NOW2" s="813"/>
      <c r="NOX2" s="813"/>
      <c r="NOY2" s="813"/>
      <c r="NOZ2" s="813"/>
      <c r="NPA2" s="813"/>
      <c r="NPB2" s="813"/>
      <c r="NPC2" s="813"/>
      <c r="NPD2" s="813"/>
      <c r="NPE2" s="813"/>
      <c r="NPF2" s="813"/>
      <c r="NPG2" s="813"/>
      <c r="NPH2" s="813"/>
      <c r="NPI2" s="813"/>
      <c r="NPJ2" s="813"/>
      <c r="NPK2" s="813"/>
      <c r="NPL2" s="813"/>
      <c r="NPM2" s="813"/>
      <c r="NPN2" s="813"/>
      <c r="NPO2" s="813"/>
      <c r="NPP2" s="813"/>
      <c r="NPQ2" s="813"/>
      <c r="NPR2" s="813"/>
      <c r="NPS2" s="813"/>
      <c r="NPT2" s="813"/>
      <c r="NPU2" s="813"/>
      <c r="NPV2" s="813"/>
      <c r="NPW2" s="813"/>
      <c r="NPX2" s="813"/>
      <c r="NPY2" s="813"/>
      <c r="NPZ2" s="813"/>
      <c r="NQA2" s="813"/>
      <c r="NQB2" s="813"/>
      <c r="NQC2" s="813"/>
      <c r="NQD2" s="813"/>
      <c r="NQE2" s="813"/>
      <c r="NQF2" s="813"/>
      <c r="NQG2" s="813"/>
      <c r="NQH2" s="813"/>
      <c r="NQI2" s="813"/>
      <c r="NQJ2" s="813"/>
      <c r="NQK2" s="813"/>
      <c r="NQL2" s="813"/>
      <c r="NQM2" s="813"/>
      <c r="NQN2" s="813"/>
      <c r="NQO2" s="813"/>
      <c r="NQP2" s="813"/>
      <c r="NQQ2" s="813"/>
      <c r="NQR2" s="813"/>
      <c r="NQS2" s="813"/>
      <c r="NQT2" s="813"/>
      <c r="NQU2" s="813"/>
      <c r="NQV2" s="813"/>
      <c r="NQW2" s="813"/>
      <c r="NQX2" s="813"/>
      <c r="NQY2" s="813"/>
      <c r="NQZ2" s="813"/>
      <c r="NRA2" s="813"/>
      <c r="NRB2" s="813"/>
      <c r="NRC2" s="813"/>
      <c r="NRD2" s="813"/>
      <c r="NRE2" s="813"/>
      <c r="NRF2" s="813"/>
      <c r="NRG2" s="813"/>
      <c r="NRH2" s="813"/>
      <c r="NRI2" s="813"/>
      <c r="NRJ2" s="813"/>
      <c r="NRK2" s="813"/>
      <c r="NRL2" s="813"/>
      <c r="NRM2" s="813"/>
      <c r="NRN2" s="813"/>
      <c r="NRO2" s="813"/>
      <c r="NRP2" s="813"/>
      <c r="NRQ2" s="813"/>
      <c r="NRR2" s="813"/>
      <c r="NRS2" s="813"/>
      <c r="NRT2" s="813"/>
      <c r="NRU2" s="813"/>
      <c r="NRV2" s="813"/>
      <c r="NRW2" s="813"/>
      <c r="NRX2" s="813"/>
      <c r="NRY2" s="813"/>
      <c r="NRZ2" s="813"/>
      <c r="NSA2" s="813"/>
      <c r="NSB2" s="813"/>
      <c r="NSC2" s="813"/>
      <c r="NSD2" s="813"/>
      <c r="NSE2" s="813"/>
      <c r="NSF2" s="813"/>
      <c r="NSG2" s="813"/>
      <c r="NSH2" s="813"/>
      <c r="NSI2" s="813"/>
      <c r="NSJ2" s="813"/>
      <c r="NSK2" s="813"/>
      <c r="NSL2" s="813"/>
      <c r="NSM2" s="813"/>
      <c r="NSN2" s="813"/>
      <c r="NSO2" s="813"/>
      <c r="NSP2" s="813"/>
      <c r="NSQ2" s="813"/>
      <c r="NSR2" s="813"/>
      <c r="NSS2" s="813"/>
      <c r="NST2" s="813"/>
      <c r="NSU2" s="813"/>
      <c r="NSV2" s="813"/>
      <c r="NSW2" s="813"/>
      <c r="NSX2" s="813"/>
      <c r="NSY2" s="813"/>
      <c r="NSZ2" s="813"/>
      <c r="NTA2" s="813"/>
      <c r="NTB2" s="813"/>
      <c r="NTC2" s="813"/>
      <c r="NTD2" s="813"/>
      <c r="NTE2" s="813"/>
      <c r="NTF2" s="813"/>
      <c r="NTG2" s="813"/>
      <c r="NTH2" s="813"/>
      <c r="NTI2" s="813"/>
      <c r="NTJ2" s="813"/>
      <c r="NTK2" s="813"/>
      <c r="NTL2" s="813"/>
      <c r="NTM2" s="813"/>
      <c r="NTN2" s="813"/>
      <c r="NTO2" s="813"/>
      <c r="NTP2" s="813"/>
      <c r="NTQ2" s="813"/>
      <c r="NTR2" s="813"/>
      <c r="NTS2" s="813"/>
      <c r="NTT2" s="813"/>
      <c r="NTU2" s="813"/>
      <c r="NTV2" s="813"/>
      <c r="NTW2" s="813"/>
      <c r="NTX2" s="813"/>
      <c r="NTY2" s="813"/>
      <c r="NTZ2" s="813"/>
      <c r="NUA2" s="813"/>
      <c r="NUB2" s="813"/>
      <c r="NUC2" s="813"/>
      <c r="NUD2" s="813"/>
      <c r="NUE2" s="813"/>
      <c r="NUF2" s="813"/>
      <c r="NUG2" s="813"/>
      <c r="NUH2" s="813"/>
      <c r="NUI2" s="813"/>
      <c r="NUJ2" s="813"/>
      <c r="NUK2" s="813"/>
      <c r="NUL2" s="813"/>
      <c r="NUM2" s="813"/>
      <c r="NUN2" s="813"/>
      <c r="NUO2" s="813"/>
      <c r="NUP2" s="813"/>
      <c r="NUQ2" s="813"/>
      <c r="NUR2" s="813"/>
      <c r="NUS2" s="813"/>
      <c r="NUT2" s="813"/>
      <c r="NUU2" s="813"/>
      <c r="NUV2" s="813"/>
      <c r="NUW2" s="813"/>
      <c r="NUX2" s="813"/>
      <c r="NUY2" s="813"/>
      <c r="NUZ2" s="813"/>
      <c r="NVA2" s="813"/>
      <c r="NVB2" s="813"/>
      <c r="NVC2" s="813"/>
      <c r="NVD2" s="813"/>
      <c r="NVE2" s="813"/>
      <c r="NVF2" s="813"/>
      <c r="NVG2" s="813"/>
      <c r="NVH2" s="813"/>
      <c r="NVI2" s="813"/>
      <c r="NVJ2" s="813"/>
      <c r="NVK2" s="813"/>
      <c r="NVL2" s="813"/>
      <c r="NVM2" s="813"/>
      <c r="NVN2" s="813"/>
      <c r="NVO2" s="813"/>
      <c r="NVP2" s="813"/>
      <c r="NVQ2" s="813"/>
      <c r="NVR2" s="813"/>
      <c r="NVS2" s="813"/>
      <c r="NVT2" s="813"/>
      <c r="NVU2" s="813"/>
      <c r="NVV2" s="813"/>
      <c r="NVW2" s="813"/>
      <c r="NVX2" s="813"/>
      <c r="NVY2" s="813"/>
      <c r="NVZ2" s="813"/>
      <c r="NWA2" s="813"/>
      <c r="NWB2" s="813"/>
      <c r="NWC2" s="813"/>
      <c r="NWD2" s="813"/>
      <c r="NWE2" s="813"/>
      <c r="NWF2" s="813"/>
      <c r="NWG2" s="813"/>
      <c r="NWH2" s="813"/>
      <c r="NWI2" s="813"/>
      <c r="NWJ2" s="813"/>
      <c r="NWK2" s="813"/>
      <c r="NWL2" s="813"/>
      <c r="NWM2" s="813"/>
      <c r="NWN2" s="813"/>
      <c r="NWO2" s="813"/>
      <c r="NWP2" s="813"/>
      <c r="NWQ2" s="813"/>
      <c r="NWR2" s="813"/>
      <c r="NWS2" s="813"/>
      <c r="NWT2" s="813"/>
      <c r="NWU2" s="813"/>
      <c r="NWV2" s="813"/>
      <c r="NWW2" s="813"/>
      <c r="NWX2" s="813"/>
      <c r="NWY2" s="813"/>
      <c r="NWZ2" s="813"/>
      <c r="NXA2" s="813"/>
      <c r="NXB2" s="813"/>
      <c r="NXC2" s="813"/>
      <c r="NXD2" s="813"/>
      <c r="NXE2" s="813"/>
      <c r="NXF2" s="813"/>
      <c r="NXG2" s="813"/>
      <c r="NXH2" s="813"/>
      <c r="NXI2" s="813"/>
      <c r="NXJ2" s="813"/>
      <c r="NXK2" s="813"/>
      <c r="NXL2" s="813"/>
      <c r="NXM2" s="813"/>
      <c r="NXN2" s="813"/>
      <c r="NXO2" s="813"/>
      <c r="NXP2" s="813"/>
      <c r="NXQ2" s="813"/>
      <c r="NXR2" s="813"/>
      <c r="NXS2" s="813"/>
      <c r="NXT2" s="813"/>
      <c r="NXU2" s="813"/>
      <c r="NXV2" s="813"/>
      <c r="NXW2" s="813"/>
      <c r="NXX2" s="813"/>
      <c r="NXY2" s="813"/>
      <c r="NXZ2" s="813"/>
      <c r="NYA2" s="813"/>
      <c r="NYB2" s="813"/>
      <c r="NYC2" s="813"/>
      <c r="NYD2" s="813"/>
      <c r="NYE2" s="813"/>
      <c r="NYF2" s="813"/>
      <c r="NYG2" s="813"/>
      <c r="NYH2" s="813"/>
      <c r="NYI2" s="813"/>
      <c r="NYJ2" s="813"/>
      <c r="NYK2" s="813"/>
      <c r="NYL2" s="813"/>
      <c r="NYM2" s="813"/>
      <c r="NYN2" s="813"/>
      <c r="NYO2" s="813"/>
      <c r="NYP2" s="813"/>
      <c r="NYQ2" s="813"/>
      <c r="NYR2" s="813"/>
      <c r="NYS2" s="813"/>
      <c r="NYT2" s="813"/>
      <c r="NYU2" s="813"/>
      <c r="NYV2" s="813"/>
      <c r="NYW2" s="813"/>
      <c r="NYX2" s="813"/>
      <c r="NYY2" s="813"/>
      <c r="NYZ2" s="813"/>
      <c r="NZA2" s="813"/>
      <c r="NZB2" s="813"/>
      <c r="NZC2" s="813"/>
      <c r="NZD2" s="813"/>
      <c r="NZE2" s="813"/>
      <c r="NZF2" s="813"/>
      <c r="NZG2" s="813"/>
      <c r="NZH2" s="813"/>
      <c r="NZI2" s="813"/>
      <c r="NZJ2" s="813"/>
      <c r="NZK2" s="813"/>
      <c r="NZL2" s="813"/>
      <c r="NZM2" s="813"/>
      <c r="NZN2" s="813"/>
      <c r="NZO2" s="813"/>
      <c r="NZP2" s="813"/>
      <c r="NZQ2" s="813"/>
      <c r="NZR2" s="813"/>
      <c r="NZS2" s="813"/>
      <c r="NZT2" s="813"/>
      <c r="NZU2" s="813"/>
      <c r="NZV2" s="813"/>
      <c r="NZW2" s="813"/>
      <c r="NZX2" s="813"/>
      <c r="NZY2" s="813"/>
      <c r="NZZ2" s="813"/>
      <c r="OAA2" s="813"/>
      <c r="OAB2" s="813"/>
      <c r="OAC2" s="813"/>
      <c r="OAD2" s="813"/>
      <c r="OAE2" s="813"/>
      <c r="OAF2" s="813"/>
      <c r="OAG2" s="813"/>
      <c r="OAH2" s="813"/>
      <c r="OAI2" s="813"/>
      <c r="OAJ2" s="813"/>
      <c r="OAK2" s="813"/>
      <c r="OAL2" s="813"/>
      <c r="OAM2" s="813"/>
      <c r="OAN2" s="813"/>
      <c r="OAO2" s="813"/>
      <c r="OAP2" s="813"/>
      <c r="OAQ2" s="813"/>
      <c r="OAR2" s="813"/>
      <c r="OAS2" s="813"/>
      <c r="OAT2" s="813"/>
      <c r="OAU2" s="813"/>
      <c r="OAV2" s="813"/>
      <c r="OAW2" s="813"/>
      <c r="OAX2" s="813"/>
      <c r="OAY2" s="813"/>
      <c r="OAZ2" s="813"/>
      <c r="OBA2" s="813"/>
      <c r="OBB2" s="813"/>
      <c r="OBC2" s="813"/>
      <c r="OBD2" s="813"/>
      <c r="OBE2" s="813"/>
      <c r="OBF2" s="813"/>
      <c r="OBG2" s="813"/>
      <c r="OBH2" s="813"/>
      <c r="OBI2" s="813"/>
      <c r="OBJ2" s="813"/>
      <c r="OBK2" s="813"/>
      <c r="OBL2" s="813"/>
      <c r="OBM2" s="813"/>
      <c r="OBN2" s="813"/>
      <c r="OBO2" s="813"/>
      <c r="OBP2" s="813"/>
      <c r="OBQ2" s="813"/>
      <c r="OBR2" s="813"/>
      <c r="OBS2" s="813"/>
      <c r="OBT2" s="813"/>
      <c r="OBU2" s="813"/>
      <c r="OBV2" s="813"/>
      <c r="OBW2" s="813"/>
      <c r="OBX2" s="813"/>
      <c r="OBY2" s="813"/>
      <c r="OBZ2" s="813"/>
      <c r="OCA2" s="813"/>
      <c r="OCB2" s="813"/>
      <c r="OCC2" s="813"/>
      <c r="OCD2" s="813"/>
      <c r="OCE2" s="813"/>
      <c r="OCF2" s="813"/>
      <c r="OCG2" s="813"/>
      <c r="OCH2" s="813"/>
      <c r="OCI2" s="813"/>
      <c r="OCJ2" s="813"/>
      <c r="OCK2" s="813"/>
      <c r="OCL2" s="813"/>
      <c r="OCM2" s="813"/>
      <c r="OCN2" s="813"/>
      <c r="OCO2" s="813"/>
      <c r="OCP2" s="813"/>
      <c r="OCQ2" s="813"/>
      <c r="OCR2" s="813"/>
      <c r="OCS2" s="813"/>
      <c r="OCT2" s="813"/>
      <c r="OCU2" s="813"/>
      <c r="OCV2" s="813"/>
      <c r="OCW2" s="813"/>
      <c r="OCX2" s="813"/>
      <c r="OCY2" s="813"/>
      <c r="OCZ2" s="813"/>
      <c r="ODA2" s="813"/>
      <c r="ODB2" s="813"/>
      <c r="ODC2" s="813"/>
      <c r="ODD2" s="813"/>
      <c r="ODE2" s="813"/>
      <c r="ODF2" s="813"/>
      <c r="ODG2" s="813"/>
      <c r="ODH2" s="813"/>
      <c r="ODI2" s="813"/>
      <c r="ODJ2" s="813"/>
      <c r="ODK2" s="813"/>
      <c r="ODL2" s="813"/>
      <c r="ODM2" s="813"/>
      <c r="ODN2" s="813"/>
      <c r="ODO2" s="813"/>
      <c r="ODP2" s="813"/>
      <c r="ODQ2" s="813"/>
      <c r="ODR2" s="813"/>
      <c r="ODS2" s="813"/>
      <c r="ODT2" s="813"/>
      <c r="ODU2" s="813"/>
      <c r="ODV2" s="813"/>
      <c r="ODW2" s="813"/>
      <c r="ODX2" s="813"/>
      <c r="ODY2" s="813"/>
      <c r="ODZ2" s="813"/>
      <c r="OEA2" s="813"/>
      <c r="OEB2" s="813"/>
      <c r="OEC2" s="813"/>
      <c r="OED2" s="813"/>
      <c r="OEE2" s="813"/>
      <c r="OEF2" s="813"/>
      <c r="OEG2" s="813"/>
      <c r="OEH2" s="813"/>
      <c r="OEI2" s="813"/>
      <c r="OEJ2" s="813"/>
      <c r="OEK2" s="813"/>
      <c r="OEL2" s="813"/>
      <c r="OEM2" s="813"/>
      <c r="OEN2" s="813"/>
      <c r="OEO2" s="813"/>
      <c r="OEP2" s="813"/>
      <c r="OEQ2" s="813"/>
      <c r="OER2" s="813"/>
      <c r="OES2" s="813"/>
      <c r="OET2" s="813"/>
      <c r="OEU2" s="813"/>
      <c r="OEV2" s="813"/>
      <c r="OEW2" s="813"/>
      <c r="OEX2" s="813"/>
      <c r="OEY2" s="813"/>
      <c r="OEZ2" s="813"/>
      <c r="OFA2" s="813"/>
      <c r="OFB2" s="813"/>
      <c r="OFC2" s="813"/>
      <c r="OFD2" s="813"/>
      <c r="OFE2" s="813"/>
      <c r="OFF2" s="813"/>
      <c r="OFG2" s="813"/>
      <c r="OFH2" s="813"/>
      <c r="OFI2" s="813"/>
      <c r="OFJ2" s="813"/>
      <c r="OFK2" s="813"/>
      <c r="OFL2" s="813"/>
      <c r="OFM2" s="813"/>
      <c r="OFN2" s="813"/>
      <c r="OFO2" s="813"/>
      <c r="OFP2" s="813"/>
      <c r="OFQ2" s="813"/>
      <c r="OFR2" s="813"/>
      <c r="OFS2" s="813"/>
      <c r="OFT2" s="813"/>
      <c r="OFU2" s="813"/>
      <c r="OFV2" s="813"/>
      <c r="OFW2" s="813"/>
      <c r="OFX2" s="813"/>
      <c r="OFY2" s="813"/>
      <c r="OFZ2" s="813"/>
      <c r="OGA2" s="813"/>
      <c r="OGB2" s="813"/>
      <c r="OGC2" s="813"/>
      <c r="OGD2" s="813"/>
      <c r="OGE2" s="813"/>
      <c r="OGF2" s="813"/>
      <c r="OGG2" s="813"/>
      <c r="OGH2" s="813"/>
      <c r="OGI2" s="813"/>
      <c r="OGJ2" s="813"/>
      <c r="OGK2" s="813"/>
      <c r="OGL2" s="813"/>
      <c r="OGM2" s="813"/>
      <c r="OGN2" s="813"/>
      <c r="OGO2" s="813"/>
      <c r="OGP2" s="813"/>
      <c r="OGQ2" s="813"/>
      <c r="OGR2" s="813"/>
      <c r="OGS2" s="813"/>
      <c r="OGT2" s="813"/>
      <c r="OGU2" s="813"/>
      <c r="OGV2" s="813"/>
      <c r="OGW2" s="813"/>
      <c r="OGX2" s="813"/>
      <c r="OGY2" s="813"/>
      <c r="OGZ2" s="813"/>
      <c r="OHA2" s="813"/>
      <c r="OHB2" s="813"/>
      <c r="OHC2" s="813"/>
      <c r="OHD2" s="813"/>
      <c r="OHE2" s="813"/>
      <c r="OHF2" s="813"/>
      <c r="OHG2" s="813"/>
      <c r="OHH2" s="813"/>
      <c r="OHI2" s="813"/>
      <c r="OHJ2" s="813"/>
      <c r="OHK2" s="813"/>
      <c r="OHL2" s="813"/>
      <c r="OHM2" s="813"/>
      <c r="OHN2" s="813"/>
      <c r="OHO2" s="813"/>
      <c r="OHP2" s="813"/>
      <c r="OHQ2" s="813"/>
      <c r="OHR2" s="813"/>
      <c r="OHS2" s="813"/>
      <c r="OHT2" s="813"/>
      <c r="OHU2" s="813"/>
      <c r="OHV2" s="813"/>
      <c r="OHW2" s="813"/>
      <c r="OHX2" s="813"/>
      <c r="OHY2" s="813"/>
      <c r="OHZ2" s="813"/>
      <c r="OIA2" s="813"/>
      <c r="OIB2" s="813"/>
      <c r="OIC2" s="813"/>
      <c r="OID2" s="813"/>
      <c r="OIE2" s="813"/>
      <c r="OIF2" s="813"/>
      <c r="OIG2" s="813"/>
      <c r="OIH2" s="813"/>
      <c r="OII2" s="813"/>
      <c r="OIJ2" s="813"/>
      <c r="OIK2" s="813"/>
      <c r="OIL2" s="813"/>
      <c r="OIM2" s="813"/>
      <c r="OIN2" s="813"/>
      <c r="OIO2" s="813"/>
      <c r="OIP2" s="813"/>
      <c r="OIQ2" s="813"/>
      <c r="OIR2" s="813"/>
      <c r="OIS2" s="813"/>
      <c r="OIT2" s="813"/>
      <c r="OIU2" s="813"/>
      <c r="OIV2" s="813"/>
      <c r="OIW2" s="813"/>
      <c r="OIX2" s="813"/>
      <c r="OIY2" s="813"/>
      <c r="OIZ2" s="813"/>
      <c r="OJA2" s="813"/>
      <c r="OJB2" s="813"/>
      <c r="OJC2" s="813"/>
      <c r="OJD2" s="813"/>
      <c r="OJE2" s="813"/>
      <c r="OJF2" s="813"/>
      <c r="OJG2" s="813"/>
      <c r="OJH2" s="813"/>
      <c r="OJI2" s="813"/>
      <c r="OJJ2" s="813"/>
      <c r="OJK2" s="813"/>
      <c r="OJL2" s="813"/>
      <c r="OJM2" s="813"/>
      <c r="OJN2" s="813"/>
      <c r="OJO2" s="813"/>
      <c r="OJP2" s="813"/>
      <c r="OJQ2" s="813"/>
      <c r="OJR2" s="813"/>
      <c r="OJS2" s="813"/>
      <c r="OJT2" s="813"/>
      <c r="OJU2" s="813"/>
      <c r="OJV2" s="813"/>
      <c r="OJW2" s="813"/>
      <c r="OJX2" s="813"/>
      <c r="OJY2" s="813"/>
      <c r="OJZ2" s="813"/>
      <c r="OKA2" s="813"/>
      <c r="OKB2" s="813"/>
      <c r="OKC2" s="813"/>
      <c r="OKD2" s="813"/>
      <c r="OKE2" s="813"/>
      <c r="OKF2" s="813"/>
      <c r="OKG2" s="813"/>
      <c r="OKH2" s="813"/>
      <c r="OKI2" s="813"/>
      <c r="OKJ2" s="813"/>
      <c r="OKK2" s="813"/>
      <c r="OKL2" s="813"/>
      <c r="OKM2" s="813"/>
      <c r="OKN2" s="813"/>
      <c r="OKO2" s="813"/>
      <c r="OKP2" s="813"/>
      <c r="OKQ2" s="813"/>
      <c r="OKR2" s="813"/>
      <c r="OKS2" s="813"/>
      <c r="OKT2" s="813"/>
      <c r="OKU2" s="813"/>
      <c r="OKV2" s="813"/>
      <c r="OKW2" s="813"/>
      <c r="OKX2" s="813"/>
      <c r="OKY2" s="813"/>
      <c r="OKZ2" s="813"/>
      <c r="OLA2" s="813"/>
      <c r="OLB2" s="813"/>
      <c r="OLC2" s="813"/>
      <c r="OLD2" s="813"/>
      <c r="OLE2" s="813"/>
      <c r="OLF2" s="813"/>
      <c r="OLG2" s="813"/>
      <c r="OLH2" s="813"/>
      <c r="OLI2" s="813"/>
      <c r="OLJ2" s="813"/>
      <c r="OLK2" s="813"/>
      <c r="OLL2" s="813"/>
      <c r="OLM2" s="813"/>
      <c r="OLN2" s="813"/>
      <c r="OLO2" s="813"/>
      <c r="OLP2" s="813"/>
      <c r="OLQ2" s="813"/>
      <c r="OLR2" s="813"/>
      <c r="OLS2" s="813"/>
      <c r="OLT2" s="813"/>
      <c r="OLU2" s="813"/>
      <c r="OLV2" s="813"/>
      <c r="OLW2" s="813"/>
      <c r="OLX2" s="813"/>
      <c r="OLY2" s="813"/>
      <c r="OLZ2" s="813"/>
      <c r="OMA2" s="813"/>
      <c r="OMB2" s="813"/>
      <c r="OMC2" s="813"/>
      <c r="OMD2" s="813"/>
      <c r="OME2" s="813"/>
      <c r="OMF2" s="813"/>
      <c r="OMG2" s="813"/>
      <c r="OMH2" s="813"/>
      <c r="OMI2" s="813"/>
      <c r="OMJ2" s="813"/>
      <c r="OMK2" s="813"/>
      <c r="OML2" s="813"/>
      <c r="OMM2" s="813"/>
      <c r="OMN2" s="813"/>
      <c r="OMO2" s="813"/>
      <c r="OMP2" s="813"/>
      <c r="OMQ2" s="813"/>
      <c r="OMR2" s="813"/>
      <c r="OMS2" s="813"/>
      <c r="OMT2" s="813"/>
      <c r="OMU2" s="813"/>
      <c r="OMV2" s="813"/>
      <c r="OMW2" s="813"/>
      <c r="OMX2" s="813"/>
      <c r="OMY2" s="813"/>
      <c r="OMZ2" s="813"/>
      <c r="ONA2" s="813"/>
      <c r="ONB2" s="813"/>
      <c r="ONC2" s="813"/>
      <c r="OND2" s="813"/>
      <c r="ONE2" s="813"/>
      <c r="ONF2" s="813"/>
      <c r="ONG2" s="813"/>
      <c r="ONH2" s="813"/>
      <c r="ONI2" s="813"/>
      <c r="ONJ2" s="813"/>
      <c r="ONK2" s="813"/>
      <c r="ONL2" s="813"/>
      <c r="ONM2" s="813"/>
      <c r="ONN2" s="813"/>
      <c r="ONO2" s="813"/>
      <c r="ONP2" s="813"/>
      <c r="ONQ2" s="813"/>
      <c r="ONR2" s="813"/>
      <c r="ONS2" s="813"/>
      <c r="ONT2" s="813"/>
      <c r="ONU2" s="813"/>
      <c r="ONV2" s="813"/>
      <c r="ONW2" s="813"/>
      <c r="ONX2" s="813"/>
      <c r="ONY2" s="813"/>
      <c r="ONZ2" s="813"/>
      <c r="OOA2" s="813"/>
      <c r="OOB2" s="813"/>
      <c r="OOC2" s="813"/>
      <c r="OOD2" s="813"/>
      <c r="OOE2" s="813"/>
      <c r="OOF2" s="813"/>
      <c r="OOG2" s="813"/>
      <c r="OOH2" s="813"/>
      <c r="OOI2" s="813"/>
      <c r="OOJ2" s="813"/>
      <c r="OOK2" s="813"/>
      <c r="OOL2" s="813"/>
      <c r="OOM2" s="813"/>
      <c r="OON2" s="813"/>
      <c r="OOO2" s="813"/>
      <c r="OOP2" s="813"/>
      <c r="OOQ2" s="813"/>
      <c r="OOR2" s="813"/>
      <c r="OOS2" s="813"/>
      <c r="OOT2" s="813"/>
      <c r="OOU2" s="813"/>
      <c r="OOV2" s="813"/>
      <c r="OOW2" s="813"/>
      <c r="OOX2" s="813"/>
      <c r="OOY2" s="813"/>
      <c r="OOZ2" s="813"/>
      <c r="OPA2" s="813"/>
      <c r="OPB2" s="813"/>
      <c r="OPC2" s="813"/>
      <c r="OPD2" s="813"/>
      <c r="OPE2" s="813"/>
      <c r="OPF2" s="813"/>
      <c r="OPG2" s="813"/>
      <c r="OPH2" s="813"/>
      <c r="OPI2" s="813"/>
      <c r="OPJ2" s="813"/>
      <c r="OPK2" s="813"/>
      <c r="OPL2" s="813"/>
      <c r="OPM2" s="813"/>
      <c r="OPN2" s="813"/>
      <c r="OPO2" s="813"/>
      <c r="OPP2" s="813"/>
      <c r="OPQ2" s="813"/>
      <c r="OPR2" s="813"/>
      <c r="OPS2" s="813"/>
      <c r="OPT2" s="813"/>
      <c r="OPU2" s="813"/>
      <c r="OPV2" s="813"/>
      <c r="OPW2" s="813"/>
      <c r="OPX2" s="813"/>
      <c r="OPY2" s="813"/>
      <c r="OPZ2" s="813"/>
      <c r="OQA2" s="813"/>
      <c r="OQB2" s="813"/>
      <c r="OQC2" s="813"/>
      <c r="OQD2" s="813"/>
      <c r="OQE2" s="813"/>
      <c r="OQF2" s="813"/>
      <c r="OQG2" s="813"/>
      <c r="OQH2" s="813"/>
      <c r="OQI2" s="813"/>
      <c r="OQJ2" s="813"/>
      <c r="OQK2" s="813"/>
      <c r="OQL2" s="813"/>
      <c r="OQM2" s="813"/>
      <c r="OQN2" s="813"/>
      <c r="OQO2" s="813"/>
      <c r="OQP2" s="813"/>
      <c r="OQQ2" s="813"/>
      <c r="OQR2" s="813"/>
      <c r="OQS2" s="813"/>
      <c r="OQT2" s="813"/>
      <c r="OQU2" s="813"/>
      <c r="OQV2" s="813"/>
      <c r="OQW2" s="813"/>
      <c r="OQX2" s="813"/>
      <c r="OQY2" s="813"/>
      <c r="OQZ2" s="813"/>
      <c r="ORA2" s="813"/>
      <c r="ORB2" s="813"/>
      <c r="ORC2" s="813"/>
      <c r="ORD2" s="813"/>
      <c r="ORE2" s="813"/>
      <c r="ORF2" s="813"/>
      <c r="ORG2" s="813"/>
      <c r="ORH2" s="813"/>
      <c r="ORI2" s="813"/>
      <c r="ORJ2" s="813"/>
      <c r="ORK2" s="813"/>
      <c r="ORL2" s="813"/>
      <c r="ORM2" s="813"/>
      <c r="ORN2" s="813"/>
      <c r="ORO2" s="813"/>
      <c r="ORP2" s="813"/>
      <c r="ORQ2" s="813"/>
      <c r="ORR2" s="813"/>
      <c r="ORS2" s="813"/>
      <c r="ORT2" s="813"/>
      <c r="ORU2" s="813"/>
      <c r="ORV2" s="813"/>
      <c r="ORW2" s="813"/>
      <c r="ORX2" s="813"/>
      <c r="ORY2" s="813"/>
      <c r="ORZ2" s="813"/>
      <c r="OSA2" s="813"/>
      <c r="OSB2" s="813"/>
      <c r="OSC2" s="813"/>
      <c r="OSD2" s="813"/>
      <c r="OSE2" s="813"/>
      <c r="OSF2" s="813"/>
      <c r="OSG2" s="813"/>
      <c r="OSH2" s="813"/>
      <c r="OSI2" s="813"/>
      <c r="OSJ2" s="813"/>
      <c r="OSK2" s="813"/>
      <c r="OSL2" s="813"/>
      <c r="OSM2" s="813"/>
      <c r="OSN2" s="813"/>
      <c r="OSO2" s="813"/>
      <c r="OSP2" s="813"/>
      <c r="OSQ2" s="813"/>
      <c r="OSR2" s="813"/>
      <c r="OSS2" s="813"/>
      <c r="OST2" s="813"/>
      <c r="OSU2" s="813"/>
      <c r="OSV2" s="813"/>
      <c r="OSW2" s="813"/>
      <c r="OSX2" s="813"/>
      <c r="OSY2" s="813"/>
      <c r="OSZ2" s="813"/>
      <c r="OTA2" s="813"/>
      <c r="OTB2" s="813"/>
      <c r="OTC2" s="813"/>
      <c r="OTD2" s="813"/>
      <c r="OTE2" s="813"/>
      <c r="OTF2" s="813"/>
      <c r="OTG2" s="813"/>
      <c r="OTH2" s="813"/>
      <c r="OTI2" s="813"/>
      <c r="OTJ2" s="813"/>
      <c r="OTK2" s="813"/>
      <c r="OTL2" s="813"/>
      <c r="OTM2" s="813"/>
      <c r="OTN2" s="813"/>
      <c r="OTO2" s="813"/>
      <c r="OTP2" s="813"/>
      <c r="OTQ2" s="813"/>
      <c r="OTR2" s="813"/>
      <c r="OTS2" s="813"/>
      <c r="OTT2" s="813"/>
      <c r="OTU2" s="813"/>
      <c r="OTV2" s="813"/>
      <c r="OTW2" s="813"/>
      <c r="OTX2" s="813"/>
      <c r="OTY2" s="813"/>
      <c r="OTZ2" s="813"/>
      <c r="OUA2" s="813"/>
      <c r="OUB2" s="813"/>
      <c r="OUC2" s="813"/>
      <c r="OUD2" s="813"/>
      <c r="OUE2" s="813"/>
      <c r="OUF2" s="813"/>
      <c r="OUG2" s="813"/>
      <c r="OUH2" s="813"/>
      <c r="OUI2" s="813"/>
      <c r="OUJ2" s="813"/>
      <c r="OUK2" s="813"/>
      <c r="OUL2" s="813"/>
      <c r="OUM2" s="813"/>
      <c r="OUN2" s="813"/>
      <c r="OUO2" s="813"/>
      <c r="OUP2" s="813"/>
      <c r="OUQ2" s="813"/>
      <c r="OUR2" s="813"/>
      <c r="OUS2" s="813"/>
      <c r="OUT2" s="813"/>
      <c r="OUU2" s="813"/>
      <c r="OUV2" s="813"/>
      <c r="OUW2" s="813"/>
      <c r="OUX2" s="813"/>
      <c r="OUY2" s="813"/>
      <c r="OUZ2" s="813"/>
      <c r="OVA2" s="813"/>
      <c r="OVB2" s="813"/>
      <c r="OVC2" s="813"/>
      <c r="OVD2" s="813"/>
      <c r="OVE2" s="813"/>
      <c r="OVF2" s="813"/>
      <c r="OVG2" s="813"/>
      <c r="OVH2" s="813"/>
      <c r="OVI2" s="813"/>
      <c r="OVJ2" s="813"/>
      <c r="OVK2" s="813"/>
      <c r="OVL2" s="813"/>
      <c r="OVM2" s="813"/>
      <c r="OVN2" s="813"/>
      <c r="OVO2" s="813"/>
      <c r="OVP2" s="813"/>
      <c r="OVQ2" s="813"/>
      <c r="OVR2" s="813"/>
      <c r="OVS2" s="813"/>
      <c r="OVT2" s="813"/>
      <c r="OVU2" s="813"/>
      <c r="OVV2" s="813"/>
      <c r="OVW2" s="813"/>
      <c r="OVX2" s="813"/>
      <c r="OVY2" s="813"/>
      <c r="OVZ2" s="813"/>
      <c r="OWA2" s="813"/>
      <c r="OWB2" s="813"/>
      <c r="OWC2" s="813"/>
      <c r="OWD2" s="813"/>
      <c r="OWE2" s="813"/>
      <c r="OWF2" s="813"/>
      <c r="OWG2" s="813"/>
      <c r="OWH2" s="813"/>
      <c r="OWI2" s="813"/>
      <c r="OWJ2" s="813"/>
      <c r="OWK2" s="813"/>
      <c r="OWL2" s="813"/>
      <c r="OWM2" s="813"/>
      <c r="OWN2" s="813"/>
      <c r="OWO2" s="813"/>
      <c r="OWP2" s="813"/>
      <c r="OWQ2" s="813"/>
      <c r="OWR2" s="813"/>
      <c r="OWS2" s="813"/>
      <c r="OWT2" s="813"/>
      <c r="OWU2" s="813"/>
      <c r="OWV2" s="813"/>
      <c r="OWW2" s="813"/>
      <c r="OWX2" s="813"/>
      <c r="OWY2" s="813"/>
      <c r="OWZ2" s="813"/>
      <c r="OXA2" s="813"/>
      <c r="OXB2" s="813"/>
      <c r="OXC2" s="813"/>
      <c r="OXD2" s="813"/>
      <c r="OXE2" s="813"/>
      <c r="OXF2" s="813"/>
      <c r="OXG2" s="813"/>
      <c r="OXH2" s="813"/>
      <c r="OXI2" s="813"/>
      <c r="OXJ2" s="813"/>
      <c r="OXK2" s="813"/>
      <c r="OXL2" s="813"/>
      <c r="OXM2" s="813"/>
      <c r="OXN2" s="813"/>
      <c r="OXO2" s="813"/>
      <c r="OXP2" s="813"/>
      <c r="OXQ2" s="813"/>
      <c r="OXR2" s="813"/>
      <c r="OXS2" s="813"/>
      <c r="OXT2" s="813"/>
      <c r="OXU2" s="813"/>
      <c r="OXV2" s="813"/>
      <c r="OXW2" s="813"/>
      <c r="OXX2" s="813"/>
      <c r="OXY2" s="813"/>
      <c r="OXZ2" s="813"/>
      <c r="OYA2" s="813"/>
      <c r="OYB2" s="813"/>
      <c r="OYC2" s="813"/>
      <c r="OYD2" s="813"/>
      <c r="OYE2" s="813"/>
      <c r="OYF2" s="813"/>
      <c r="OYG2" s="813"/>
      <c r="OYH2" s="813"/>
      <c r="OYI2" s="813"/>
      <c r="OYJ2" s="813"/>
      <c r="OYK2" s="813"/>
      <c r="OYL2" s="813"/>
      <c r="OYM2" s="813"/>
      <c r="OYN2" s="813"/>
      <c r="OYO2" s="813"/>
      <c r="OYP2" s="813"/>
      <c r="OYQ2" s="813"/>
      <c r="OYR2" s="813"/>
      <c r="OYS2" s="813"/>
      <c r="OYT2" s="813"/>
      <c r="OYU2" s="813"/>
      <c r="OYV2" s="813"/>
      <c r="OYW2" s="813"/>
      <c r="OYX2" s="813"/>
      <c r="OYY2" s="813"/>
      <c r="OYZ2" s="813"/>
      <c r="OZA2" s="813"/>
      <c r="OZB2" s="813"/>
      <c r="OZC2" s="813"/>
      <c r="OZD2" s="813"/>
      <c r="OZE2" s="813"/>
      <c r="OZF2" s="813"/>
      <c r="OZG2" s="813"/>
      <c r="OZH2" s="813"/>
      <c r="OZI2" s="813"/>
      <c r="OZJ2" s="813"/>
      <c r="OZK2" s="813"/>
      <c r="OZL2" s="813"/>
      <c r="OZM2" s="813"/>
      <c r="OZN2" s="813"/>
      <c r="OZO2" s="813"/>
      <c r="OZP2" s="813"/>
      <c r="OZQ2" s="813"/>
      <c r="OZR2" s="813"/>
      <c r="OZS2" s="813"/>
      <c r="OZT2" s="813"/>
      <c r="OZU2" s="813"/>
      <c r="OZV2" s="813"/>
      <c r="OZW2" s="813"/>
      <c r="OZX2" s="813"/>
      <c r="OZY2" s="813"/>
      <c r="OZZ2" s="813"/>
      <c r="PAA2" s="813"/>
      <c r="PAB2" s="813"/>
      <c r="PAC2" s="813"/>
      <c r="PAD2" s="813"/>
      <c r="PAE2" s="813"/>
      <c r="PAF2" s="813"/>
      <c r="PAG2" s="813"/>
      <c r="PAH2" s="813"/>
      <c r="PAI2" s="813"/>
      <c r="PAJ2" s="813"/>
      <c r="PAK2" s="813"/>
      <c r="PAL2" s="813"/>
      <c r="PAM2" s="813"/>
      <c r="PAN2" s="813"/>
      <c r="PAO2" s="813"/>
      <c r="PAP2" s="813"/>
      <c r="PAQ2" s="813"/>
      <c r="PAR2" s="813"/>
      <c r="PAS2" s="813"/>
      <c r="PAT2" s="813"/>
      <c r="PAU2" s="813"/>
      <c r="PAV2" s="813"/>
      <c r="PAW2" s="813"/>
      <c r="PAX2" s="813"/>
      <c r="PAY2" s="813"/>
      <c r="PAZ2" s="813"/>
      <c r="PBA2" s="813"/>
      <c r="PBB2" s="813"/>
      <c r="PBC2" s="813"/>
      <c r="PBD2" s="813"/>
      <c r="PBE2" s="813"/>
      <c r="PBF2" s="813"/>
      <c r="PBG2" s="813"/>
      <c r="PBH2" s="813"/>
      <c r="PBI2" s="813"/>
      <c r="PBJ2" s="813"/>
      <c r="PBK2" s="813"/>
      <c r="PBL2" s="813"/>
      <c r="PBM2" s="813"/>
      <c r="PBN2" s="813"/>
      <c r="PBO2" s="813"/>
      <c r="PBP2" s="813"/>
      <c r="PBQ2" s="813"/>
      <c r="PBR2" s="813"/>
      <c r="PBS2" s="813"/>
      <c r="PBT2" s="813"/>
      <c r="PBU2" s="813"/>
      <c r="PBV2" s="813"/>
      <c r="PBW2" s="813"/>
      <c r="PBX2" s="813"/>
      <c r="PBY2" s="813"/>
      <c r="PBZ2" s="813"/>
      <c r="PCA2" s="813"/>
      <c r="PCB2" s="813"/>
      <c r="PCC2" s="813"/>
      <c r="PCD2" s="813"/>
      <c r="PCE2" s="813"/>
      <c r="PCF2" s="813"/>
      <c r="PCG2" s="813"/>
      <c r="PCH2" s="813"/>
      <c r="PCI2" s="813"/>
      <c r="PCJ2" s="813"/>
      <c r="PCK2" s="813"/>
      <c r="PCL2" s="813"/>
      <c r="PCM2" s="813"/>
      <c r="PCN2" s="813"/>
      <c r="PCO2" s="813"/>
      <c r="PCP2" s="813"/>
      <c r="PCQ2" s="813"/>
      <c r="PCR2" s="813"/>
      <c r="PCS2" s="813"/>
      <c r="PCT2" s="813"/>
      <c r="PCU2" s="813"/>
      <c r="PCV2" s="813"/>
      <c r="PCW2" s="813"/>
      <c r="PCX2" s="813"/>
      <c r="PCY2" s="813"/>
      <c r="PCZ2" s="813"/>
      <c r="PDA2" s="813"/>
      <c r="PDB2" s="813"/>
      <c r="PDC2" s="813"/>
      <c r="PDD2" s="813"/>
      <c r="PDE2" s="813"/>
      <c r="PDF2" s="813"/>
      <c r="PDG2" s="813"/>
      <c r="PDH2" s="813"/>
      <c r="PDI2" s="813"/>
      <c r="PDJ2" s="813"/>
      <c r="PDK2" s="813"/>
      <c r="PDL2" s="813"/>
      <c r="PDM2" s="813"/>
      <c r="PDN2" s="813"/>
      <c r="PDO2" s="813"/>
      <c r="PDP2" s="813"/>
      <c r="PDQ2" s="813"/>
      <c r="PDR2" s="813"/>
      <c r="PDS2" s="813"/>
      <c r="PDT2" s="813"/>
      <c r="PDU2" s="813"/>
      <c r="PDV2" s="813"/>
      <c r="PDW2" s="813"/>
      <c r="PDX2" s="813"/>
      <c r="PDY2" s="813"/>
      <c r="PDZ2" s="813"/>
      <c r="PEA2" s="813"/>
      <c r="PEB2" s="813"/>
      <c r="PEC2" s="813"/>
      <c r="PED2" s="813"/>
      <c r="PEE2" s="813"/>
      <c r="PEF2" s="813"/>
      <c r="PEG2" s="813"/>
      <c r="PEH2" s="813"/>
      <c r="PEI2" s="813"/>
      <c r="PEJ2" s="813"/>
      <c r="PEK2" s="813"/>
      <c r="PEL2" s="813"/>
      <c r="PEM2" s="813"/>
      <c r="PEN2" s="813"/>
      <c r="PEO2" s="813"/>
      <c r="PEP2" s="813"/>
      <c r="PEQ2" s="813"/>
      <c r="PER2" s="813"/>
      <c r="PES2" s="813"/>
      <c r="PET2" s="813"/>
      <c r="PEU2" s="813"/>
      <c r="PEV2" s="813"/>
      <c r="PEW2" s="813"/>
      <c r="PEX2" s="813"/>
      <c r="PEY2" s="813"/>
      <c r="PEZ2" s="813"/>
      <c r="PFA2" s="813"/>
      <c r="PFB2" s="813"/>
      <c r="PFC2" s="813"/>
      <c r="PFD2" s="813"/>
      <c r="PFE2" s="813"/>
      <c r="PFF2" s="813"/>
      <c r="PFG2" s="813"/>
      <c r="PFH2" s="813"/>
      <c r="PFI2" s="813"/>
      <c r="PFJ2" s="813"/>
      <c r="PFK2" s="813"/>
      <c r="PFL2" s="813"/>
      <c r="PFM2" s="813"/>
      <c r="PFN2" s="813"/>
      <c r="PFO2" s="813"/>
      <c r="PFP2" s="813"/>
      <c r="PFQ2" s="813"/>
      <c r="PFR2" s="813"/>
      <c r="PFS2" s="813"/>
      <c r="PFT2" s="813"/>
      <c r="PFU2" s="813"/>
      <c r="PFV2" s="813"/>
      <c r="PFW2" s="813"/>
      <c r="PFX2" s="813"/>
      <c r="PFY2" s="813"/>
      <c r="PFZ2" s="813"/>
      <c r="PGA2" s="813"/>
      <c r="PGB2" s="813"/>
      <c r="PGC2" s="813"/>
      <c r="PGD2" s="813"/>
      <c r="PGE2" s="813"/>
      <c r="PGF2" s="813"/>
      <c r="PGG2" s="813"/>
      <c r="PGH2" s="813"/>
      <c r="PGI2" s="813"/>
      <c r="PGJ2" s="813"/>
      <c r="PGK2" s="813"/>
      <c r="PGL2" s="813"/>
      <c r="PGM2" s="813"/>
      <c r="PGN2" s="813"/>
      <c r="PGO2" s="813"/>
      <c r="PGP2" s="813"/>
      <c r="PGQ2" s="813"/>
      <c r="PGR2" s="813"/>
      <c r="PGS2" s="813"/>
      <c r="PGT2" s="813"/>
      <c r="PGU2" s="813"/>
      <c r="PGV2" s="813"/>
      <c r="PGW2" s="813"/>
      <c r="PGX2" s="813"/>
      <c r="PGY2" s="813"/>
      <c r="PGZ2" s="813"/>
      <c r="PHA2" s="813"/>
      <c r="PHB2" s="813"/>
      <c r="PHC2" s="813"/>
      <c r="PHD2" s="813"/>
      <c r="PHE2" s="813"/>
      <c r="PHF2" s="813"/>
      <c r="PHG2" s="813"/>
      <c r="PHH2" s="813"/>
      <c r="PHI2" s="813"/>
      <c r="PHJ2" s="813"/>
      <c r="PHK2" s="813"/>
      <c r="PHL2" s="813"/>
      <c r="PHM2" s="813"/>
      <c r="PHN2" s="813"/>
      <c r="PHO2" s="813"/>
      <c r="PHP2" s="813"/>
      <c r="PHQ2" s="813"/>
      <c r="PHR2" s="813"/>
      <c r="PHS2" s="813"/>
      <c r="PHT2" s="813"/>
      <c r="PHU2" s="813"/>
      <c r="PHV2" s="813"/>
      <c r="PHW2" s="813"/>
      <c r="PHX2" s="813"/>
      <c r="PHY2" s="813"/>
      <c r="PHZ2" s="813"/>
      <c r="PIA2" s="813"/>
      <c r="PIB2" s="813"/>
      <c r="PIC2" s="813"/>
      <c r="PID2" s="813"/>
      <c r="PIE2" s="813"/>
      <c r="PIF2" s="813"/>
      <c r="PIG2" s="813"/>
      <c r="PIH2" s="813"/>
      <c r="PII2" s="813"/>
      <c r="PIJ2" s="813"/>
      <c r="PIK2" s="813"/>
      <c r="PIL2" s="813"/>
      <c r="PIM2" s="813"/>
      <c r="PIN2" s="813"/>
      <c r="PIO2" s="813"/>
      <c r="PIP2" s="813"/>
      <c r="PIQ2" s="813"/>
      <c r="PIR2" s="813"/>
      <c r="PIS2" s="813"/>
      <c r="PIT2" s="813"/>
      <c r="PIU2" s="813"/>
      <c r="PIV2" s="813"/>
      <c r="PIW2" s="813"/>
      <c r="PIX2" s="813"/>
      <c r="PIY2" s="813"/>
      <c r="PIZ2" s="813"/>
      <c r="PJA2" s="813"/>
      <c r="PJB2" s="813"/>
      <c r="PJC2" s="813"/>
      <c r="PJD2" s="813"/>
      <c r="PJE2" s="813"/>
      <c r="PJF2" s="813"/>
      <c r="PJG2" s="813"/>
      <c r="PJH2" s="813"/>
      <c r="PJI2" s="813"/>
      <c r="PJJ2" s="813"/>
      <c r="PJK2" s="813"/>
      <c r="PJL2" s="813"/>
      <c r="PJM2" s="813"/>
      <c r="PJN2" s="813"/>
      <c r="PJO2" s="813"/>
      <c r="PJP2" s="813"/>
      <c r="PJQ2" s="813"/>
      <c r="PJR2" s="813"/>
      <c r="PJS2" s="813"/>
      <c r="PJT2" s="813"/>
      <c r="PJU2" s="813"/>
      <c r="PJV2" s="813"/>
      <c r="PJW2" s="813"/>
      <c r="PJX2" s="813"/>
      <c r="PJY2" s="813"/>
      <c r="PJZ2" s="813"/>
      <c r="PKA2" s="813"/>
      <c r="PKB2" s="813"/>
      <c r="PKC2" s="813"/>
      <c r="PKD2" s="813"/>
      <c r="PKE2" s="813"/>
      <c r="PKF2" s="813"/>
      <c r="PKG2" s="813"/>
      <c r="PKH2" s="813"/>
      <c r="PKI2" s="813"/>
      <c r="PKJ2" s="813"/>
      <c r="PKK2" s="813"/>
      <c r="PKL2" s="813"/>
      <c r="PKM2" s="813"/>
      <c r="PKN2" s="813"/>
      <c r="PKO2" s="813"/>
      <c r="PKP2" s="813"/>
      <c r="PKQ2" s="813"/>
      <c r="PKR2" s="813"/>
      <c r="PKS2" s="813"/>
      <c r="PKT2" s="813"/>
      <c r="PKU2" s="813"/>
      <c r="PKV2" s="813"/>
      <c r="PKW2" s="813"/>
      <c r="PKX2" s="813"/>
      <c r="PKY2" s="813"/>
      <c r="PKZ2" s="813"/>
      <c r="PLA2" s="813"/>
      <c r="PLB2" s="813"/>
      <c r="PLC2" s="813"/>
      <c r="PLD2" s="813"/>
      <c r="PLE2" s="813"/>
      <c r="PLF2" s="813"/>
      <c r="PLG2" s="813"/>
      <c r="PLH2" s="813"/>
      <c r="PLI2" s="813"/>
      <c r="PLJ2" s="813"/>
      <c r="PLK2" s="813"/>
      <c r="PLL2" s="813"/>
      <c r="PLM2" s="813"/>
      <c r="PLN2" s="813"/>
      <c r="PLO2" s="813"/>
      <c r="PLP2" s="813"/>
      <c r="PLQ2" s="813"/>
      <c r="PLR2" s="813"/>
      <c r="PLS2" s="813"/>
      <c r="PLT2" s="813"/>
      <c r="PLU2" s="813"/>
      <c r="PLV2" s="813"/>
      <c r="PLW2" s="813"/>
      <c r="PLX2" s="813"/>
      <c r="PLY2" s="813"/>
      <c r="PLZ2" s="813"/>
      <c r="PMA2" s="813"/>
      <c r="PMB2" s="813"/>
      <c r="PMC2" s="813"/>
      <c r="PMD2" s="813"/>
      <c r="PME2" s="813"/>
      <c r="PMF2" s="813"/>
      <c r="PMG2" s="813"/>
      <c r="PMH2" s="813"/>
      <c r="PMI2" s="813"/>
      <c r="PMJ2" s="813"/>
      <c r="PMK2" s="813"/>
      <c r="PML2" s="813"/>
      <c r="PMM2" s="813"/>
      <c r="PMN2" s="813"/>
      <c r="PMO2" s="813"/>
      <c r="PMP2" s="813"/>
      <c r="PMQ2" s="813"/>
      <c r="PMR2" s="813"/>
      <c r="PMS2" s="813"/>
      <c r="PMT2" s="813"/>
      <c r="PMU2" s="813"/>
      <c r="PMV2" s="813"/>
      <c r="PMW2" s="813"/>
      <c r="PMX2" s="813"/>
      <c r="PMY2" s="813"/>
      <c r="PMZ2" s="813"/>
      <c r="PNA2" s="813"/>
      <c r="PNB2" s="813"/>
      <c r="PNC2" s="813"/>
      <c r="PND2" s="813"/>
      <c r="PNE2" s="813"/>
      <c r="PNF2" s="813"/>
      <c r="PNG2" s="813"/>
      <c r="PNH2" s="813"/>
      <c r="PNI2" s="813"/>
      <c r="PNJ2" s="813"/>
      <c r="PNK2" s="813"/>
      <c r="PNL2" s="813"/>
      <c r="PNM2" s="813"/>
      <c r="PNN2" s="813"/>
      <c r="PNO2" s="813"/>
      <c r="PNP2" s="813"/>
      <c r="PNQ2" s="813"/>
      <c r="PNR2" s="813"/>
      <c r="PNS2" s="813"/>
      <c r="PNT2" s="813"/>
      <c r="PNU2" s="813"/>
      <c r="PNV2" s="813"/>
      <c r="PNW2" s="813"/>
      <c r="PNX2" s="813"/>
      <c r="PNY2" s="813"/>
      <c r="PNZ2" s="813"/>
      <c r="POA2" s="813"/>
      <c r="POB2" s="813"/>
      <c r="POC2" s="813"/>
      <c r="POD2" s="813"/>
      <c r="POE2" s="813"/>
      <c r="POF2" s="813"/>
      <c r="POG2" s="813"/>
      <c r="POH2" s="813"/>
      <c r="POI2" s="813"/>
      <c r="POJ2" s="813"/>
      <c r="POK2" s="813"/>
      <c r="POL2" s="813"/>
      <c r="POM2" s="813"/>
      <c r="PON2" s="813"/>
      <c r="POO2" s="813"/>
      <c r="POP2" s="813"/>
      <c r="POQ2" s="813"/>
      <c r="POR2" s="813"/>
      <c r="POS2" s="813"/>
      <c r="POT2" s="813"/>
      <c r="POU2" s="813"/>
      <c r="POV2" s="813"/>
      <c r="POW2" s="813"/>
      <c r="POX2" s="813"/>
      <c r="POY2" s="813"/>
      <c r="POZ2" s="813"/>
      <c r="PPA2" s="813"/>
      <c r="PPB2" s="813"/>
      <c r="PPC2" s="813"/>
      <c r="PPD2" s="813"/>
      <c r="PPE2" s="813"/>
      <c r="PPF2" s="813"/>
      <c r="PPG2" s="813"/>
      <c r="PPH2" s="813"/>
      <c r="PPI2" s="813"/>
      <c r="PPJ2" s="813"/>
      <c r="PPK2" s="813"/>
      <c r="PPL2" s="813"/>
      <c r="PPM2" s="813"/>
      <c r="PPN2" s="813"/>
      <c r="PPO2" s="813"/>
      <c r="PPP2" s="813"/>
      <c r="PPQ2" s="813"/>
      <c r="PPR2" s="813"/>
      <c r="PPS2" s="813"/>
      <c r="PPT2" s="813"/>
      <c r="PPU2" s="813"/>
      <c r="PPV2" s="813"/>
      <c r="PPW2" s="813"/>
      <c r="PPX2" s="813"/>
      <c r="PPY2" s="813"/>
      <c r="PPZ2" s="813"/>
      <c r="PQA2" s="813"/>
      <c r="PQB2" s="813"/>
      <c r="PQC2" s="813"/>
      <c r="PQD2" s="813"/>
      <c r="PQE2" s="813"/>
      <c r="PQF2" s="813"/>
      <c r="PQG2" s="813"/>
      <c r="PQH2" s="813"/>
      <c r="PQI2" s="813"/>
      <c r="PQJ2" s="813"/>
      <c r="PQK2" s="813"/>
      <c r="PQL2" s="813"/>
      <c r="PQM2" s="813"/>
      <c r="PQN2" s="813"/>
      <c r="PQO2" s="813"/>
      <c r="PQP2" s="813"/>
      <c r="PQQ2" s="813"/>
      <c r="PQR2" s="813"/>
      <c r="PQS2" s="813"/>
      <c r="PQT2" s="813"/>
      <c r="PQU2" s="813"/>
      <c r="PQV2" s="813"/>
      <c r="PQW2" s="813"/>
      <c r="PQX2" s="813"/>
      <c r="PQY2" s="813"/>
      <c r="PQZ2" s="813"/>
      <c r="PRA2" s="813"/>
      <c r="PRB2" s="813"/>
      <c r="PRC2" s="813"/>
      <c r="PRD2" s="813"/>
      <c r="PRE2" s="813"/>
      <c r="PRF2" s="813"/>
      <c r="PRG2" s="813"/>
      <c r="PRH2" s="813"/>
      <c r="PRI2" s="813"/>
      <c r="PRJ2" s="813"/>
      <c r="PRK2" s="813"/>
      <c r="PRL2" s="813"/>
      <c r="PRM2" s="813"/>
      <c r="PRN2" s="813"/>
      <c r="PRO2" s="813"/>
      <c r="PRP2" s="813"/>
      <c r="PRQ2" s="813"/>
      <c r="PRR2" s="813"/>
      <c r="PRS2" s="813"/>
      <c r="PRT2" s="813"/>
      <c r="PRU2" s="813"/>
      <c r="PRV2" s="813"/>
      <c r="PRW2" s="813"/>
      <c r="PRX2" s="813"/>
      <c r="PRY2" s="813"/>
      <c r="PRZ2" s="813"/>
      <c r="PSA2" s="813"/>
      <c r="PSB2" s="813"/>
      <c r="PSC2" s="813"/>
      <c r="PSD2" s="813"/>
      <c r="PSE2" s="813"/>
      <c r="PSF2" s="813"/>
      <c r="PSG2" s="813"/>
      <c r="PSH2" s="813"/>
      <c r="PSI2" s="813"/>
      <c r="PSJ2" s="813"/>
      <c r="PSK2" s="813"/>
      <c r="PSL2" s="813"/>
      <c r="PSM2" s="813"/>
      <c r="PSN2" s="813"/>
      <c r="PSO2" s="813"/>
      <c r="PSP2" s="813"/>
      <c r="PSQ2" s="813"/>
      <c r="PSR2" s="813"/>
      <c r="PSS2" s="813"/>
      <c r="PST2" s="813"/>
      <c r="PSU2" s="813"/>
      <c r="PSV2" s="813"/>
      <c r="PSW2" s="813"/>
      <c r="PSX2" s="813"/>
      <c r="PSY2" s="813"/>
      <c r="PSZ2" s="813"/>
      <c r="PTA2" s="813"/>
      <c r="PTB2" s="813"/>
      <c r="PTC2" s="813"/>
      <c r="PTD2" s="813"/>
      <c r="PTE2" s="813"/>
      <c r="PTF2" s="813"/>
      <c r="PTG2" s="813"/>
      <c r="PTH2" s="813"/>
      <c r="PTI2" s="813"/>
      <c r="PTJ2" s="813"/>
      <c r="PTK2" s="813"/>
      <c r="PTL2" s="813"/>
      <c r="PTM2" s="813"/>
      <c r="PTN2" s="813"/>
      <c r="PTO2" s="813"/>
      <c r="PTP2" s="813"/>
      <c r="PTQ2" s="813"/>
      <c r="PTR2" s="813"/>
      <c r="PTS2" s="813"/>
      <c r="PTT2" s="813"/>
      <c r="PTU2" s="813"/>
      <c r="PTV2" s="813"/>
      <c r="PTW2" s="813"/>
      <c r="PTX2" s="813"/>
      <c r="PTY2" s="813"/>
      <c r="PTZ2" s="813"/>
      <c r="PUA2" s="813"/>
      <c r="PUB2" s="813"/>
      <c r="PUC2" s="813"/>
      <c r="PUD2" s="813"/>
      <c r="PUE2" s="813"/>
      <c r="PUF2" s="813"/>
      <c r="PUG2" s="813"/>
      <c r="PUH2" s="813"/>
      <c r="PUI2" s="813"/>
      <c r="PUJ2" s="813"/>
      <c r="PUK2" s="813"/>
      <c r="PUL2" s="813"/>
      <c r="PUM2" s="813"/>
      <c r="PUN2" s="813"/>
      <c r="PUO2" s="813"/>
      <c r="PUP2" s="813"/>
      <c r="PUQ2" s="813"/>
      <c r="PUR2" s="813"/>
      <c r="PUS2" s="813"/>
      <c r="PUT2" s="813"/>
      <c r="PUU2" s="813"/>
      <c r="PUV2" s="813"/>
      <c r="PUW2" s="813"/>
      <c r="PUX2" s="813"/>
      <c r="PUY2" s="813"/>
      <c r="PUZ2" s="813"/>
      <c r="PVA2" s="813"/>
      <c r="PVB2" s="813"/>
      <c r="PVC2" s="813"/>
      <c r="PVD2" s="813"/>
      <c r="PVE2" s="813"/>
      <c r="PVF2" s="813"/>
      <c r="PVG2" s="813"/>
      <c r="PVH2" s="813"/>
      <c r="PVI2" s="813"/>
      <c r="PVJ2" s="813"/>
      <c r="PVK2" s="813"/>
      <c r="PVL2" s="813"/>
      <c r="PVM2" s="813"/>
      <c r="PVN2" s="813"/>
      <c r="PVO2" s="813"/>
      <c r="PVP2" s="813"/>
      <c r="PVQ2" s="813"/>
      <c r="PVR2" s="813"/>
      <c r="PVS2" s="813"/>
      <c r="PVT2" s="813"/>
      <c r="PVU2" s="813"/>
      <c r="PVV2" s="813"/>
      <c r="PVW2" s="813"/>
      <c r="PVX2" s="813"/>
      <c r="PVY2" s="813"/>
      <c r="PVZ2" s="813"/>
      <c r="PWA2" s="813"/>
      <c r="PWB2" s="813"/>
      <c r="PWC2" s="813"/>
      <c r="PWD2" s="813"/>
      <c r="PWE2" s="813"/>
      <c r="PWF2" s="813"/>
      <c r="PWG2" s="813"/>
      <c r="PWH2" s="813"/>
      <c r="PWI2" s="813"/>
      <c r="PWJ2" s="813"/>
      <c r="PWK2" s="813"/>
      <c r="PWL2" s="813"/>
      <c r="PWM2" s="813"/>
      <c r="PWN2" s="813"/>
      <c r="PWO2" s="813"/>
      <c r="PWP2" s="813"/>
      <c r="PWQ2" s="813"/>
      <c r="PWR2" s="813"/>
      <c r="PWS2" s="813"/>
      <c r="PWT2" s="813"/>
      <c r="PWU2" s="813"/>
      <c r="PWV2" s="813"/>
      <c r="PWW2" s="813"/>
      <c r="PWX2" s="813"/>
      <c r="PWY2" s="813"/>
      <c r="PWZ2" s="813"/>
      <c r="PXA2" s="813"/>
      <c r="PXB2" s="813"/>
      <c r="PXC2" s="813"/>
      <c r="PXD2" s="813"/>
      <c r="PXE2" s="813"/>
      <c r="PXF2" s="813"/>
      <c r="PXG2" s="813"/>
      <c r="PXH2" s="813"/>
      <c r="PXI2" s="813"/>
      <c r="PXJ2" s="813"/>
      <c r="PXK2" s="813"/>
      <c r="PXL2" s="813"/>
      <c r="PXM2" s="813"/>
      <c r="PXN2" s="813"/>
      <c r="PXO2" s="813"/>
      <c r="PXP2" s="813"/>
      <c r="PXQ2" s="813"/>
      <c r="PXR2" s="813"/>
      <c r="PXS2" s="813"/>
      <c r="PXT2" s="813"/>
      <c r="PXU2" s="813"/>
      <c r="PXV2" s="813"/>
      <c r="PXW2" s="813"/>
      <c r="PXX2" s="813"/>
      <c r="PXY2" s="813"/>
      <c r="PXZ2" s="813"/>
      <c r="PYA2" s="813"/>
      <c r="PYB2" s="813"/>
      <c r="PYC2" s="813"/>
      <c r="PYD2" s="813"/>
      <c r="PYE2" s="813"/>
      <c r="PYF2" s="813"/>
      <c r="PYG2" s="813"/>
      <c r="PYH2" s="813"/>
      <c r="PYI2" s="813"/>
      <c r="PYJ2" s="813"/>
      <c r="PYK2" s="813"/>
      <c r="PYL2" s="813"/>
      <c r="PYM2" s="813"/>
      <c r="PYN2" s="813"/>
      <c r="PYO2" s="813"/>
      <c r="PYP2" s="813"/>
      <c r="PYQ2" s="813"/>
      <c r="PYR2" s="813"/>
      <c r="PYS2" s="813"/>
      <c r="PYT2" s="813"/>
      <c r="PYU2" s="813"/>
      <c r="PYV2" s="813"/>
      <c r="PYW2" s="813"/>
      <c r="PYX2" s="813"/>
      <c r="PYY2" s="813"/>
      <c r="PYZ2" s="813"/>
      <c r="PZA2" s="813"/>
      <c r="PZB2" s="813"/>
      <c r="PZC2" s="813"/>
      <c r="PZD2" s="813"/>
      <c r="PZE2" s="813"/>
      <c r="PZF2" s="813"/>
      <c r="PZG2" s="813"/>
      <c r="PZH2" s="813"/>
      <c r="PZI2" s="813"/>
      <c r="PZJ2" s="813"/>
      <c r="PZK2" s="813"/>
      <c r="PZL2" s="813"/>
      <c r="PZM2" s="813"/>
      <c r="PZN2" s="813"/>
      <c r="PZO2" s="813"/>
      <c r="PZP2" s="813"/>
      <c r="PZQ2" s="813"/>
      <c r="PZR2" s="813"/>
      <c r="PZS2" s="813"/>
      <c r="PZT2" s="813"/>
      <c r="PZU2" s="813"/>
      <c r="PZV2" s="813"/>
      <c r="PZW2" s="813"/>
      <c r="PZX2" s="813"/>
      <c r="PZY2" s="813"/>
      <c r="PZZ2" s="813"/>
      <c r="QAA2" s="813"/>
      <c r="QAB2" s="813"/>
      <c r="QAC2" s="813"/>
      <c r="QAD2" s="813"/>
      <c r="QAE2" s="813"/>
      <c r="QAF2" s="813"/>
      <c r="QAG2" s="813"/>
      <c r="QAH2" s="813"/>
      <c r="QAI2" s="813"/>
      <c r="QAJ2" s="813"/>
      <c r="QAK2" s="813"/>
      <c r="QAL2" s="813"/>
      <c r="QAM2" s="813"/>
      <c r="QAN2" s="813"/>
      <c r="QAO2" s="813"/>
      <c r="QAP2" s="813"/>
      <c r="QAQ2" s="813"/>
      <c r="QAR2" s="813"/>
      <c r="QAS2" s="813"/>
      <c r="QAT2" s="813"/>
      <c r="QAU2" s="813"/>
      <c r="QAV2" s="813"/>
      <c r="QAW2" s="813"/>
      <c r="QAX2" s="813"/>
      <c r="QAY2" s="813"/>
      <c r="QAZ2" s="813"/>
      <c r="QBA2" s="813"/>
      <c r="QBB2" s="813"/>
      <c r="QBC2" s="813"/>
      <c r="QBD2" s="813"/>
      <c r="QBE2" s="813"/>
      <c r="QBF2" s="813"/>
      <c r="QBG2" s="813"/>
      <c r="QBH2" s="813"/>
      <c r="QBI2" s="813"/>
      <c r="QBJ2" s="813"/>
      <c r="QBK2" s="813"/>
      <c r="QBL2" s="813"/>
      <c r="QBM2" s="813"/>
      <c r="QBN2" s="813"/>
      <c r="QBO2" s="813"/>
      <c r="QBP2" s="813"/>
      <c r="QBQ2" s="813"/>
      <c r="QBR2" s="813"/>
      <c r="QBS2" s="813"/>
      <c r="QBT2" s="813"/>
      <c r="QBU2" s="813"/>
      <c r="QBV2" s="813"/>
      <c r="QBW2" s="813"/>
      <c r="QBX2" s="813"/>
      <c r="QBY2" s="813"/>
      <c r="QBZ2" s="813"/>
      <c r="QCA2" s="813"/>
      <c r="QCB2" s="813"/>
      <c r="QCC2" s="813"/>
      <c r="QCD2" s="813"/>
      <c r="QCE2" s="813"/>
      <c r="QCF2" s="813"/>
      <c r="QCG2" s="813"/>
      <c r="QCH2" s="813"/>
      <c r="QCI2" s="813"/>
      <c r="QCJ2" s="813"/>
      <c r="QCK2" s="813"/>
      <c r="QCL2" s="813"/>
      <c r="QCM2" s="813"/>
      <c r="QCN2" s="813"/>
      <c r="QCO2" s="813"/>
      <c r="QCP2" s="813"/>
      <c r="QCQ2" s="813"/>
      <c r="QCR2" s="813"/>
      <c r="QCS2" s="813"/>
      <c r="QCT2" s="813"/>
      <c r="QCU2" s="813"/>
      <c r="QCV2" s="813"/>
      <c r="QCW2" s="813"/>
      <c r="QCX2" s="813"/>
      <c r="QCY2" s="813"/>
      <c r="QCZ2" s="813"/>
      <c r="QDA2" s="813"/>
      <c r="QDB2" s="813"/>
      <c r="QDC2" s="813"/>
      <c r="QDD2" s="813"/>
      <c r="QDE2" s="813"/>
      <c r="QDF2" s="813"/>
      <c r="QDG2" s="813"/>
      <c r="QDH2" s="813"/>
      <c r="QDI2" s="813"/>
      <c r="QDJ2" s="813"/>
      <c r="QDK2" s="813"/>
      <c r="QDL2" s="813"/>
      <c r="QDM2" s="813"/>
      <c r="QDN2" s="813"/>
      <c r="QDO2" s="813"/>
      <c r="QDP2" s="813"/>
      <c r="QDQ2" s="813"/>
      <c r="QDR2" s="813"/>
      <c r="QDS2" s="813"/>
      <c r="QDT2" s="813"/>
      <c r="QDU2" s="813"/>
      <c r="QDV2" s="813"/>
      <c r="QDW2" s="813"/>
      <c r="QDX2" s="813"/>
      <c r="QDY2" s="813"/>
      <c r="QDZ2" s="813"/>
      <c r="QEA2" s="813"/>
      <c r="QEB2" s="813"/>
      <c r="QEC2" s="813"/>
      <c r="QED2" s="813"/>
      <c r="QEE2" s="813"/>
      <c r="QEF2" s="813"/>
      <c r="QEG2" s="813"/>
      <c r="QEH2" s="813"/>
      <c r="QEI2" s="813"/>
      <c r="QEJ2" s="813"/>
      <c r="QEK2" s="813"/>
      <c r="QEL2" s="813"/>
      <c r="QEM2" s="813"/>
      <c r="QEN2" s="813"/>
      <c r="QEO2" s="813"/>
      <c r="QEP2" s="813"/>
      <c r="QEQ2" s="813"/>
      <c r="QER2" s="813"/>
      <c r="QES2" s="813"/>
      <c r="QET2" s="813"/>
      <c r="QEU2" s="813"/>
      <c r="QEV2" s="813"/>
      <c r="QEW2" s="813"/>
      <c r="QEX2" s="813"/>
      <c r="QEY2" s="813"/>
      <c r="QEZ2" s="813"/>
      <c r="QFA2" s="813"/>
      <c r="QFB2" s="813"/>
      <c r="QFC2" s="813"/>
      <c r="QFD2" s="813"/>
      <c r="QFE2" s="813"/>
      <c r="QFF2" s="813"/>
      <c r="QFG2" s="813"/>
      <c r="QFH2" s="813"/>
      <c r="QFI2" s="813"/>
      <c r="QFJ2" s="813"/>
      <c r="QFK2" s="813"/>
      <c r="QFL2" s="813"/>
      <c r="QFM2" s="813"/>
      <c r="QFN2" s="813"/>
      <c r="QFO2" s="813"/>
      <c r="QFP2" s="813"/>
      <c r="QFQ2" s="813"/>
      <c r="QFR2" s="813"/>
      <c r="QFS2" s="813"/>
      <c r="QFT2" s="813"/>
      <c r="QFU2" s="813"/>
      <c r="QFV2" s="813"/>
      <c r="QFW2" s="813"/>
      <c r="QFX2" s="813"/>
      <c r="QFY2" s="813"/>
      <c r="QFZ2" s="813"/>
      <c r="QGA2" s="813"/>
      <c r="QGB2" s="813"/>
      <c r="QGC2" s="813"/>
      <c r="QGD2" s="813"/>
      <c r="QGE2" s="813"/>
      <c r="QGF2" s="813"/>
      <c r="QGG2" s="813"/>
      <c r="QGH2" s="813"/>
      <c r="QGI2" s="813"/>
      <c r="QGJ2" s="813"/>
      <c r="QGK2" s="813"/>
      <c r="QGL2" s="813"/>
      <c r="QGM2" s="813"/>
      <c r="QGN2" s="813"/>
      <c r="QGO2" s="813"/>
      <c r="QGP2" s="813"/>
      <c r="QGQ2" s="813"/>
      <c r="QGR2" s="813"/>
      <c r="QGS2" s="813"/>
      <c r="QGT2" s="813"/>
      <c r="QGU2" s="813"/>
      <c r="QGV2" s="813"/>
      <c r="QGW2" s="813"/>
      <c r="QGX2" s="813"/>
      <c r="QGY2" s="813"/>
      <c r="QGZ2" s="813"/>
      <c r="QHA2" s="813"/>
      <c r="QHB2" s="813"/>
      <c r="QHC2" s="813"/>
      <c r="QHD2" s="813"/>
      <c r="QHE2" s="813"/>
      <c r="QHF2" s="813"/>
      <c r="QHG2" s="813"/>
      <c r="QHH2" s="813"/>
      <c r="QHI2" s="813"/>
      <c r="QHJ2" s="813"/>
      <c r="QHK2" s="813"/>
      <c r="QHL2" s="813"/>
      <c r="QHM2" s="813"/>
      <c r="QHN2" s="813"/>
      <c r="QHO2" s="813"/>
      <c r="QHP2" s="813"/>
      <c r="QHQ2" s="813"/>
      <c r="QHR2" s="813"/>
      <c r="QHS2" s="813"/>
      <c r="QHT2" s="813"/>
      <c r="QHU2" s="813"/>
      <c r="QHV2" s="813"/>
      <c r="QHW2" s="813"/>
      <c r="QHX2" s="813"/>
      <c r="QHY2" s="813"/>
      <c r="QHZ2" s="813"/>
      <c r="QIA2" s="813"/>
      <c r="QIB2" s="813"/>
      <c r="QIC2" s="813"/>
      <c r="QID2" s="813"/>
      <c r="QIE2" s="813"/>
      <c r="QIF2" s="813"/>
      <c r="QIG2" s="813"/>
      <c r="QIH2" s="813"/>
      <c r="QII2" s="813"/>
      <c r="QIJ2" s="813"/>
      <c r="QIK2" s="813"/>
      <c r="QIL2" s="813"/>
      <c r="QIM2" s="813"/>
      <c r="QIN2" s="813"/>
      <c r="QIO2" s="813"/>
      <c r="QIP2" s="813"/>
      <c r="QIQ2" s="813"/>
      <c r="QIR2" s="813"/>
      <c r="QIS2" s="813"/>
      <c r="QIT2" s="813"/>
      <c r="QIU2" s="813"/>
      <c r="QIV2" s="813"/>
      <c r="QIW2" s="813"/>
      <c r="QIX2" s="813"/>
      <c r="QIY2" s="813"/>
      <c r="QIZ2" s="813"/>
      <c r="QJA2" s="813"/>
      <c r="QJB2" s="813"/>
      <c r="QJC2" s="813"/>
      <c r="QJD2" s="813"/>
      <c r="QJE2" s="813"/>
      <c r="QJF2" s="813"/>
      <c r="QJG2" s="813"/>
      <c r="QJH2" s="813"/>
      <c r="QJI2" s="813"/>
      <c r="QJJ2" s="813"/>
      <c r="QJK2" s="813"/>
      <c r="QJL2" s="813"/>
      <c r="QJM2" s="813"/>
      <c r="QJN2" s="813"/>
      <c r="QJO2" s="813"/>
      <c r="QJP2" s="813"/>
      <c r="QJQ2" s="813"/>
      <c r="QJR2" s="813"/>
      <c r="QJS2" s="813"/>
      <c r="QJT2" s="813"/>
      <c r="QJU2" s="813"/>
      <c r="QJV2" s="813"/>
      <c r="QJW2" s="813"/>
      <c r="QJX2" s="813"/>
      <c r="QJY2" s="813"/>
      <c r="QJZ2" s="813"/>
      <c r="QKA2" s="813"/>
      <c r="QKB2" s="813"/>
      <c r="QKC2" s="813"/>
      <c r="QKD2" s="813"/>
      <c r="QKE2" s="813"/>
      <c r="QKF2" s="813"/>
      <c r="QKG2" s="813"/>
      <c r="QKH2" s="813"/>
      <c r="QKI2" s="813"/>
      <c r="QKJ2" s="813"/>
      <c r="QKK2" s="813"/>
      <c r="QKL2" s="813"/>
      <c r="QKM2" s="813"/>
      <c r="QKN2" s="813"/>
      <c r="QKO2" s="813"/>
      <c r="QKP2" s="813"/>
      <c r="QKQ2" s="813"/>
      <c r="QKR2" s="813"/>
      <c r="QKS2" s="813"/>
      <c r="QKT2" s="813"/>
      <c r="QKU2" s="813"/>
      <c r="QKV2" s="813"/>
      <c r="QKW2" s="813"/>
      <c r="QKX2" s="813"/>
      <c r="QKY2" s="813"/>
      <c r="QKZ2" s="813"/>
      <c r="QLA2" s="813"/>
      <c r="QLB2" s="813"/>
      <c r="QLC2" s="813"/>
      <c r="QLD2" s="813"/>
      <c r="QLE2" s="813"/>
      <c r="QLF2" s="813"/>
      <c r="QLG2" s="813"/>
      <c r="QLH2" s="813"/>
      <c r="QLI2" s="813"/>
      <c r="QLJ2" s="813"/>
      <c r="QLK2" s="813"/>
      <c r="QLL2" s="813"/>
      <c r="QLM2" s="813"/>
      <c r="QLN2" s="813"/>
      <c r="QLO2" s="813"/>
      <c r="QLP2" s="813"/>
      <c r="QLQ2" s="813"/>
      <c r="QLR2" s="813"/>
      <c r="QLS2" s="813"/>
      <c r="QLT2" s="813"/>
      <c r="QLU2" s="813"/>
      <c r="QLV2" s="813"/>
      <c r="QLW2" s="813"/>
      <c r="QLX2" s="813"/>
      <c r="QLY2" s="813"/>
      <c r="QLZ2" s="813"/>
      <c r="QMA2" s="813"/>
      <c r="QMB2" s="813"/>
      <c r="QMC2" s="813"/>
      <c r="QMD2" s="813"/>
      <c r="QME2" s="813"/>
      <c r="QMF2" s="813"/>
      <c r="QMG2" s="813"/>
      <c r="QMH2" s="813"/>
      <c r="QMI2" s="813"/>
      <c r="QMJ2" s="813"/>
      <c r="QMK2" s="813"/>
      <c r="QML2" s="813"/>
      <c r="QMM2" s="813"/>
      <c r="QMN2" s="813"/>
      <c r="QMO2" s="813"/>
      <c r="QMP2" s="813"/>
      <c r="QMQ2" s="813"/>
      <c r="QMR2" s="813"/>
      <c r="QMS2" s="813"/>
      <c r="QMT2" s="813"/>
      <c r="QMU2" s="813"/>
      <c r="QMV2" s="813"/>
      <c r="QMW2" s="813"/>
      <c r="QMX2" s="813"/>
      <c r="QMY2" s="813"/>
      <c r="QMZ2" s="813"/>
      <c r="QNA2" s="813"/>
      <c r="QNB2" s="813"/>
      <c r="QNC2" s="813"/>
      <c r="QND2" s="813"/>
      <c r="QNE2" s="813"/>
      <c r="QNF2" s="813"/>
      <c r="QNG2" s="813"/>
      <c r="QNH2" s="813"/>
      <c r="QNI2" s="813"/>
      <c r="QNJ2" s="813"/>
      <c r="QNK2" s="813"/>
      <c r="QNL2" s="813"/>
      <c r="QNM2" s="813"/>
      <c r="QNN2" s="813"/>
      <c r="QNO2" s="813"/>
      <c r="QNP2" s="813"/>
      <c r="QNQ2" s="813"/>
      <c r="QNR2" s="813"/>
      <c r="QNS2" s="813"/>
      <c r="QNT2" s="813"/>
      <c r="QNU2" s="813"/>
      <c r="QNV2" s="813"/>
      <c r="QNW2" s="813"/>
      <c r="QNX2" s="813"/>
      <c r="QNY2" s="813"/>
      <c r="QNZ2" s="813"/>
      <c r="QOA2" s="813"/>
      <c r="QOB2" s="813"/>
      <c r="QOC2" s="813"/>
      <c r="QOD2" s="813"/>
      <c r="QOE2" s="813"/>
      <c r="QOF2" s="813"/>
      <c r="QOG2" s="813"/>
      <c r="QOH2" s="813"/>
      <c r="QOI2" s="813"/>
      <c r="QOJ2" s="813"/>
      <c r="QOK2" s="813"/>
      <c r="QOL2" s="813"/>
      <c r="QOM2" s="813"/>
      <c r="QON2" s="813"/>
      <c r="QOO2" s="813"/>
      <c r="QOP2" s="813"/>
      <c r="QOQ2" s="813"/>
      <c r="QOR2" s="813"/>
      <c r="QOS2" s="813"/>
      <c r="QOT2" s="813"/>
      <c r="QOU2" s="813"/>
      <c r="QOV2" s="813"/>
      <c r="QOW2" s="813"/>
      <c r="QOX2" s="813"/>
      <c r="QOY2" s="813"/>
      <c r="QOZ2" s="813"/>
      <c r="QPA2" s="813"/>
      <c r="QPB2" s="813"/>
      <c r="QPC2" s="813"/>
      <c r="QPD2" s="813"/>
      <c r="QPE2" s="813"/>
      <c r="QPF2" s="813"/>
      <c r="QPG2" s="813"/>
      <c r="QPH2" s="813"/>
      <c r="QPI2" s="813"/>
      <c r="QPJ2" s="813"/>
      <c r="QPK2" s="813"/>
      <c r="QPL2" s="813"/>
      <c r="QPM2" s="813"/>
      <c r="QPN2" s="813"/>
      <c r="QPO2" s="813"/>
      <c r="QPP2" s="813"/>
      <c r="QPQ2" s="813"/>
      <c r="QPR2" s="813"/>
      <c r="QPS2" s="813"/>
      <c r="QPT2" s="813"/>
      <c r="QPU2" s="813"/>
      <c r="QPV2" s="813"/>
      <c r="QPW2" s="813"/>
      <c r="QPX2" s="813"/>
      <c r="QPY2" s="813"/>
      <c r="QPZ2" s="813"/>
      <c r="QQA2" s="813"/>
      <c r="QQB2" s="813"/>
      <c r="QQC2" s="813"/>
      <c r="QQD2" s="813"/>
      <c r="QQE2" s="813"/>
      <c r="QQF2" s="813"/>
      <c r="QQG2" s="813"/>
      <c r="QQH2" s="813"/>
      <c r="QQI2" s="813"/>
      <c r="QQJ2" s="813"/>
      <c r="QQK2" s="813"/>
      <c r="QQL2" s="813"/>
      <c r="QQM2" s="813"/>
      <c r="QQN2" s="813"/>
      <c r="QQO2" s="813"/>
      <c r="QQP2" s="813"/>
      <c r="QQQ2" s="813"/>
      <c r="QQR2" s="813"/>
      <c r="QQS2" s="813"/>
      <c r="QQT2" s="813"/>
      <c r="QQU2" s="813"/>
      <c r="QQV2" s="813"/>
      <c r="QQW2" s="813"/>
      <c r="QQX2" s="813"/>
      <c r="QQY2" s="813"/>
      <c r="QQZ2" s="813"/>
      <c r="QRA2" s="813"/>
      <c r="QRB2" s="813"/>
      <c r="QRC2" s="813"/>
      <c r="QRD2" s="813"/>
      <c r="QRE2" s="813"/>
      <c r="QRF2" s="813"/>
      <c r="QRG2" s="813"/>
      <c r="QRH2" s="813"/>
      <c r="QRI2" s="813"/>
      <c r="QRJ2" s="813"/>
      <c r="QRK2" s="813"/>
      <c r="QRL2" s="813"/>
      <c r="QRM2" s="813"/>
      <c r="QRN2" s="813"/>
      <c r="QRO2" s="813"/>
      <c r="QRP2" s="813"/>
      <c r="QRQ2" s="813"/>
      <c r="QRR2" s="813"/>
      <c r="QRS2" s="813"/>
      <c r="QRT2" s="813"/>
      <c r="QRU2" s="813"/>
      <c r="QRV2" s="813"/>
      <c r="QRW2" s="813"/>
      <c r="QRX2" s="813"/>
      <c r="QRY2" s="813"/>
      <c r="QRZ2" s="813"/>
      <c r="QSA2" s="813"/>
      <c r="QSB2" s="813"/>
      <c r="QSC2" s="813"/>
      <c r="QSD2" s="813"/>
      <c r="QSE2" s="813"/>
      <c r="QSF2" s="813"/>
      <c r="QSG2" s="813"/>
      <c r="QSH2" s="813"/>
      <c r="QSI2" s="813"/>
      <c r="QSJ2" s="813"/>
      <c r="QSK2" s="813"/>
      <c r="QSL2" s="813"/>
      <c r="QSM2" s="813"/>
      <c r="QSN2" s="813"/>
      <c r="QSO2" s="813"/>
      <c r="QSP2" s="813"/>
      <c r="QSQ2" s="813"/>
      <c r="QSR2" s="813"/>
      <c r="QSS2" s="813"/>
      <c r="QST2" s="813"/>
      <c r="QSU2" s="813"/>
      <c r="QSV2" s="813"/>
      <c r="QSW2" s="813"/>
      <c r="QSX2" s="813"/>
      <c r="QSY2" s="813"/>
      <c r="QSZ2" s="813"/>
      <c r="QTA2" s="813"/>
      <c r="QTB2" s="813"/>
      <c r="QTC2" s="813"/>
      <c r="QTD2" s="813"/>
      <c r="QTE2" s="813"/>
      <c r="QTF2" s="813"/>
      <c r="QTG2" s="813"/>
      <c r="QTH2" s="813"/>
      <c r="QTI2" s="813"/>
      <c r="QTJ2" s="813"/>
      <c r="QTK2" s="813"/>
      <c r="QTL2" s="813"/>
      <c r="QTM2" s="813"/>
      <c r="QTN2" s="813"/>
      <c r="QTO2" s="813"/>
      <c r="QTP2" s="813"/>
      <c r="QTQ2" s="813"/>
      <c r="QTR2" s="813"/>
      <c r="QTS2" s="813"/>
      <c r="QTT2" s="813"/>
      <c r="QTU2" s="813"/>
      <c r="QTV2" s="813"/>
      <c r="QTW2" s="813"/>
      <c r="QTX2" s="813"/>
      <c r="QTY2" s="813"/>
      <c r="QTZ2" s="813"/>
      <c r="QUA2" s="813"/>
      <c r="QUB2" s="813"/>
      <c r="QUC2" s="813"/>
      <c r="QUD2" s="813"/>
      <c r="QUE2" s="813"/>
      <c r="QUF2" s="813"/>
      <c r="QUG2" s="813"/>
      <c r="QUH2" s="813"/>
      <c r="QUI2" s="813"/>
      <c r="QUJ2" s="813"/>
      <c r="QUK2" s="813"/>
      <c r="QUL2" s="813"/>
      <c r="QUM2" s="813"/>
      <c r="QUN2" s="813"/>
      <c r="QUO2" s="813"/>
      <c r="QUP2" s="813"/>
      <c r="QUQ2" s="813"/>
      <c r="QUR2" s="813"/>
      <c r="QUS2" s="813"/>
      <c r="QUT2" s="813"/>
      <c r="QUU2" s="813"/>
      <c r="QUV2" s="813"/>
      <c r="QUW2" s="813"/>
      <c r="QUX2" s="813"/>
      <c r="QUY2" s="813"/>
      <c r="QUZ2" s="813"/>
      <c r="QVA2" s="813"/>
      <c r="QVB2" s="813"/>
      <c r="QVC2" s="813"/>
      <c r="QVD2" s="813"/>
      <c r="QVE2" s="813"/>
      <c r="QVF2" s="813"/>
      <c r="QVG2" s="813"/>
      <c r="QVH2" s="813"/>
      <c r="QVI2" s="813"/>
      <c r="QVJ2" s="813"/>
      <c r="QVK2" s="813"/>
      <c r="QVL2" s="813"/>
      <c r="QVM2" s="813"/>
      <c r="QVN2" s="813"/>
      <c r="QVO2" s="813"/>
      <c r="QVP2" s="813"/>
      <c r="QVQ2" s="813"/>
      <c r="QVR2" s="813"/>
      <c r="QVS2" s="813"/>
      <c r="QVT2" s="813"/>
      <c r="QVU2" s="813"/>
      <c r="QVV2" s="813"/>
      <c r="QVW2" s="813"/>
      <c r="QVX2" s="813"/>
      <c r="QVY2" s="813"/>
      <c r="QVZ2" s="813"/>
      <c r="QWA2" s="813"/>
      <c r="QWB2" s="813"/>
      <c r="QWC2" s="813"/>
      <c r="QWD2" s="813"/>
      <c r="QWE2" s="813"/>
      <c r="QWF2" s="813"/>
      <c r="QWG2" s="813"/>
      <c r="QWH2" s="813"/>
      <c r="QWI2" s="813"/>
      <c r="QWJ2" s="813"/>
      <c r="QWK2" s="813"/>
      <c r="QWL2" s="813"/>
      <c r="QWM2" s="813"/>
      <c r="QWN2" s="813"/>
      <c r="QWO2" s="813"/>
      <c r="QWP2" s="813"/>
      <c r="QWQ2" s="813"/>
      <c r="QWR2" s="813"/>
      <c r="QWS2" s="813"/>
      <c r="QWT2" s="813"/>
      <c r="QWU2" s="813"/>
      <c r="QWV2" s="813"/>
      <c r="QWW2" s="813"/>
      <c r="QWX2" s="813"/>
      <c r="QWY2" s="813"/>
      <c r="QWZ2" s="813"/>
      <c r="QXA2" s="813"/>
      <c r="QXB2" s="813"/>
      <c r="QXC2" s="813"/>
      <c r="QXD2" s="813"/>
      <c r="QXE2" s="813"/>
      <c r="QXF2" s="813"/>
      <c r="QXG2" s="813"/>
      <c r="QXH2" s="813"/>
      <c r="QXI2" s="813"/>
      <c r="QXJ2" s="813"/>
      <c r="QXK2" s="813"/>
      <c r="QXL2" s="813"/>
      <c r="QXM2" s="813"/>
      <c r="QXN2" s="813"/>
      <c r="QXO2" s="813"/>
      <c r="QXP2" s="813"/>
      <c r="QXQ2" s="813"/>
      <c r="QXR2" s="813"/>
      <c r="QXS2" s="813"/>
      <c r="QXT2" s="813"/>
      <c r="QXU2" s="813"/>
      <c r="QXV2" s="813"/>
      <c r="QXW2" s="813"/>
      <c r="QXX2" s="813"/>
      <c r="QXY2" s="813"/>
      <c r="QXZ2" s="813"/>
      <c r="QYA2" s="813"/>
      <c r="QYB2" s="813"/>
      <c r="QYC2" s="813"/>
      <c r="QYD2" s="813"/>
      <c r="QYE2" s="813"/>
      <c r="QYF2" s="813"/>
      <c r="QYG2" s="813"/>
      <c r="QYH2" s="813"/>
      <c r="QYI2" s="813"/>
      <c r="QYJ2" s="813"/>
      <c r="QYK2" s="813"/>
      <c r="QYL2" s="813"/>
      <c r="QYM2" s="813"/>
      <c r="QYN2" s="813"/>
      <c r="QYO2" s="813"/>
      <c r="QYP2" s="813"/>
      <c r="QYQ2" s="813"/>
      <c r="QYR2" s="813"/>
      <c r="QYS2" s="813"/>
      <c r="QYT2" s="813"/>
      <c r="QYU2" s="813"/>
      <c r="QYV2" s="813"/>
      <c r="QYW2" s="813"/>
      <c r="QYX2" s="813"/>
      <c r="QYY2" s="813"/>
      <c r="QYZ2" s="813"/>
      <c r="QZA2" s="813"/>
      <c r="QZB2" s="813"/>
      <c r="QZC2" s="813"/>
      <c r="QZD2" s="813"/>
      <c r="QZE2" s="813"/>
      <c r="QZF2" s="813"/>
      <c r="QZG2" s="813"/>
      <c r="QZH2" s="813"/>
      <c r="QZI2" s="813"/>
      <c r="QZJ2" s="813"/>
      <c r="QZK2" s="813"/>
      <c r="QZL2" s="813"/>
      <c r="QZM2" s="813"/>
      <c r="QZN2" s="813"/>
      <c r="QZO2" s="813"/>
      <c r="QZP2" s="813"/>
      <c r="QZQ2" s="813"/>
      <c r="QZR2" s="813"/>
      <c r="QZS2" s="813"/>
      <c r="QZT2" s="813"/>
      <c r="QZU2" s="813"/>
      <c r="QZV2" s="813"/>
      <c r="QZW2" s="813"/>
      <c r="QZX2" s="813"/>
      <c r="QZY2" s="813"/>
      <c r="QZZ2" s="813"/>
      <c r="RAA2" s="813"/>
      <c r="RAB2" s="813"/>
      <c r="RAC2" s="813"/>
      <c r="RAD2" s="813"/>
      <c r="RAE2" s="813"/>
      <c r="RAF2" s="813"/>
      <c r="RAG2" s="813"/>
      <c r="RAH2" s="813"/>
      <c r="RAI2" s="813"/>
      <c r="RAJ2" s="813"/>
      <c r="RAK2" s="813"/>
      <c r="RAL2" s="813"/>
      <c r="RAM2" s="813"/>
      <c r="RAN2" s="813"/>
      <c r="RAO2" s="813"/>
      <c r="RAP2" s="813"/>
      <c r="RAQ2" s="813"/>
      <c r="RAR2" s="813"/>
      <c r="RAS2" s="813"/>
      <c r="RAT2" s="813"/>
      <c r="RAU2" s="813"/>
      <c r="RAV2" s="813"/>
      <c r="RAW2" s="813"/>
      <c r="RAX2" s="813"/>
      <c r="RAY2" s="813"/>
      <c r="RAZ2" s="813"/>
      <c r="RBA2" s="813"/>
      <c r="RBB2" s="813"/>
      <c r="RBC2" s="813"/>
      <c r="RBD2" s="813"/>
      <c r="RBE2" s="813"/>
      <c r="RBF2" s="813"/>
      <c r="RBG2" s="813"/>
      <c r="RBH2" s="813"/>
      <c r="RBI2" s="813"/>
      <c r="RBJ2" s="813"/>
      <c r="RBK2" s="813"/>
      <c r="RBL2" s="813"/>
      <c r="RBM2" s="813"/>
      <c r="RBN2" s="813"/>
      <c r="RBO2" s="813"/>
      <c r="RBP2" s="813"/>
      <c r="RBQ2" s="813"/>
      <c r="RBR2" s="813"/>
      <c r="RBS2" s="813"/>
      <c r="RBT2" s="813"/>
      <c r="RBU2" s="813"/>
      <c r="RBV2" s="813"/>
      <c r="RBW2" s="813"/>
      <c r="RBX2" s="813"/>
      <c r="RBY2" s="813"/>
      <c r="RBZ2" s="813"/>
      <c r="RCA2" s="813"/>
      <c r="RCB2" s="813"/>
      <c r="RCC2" s="813"/>
      <c r="RCD2" s="813"/>
      <c r="RCE2" s="813"/>
      <c r="RCF2" s="813"/>
      <c r="RCG2" s="813"/>
      <c r="RCH2" s="813"/>
      <c r="RCI2" s="813"/>
      <c r="RCJ2" s="813"/>
      <c r="RCK2" s="813"/>
      <c r="RCL2" s="813"/>
      <c r="RCM2" s="813"/>
      <c r="RCN2" s="813"/>
      <c r="RCO2" s="813"/>
      <c r="RCP2" s="813"/>
      <c r="RCQ2" s="813"/>
      <c r="RCR2" s="813"/>
      <c r="RCS2" s="813"/>
      <c r="RCT2" s="813"/>
      <c r="RCU2" s="813"/>
      <c r="RCV2" s="813"/>
      <c r="RCW2" s="813"/>
      <c r="RCX2" s="813"/>
      <c r="RCY2" s="813"/>
      <c r="RCZ2" s="813"/>
      <c r="RDA2" s="813"/>
      <c r="RDB2" s="813"/>
      <c r="RDC2" s="813"/>
      <c r="RDD2" s="813"/>
      <c r="RDE2" s="813"/>
      <c r="RDF2" s="813"/>
      <c r="RDG2" s="813"/>
      <c r="RDH2" s="813"/>
      <c r="RDI2" s="813"/>
      <c r="RDJ2" s="813"/>
      <c r="RDK2" s="813"/>
      <c r="RDL2" s="813"/>
      <c r="RDM2" s="813"/>
      <c r="RDN2" s="813"/>
      <c r="RDO2" s="813"/>
      <c r="RDP2" s="813"/>
      <c r="RDQ2" s="813"/>
      <c r="RDR2" s="813"/>
      <c r="RDS2" s="813"/>
      <c r="RDT2" s="813"/>
      <c r="RDU2" s="813"/>
      <c r="RDV2" s="813"/>
      <c r="RDW2" s="813"/>
      <c r="RDX2" s="813"/>
      <c r="RDY2" s="813"/>
      <c r="RDZ2" s="813"/>
      <c r="REA2" s="813"/>
      <c r="REB2" s="813"/>
      <c r="REC2" s="813"/>
      <c r="RED2" s="813"/>
      <c r="REE2" s="813"/>
      <c r="REF2" s="813"/>
      <c r="REG2" s="813"/>
      <c r="REH2" s="813"/>
      <c r="REI2" s="813"/>
      <c r="REJ2" s="813"/>
      <c r="REK2" s="813"/>
      <c r="REL2" s="813"/>
      <c r="REM2" s="813"/>
      <c r="REN2" s="813"/>
      <c r="REO2" s="813"/>
      <c r="REP2" s="813"/>
      <c r="REQ2" s="813"/>
      <c r="RER2" s="813"/>
      <c r="RES2" s="813"/>
      <c r="RET2" s="813"/>
      <c r="REU2" s="813"/>
      <c r="REV2" s="813"/>
      <c r="REW2" s="813"/>
      <c r="REX2" s="813"/>
      <c r="REY2" s="813"/>
      <c r="REZ2" s="813"/>
      <c r="RFA2" s="813"/>
      <c r="RFB2" s="813"/>
      <c r="RFC2" s="813"/>
      <c r="RFD2" s="813"/>
      <c r="RFE2" s="813"/>
      <c r="RFF2" s="813"/>
      <c r="RFG2" s="813"/>
      <c r="RFH2" s="813"/>
      <c r="RFI2" s="813"/>
      <c r="RFJ2" s="813"/>
      <c r="RFK2" s="813"/>
      <c r="RFL2" s="813"/>
      <c r="RFM2" s="813"/>
      <c r="RFN2" s="813"/>
      <c r="RFO2" s="813"/>
      <c r="RFP2" s="813"/>
      <c r="RFQ2" s="813"/>
      <c r="RFR2" s="813"/>
      <c r="RFS2" s="813"/>
      <c r="RFT2" s="813"/>
      <c r="RFU2" s="813"/>
      <c r="RFV2" s="813"/>
      <c r="RFW2" s="813"/>
      <c r="RFX2" s="813"/>
      <c r="RFY2" s="813"/>
      <c r="RFZ2" s="813"/>
      <c r="RGA2" s="813"/>
      <c r="RGB2" s="813"/>
      <c r="RGC2" s="813"/>
      <c r="RGD2" s="813"/>
      <c r="RGE2" s="813"/>
      <c r="RGF2" s="813"/>
      <c r="RGG2" s="813"/>
      <c r="RGH2" s="813"/>
      <c r="RGI2" s="813"/>
      <c r="RGJ2" s="813"/>
      <c r="RGK2" s="813"/>
      <c r="RGL2" s="813"/>
      <c r="RGM2" s="813"/>
      <c r="RGN2" s="813"/>
      <c r="RGO2" s="813"/>
      <c r="RGP2" s="813"/>
      <c r="RGQ2" s="813"/>
      <c r="RGR2" s="813"/>
      <c r="RGS2" s="813"/>
      <c r="RGT2" s="813"/>
      <c r="RGU2" s="813"/>
      <c r="RGV2" s="813"/>
      <c r="RGW2" s="813"/>
      <c r="RGX2" s="813"/>
      <c r="RGY2" s="813"/>
      <c r="RGZ2" s="813"/>
      <c r="RHA2" s="813"/>
      <c r="RHB2" s="813"/>
      <c r="RHC2" s="813"/>
      <c r="RHD2" s="813"/>
      <c r="RHE2" s="813"/>
      <c r="RHF2" s="813"/>
      <c r="RHG2" s="813"/>
      <c r="RHH2" s="813"/>
      <c r="RHI2" s="813"/>
      <c r="RHJ2" s="813"/>
      <c r="RHK2" s="813"/>
      <c r="RHL2" s="813"/>
      <c r="RHM2" s="813"/>
      <c r="RHN2" s="813"/>
      <c r="RHO2" s="813"/>
      <c r="RHP2" s="813"/>
      <c r="RHQ2" s="813"/>
      <c r="RHR2" s="813"/>
      <c r="RHS2" s="813"/>
      <c r="RHT2" s="813"/>
      <c r="RHU2" s="813"/>
      <c r="RHV2" s="813"/>
      <c r="RHW2" s="813"/>
      <c r="RHX2" s="813"/>
      <c r="RHY2" s="813"/>
      <c r="RHZ2" s="813"/>
      <c r="RIA2" s="813"/>
      <c r="RIB2" s="813"/>
      <c r="RIC2" s="813"/>
      <c r="RID2" s="813"/>
      <c r="RIE2" s="813"/>
      <c r="RIF2" s="813"/>
      <c r="RIG2" s="813"/>
      <c r="RIH2" s="813"/>
      <c r="RII2" s="813"/>
      <c r="RIJ2" s="813"/>
      <c r="RIK2" s="813"/>
      <c r="RIL2" s="813"/>
      <c r="RIM2" s="813"/>
      <c r="RIN2" s="813"/>
      <c r="RIO2" s="813"/>
      <c r="RIP2" s="813"/>
      <c r="RIQ2" s="813"/>
      <c r="RIR2" s="813"/>
      <c r="RIS2" s="813"/>
      <c r="RIT2" s="813"/>
      <c r="RIU2" s="813"/>
      <c r="RIV2" s="813"/>
      <c r="RIW2" s="813"/>
      <c r="RIX2" s="813"/>
      <c r="RIY2" s="813"/>
      <c r="RIZ2" s="813"/>
      <c r="RJA2" s="813"/>
      <c r="RJB2" s="813"/>
      <c r="RJC2" s="813"/>
      <c r="RJD2" s="813"/>
      <c r="RJE2" s="813"/>
      <c r="RJF2" s="813"/>
      <c r="RJG2" s="813"/>
      <c r="RJH2" s="813"/>
      <c r="RJI2" s="813"/>
      <c r="RJJ2" s="813"/>
      <c r="RJK2" s="813"/>
      <c r="RJL2" s="813"/>
      <c r="RJM2" s="813"/>
      <c r="RJN2" s="813"/>
      <c r="RJO2" s="813"/>
      <c r="RJP2" s="813"/>
      <c r="RJQ2" s="813"/>
      <c r="RJR2" s="813"/>
      <c r="RJS2" s="813"/>
      <c r="RJT2" s="813"/>
      <c r="RJU2" s="813"/>
      <c r="RJV2" s="813"/>
      <c r="RJW2" s="813"/>
      <c r="RJX2" s="813"/>
      <c r="RJY2" s="813"/>
      <c r="RJZ2" s="813"/>
      <c r="RKA2" s="813"/>
      <c r="RKB2" s="813"/>
      <c r="RKC2" s="813"/>
      <c r="RKD2" s="813"/>
      <c r="RKE2" s="813"/>
      <c r="RKF2" s="813"/>
      <c r="RKG2" s="813"/>
      <c r="RKH2" s="813"/>
      <c r="RKI2" s="813"/>
      <c r="RKJ2" s="813"/>
      <c r="RKK2" s="813"/>
      <c r="RKL2" s="813"/>
      <c r="RKM2" s="813"/>
      <c r="RKN2" s="813"/>
      <c r="RKO2" s="813"/>
      <c r="RKP2" s="813"/>
      <c r="RKQ2" s="813"/>
      <c r="RKR2" s="813"/>
      <c r="RKS2" s="813"/>
      <c r="RKT2" s="813"/>
      <c r="RKU2" s="813"/>
      <c r="RKV2" s="813"/>
      <c r="RKW2" s="813"/>
      <c r="RKX2" s="813"/>
      <c r="RKY2" s="813"/>
      <c r="RKZ2" s="813"/>
      <c r="RLA2" s="813"/>
      <c r="RLB2" s="813"/>
      <c r="RLC2" s="813"/>
      <c r="RLD2" s="813"/>
      <c r="RLE2" s="813"/>
      <c r="RLF2" s="813"/>
      <c r="RLG2" s="813"/>
      <c r="RLH2" s="813"/>
      <c r="RLI2" s="813"/>
      <c r="RLJ2" s="813"/>
      <c r="RLK2" s="813"/>
      <c r="RLL2" s="813"/>
      <c r="RLM2" s="813"/>
      <c r="RLN2" s="813"/>
      <c r="RLO2" s="813"/>
      <c r="RLP2" s="813"/>
      <c r="RLQ2" s="813"/>
      <c r="RLR2" s="813"/>
      <c r="RLS2" s="813"/>
      <c r="RLT2" s="813"/>
      <c r="RLU2" s="813"/>
      <c r="RLV2" s="813"/>
      <c r="RLW2" s="813"/>
      <c r="RLX2" s="813"/>
      <c r="RLY2" s="813"/>
      <c r="RLZ2" s="813"/>
      <c r="RMA2" s="813"/>
      <c r="RMB2" s="813"/>
      <c r="RMC2" s="813"/>
      <c r="RMD2" s="813"/>
      <c r="RME2" s="813"/>
      <c r="RMF2" s="813"/>
      <c r="RMG2" s="813"/>
      <c r="RMH2" s="813"/>
      <c r="RMI2" s="813"/>
      <c r="RMJ2" s="813"/>
      <c r="RMK2" s="813"/>
      <c r="RML2" s="813"/>
      <c r="RMM2" s="813"/>
      <c r="RMN2" s="813"/>
      <c r="RMO2" s="813"/>
      <c r="RMP2" s="813"/>
      <c r="RMQ2" s="813"/>
      <c r="RMR2" s="813"/>
      <c r="RMS2" s="813"/>
      <c r="RMT2" s="813"/>
      <c r="RMU2" s="813"/>
      <c r="RMV2" s="813"/>
      <c r="RMW2" s="813"/>
      <c r="RMX2" s="813"/>
      <c r="RMY2" s="813"/>
      <c r="RMZ2" s="813"/>
      <c r="RNA2" s="813"/>
      <c r="RNB2" s="813"/>
      <c r="RNC2" s="813"/>
      <c r="RND2" s="813"/>
      <c r="RNE2" s="813"/>
      <c r="RNF2" s="813"/>
      <c r="RNG2" s="813"/>
      <c r="RNH2" s="813"/>
      <c r="RNI2" s="813"/>
      <c r="RNJ2" s="813"/>
      <c r="RNK2" s="813"/>
      <c r="RNL2" s="813"/>
      <c r="RNM2" s="813"/>
      <c r="RNN2" s="813"/>
      <c r="RNO2" s="813"/>
      <c r="RNP2" s="813"/>
      <c r="RNQ2" s="813"/>
      <c r="RNR2" s="813"/>
      <c r="RNS2" s="813"/>
      <c r="RNT2" s="813"/>
      <c r="RNU2" s="813"/>
      <c r="RNV2" s="813"/>
      <c r="RNW2" s="813"/>
      <c r="RNX2" s="813"/>
      <c r="RNY2" s="813"/>
      <c r="RNZ2" s="813"/>
      <c r="ROA2" s="813"/>
      <c r="ROB2" s="813"/>
      <c r="ROC2" s="813"/>
      <c r="ROD2" s="813"/>
      <c r="ROE2" s="813"/>
      <c r="ROF2" s="813"/>
      <c r="ROG2" s="813"/>
      <c r="ROH2" s="813"/>
      <c r="ROI2" s="813"/>
      <c r="ROJ2" s="813"/>
      <c r="ROK2" s="813"/>
      <c r="ROL2" s="813"/>
      <c r="ROM2" s="813"/>
      <c r="RON2" s="813"/>
      <c r="ROO2" s="813"/>
      <c r="ROP2" s="813"/>
      <c r="ROQ2" s="813"/>
      <c r="ROR2" s="813"/>
      <c r="ROS2" s="813"/>
      <c r="ROT2" s="813"/>
      <c r="ROU2" s="813"/>
      <c r="ROV2" s="813"/>
      <c r="ROW2" s="813"/>
      <c r="ROX2" s="813"/>
      <c r="ROY2" s="813"/>
      <c r="ROZ2" s="813"/>
      <c r="RPA2" s="813"/>
      <c r="RPB2" s="813"/>
      <c r="RPC2" s="813"/>
      <c r="RPD2" s="813"/>
      <c r="RPE2" s="813"/>
      <c r="RPF2" s="813"/>
      <c r="RPG2" s="813"/>
      <c r="RPH2" s="813"/>
      <c r="RPI2" s="813"/>
      <c r="RPJ2" s="813"/>
      <c r="RPK2" s="813"/>
      <c r="RPL2" s="813"/>
      <c r="RPM2" s="813"/>
      <c r="RPN2" s="813"/>
      <c r="RPO2" s="813"/>
      <c r="RPP2" s="813"/>
      <c r="RPQ2" s="813"/>
      <c r="RPR2" s="813"/>
      <c r="RPS2" s="813"/>
      <c r="RPT2" s="813"/>
      <c r="RPU2" s="813"/>
      <c r="RPV2" s="813"/>
      <c r="RPW2" s="813"/>
      <c r="RPX2" s="813"/>
      <c r="RPY2" s="813"/>
      <c r="RPZ2" s="813"/>
      <c r="RQA2" s="813"/>
      <c r="RQB2" s="813"/>
      <c r="RQC2" s="813"/>
      <c r="RQD2" s="813"/>
      <c r="RQE2" s="813"/>
      <c r="RQF2" s="813"/>
      <c r="RQG2" s="813"/>
      <c r="RQH2" s="813"/>
      <c r="RQI2" s="813"/>
      <c r="RQJ2" s="813"/>
      <c r="RQK2" s="813"/>
      <c r="RQL2" s="813"/>
      <c r="RQM2" s="813"/>
      <c r="RQN2" s="813"/>
      <c r="RQO2" s="813"/>
      <c r="RQP2" s="813"/>
      <c r="RQQ2" s="813"/>
      <c r="RQR2" s="813"/>
      <c r="RQS2" s="813"/>
      <c r="RQT2" s="813"/>
      <c r="RQU2" s="813"/>
      <c r="RQV2" s="813"/>
      <c r="RQW2" s="813"/>
      <c r="RQX2" s="813"/>
      <c r="RQY2" s="813"/>
      <c r="RQZ2" s="813"/>
      <c r="RRA2" s="813"/>
      <c r="RRB2" s="813"/>
      <c r="RRC2" s="813"/>
      <c r="RRD2" s="813"/>
      <c r="RRE2" s="813"/>
      <c r="RRF2" s="813"/>
      <c r="RRG2" s="813"/>
      <c r="RRH2" s="813"/>
      <c r="RRI2" s="813"/>
      <c r="RRJ2" s="813"/>
      <c r="RRK2" s="813"/>
      <c r="RRL2" s="813"/>
      <c r="RRM2" s="813"/>
      <c r="RRN2" s="813"/>
      <c r="RRO2" s="813"/>
      <c r="RRP2" s="813"/>
      <c r="RRQ2" s="813"/>
      <c r="RRR2" s="813"/>
      <c r="RRS2" s="813"/>
      <c r="RRT2" s="813"/>
      <c r="RRU2" s="813"/>
      <c r="RRV2" s="813"/>
      <c r="RRW2" s="813"/>
      <c r="RRX2" s="813"/>
      <c r="RRY2" s="813"/>
      <c r="RRZ2" s="813"/>
      <c r="RSA2" s="813"/>
      <c r="RSB2" s="813"/>
      <c r="RSC2" s="813"/>
      <c r="RSD2" s="813"/>
      <c r="RSE2" s="813"/>
      <c r="RSF2" s="813"/>
      <c r="RSG2" s="813"/>
      <c r="RSH2" s="813"/>
      <c r="RSI2" s="813"/>
      <c r="RSJ2" s="813"/>
      <c r="RSK2" s="813"/>
      <c r="RSL2" s="813"/>
      <c r="RSM2" s="813"/>
      <c r="RSN2" s="813"/>
      <c r="RSO2" s="813"/>
      <c r="RSP2" s="813"/>
      <c r="RSQ2" s="813"/>
      <c r="RSR2" s="813"/>
      <c r="RSS2" s="813"/>
      <c r="RST2" s="813"/>
      <c r="RSU2" s="813"/>
      <c r="RSV2" s="813"/>
      <c r="RSW2" s="813"/>
      <c r="RSX2" s="813"/>
      <c r="RSY2" s="813"/>
      <c r="RSZ2" s="813"/>
      <c r="RTA2" s="813"/>
      <c r="RTB2" s="813"/>
      <c r="RTC2" s="813"/>
      <c r="RTD2" s="813"/>
      <c r="RTE2" s="813"/>
      <c r="RTF2" s="813"/>
      <c r="RTG2" s="813"/>
      <c r="RTH2" s="813"/>
      <c r="RTI2" s="813"/>
      <c r="RTJ2" s="813"/>
      <c r="RTK2" s="813"/>
      <c r="RTL2" s="813"/>
      <c r="RTM2" s="813"/>
      <c r="RTN2" s="813"/>
      <c r="RTO2" s="813"/>
      <c r="RTP2" s="813"/>
      <c r="RTQ2" s="813"/>
      <c r="RTR2" s="813"/>
      <c r="RTS2" s="813"/>
      <c r="RTT2" s="813"/>
      <c r="RTU2" s="813"/>
      <c r="RTV2" s="813"/>
      <c r="RTW2" s="813"/>
      <c r="RTX2" s="813"/>
      <c r="RTY2" s="813"/>
      <c r="RTZ2" s="813"/>
      <c r="RUA2" s="813"/>
      <c r="RUB2" s="813"/>
      <c r="RUC2" s="813"/>
      <c r="RUD2" s="813"/>
      <c r="RUE2" s="813"/>
      <c r="RUF2" s="813"/>
      <c r="RUG2" s="813"/>
      <c r="RUH2" s="813"/>
      <c r="RUI2" s="813"/>
      <c r="RUJ2" s="813"/>
      <c r="RUK2" s="813"/>
      <c r="RUL2" s="813"/>
      <c r="RUM2" s="813"/>
      <c r="RUN2" s="813"/>
      <c r="RUO2" s="813"/>
      <c r="RUP2" s="813"/>
      <c r="RUQ2" s="813"/>
      <c r="RUR2" s="813"/>
      <c r="RUS2" s="813"/>
      <c r="RUT2" s="813"/>
      <c r="RUU2" s="813"/>
      <c r="RUV2" s="813"/>
      <c r="RUW2" s="813"/>
      <c r="RUX2" s="813"/>
      <c r="RUY2" s="813"/>
      <c r="RUZ2" s="813"/>
      <c r="RVA2" s="813"/>
      <c r="RVB2" s="813"/>
      <c r="RVC2" s="813"/>
      <c r="RVD2" s="813"/>
      <c r="RVE2" s="813"/>
      <c r="RVF2" s="813"/>
      <c r="RVG2" s="813"/>
      <c r="RVH2" s="813"/>
      <c r="RVI2" s="813"/>
      <c r="RVJ2" s="813"/>
      <c r="RVK2" s="813"/>
      <c r="RVL2" s="813"/>
      <c r="RVM2" s="813"/>
      <c r="RVN2" s="813"/>
      <c r="RVO2" s="813"/>
      <c r="RVP2" s="813"/>
      <c r="RVQ2" s="813"/>
      <c r="RVR2" s="813"/>
      <c r="RVS2" s="813"/>
      <c r="RVT2" s="813"/>
      <c r="RVU2" s="813"/>
      <c r="RVV2" s="813"/>
      <c r="RVW2" s="813"/>
      <c r="RVX2" s="813"/>
      <c r="RVY2" s="813"/>
      <c r="RVZ2" s="813"/>
      <c r="RWA2" s="813"/>
      <c r="RWB2" s="813"/>
      <c r="RWC2" s="813"/>
      <c r="RWD2" s="813"/>
      <c r="RWE2" s="813"/>
      <c r="RWF2" s="813"/>
      <c r="RWG2" s="813"/>
      <c r="RWH2" s="813"/>
      <c r="RWI2" s="813"/>
      <c r="RWJ2" s="813"/>
      <c r="RWK2" s="813"/>
      <c r="RWL2" s="813"/>
      <c r="RWM2" s="813"/>
      <c r="RWN2" s="813"/>
      <c r="RWO2" s="813"/>
      <c r="RWP2" s="813"/>
      <c r="RWQ2" s="813"/>
      <c r="RWR2" s="813"/>
      <c r="RWS2" s="813"/>
      <c r="RWT2" s="813"/>
      <c r="RWU2" s="813"/>
      <c r="RWV2" s="813"/>
      <c r="RWW2" s="813"/>
      <c r="RWX2" s="813"/>
      <c r="RWY2" s="813"/>
      <c r="RWZ2" s="813"/>
      <c r="RXA2" s="813"/>
      <c r="RXB2" s="813"/>
      <c r="RXC2" s="813"/>
      <c r="RXD2" s="813"/>
      <c r="RXE2" s="813"/>
      <c r="RXF2" s="813"/>
      <c r="RXG2" s="813"/>
      <c r="RXH2" s="813"/>
      <c r="RXI2" s="813"/>
      <c r="RXJ2" s="813"/>
      <c r="RXK2" s="813"/>
      <c r="RXL2" s="813"/>
      <c r="RXM2" s="813"/>
      <c r="RXN2" s="813"/>
      <c r="RXO2" s="813"/>
      <c r="RXP2" s="813"/>
      <c r="RXQ2" s="813"/>
      <c r="RXR2" s="813"/>
      <c r="RXS2" s="813"/>
      <c r="RXT2" s="813"/>
      <c r="RXU2" s="813"/>
      <c r="RXV2" s="813"/>
      <c r="RXW2" s="813"/>
      <c r="RXX2" s="813"/>
      <c r="RXY2" s="813"/>
      <c r="RXZ2" s="813"/>
      <c r="RYA2" s="813"/>
      <c r="RYB2" s="813"/>
      <c r="RYC2" s="813"/>
      <c r="RYD2" s="813"/>
      <c r="RYE2" s="813"/>
      <c r="RYF2" s="813"/>
      <c r="RYG2" s="813"/>
      <c r="RYH2" s="813"/>
      <c r="RYI2" s="813"/>
      <c r="RYJ2" s="813"/>
      <c r="RYK2" s="813"/>
      <c r="RYL2" s="813"/>
      <c r="RYM2" s="813"/>
      <c r="RYN2" s="813"/>
      <c r="RYO2" s="813"/>
      <c r="RYP2" s="813"/>
      <c r="RYQ2" s="813"/>
      <c r="RYR2" s="813"/>
      <c r="RYS2" s="813"/>
      <c r="RYT2" s="813"/>
      <c r="RYU2" s="813"/>
      <c r="RYV2" s="813"/>
      <c r="RYW2" s="813"/>
      <c r="RYX2" s="813"/>
      <c r="RYY2" s="813"/>
      <c r="RYZ2" s="813"/>
      <c r="RZA2" s="813"/>
      <c r="RZB2" s="813"/>
      <c r="RZC2" s="813"/>
      <c r="RZD2" s="813"/>
      <c r="RZE2" s="813"/>
      <c r="RZF2" s="813"/>
      <c r="RZG2" s="813"/>
      <c r="RZH2" s="813"/>
      <c r="RZI2" s="813"/>
      <c r="RZJ2" s="813"/>
      <c r="RZK2" s="813"/>
      <c r="RZL2" s="813"/>
      <c r="RZM2" s="813"/>
      <c r="RZN2" s="813"/>
      <c r="RZO2" s="813"/>
      <c r="RZP2" s="813"/>
      <c r="RZQ2" s="813"/>
      <c r="RZR2" s="813"/>
      <c r="RZS2" s="813"/>
      <c r="RZT2" s="813"/>
      <c r="RZU2" s="813"/>
      <c r="RZV2" s="813"/>
      <c r="RZW2" s="813"/>
      <c r="RZX2" s="813"/>
      <c r="RZY2" s="813"/>
      <c r="RZZ2" s="813"/>
      <c r="SAA2" s="813"/>
      <c r="SAB2" s="813"/>
      <c r="SAC2" s="813"/>
      <c r="SAD2" s="813"/>
      <c r="SAE2" s="813"/>
      <c r="SAF2" s="813"/>
      <c r="SAG2" s="813"/>
      <c r="SAH2" s="813"/>
      <c r="SAI2" s="813"/>
      <c r="SAJ2" s="813"/>
      <c r="SAK2" s="813"/>
      <c r="SAL2" s="813"/>
      <c r="SAM2" s="813"/>
      <c r="SAN2" s="813"/>
      <c r="SAO2" s="813"/>
      <c r="SAP2" s="813"/>
      <c r="SAQ2" s="813"/>
      <c r="SAR2" s="813"/>
      <c r="SAS2" s="813"/>
      <c r="SAT2" s="813"/>
      <c r="SAU2" s="813"/>
      <c r="SAV2" s="813"/>
      <c r="SAW2" s="813"/>
      <c r="SAX2" s="813"/>
      <c r="SAY2" s="813"/>
      <c r="SAZ2" s="813"/>
      <c r="SBA2" s="813"/>
      <c r="SBB2" s="813"/>
      <c r="SBC2" s="813"/>
      <c r="SBD2" s="813"/>
      <c r="SBE2" s="813"/>
      <c r="SBF2" s="813"/>
      <c r="SBG2" s="813"/>
      <c r="SBH2" s="813"/>
      <c r="SBI2" s="813"/>
      <c r="SBJ2" s="813"/>
      <c r="SBK2" s="813"/>
      <c r="SBL2" s="813"/>
      <c r="SBM2" s="813"/>
      <c r="SBN2" s="813"/>
      <c r="SBO2" s="813"/>
      <c r="SBP2" s="813"/>
      <c r="SBQ2" s="813"/>
      <c r="SBR2" s="813"/>
      <c r="SBS2" s="813"/>
      <c r="SBT2" s="813"/>
      <c r="SBU2" s="813"/>
      <c r="SBV2" s="813"/>
      <c r="SBW2" s="813"/>
      <c r="SBX2" s="813"/>
      <c r="SBY2" s="813"/>
      <c r="SBZ2" s="813"/>
      <c r="SCA2" s="813"/>
      <c r="SCB2" s="813"/>
      <c r="SCC2" s="813"/>
      <c r="SCD2" s="813"/>
      <c r="SCE2" s="813"/>
      <c r="SCF2" s="813"/>
      <c r="SCG2" s="813"/>
      <c r="SCH2" s="813"/>
      <c r="SCI2" s="813"/>
      <c r="SCJ2" s="813"/>
      <c r="SCK2" s="813"/>
      <c r="SCL2" s="813"/>
      <c r="SCM2" s="813"/>
      <c r="SCN2" s="813"/>
      <c r="SCO2" s="813"/>
      <c r="SCP2" s="813"/>
      <c r="SCQ2" s="813"/>
      <c r="SCR2" s="813"/>
      <c r="SCS2" s="813"/>
      <c r="SCT2" s="813"/>
      <c r="SCU2" s="813"/>
      <c r="SCV2" s="813"/>
      <c r="SCW2" s="813"/>
      <c r="SCX2" s="813"/>
      <c r="SCY2" s="813"/>
      <c r="SCZ2" s="813"/>
      <c r="SDA2" s="813"/>
      <c r="SDB2" s="813"/>
      <c r="SDC2" s="813"/>
      <c r="SDD2" s="813"/>
      <c r="SDE2" s="813"/>
      <c r="SDF2" s="813"/>
      <c r="SDG2" s="813"/>
      <c r="SDH2" s="813"/>
      <c r="SDI2" s="813"/>
      <c r="SDJ2" s="813"/>
      <c r="SDK2" s="813"/>
      <c r="SDL2" s="813"/>
      <c r="SDM2" s="813"/>
      <c r="SDN2" s="813"/>
      <c r="SDO2" s="813"/>
      <c r="SDP2" s="813"/>
      <c r="SDQ2" s="813"/>
      <c r="SDR2" s="813"/>
      <c r="SDS2" s="813"/>
      <c r="SDT2" s="813"/>
      <c r="SDU2" s="813"/>
      <c r="SDV2" s="813"/>
      <c r="SDW2" s="813"/>
      <c r="SDX2" s="813"/>
      <c r="SDY2" s="813"/>
      <c r="SDZ2" s="813"/>
      <c r="SEA2" s="813"/>
      <c r="SEB2" s="813"/>
      <c r="SEC2" s="813"/>
      <c r="SED2" s="813"/>
      <c r="SEE2" s="813"/>
      <c r="SEF2" s="813"/>
      <c r="SEG2" s="813"/>
      <c r="SEH2" s="813"/>
      <c r="SEI2" s="813"/>
      <c r="SEJ2" s="813"/>
      <c r="SEK2" s="813"/>
      <c r="SEL2" s="813"/>
      <c r="SEM2" s="813"/>
      <c r="SEN2" s="813"/>
      <c r="SEO2" s="813"/>
      <c r="SEP2" s="813"/>
      <c r="SEQ2" s="813"/>
      <c r="SER2" s="813"/>
      <c r="SES2" s="813"/>
      <c r="SET2" s="813"/>
      <c r="SEU2" s="813"/>
      <c r="SEV2" s="813"/>
      <c r="SEW2" s="813"/>
      <c r="SEX2" s="813"/>
      <c r="SEY2" s="813"/>
      <c r="SEZ2" s="813"/>
      <c r="SFA2" s="813"/>
      <c r="SFB2" s="813"/>
      <c r="SFC2" s="813"/>
      <c r="SFD2" s="813"/>
      <c r="SFE2" s="813"/>
      <c r="SFF2" s="813"/>
      <c r="SFG2" s="813"/>
      <c r="SFH2" s="813"/>
      <c r="SFI2" s="813"/>
      <c r="SFJ2" s="813"/>
      <c r="SFK2" s="813"/>
      <c r="SFL2" s="813"/>
      <c r="SFM2" s="813"/>
      <c r="SFN2" s="813"/>
      <c r="SFO2" s="813"/>
      <c r="SFP2" s="813"/>
      <c r="SFQ2" s="813"/>
      <c r="SFR2" s="813"/>
      <c r="SFS2" s="813"/>
      <c r="SFT2" s="813"/>
      <c r="SFU2" s="813"/>
      <c r="SFV2" s="813"/>
      <c r="SFW2" s="813"/>
      <c r="SFX2" s="813"/>
      <c r="SFY2" s="813"/>
      <c r="SFZ2" s="813"/>
      <c r="SGA2" s="813"/>
      <c r="SGB2" s="813"/>
      <c r="SGC2" s="813"/>
      <c r="SGD2" s="813"/>
      <c r="SGE2" s="813"/>
      <c r="SGF2" s="813"/>
      <c r="SGG2" s="813"/>
      <c r="SGH2" s="813"/>
      <c r="SGI2" s="813"/>
      <c r="SGJ2" s="813"/>
      <c r="SGK2" s="813"/>
      <c r="SGL2" s="813"/>
      <c r="SGM2" s="813"/>
      <c r="SGN2" s="813"/>
      <c r="SGO2" s="813"/>
      <c r="SGP2" s="813"/>
      <c r="SGQ2" s="813"/>
      <c r="SGR2" s="813"/>
      <c r="SGS2" s="813"/>
      <c r="SGT2" s="813"/>
      <c r="SGU2" s="813"/>
      <c r="SGV2" s="813"/>
      <c r="SGW2" s="813"/>
      <c r="SGX2" s="813"/>
      <c r="SGY2" s="813"/>
      <c r="SGZ2" s="813"/>
      <c r="SHA2" s="813"/>
      <c r="SHB2" s="813"/>
      <c r="SHC2" s="813"/>
      <c r="SHD2" s="813"/>
      <c r="SHE2" s="813"/>
      <c r="SHF2" s="813"/>
      <c r="SHG2" s="813"/>
      <c r="SHH2" s="813"/>
      <c r="SHI2" s="813"/>
      <c r="SHJ2" s="813"/>
      <c r="SHK2" s="813"/>
      <c r="SHL2" s="813"/>
      <c r="SHM2" s="813"/>
      <c r="SHN2" s="813"/>
      <c r="SHO2" s="813"/>
      <c r="SHP2" s="813"/>
      <c r="SHQ2" s="813"/>
      <c r="SHR2" s="813"/>
      <c r="SHS2" s="813"/>
      <c r="SHT2" s="813"/>
      <c r="SHU2" s="813"/>
      <c r="SHV2" s="813"/>
      <c r="SHW2" s="813"/>
      <c r="SHX2" s="813"/>
      <c r="SHY2" s="813"/>
      <c r="SHZ2" s="813"/>
      <c r="SIA2" s="813"/>
      <c r="SIB2" s="813"/>
      <c r="SIC2" s="813"/>
      <c r="SID2" s="813"/>
      <c r="SIE2" s="813"/>
      <c r="SIF2" s="813"/>
      <c r="SIG2" s="813"/>
      <c r="SIH2" s="813"/>
      <c r="SII2" s="813"/>
      <c r="SIJ2" s="813"/>
      <c r="SIK2" s="813"/>
      <c r="SIL2" s="813"/>
      <c r="SIM2" s="813"/>
      <c r="SIN2" s="813"/>
      <c r="SIO2" s="813"/>
      <c r="SIP2" s="813"/>
      <c r="SIQ2" s="813"/>
      <c r="SIR2" s="813"/>
      <c r="SIS2" s="813"/>
      <c r="SIT2" s="813"/>
      <c r="SIU2" s="813"/>
      <c r="SIV2" s="813"/>
      <c r="SIW2" s="813"/>
      <c r="SIX2" s="813"/>
      <c r="SIY2" s="813"/>
      <c r="SIZ2" s="813"/>
      <c r="SJA2" s="813"/>
      <c r="SJB2" s="813"/>
      <c r="SJC2" s="813"/>
      <c r="SJD2" s="813"/>
      <c r="SJE2" s="813"/>
      <c r="SJF2" s="813"/>
      <c r="SJG2" s="813"/>
      <c r="SJH2" s="813"/>
      <c r="SJI2" s="813"/>
      <c r="SJJ2" s="813"/>
      <c r="SJK2" s="813"/>
      <c r="SJL2" s="813"/>
      <c r="SJM2" s="813"/>
      <c r="SJN2" s="813"/>
      <c r="SJO2" s="813"/>
      <c r="SJP2" s="813"/>
      <c r="SJQ2" s="813"/>
      <c r="SJR2" s="813"/>
      <c r="SJS2" s="813"/>
      <c r="SJT2" s="813"/>
      <c r="SJU2" s="813"/>
      <c r="SJV2" s="813"/>
      <c r="SJW2" s="813"/>
      <c r="SJX2" s="813"/>
      <c r="SJY2" s="813"/>
      <c r="SJZ2" s="813"/>
      <c r="SKA2" s="813"/>
      <c r="SKB2" s="813"/>
      <c r="SKC2" s="813"/>
      <c r="SKD2" s="813"/>
      <c r="SKE2" s="813"/>
      <c r="SKF2" s="813"/>
      <c r="SKG2" s="813"/>
      <c r="SKH2" s="813"/>
      <c r="SKI2" s="813"/>
      <c r="SKJ2" s="813"/>
      <c r="SKK2" s="813"/>
      <c r="SKL2" s="813"/>
      <c r="SKM2" s="813"/>
      <c r="SKN2" s="813"/>
      <c r="SKO2" s="813"/>
      <c r="SKP2" s="813"/>
      <c r="SKQ2" s="813"/>
      <c r="SKR2" s="813"/>
      <c r="SKS2" s="813"/>
      <c r="SKT2" s="813"/>
      <c r="SKU2" s="813"/>
      <c r="SKV2" s="813"/>
      <c r="SKW2" s="813"/>
      <c r="SKX2" s="813"/>
      <c r="SKY2" s="813"/>
      <c r="SKZ2" s="813"/>
      <c r="SLA2" s="813"/>
      <c r="SLB2" s="813"/>
      <c r="SLC2" s="813"/>
      <c r="SLD2" s="813"/>
      <c r="SLE2" s="813"/>
      <c r="SLF2" s="813"/>
      <c r="SLG2" s="813"/>
      <c r="SLH2" s="813"/>
      <c r="SLI2" s="813"/>
      <c r="SLJ2" s="813"/>
      <c r="SLK2" s="813"/>
      <c r="SLL2" s="813"/>
      <c r="SLM2" s="813"/>
      <c r="SLN2" s="813"/>
      <c r="SLO2" s="813"/>
      <c r="SLP2" s="813"/>
      <c r="SLQ2" s="813"/>
      <c r="SLR2" s="813"/>
      <c r="SLS2" s="813"/>
      <c r="SLT2" s="813"/>
      <c r="SLU2" s="813"/>
      <c r="SLV2" s="813"/>
      <c r="SLW2" s="813"/>
      <c r="SLX2" s="813"/>
      <c r="SLY2" s="813"/>
      <c r="SLZ2" s="813"/>
      <c r="SMA2" s="813"/>
      <c r="SMB2" s="813"/>
      <c r="SMC2" s="813"/>
      <c r="SMD2" s="813"/>
      <c r="SME2" s="813"/>
      <c r="SMF2" s="813"/>
      <c r="SMG2" s="813"/>
      <c r="SMH2" s="813"/>
      <c r="SMI2" s="813"/>
      <c r="SMJ2" s="813"/>
      <c r="SMK2" s="813"/>
      <c r="SML2" s="813"/>
      <c r="SMM2" s="813"/>
      <c r="SMN2" s="813"/>
      <c r="SMO2" s="813"/>
      <c r="SMP2" s="813"/>
      <c r="SMQ2" s="813"/>
      <c r="SMR2" s="813"/>
      <c r="SMS2" s="813"/>
      <c r="SMT2" s="813"/>
      <c r="SMU2" s="813"/>
      <c r="SMV2" s="813"/>
      <c r="SMW2" s="813"/>
      <c r="SMX2" s="813"/>
      <c r="SMY2" s="813"/>
      <c r="SMZ2" s="813"/>
      <c r="SNA2" s="813"/>
      <c r="SNB2" s="813"/>
      <c r="SNC2" s="813"/>
      <c r="SND2" s="813"/>
      <c r="SNE2" s="813"/>
      <c r="SNF2" s="813"/>
      <c r="SNG2" s="813"/>
      <c r="SNH2" s="813"/>
      <c r="SNI2" s="813"/>
      <c r="SNJ2" s="813"/>
      <c r="SNK2" s="813"/>
      <c r="SNL2" s="813"/>
      <c r="SNM2" s="813"/>
      <c r="SNN2" s="813"/>
      <c r="SNO2" s="813"/>
      <c r="SNP2" s="813"/>
      <c r="SNQ2" s="813"/>
      <c r="SNR2" s="813"/>
      <c r="SNS2" s="813"/>
      <c r="SNT2" s="813"/>
      <c r="SNU2" s="813"/>
      <c r="SNV2" s="813"/>
      <c r="SNW2" s="813"/>
      <c r="SNX2" s="813"/>
      <c r="SNY2" s="813"/>
      <c r="SNZ2" s="813"/>
      <c r="SOA2" s="813"/>
      <c r="SOB2" s="813"/>
      <c r="SOC2" s="813"/>
      <c r="SOD2" s="813"/>
      <c r="SOE2" s="813"/>
      <c r="SOF2" s="813"/>
      <c r="SOG2" s="813"/>
      <c r="SOH2" s="813"/>
      <c r="SOI2" s="813"/>
      <c r="SOJ2" s="813"/>
      <c r="SOK2" s="813"/>
      <c r="SOL2" s="813"/>
      <c r="SOM2" s="813"/>
      <c r="SON2" s="813"/>
      <c r="SOO2" s="813"/>
      <c r="SOP2" s="813"/>
      <c r="SOQ2" s="813"/>
      <c r="SOR2" s="813"/>
      <c r="SOS2" s="813"/>
      <c r="SOT2" s="813"/>
      <c r="SOU2" s="813"/>
      <c r="SOV2" s="813"/>
      <c r="SOW2" s="813"/>
      <c r="SOX2" s="813"/>
      <c r="SOY2" s="813"/>
      <c r="SOZ2" s="813"/>
      <c r="SPA2" s="813"/>
      <c r="SPB2" s="813"/>
      <c r="SPC2" s="813"/>
      <c r="SPD2" s="813"/>
      <c r="SPE2" s="813"/>
      <c r="SPF2" s="813"/>
      <c r="SPG2" s="813"/>
      <c r="SPH2" s="813"/>
      <c r="SPI2" s="813"/>
      <c r="SPJ2" s="813"/>
      <c r="SPK2" s="813"/>
      <c r="SPL2" s="813"/>
      <c r="SPM2" s="813"/>
      <c r="SPN2" s="813"/>
      <c r="SPO2" s="813"/>
      <c r="SPP2" s="813"/>
      <c r="SPQ2" s="813"/>
      <c r="SPR2" s="813"/>
      <c r="SPS2" s="813"/>
      <c r="SPT2" s="813"/>
      <c r="SPU2" s="813"/>
      <c r="SPV2" s="813"/>
      <c r="SPW2" s="813"/>
      <c r="SPX2" s="813"/>
      <c r="SPY2" s="813"/>
      <c r="SPZ2" s="813"/>
      <c r="SQA2" s="813"/>
      <c r="SQB2" s="813"/>
      <c r="SQC2" s="813"/>
      <c r="SQD2" s="813"/>
      <c r="SQE2" s="813"/>
      <c r="SQF2" s="813"/>
      <c r="SQG2" s="813"/>
      <c r="SQH2" s="813"/>
      <c r="SQI2" s="813"/>
      <c r="SQJ2" s="813"/>
      <c r="SQK2" s="813"/>
      <c r="SQL2" s="813"/>
      <c r="SQM2" s="813"/>
      <c r="SQN2" s="813"/>
      <c r="SQO2" s="813"/>
      <c r="SQP2" s="813"/>
      <c r="SQQ2" s="813"/>
      <c r="SQR2" s="813"/>
      <c r="SQS2" s="813"/>
      <c r="SQT2" s="813"/>
      <c r="SQU2" s="813"/>
      <c r="SQV2" s="813"/>
      <c r="SQW2" s="813"/>
      <c r="SQX2" s="813"/>
      <c r="SQY2" s="813"/>
      <c r="SQZ2" s="813"/>
      <c r="SRA2" s="813"/>
      <c r="SRB2" s="813"/>
      <c r="SRC2" s="813"/>
      <c r="SRD2" s="813"/>
      <c r="SRE2" s="813"/>
      <c r="SRF2" s="813"/>
      <c r="SRG2" s="813"/>
      <c r="SRH2" s="813"/>
      <c r="SRI2" s="813"/>
      <c r="SRJ2" s="813"/>
      <c r="SRK2" s="813"/>
      <c r="SRL2" s="813"/>
      <c r="SRM2" s="813"/>
      <c r="SRN2" s="813"/>
      <c r="SRO2" s="813"/>
      <c r="SRP2" s="813"/>
      <c r="SRQ2" s="813"/>
      <c r="SRR2" s="813"/>
      <c r="SRS2" s="813"/>
      <c r="SRT2" s="813"/>
      <c r="SRU2" s="813"/>
      <c r="SRV2" s="813"/>
      <c r="SRW2" s="813"/>
      <c r="SRX2" s="813"/>
      <c r="SRY2" s="813"/>
      <c r="SRZ2" s="813"/>
      <c r="SSA2" s="813"/>
      <c r="SSB2" s="813"/>
      <c r="SSC2" s="813"/>
      <c r="SSD2" s="813"/>
      <c r="SSE2" s="813"/>
      <c r="SSF2" s="813"/>
      <c r="SSG2" s="813"/>
      <c r="SSH2" s="813"/>
      <c r="SSI2" s="813"/>
      <c r="SSJ2" s="813"/>
      <c r="SSK2" s="813"/>
      <c r="SSL2" s="813"/>
      <c r="SSM2" s="813"/>
      <c r="SSN2" s="813"/>
      <c r="SSO2" s="813"/>
      <c r="SSP2" s="813"/>
      <c r="SSQ2" s="813"/>
      <c r="SSR2" s="813"/>
      <c r="SSS2" s="813"/>
      <c r="SST2" s="813"/>
      <c r="SSU2" s="813"/>
      <c r="SSV2" s="813"/>
      <c r="SSW2" s="813"/>
      <c r="SSX2" s="813"/>
      <c r="SSY2" s="813"/>
      <c r="SSZ2" s="813"/>
      <c r="STA2" s="813"/>
      <c r="STB2" s="813"/>
      <c r="STC2" s="813"/>
      <c r="STD2" s="813"/>
      <c r="STE2" s="813"/>
      <c r="STF2" s="813"/>
      <c r="STG2" s="813"/>
      <c r="STH2" s="813"/>
      <c r="STI2" s="813"/>
      <c r="STJ2" s="813"/>
      <c r="STK2" s="813"/>
      <c r="STL2" s="813"/>
      <c r="STM2" s="813"/>
      <c r="STN2" s="813"/>
      <c r="STO2" s="813"/>
      <c r="STP2" s="813"/>
      <c r="STQ2" s="813"/>
      <c r="STR2" s="813"/>
      <c r="STS2" s="813"/>
      <c r="STT2" s="813"/>
      <c r="STU2" s="813"/>
      <c r="STV2" s="813"/>
      <c r="STW2" s="813"/>
      <c r="STX2" s="813"/>
      <c r="STY2" s="813"/>
      <c r="STZ2" s="813"/>
      <c r="SUA2" s="813"/>
      <c r="SUB2" s="813"/>
      <c r="SUC2" s="813"/>
      <c r="SUD2" s="813"/>
      <c r="SUE2" s="813"/>
      <c r="SUF2" s="813"/>
      <c r="SUG2" s="813"/>
      <c r="SUH2" s="813"/>
      <c r="SUI2" s="813"/>
      <c r="SUJ2" s="813"/>
      <c r="SUK2" s="813"/>
      <c r="SUL2" s="813"/>
      <c r="SUM2" s="813"/>
      <c r="SUN2" s="813"/>
      <c r="SUO2" s="813"/>
      <c r="SUP2" s="813"/>
      <c r="SUQ2" s="813"/>
      <c r="SUR2" s="813"/>
      <c r="SUS2" s="813"/>
      <c r="SUT2" s="813"/>
      <c r="SUU2" s="813"/>
      <c r="SUV2" s="813"/>
      <c r="SUW2" s="813"/>
      <c r="SUX2" s="813"/>
      <c r="SUY2" s="813"/>
      <c r="SUZ2" s="813"/>
      <c r="SVA2" s="813"/>
      <c r="SVB2" s="813"/>
      <c r="SVC2" s="813"/>
      <c r="SVD2" s="813"/>
      <c r="SVE2" s="813"/>
      <c r="SVF2" s="813"/>
      <c r="SVG2" s="813"/>
      <c r="SVH2" s="813"/>
      <c r="SVI2" s="813"/>
      <c r="SVJ2" s="813"/>
      <c r="SVK2" s="813"/>
      <c r="SVL2" s="813"/>
      <c r="SVM2" s="813"/>
      <c r="SVN2" s="813"/>
      <c r="SVO2" s="813"/>
      <c r="SVP2" s="813"/>
      <c r="SVQ2" s="813"/>
      <c r="SVR2" s="813"/>
      <c r="SVS2" s="813"/>
      <c r="SVT2" s="813"/>
      <c r="SVU2" s="813"/>
      <c r="SVV2" s="813"/>
      <c r="SVW2" s="813"/>
      <c r="SVX2" s="813"/>
      <c r="SVY2" s="813"/>
      <c r="SVZ2" s="813"/>
      <c r="SWA2" s="813"/>
      <c r="SWB2" s="813"/>
      <c r="SWC2" s="813"/>
      <c r="SWD2" s="813"/>
      <c r="SWE2" s="813"/>
      <c r="SWF2" s="813"/>
      <c r="SWG2" s="813"/>
      <c r="SWH2" s="813"/>
      <c r="SWI2" s="813"/>
      <c r="SWJ2" s="813"/>
      <c r="SWK2" s="813"/>
      <c r="SWL2" s="813"/>
      <c r="SWM2" s="813"/>
      <c r="SWN2" s="813"/>
      <c r="SWO2" s="813"/>
      <c r="SWP2" s="813"/>
      <c r="SWQ2" s="813"/>
      <c r="SWR2" s="813"/>
      <c r="SWS2" s="813"/>
      <c r="SWT2" s="813"/>
      <c r="SWU2" s="813"/>
      <c r="SWV2" s="813"/>
      <c r="SWW2" s="813"/>
      <c r="SWX2" s="813"/>
      <c r="SWY2" s="813"/>
      <c r="SWZ2" s="813"/>
      <c r="SXA2" s="813"/>
      <c r="SXB2" s="813"/>
      <c r="SXC2" s="813"/>
      <c r="SXD2" s="813"/>
      <c r="SXE2" s="813"/>
      <c r="SXF2" s="813"/>
      <c r="SXG2" s="813"/>
      <c r="SXH2" s="813"/>
      <c r="SXI2" s="813"/>
      <c r="SXJ2" s="813"/>
      <c r="SXK2" s="813"/>
      <c r="SXL2" s="813"/>
      <c r="SXM2" s="813"/>
      <c r="SXN2" s="813"/>
      <c r="SXO2" s="813"/>
      <c r="SXP2" s="813"/>
      <c r="SXQ2" s="813"/>
      <c r="SXR2" s="813"/>
      <c r="SXS2" s="813"/>
      <c r="SXT2" s="813"/>
      <c r="SXU2" s="813"/>
      <c r="SXV2" s="813"/>
      <c r="SXW2" s="813"/>
      <c r="SXX2" s="813"/>
      <c r="SXY2" s="813"/>
      <c r="SXZ2" s="813"/>
      <c r="SYA2" s="813"/>
      <c r="SYB2" s="813"/>
      <c r="SYC2" s="813"/>
      <c r="SYD2" s="813"/>
      <c r="SYE2" s="813"/>
      <c r="SYF2" s="813"/>
      <c r="SYG2" s="813"/>
      <c r="SYH2" s="813"/>
      <c r="SYI2" s="813"/>
      <c r="SYJ2" s="813"/>
      <c r="SYK2" s="813"/>
      <c r="SYL2" s="813"/>
      <c r="SYM2" s="813"/>
      <c r="SYN2" s="813"/>
      <c r="SYO2" s="813"/>
      <c r="SYP2" s="813"/>
      <c r="SYQ2" s="813"/>
      <c r="SYR2" s="813"/>
      <c r="SYS2" s="813"/>
      <c r="SYT2" s="813"/>
      <c r="SYU2" s="813"/>
      <c r="SYV2" s="813"/>
      <c r="SYW2" s="813"/>
      <c r="SYX2" s="813"/>
      <c r="SYY2" s="813"/>
      <c r="SYZ2" s="813"/>
      <c r="SZA2" s="813"/>
      <c r="SZB2" s="813"/>
      <c r="SZC2" s="813"/>
      <c r="SZD2" s="813"/>
      <c r="SZE2" s="813"/>
      <c r="SZF2" s="813"/>
      <c r="SZG2" s="813"/>
      <c r="SZH2" s="813"/>
      <c r="SZI2" s="813"/>
      <c r="SZJ2" s="813"/>
      <c r="SZK2" s="813"/>
      <c r="SZL2" s="813"/>
      <c r="SZM2" s="813"/>
      <c r="SZN2" s="813"/>
      <c r="SZO2" s="813"/>
      <c r="SZP2" s="813"/>
      <c r="SZQ2" s="813"/>
      <c r="SZR2" s="813"/>
      <c r="SZS2" s="813"/>
      <c r="SZT2" s="813"/>
      <c r="SZU2" s="813"/>
      <c r="SZV2" s="813"/>
      <c r="SZW2" s="813"/>
      <c r="SZX2" s="813"/>
      <c r="SZY2" s="813"/>
      <c r="SZZ2" s="813"/>
      <c r="TAA2" s="813"/>
      <c r="TAB2" s="813"/>
      <c r="TAC2" s="813"/>
      <c r="TAD2" s="813"/>
      <c r="TAE2" s="813"/>
      <c r="TAF2" s="813"/>
      <c r="TAG2" s="813"/>
      <c r="TAH2" s="813"/>
      <c r="TAI2" s="813"/>
      <c r="TAJ2" s="813"/>
      <c r="TAK2" s="813"/>
      <c r="TAL2" s="813"/>
      <c r="TAM2" s="813"/>
      <c r="TAN2" s="813"/>
      <c r="TAO2" s="813"/>
      <c r="TAP2" s="813"/>
      <c r="TAQ2" s="813"/>
      <c r="TAR2" s="813"/>
      <c r="TAS2" s="813"/>
      <c r="TAT2" s="813"/>
      <c r="TAU2" s="813"/>
      <c r="TAV2" s="813"/>
      <c r="TAW2" s="813"/>
      <c r="TAX2" s="813"/>
      <c r="TAY2" s="813"/>
      <c r="TAZ2" s="813"/>
      <c r="TBA2" s="813"/>
      <c r="TBB2" s="813"/>
      <c r="TBC2" s="813"/>
      <c r="TBD2" s="813"/>
      <c r="TBE2" s="813"/>
      <c r="TBF2" s="813"/>
      <c r="TBG2" s="813"/>
      <c r="TBH2" s="813"/>
      <c r="TBI2" s="813"/>
      <c r="TBJ2" s="813"/>
      <c r="TBK2" s="813"/>
      <c r="TBL2" s="813"/>
      <c r="TBM2" s="813"/>
      <c r="TBN2" s="813"/>
      <c r="TBO2" s="813"/>
      <c r="TBP2" s="813"/>
      <c r="TBQ2" s="813"/>
      <c r="TBR2" s="813"/>
      <c r="TBS2" s="813"/>
      <c r="TBT2" s="813"/>
      <c r="TBU2" s="813"/>
      <c r="TBV2" s="813"/>
      <c r="TBW2" s="813"/>
      <c r="TBX2" s="813"/>
      <c r="TBY2" s="813"/>
      <c r="TBZ2" s="813"/>
      <c r="TCA2" s="813"/>
      <c r="TCB2" s="813"/>
      <c r="TCC2" s="813"/>
      <c r="TCD2" s="813"/>
      <c r="TCE2" s="813"/>
      <c r="TCF2" s="813"/>
      <c r="TCG2" s="813"/>
      <c r="TCH2" s="813"/>
      <c r="TCI2" s="813"/>
      <c r="TCJ2" s="813"/>
      <c r="TCK2" s="813"/>
      <c r="TCL2" s="813"/>
      <c r="TCM2" s="813"/>
      <c r="TCN2" s="813"/>
      <c r="TCO2" s="813"/>
      <c r="TCP2" s="813"/>
      <c r="TCQ2" s="813"/>
      <c r="TCR2" s="813"/>
      <c r="TCS2" s="813"/>
      <c r="TCT2" s="813"/>
      <c r="TCU2" s="813"/>
      <c r="TCV2" s="813"/>
      <c r="TCW2" s="813"/>
      <c r="TCX2" s="813"/>
      <c r="TCY2" s="813"/>
      <c r="TCZ2" s="813"/>
      <c r="TDA2" s="813"/>
      <c r="TDB2" s="813"/>
      <c r="TDC2" s="813"/>
      <c r="TDD2" s="813"/>
      <c r="TDE2" s="813"/>
      <c r="TDF2" s="813"/>
      <c r="TDG2" s="813"/>
      <c r="TDH2" s="813"/>
      <c r="TDI2" s="813"/>
      <c r="TDJ2" s="813"/>
      <c r="TDK2" s="813"/>
      <c r="TDL2" s="813"/>
      <c r="TDM2" s="813"/>
      <c r="TDN2" s="813"/>
      <c r="TDO2" s="813"/>
      <c r="TDP2" s="813"/>
      <c r="TDQ2" s="813"/>
      <c r="TDR2" s="813"/>
      <c r="TDS2" s="813"/>
      <c r="TDT2" s="813"/>
      <c r="TDU2" s="813"/>
      <c r="TDV2" s="813"/>
      <c r="TDW2" s="813"/>
      <c r="TDX2" s="813"/>
      <c r="TDY2" s="813"/>
      <c r="TDZ2" s="813"/>
      <c r="TEA2" s="813"/>
      <c r="TEB2" s="813"/>
      <c r="TEC2" s="813"/>
      <c r="TED2" s="813"/>
      <c r="TEE2" s="813"/>
      <c r="TEF2" s="813"/>
      <c r="TEG2" s="813"/>
      <c r="TEH2" s="813"/>
      <c r="TEI2" s="813"/>
      <c r="TEJ2" s="813"/>
      <c r="TEK2" s="813"/>
      <c r="TEL2" s="813"/>
      <c r="TEM2" s="813"/>
      <c r="TEN2" s="813"/>
      <c r="TEO2" s="813"/>
      <c r="TEP2" s="813"/>
      <c r="TEQ2" s="813"/>
      <c r="TER2" s="813"/>
      <c r="TES2" s="813"/>
      <c r="TET2" s="813"/>
      <c r="TEU2" s="813"/>
      <c r="TEV2" s="813"/>
      <c r="TEW2" s="813"/>
      <c r="TEX2" s="813"/>
      <c r="TEY2" s="813"/>
      <c r="TEZ2" s="813"/>
      <c r="TFA2" s="813"/>
      <c r="TFB2" s="813"/>
      <c r="TFC2" s="813"/>
      <c r="TFD2" s="813"/>
      <c r="TFE2" s="813"/>
      <c r="TFF2" s="813"/>
      <c r="TFG2" s="813"/>
      <c r="TFH2" s="813"/>
      <c r="TFI2" s="813"/>
      <c r="TFJ2" s="813"/>
      <c r="TFK2" s="813"/>
      <c r="TFL2" s="813"/>
      <c r="TFM2" s="813"/>
      <c r="TFN2" s="813"/>
      <c r="TFO2" s="813"/>
      <c r="TFP2" s="813"/>
      <c r="TFQ2" s="813"/>
      <c r="TFR2" s="813"/>
      <c r="TFS2" s="813"/>
      <c r="TFT2" s="813"/>
      <c r="TFU2" s="813"/>
      <c r="TFV2" s="813"/>
      <c r="TFW2" s="813"/>
      <c r="TFX2" s="813"/>
      <c r="TFY2" s="813"/>
      <c r="TFZ2" s="813"/>
      <c r="TGA2" s="813"/>
      <c r="TGB2" s="813"/>
      <c r="TGC2" s="813"/>
      <c r="TGD2" s="813"/>
      <c r="TGE2" s="813"/>
      <c r="TGF2" s="813"/>
      <c r="TGG2" s="813"/>
      <c r="TGH2" s="813"/>
      <c r="TGI2" s="813"/>
      <c r="TGJ2" s="813"/>
      <c r="TGK2" s="813"/>
      <c r="TGL2" s="813"/>
      <c r="TGM2" s="813"/>
      <c r="TGN2" s="813"/>
      <c r="TGO2" s="813"/>
      <c r="TGP2" s="813"/>
      <c r="TGQ2" s="813"/>
      <c r="TGR2" s="813"/>
      <c r="TGS2" s="813"/>
      <c r="TGT2" s="813"/>
      <c r="TGU2" s="813"/>
      <c r="TGV2" s="813"/>
      <c r="TGW2" s="813"/>
      <c r="TGX2" s="813"/>
      <c r="TGY2" s="813"/>
      <c r="TGZ2" s="813"/>
      <c r="THA2" s="813"/>
      <c r="THB2" s="813"/>
      <c r="THC2" s="813"/>
      <c r="THD2" s="813"/>
      <c r="THE2" s="813"/>
      <c r="THF2" s="813"/>
      <c r="THG2" s="813"/>
      <c r="THH2" s="813"/>
      <c r="THI2" s="813"/>
      <c r="THJ2" s="813"/>
      <c r="THK2" s="813"/>
      <c r="THL2" s="813"/>
      <c r="THM2" s="813"/>
      <c r="THN2" s="813"/>
      <c r="THO2" s="813"/>
      <c r="THP2" s="813"/>
      <c r="THQ2" s="813"/>
      <c r="THR2" s="813"/>
      <c r="THS2" s="813"/>
      <c r="THT2" s="813"/>
      <c r="THU2" s="813"/>
      <c r="THV2" s="813"/>
      <c r="THW2" s="813"/>
      <c r="THX2" s="813"/>
      <c r="THY2" s="813"/>
      <c r="THZ2" s="813"/>
      <c r="TIA2" s="813"/>
      <c r="TIB2" s="813"/>
      <c r="TIC2" s="813"/>
      <c r="TID2" s="813"/>
      <c r="TIE2" s="813"/>
      <c r="TIF2" s="813"/>
      <c r="TIG2" s="813"/>
      <c r="TIH2" s="813"/>
      <c r="TII2" s="813"/>
      <c r="TIJ2" s="813"/>
      <c r="TIK2" s="813"/>
      <c r="TIL2" s="813"/>
      <c r="TIM2" s="813"/>
      <c r="TIN2" s="813"/>
      <c r="TIO2" s="813"/>
      <c r="TIP2" s="813"/>
      <c r="TIQ2" s="813"/>
      <c r="TIR2" s="813"/>
      <c r="TIS2" s="813"/>
      <c r="TIT2" s="813"/>
      <c r="TIU2" s="813"/>
      <c r="TIV2" s="813"/>
      <c r="TIW2" s="813"/>
      <c r="TIX2" s="813"/>
      <c r="TIY2" s="813"/>
      <c r="TIZ2" s="813"/>
      <c r="TJA2" s="813"/>
      <c r="TJB2" s="813"/>
      <c r="TJC2" s="813"/>
      <c r="TJD2" s="813"/>
      <c r="TJE2" s="813"/>
      <c r="TJF2" s="813"/>
      <c r="TJG2" s="813"/>
      <c r="TJH2" s="813"/>
      <c r="TJI2" s="813"/>
      <c r="TJJ2" s="813"/>
      <c r="TJK2" s="813"/>
      <c r="TJL2" s="813"/>
      <c r="TJM2" s="813"/>
      <c r="TJN2" s="813"/>
      <c r="TJO2" s="813"/>
      <c r="TJP2" s="813"/>
      <c r="TJQ2" s="813"/>
      <c r="TJR2" s="813"/>
      <c r="TJS2" s="813"/>
      <c r="TJT2" s="813"/>
      <c r="TJU2" s="813"/>
      <c r="TJV2" s="813"/>
      <c r="TJW2" s="813"/>
      <c r="TJX2" s="813"/>
      <c r="TJY2" s="813"/>
      <c r="TJZ2" s="813"/>
      <c r="TKA2" s="813"/>
      <c r="TKB2" s="813"/>
      <c r="TKC2" s="813"/>
      <c r="TKD2" s="813"/>
      <c r="TKE2" s="813"/>
      <c r="TKF2" s="813"/>
      <c r="TKG2" s="813"/>
      <c r="TKH2" s="813"/>
      <c r="TKI2" s="813"/>
      <c r="TKJ2" s="813"/>
      <c r="TKK2" s="813"/>
      <c r="TKL2" s="813"/>
      <c r="TKM2" s="813"/>
      <c r="TKN2" s="813"/>
      <c r="TKO2" s="813"/>
      <c r="TKP2" s="813"/>
      <c r="TKQ2" s="813"/>
      <c r="TKR2" s="813"/>
      <c r="TKS2" s="813"/>
      <c r="TKT2" s="813"/>
      <c r="TKU2" s="813"/>
      <c r="TKV2" s="813"/>
      <c r="TKW2" s="813"/>
      <c r="TKX2" s="813"/>
      <c r="TKY2" s="813"/>
      <c r="TKZ2" s="813"/>
      <c r="TLA2" s="813"/>
      <c r="TLB2" s="813"/>
      <c r="TLC2" s="813"/>
      <c r="TLD2" s="813"/>
      <c r="TLE2" s="813"/>
      <c r="TLF2" s="813"/>
      <c r="TLG2" s="813"/>
      <c r="TLH2" s="813"/>
      <c r="TLI2" s="813"/>
      <c r="TLJ2" s="813"/>
      <c r="TLK2" s="813"/>
      <c r="TLL2" s="813"/>
      <c r="TLM2" s="813"/>
      <c r="TLN2" s="813"/>
      <c r="TLO2" s="813"/>
      <c r="TLP2" s="813"/>
      <c r="TLQ2" s="813"/>
      <c r="TLR2" s="813"/>
      <c r="TLS2" s="813"/>
      <c r="TLT2" s="813"/>
      <c r="TLU2" s="813"/>
      <c r="TLV2" s="813"/>
      <c r="TLW2" s="813"/>
      <c r="TLX2" s="813"/>
      <c r="TLY2" s="813"/>
      <c r="TLZ2" s="813"/>
      <c r="TMA2" s="813"/>
      <c r="TMB2" s="813"/>
      <c r="TMC2" s="813"/>
      <c r="TMD2" s="813"/>
      <c r="TME2" s="813"/>
      <c r="TMF2" s="813"/>
      <c r="TMG2" s="813"/>
      <c r="TMH2" s="813"/>
      <c r="TMI2" s="813"/>
      <c r="TMJ2" s="813"/>
      <c r="TMK2" s="813"/>
      <c r="TML2" s="813"/>
      <c r="TMM2" s="813"/>
      <c r="TMN2" s="813"/>
      <c r="TMO2" s="813"/>
      <c r="TMP2" s="813"/>
      <c r="TMQ2" s="813"/>
      <c r="TMR2" s="813"/>
      <c r="TMS2" s="813"/>
      <c r="TMT2" s="813"/>
      <c r="TMU2" s="813"/>
      <c r="TMV2" s="813"/>
      <c r="TMW2" s="813"/>
      <c r="TMX2" s="813"/>
      <c r="TMY2" s="813"/>
      <c r="TMZ2" s="813"/>
      <c r="TNA2" s="813"/>
      <c r="TNB2" s="813"/>
      <c r="TNC2" s="813"/>
      <c r="TND2" s="813"/>
      <c r="TNE2" s="813"/>
      <c r="TNF2" s="813"/>
      <c r="TNG2" s="813"/>
      <c r="TNH2" s="813"/>
      <c r="TNI2" s="813"/>
      <c r="TNJ2" s="813"/>
      <c r="TNK2" s="813"/>
      <c r="TNL2" s="813"/>
      <c r="TNM2" s="813"/>
      <c r="TNN2" s="813"/>
      <c r="TNO2" s="813"/>
      <c r="TNP2" s="813"/>
      <c r="TNQ2" s="813"/>
      <c r="TNR2" s="813"/>
      <c r="TNS2" s="813"/>
      <c r="TNT2" s="813"/>
      <c r="TNU2" s="813"/>
      <c r="TNV2" s="813"/>
      <c r="TNW2" s="813"/>
      <c r="TNX2" s="813"/>
      <c r="TNY2" s="813"/>
      <c r="TNZ2" s="813"/>
      <c r="TOA2" s="813"/>
      <c r="TOB2" s="813"/>
      <c r="TOC2" s="813"/>
      <c r="TOD2" s="813"/>
      <c r="TOE2" s="813"/>
      <c r="TOF2" s="813"/>
      <c r="TOG2" s="813"/>
      <c r="TOH2" s="813"/>
      <c r="TOI2" s="813"/>
      <c r="TOJ2" s="813"/>
      <c r="TOK2" s="813"/>
      <c r="TOL2" s="813"/>
      <c r="TOM2" s="813"/>
      <c r="TON2" s="813"/>
      <c r="TOO2" s="813"/>
      <c r="TOP2" s="813"/>
      <c r="TOQ2" s="813"/>
      <c r="TOR2" s="813"/>
      <c r="TOS2" s="813"/>
      <c r="TOT2" s="813"/>
      <c r="TOU2" s="813"/>
      <c r="TOV2" s="813"/>
      <c r="TOW2" s="813"/>
      <c r="TOX2" s="813"/>
      <c r="TOY2" s="813"/>
      <c r="TOZ2" s="813"/>
      <c r="TPA2" s="813"/>
      <c r="TPB2" s="813"/>
      <c r="TPC2" s="813"/>
      <c r="TPD2" s="813"/>
      <c r="TPE2" s="813"/>
      <c r="TPF2" s="813"/>
      <c r="TPG2" s="813"/>
      <c r="TPH2" s="813"/>
      <c r="TPI2" s="813"/>
      <c r="TPJ2" s="813"/>
      <c r="TPK2" s="813"/>
      <c r="TPL2" s="813"/>
      <c r="TPM2" s="813"/>
      <c r="TPN2" s="813"/>
      <c r="TPO2" s="813"/>
      <c r="TPP2" s="813"/>
      <c r="TPQ2" s="813"/>
      <c r="TPR2" s="813"/>
      <c r="TPS2" s="813"/>
      <c r="TPT2" s="813"/>
      <c r="TPU2" s="813"/>
      <c r="TPV2" s="813"/>
      <c r="TPW2" s="813"/>
      <c r="TPX2" s="813"/>
      <c r="TPY2" s="813"/>
      <c r="TPZ2" s="813"/>
      <c r="TQA2" s="813"/>
      <c r="TQB2" s="813"/>
      <c r="TQC2" s="813"/>
      <c r="TQD2" s="813"/>
      <c r="TQE2" s="813"/>
      <c r="TQF2" s="813"/>
      <c r="TQG2" s="813"/>
      <c r="TQH2" s="813"/>
      <c r="TQI2" s="813"/>
      <c r="TQJ2" s="813"/>
      <c r="TQK2" s="813"/>
      <c r="TQL2" s="813"/>
      <c r="TQM2" s="813"/>
      <c r="TQN2" s="813"/>
      <c r="TQO2" s="813"/>
      <c r="TQP2" s="813"/>
      <c r="TQQ2" s="813"/>
      <c r="TQR2" s="813"/>
      <c r="TQS2" s="813"/>
      <c r="TQT2" s="813"/>
      <c r="TQU2" s="813"/>
      <c r="TQV2" s="813"/>
      <c r="TQW2" s="813"/>
      <c r="TQX2" s="813"/>
      <c r="TQY2" s="813"/>
      <c r="TQZ2" s="813"/>
      <c r="TRA2" s="813"/>
      <c r="TRB2" s="813"/>
      <c r="TRC2" s="813"/>
      <c r="TRD2" s="813"/>
      <c r="TRE2" s="813"/>
      <c r="TRF2" s="813"/>
      <c r="TRG2" s="813"/>
      <c r="TRH2" s="813"/>
      <c r="TRI2" s="813"/>
      <c r="TRJ2" s="813"/>
      <c r="TRK2" s="813"/>
      <c r="TRL2" s="813"/>
      <c r="TRM2" s="813"/>
      <c r="TRN2" s="813"/>
      <c r="TRO2" s="813"/>
      <c r="TRP2" s="813"/>
      <c r="TRQ2" s="813"/>
      <c r="TRR2" s="813"/>
      <c r="TRS2" s="813"/>
      <c r="TRT2" s="813"/>
      <c r="TRU2" s="813"/>
      <c r="TRV2" s="813"/>
      <c r="TRW2" s="813"/>
      <c r="TRX2" s="813"/>
      <c r="TRY2" s="813"/>
      <c r="TRZ2" s="813"/>
      <c r="TSA2" s="813"/>
      <c r="TSB2" s="813"/>
      <c r="TSC2" s="813"/>
      <c r="TSD2" s="813"/>
      <c r="TSE2" s="813"/>
      <c r="TSF2" s="813"/>
      <c r="TSG2" s="813"/>
      <c r="TSH2" s="813"/>
      <c r="TSI2" s="813"/>
      <c r="TSJ2" s="813"/>
      <c r="TSK2" s="813"/>
      <c r="TSL2" s="813"/>
      <c r="TSM2" s="813"/>
      <c r="TSN2" s="813"/>
      <c r="TSO2" s="813"/>
      <c r="TSP2" s="813"/>
      <c r="TSQ2" s="813"/>
      <c r="TSR2" s="813"/>
      <c r="TSS2" s="813"/>
      <c r="TST2" s="813"/>
      <c r="TSU2" s="813"/>
      <c r="TSV2" s="813"/>
      <c r="TSW2" s="813"/>
      <c r="TSX2" s="813"/>
      <c r="TSY2" s="813"/>
      <c r="TSZ2" s="813"/>
      <c r="TTA2" s="813"/>
      <c r="TTB2" s="813"/>
      <c r="TTC2" s="813"/>
      <c r="TTD2" s="813"/>
      <c r="TTE2" s="813"/>
      <c r="TTF2" s="813"/>
      <c r="TTG2" s="813"/>
      <c r="TTH2" s="813"/>
      <c r="TTI2" s="813"/>
      <c r="TTJ2" s="813"/>
      <c r="TTK2" s="813"/>
      <c r="TTL2" s="813"/>
      <c r="TTM2" s="813"/>
      <c r="TTN2" s="813"/>
      <c r="TTO2" s="813"/>
      <c r="TTP2" s="813"/>
      <c r="TTQ2" s="813"/>
      <c r="TTR2" s="813"/>
      <c r="TTS2" s="813"/>
      <c r="TTT2" s="813"/>
      <c r="TTU2" s="813"/>
      <c r="TTV2" s="813"/>
      <c r="TTW2" s="813"/>
      <c r="TTX2" s="813"/>
      <c r="TTY2" s="813"/>
      <c r="TTZ2" s="813"/>
      <c r="TUA2" s="813"/>
      <c r="TUB2" s="813"/>
      <c r="TUC2" s="813"/>
      <c r="TUD2" s="813"/>
      <c r="TUE2" s="813"/>
      <c r="TUF2" s="813"/>
      <c r="TUG2" s="813"/>
      <c r="TUH2" s="813"/>
      <c r="TUI2" s="813"/>
      <c r="TUJ2" s="813"/>
      <c r="TUK2" s="813"/>
      <c r="TUL2" s="813"/>
      <c r="TUM2" s="813"/>
      <c r="TUN2" s="813"/>
      <c r="TUO2" s="813"/>
      <c r="TUP2" s="813"/>
      <c r="TUQ2" s="813"/>
      <c r="TUR2" s="813"/>
      <c r="TUS2" s="813"/>
      <c r="TUT2" s="813"/>
      <c r="TUU2" s="813"/>
      <c r="TUV2" s="813"/>
      <c r="TUW2" s="813"/>
      <c r="TUX2" s="813"/>
      <c r="TUY2" s="813"/>
      <c r="TUZ2" s="813"/>
      <c r="TVA2" s="813"/>
      <c r="TVB2" s="813"/>
      <c r="TVC2" s="813"/>
      <c r="TVD2" s="813"/>
      <c r="TVE2" s="813"/>
      <c r="TVF2" s="813"/>
      <c r="TVG2" s="813"/>
      <c r="TVH2" s="813"/>
      <c r="TVI2" s="813"/>
      <c r="TVJ2" s="813"/>
      <c r="TVK2" s="813"/>
      <c r="TVL2" s="813"/>
      <c r="TVM2" s="813"/>
      <c r="TVN2" s="813"/>
      <c r="TVO2" s="813"/>
      <c r="TVP2" s="813"/>
      <c r="TVQ2" s="813"/>
      <c r="TVR2" s="813"/>
      <c r="TVS2" s="813"/>
      <c r="TVT2" s="813"/>
      <c r="TVU2" s="813"/>
      <c r="TVV2" s="813"/>
      <c r="TVW2" s="813"/>
      <c r="TVX2" s="813"/>
      <c r="TVY2" s="813"/>
      <c r="TVZ2" s="813"/>
      <c r="TWA2" s="813"/>
      <c r="TWB2" s="813"/>
      <c r="TWC2" s="813"/>
      <c r="TWD2" s="813"/>
      <c r="TWE2" s="813"/>
      <c r="TWF2" s="813"/>
      <c r="TWG2" s="813"/>
      <c r="TWH2" s="813"/>
      <c r="TWI2" s="813"/>
      <c r="TWJ2" s="813"/>
      <c r="TWK2" s="813"/>
      <c r="TWL2" s="813"/>
      <c r="TWM2" s="813"/>
      <c r="TWN2" s="813"/>
      <c r="TWO2" s="813"/>
      <c r="TWP2" s="813"/>
      <c r="TWQ2" s="813"/>
      <c r="TWR2" s="813"/>
      <c r="TWS2" s="813"/>
      <c r="TWT2" s="813"/>
      <c r="TWU2" s="813"/>
      <c r="TWV2" s="813"/>
      <c r="TWW2" s="813"/>
      <c r="TWX2" s="813"/>
      <c r="TWY2" s="813"/>
      <c r="TWZ2" s="813"/>
      <c r="TXA2" s="813"/>
      <c r="TXB2" s="813"/>
      <c r="TXC2" s="813"/>
      <c r="TXD2" s="813"/>
      <c r="TXE2" s="813"/>
      <c r="TXF2" s="813"/>
      <c r="TXG2" s="813"/>
      <c r="TXH2" s="813"/>
      <c r="TXI2" s="813"/>
      <c r="TXJ2" s="813"/>
      <c r="TXK2" s="813"/>
      <c r="TXL2" s="813"/>
      <c r="TXM2" s="813"/>
      <c r="TXN2" s="813"/>
      <c r="TXO2" s="813"/>
      <c r="TXP2" s="813"/>
      <c r="TXQ2" s="813"/>
      <c r="TXR2" s="813"/>
      <c r="TXS2" s="813"/>
      <c r="TXT2" s="813"/>
      <c r="TXU2" s="813"/>
      <c r="TXV2" s="813"/>
      <c r="TXW2" s="813"/>
      <c r="TXX2" s="813"/>
      <c r="TXY2" s="813"/>
      <c r="TXZ2" s="813"/>
      <c r="TYA2" s="813"/>
      <c r="TYB2" s="813"/>
      <c r="TYC2" s="813"/>
      <c r="TYD2" s="813"/>
      <c r="TYE2" s="813"/>
      <c r="TYF2" s="813"/>
      <c r="TYG2" s="813"/>
      <c r="TYH2" s="813"/>
      <c r="TYI2" s="813"/>
      <c r="TYJ2" s="813"/>
      <c r="TYK2" s="813"/>
      <c r="TYL2" s="813"/>
      <c r="TYM2" s="813"/>
      <c r="TYN2" s="813"/>
      <c r="TYO2" s="813"/>
      <c r="TYP2" s="813"/>
      <c r="TYQ2" s="813"/>
      <c r="TYR2" s="813"/>
      <c r="TYS2" s="813"/>
      <c r="TYT2" s="813"/>
      <c r="TYU2" s="813"/>
      <c r="TYV2" s="813"/>
      <c r="TYW2" s="813"/>
      <c r="TYX2" s="813"/>
      <c r="TYY2" s="813"/>
      <c r="TYZ2" s="813"/>
      <c r="TZA2" s="813"/>
      <c r="TZB2" s="813"/>
      <c r="TZC2" s="813"/>
      <c r="TZD2" s="813"/>
      <c r="TZE2" s="813"/>
      <c r="TZF2" s="813"/>
      <c r="TZG2" s="813"/>
      <c r="TZH2" s="813"/>
      <c r="TZI2" s="813"/>
      <c r="TZJ2" s="813"/>
      <c r="TZK2" s="813"/>
      <c r="TZL2" s="813"/>
      <c r="TZM2" s="813"/>
      <c r="TZN2" s="813"/>
      <c r="TZO2" s="813"/>
      <c r="TZP2" s="813"/>
      <c r="TZQ2" s="813"/>
      <c r="TZR2" s="813"/>
      <c r="TZS2" s="813"/>
      <c r="TZT2" s="813"/>
      <c r="TZU2" s="813"/>
      <c r="TZV2" s="813"/>
      <c r="TZW2" s="813"/>
      <c r="TZX2" s="813"/>
      <c r="TZY2" s="813"/>
      <c r="TZZ2" s="813"/>
      <c r="UAA2" s="813"/>
      <c r="UAB2" s="813"/>
      <c r="UAC2" s="813"/>
      <c r="UAD2" s="813"/>
      <c r="UAE2" s="813"/>
      <c r="UAF2" s="813"/>
      <c r="UAG2" s="813"/>
      <c r="UAH2" s="813"/>
      <c r="UAI2" s="813"/>
      <c r="UAJ2" s="813"/>
      <c r="UAK2" s="813"/>
      <c r="UAL2" s="813"/>
      <c r="UAM2" s="813"/>
      <c r="UAN2" s="813"/>
      <c r="UAO2" s="813"/>
      <c r="UAP2" s="813"/>
      <c r="UAQ2" s="813"/>
      <c r="UAR2" s="813"/>
      <c r="UAS2" s="813"/>
      <c r="UAT2" s="813"/>
      <c r="UAU2" s="813"/>
      <c r="UAV2" s="813"/>
      <c r="UAW2" s="813"/>
      <c r="UAX2" s="813"/>
      <c r="UAY2" s="813"/>
      <c r="UAZ2" s="813"/>
      <c r="UBA2" s="813"/>
      <c r="UBB2" s="813"/>
      <c r="UBC2" s="813"/>
      <c r="UBD2" s="813"/>
      <c r="UBE2" s="813"/>
      <c r="UBF2" s="813"/>
      <c r="UBG2" s="813"/>
      <c r="UBH2" s="813"/>
      <c r="UBI2" s="813"/>
      <c r="UBJ2" s="813"/>
      <c r="UBK2" s="813"/>
      <c r="UBL2" s="813"/>
      <c r="UBM2" s="813"/>
      <c r="UBN2" s="813"/>
      <c r="UBO2" s="813"/>
      <c r="UBP2" s="813"/>
      <c r="UBQ2" s="813"/>
      <c r="UBR2" s="813"/>
      <c r="UBS2" s="813"/>
      <c r="UBT2" s="813"/>
      <c r="UBU2" s="813"/>
      <c r="UBV2" s="813"/>
      <c r="UBW2" s="813"/>
      <c r="UBX2" s="813"/>
      <c r="UBY2" s="813"/>
      <c r="UBZ2" s="813"/>
      <c r="UCA2" s="813"/>
      <c r="UCB2" s="813"/>
      <c r="UCC2" s="813"/>
      <c r="UCD2" s="813"/>
      <c r="UCE2" s="813"/>
      <c r="UCF2" s="813"/>
      <c r="UCG2" s="813"/>
      <c r="UCH2" s="813"/>
      <c r="UCI2" s="813"/>
      <c r="UCJ2" s="813"/>
      <c r="UCK2" s="813"/>
      <c r="UCL2" s="813"/>
      <c r="UCM2" s="813"/>
      <c r="UCN2" s="813"/>
      <c r="UCO2" s="813"/>
      <c r="UCP2" s="813"/>
      <c r="UCQ2" s="813"/>
      <c r="UCR2" s="813"/>
      <c r="UCS2" s="813"/>
      <c r="UCT2" s="813"/>
      <c r="UCU2" s="813"/>
      <c r="UCV2" s="813"/>
      <c r="UCW2" s="813"/>
      <c r="UCX2" s="813"/>
      <c r="UCY2" s="813"/>
      <c r="UCZ2" s="813"/>
      <c r="UDA2" s="813"/>
      <c r="UDB2" s="813"/>
      <c r="UDC2" s="813"/>
      <c r="UDD2" s="813"/>
      <c r="UDE2" s="813"/>
      <c r="UDF2" s="813"/>
      <c r="UDG2" s="813"/>
      <c r="UDH2" s="813"/>
      <c r="UDI2" s="813"/>
      <c r="UDJ2" s="813"/>
      <c r="UDK2" s="813"/>
      <c r="UDL2" s="813"/>
      <c r="UDM2" s="813"/>
      <c r="UDN2" s="813"/>
      <c r="UDO2" s="813"/>
      <c r="UDP2" s="813"/>
      <c r="UDQ2" s="813"/>
      <c r="UDR2" s="813"/>
      <c r="UDS2" s="813"/>
      <c r="UDT2" s="813"/>
      <c r="UDU2" s="813"/>
      <c r="UDV2" s="813"/>
      <c r="UDW2" s="813"/>
      <c r="UDX2" s="813"/>
      <c r="UDY2" s="813"/>
      <c r="UDZ2" s="813"/>
      <c r="UEA2" s="813"/>
      <c r="UEB2" s="813"/>
      <c r="UEC2" s="813"/>
      <c r="UED2" s="813"/>
      <c r="UEE2" s="813"/>
      <c r="UEF2" s="813"/>
      <c r="UEG2" s="813"/>
      <c r="UEH2" s="813"/>
      <c r="UEI2" s="813"/>
      <c r="UEJ2" s="813"/>
      <c r="UEK2" s="813"/>
      <c r="UEL2" s="813"/>
      <c r="UEM2" s="813"/>
      <c r="UEN2" s="813"/>
      <c r="UEO2" s="813"/>
      <c r="UEP2" s="813"/>
      <c r="UEQ2" s="813"/>
      <c r="UER2" s="813"/>
      <c r="UES2" s="813"/>
      <c r="UET2" s="813"/>
      <c r="UEU2" s="813"/>
      <c r="UEV2" s="813"/>
      <c r="UEW2" s="813"/>
      <c r="UEX2" s="813"/>
      <c r="UEY2" s="813"/>
      <c r="UEZ2" s="813"/>
      <c r="UFA2" s="813"/>
      <c r="UFB2" s="813"/>
      <c r="UFC2" s="813"/>
      <c r="UFD2" s="813"/>
      <c r="UFE2" s="813"/>
      <c r="UFF2" s="813"/>
      <c r="UFG2" s="813"/>
      <c r="UFH2" s="813"/>
      <c r="UFI2" s="813"/>
      <c r="UFJ2" s="813"/>
      <c r="UFK2" s="813"/>
      <c r="UFL2" s="813"/>
      <c r="UFM2" s="813"/>
      <c r="UFN2" s="813"/>
      <c r="UFO2" s="813"/>
      <c r="UFP2" s="813"/>
      <c r="UFQ2" s="813"/>
      <c r="UFR2" s="813"/>
      <c r="UFS2" s="813"/>
      <c r="UFT2" s="813"/>
      <c r="UFU2" s="813"/>
      <c r="UFV2" s="813"/>
      <c r="UFW2" s="813"/>
      <c r="UFX2" s="813"/>
      <c r="UFY2" s="813"/>
      <c r="UFZ2" s="813"/>
      <c r="UGA2" s="813"/>
      <c r="UGB2" s="813"/>
      <c r="UGC2" s="813"/>
      <c r="UGD2" s="813"/>
      <c r="UGE2" s="813"/>
      <c r="UGF2" s="813"/>
      <c r="UGG2" s="813"/>
      <c r="UGH2" s="813"/>
      <c r="UGI2" s="813"/>
      <c r="UGJ2" s="813"/>
      <c r="UGK2" s="813"/>
      <c r="UGL2" s="813"/>
      <c r="UGM2" s="813"/>
      <c r="UGN2" s="813"/>
      <c r="UGO2" s="813"/>
      <c r="UGP2" s="813"/>
      <c r="UGQ2" s="813"/>
      <c r="UGR2" s="813"/>
      <c r="UGS2" s="813"/>
      <c r="UGT2" s="813"/>
      <c r="UGU2" s="813"/>
      <c r="UGV2" s="813"/>
      <c r="UGW2" s="813"/>
      <c r="UGX2" s="813"/>
      <c r="UGY2" s="813"/>
      <c r="UGZ2" s="813"/>
      <c r="UHA2" s="813"/>
      <c r="UHB2" s="813"/>
      <c r="UHC2" s="813"/>
      <c r="UHD2" s="813"/>
      <c r="UHE2" s="813"/>
      <c r="UHF2" s="813"/>
      <c r="UHG2" s="813"/>
      <c r="UHH2" s="813"/>
      <c r="UHI2" s="813"/>
      <c r="UHJ2" s="813"/>
      <c r="UHK2" s="813"/>
      <c r="UHL2" s="813"/>
      <c r="UHM2" s="813"/>
      <c r="UHN2" s="813"/>
      <c r="UHO2" s="813"/>
      <c r="UHP2" s="813"/>
      <c r="UHQ2" s="813"/>
      <c r="UHR2" s="813"/>
      <c r="UHS2" s="813"/>
      <c r="UHT2" s="813"/>
      <c r="UHU2" s="813"/>
      <c r="UHV2" s="813"/>
      <c r="UHW2" s="813"/>
      <c r="UHX2" s="813"/>
      <c r="UHY2" s="813"/>
      <c r="UHZ2" s="813"/>
      <c r="UIA2" s="813"/>
      <c r="UIB2" s="813"/>
      <c r="UIC2" s="813"/>
      <c r="UID2" s="813"/>
      <c r="UIE2" s="813"/>
      <c r="UIF2" s="813"/>
      <c r="UIG2" s="813"/>
      <c r="UIH2" s="813"/>
      <c r="UII2" s="813"/>
      <c r="UIJ2" s="813"/>
      <c r="UIK2" s="813"/>
      <c r="UIL2" s="813"/>
      <c r="UIM2" s="813"/>
      <c r="UIN2" s="813"/>
      <c r="UIO2" s="813"/>
      <c r="UIP2" s="813"/>
      <c r="UIQ2" s="813"/>
      <c r="UIR2" s="813"/>
      <c r="UIS2" s="813"/>
      <c r="UIT2" s="813"/>
      <c r="UIU2" s="813"/>
      <c r="UIV2" s="813"/>
      <c r="UIW2" s="813"/>
      <c r="UIX2" s="813"/>
      <c r="UIY2" s="813"/>
      <c r="UIZ2" s="813"/>
      <c r="UJA2" s="813"/>
      <c r="UJB2" s="813"/>
      <c r="UJC2" s="813"/>
      <c r="UJD2" s="813"/>
      <c r="UJE2" s="813"/>
      <c r="UJF2" s="813"/>
      <c r="UJG2" s="813"/>
      <c r="UJH2" s="813"/>
      <c r="UJI2" s="813"/>
      <c r="UJJ2" s="813"/>
      <c r="UJK2" s="813"/>
      <c r="UJL2" s="813"/>
      <c r="UJM2" s="813"/>
      <c r="UJN2" s="813"/>
      <c r="UJO2" s="813"/>
      <c r="UJP2" s="813"/>
      <c r="UJQ2" s="813"/>
      <c r="UJR2" s="813"/>
      <c r="UJS2" s="813"/>
      <c r="UJT2" s="813"/>
      <c r="UJU2" s="813"/>
      <c r="UJV2" s="813"/>
      <c r="UJW2" s="813"/>
      <c r="UJX2" s="813"/>
      <c r="UJY2" s="813"/>
      <c r="UJZ2" s="813"/>
      <c r="UKA2" s="813"/>
      <c r="UKB2" s="813"/>
      <c r="UKC2" s="813"/>
      <c r="UKD2" s="813"/>
      <c r="UKE2" s="813"/>
      <c r="UKF2" s="813"/>
      <c r="UKG2" s="813"/>
      <c r="UKH2" s="813"/>
      <c r="UKI2" s="813"/>
      <c r="UKJ2" s="813"/>
      <c r="UKK2" s="813"/>
      <c r="UKL2" s="813"/>
      <c r="UKM2" s="813"/>
      <c r="UKN2" s="813"/>
      <c r="UKO2" s="813"/>
      <c r="UKP2" s="813"/>
      <c r="UKQ2" s="813"/>
      <c r="UKR2" s="813"/>
      <c r="UKS2" s="813"/>
      <c r="UKT2" s="813"/>
      <c r="UKU2" s="813"/>
      <c r="UKV2" s="813"/>
      <c r="UKW2" s="813"/>
      <c r="UKX2" s="813"/>
      <c r="UKY2" s="813"/>
      <c r="UKZ2" s="813"/>
      <c r="ULA2" s="813"/>
      <c r="ULB2" s="813"/>
      <c r="ULC2" s="813"/>
      <c r="ULD2" s="813"/>
      <c r="ULE2" s="813"/>
      <c r="ULF2" s="813"/>
      <c r="ULG2" s="813"/>
      <c r="ULH2" s="813"/>
      <c r="ULI2" s="813"/>
      <c r="ULJ2" s="813"/>
      <c r="ULK2" s="813"/>
      <c r="ULL2" s="813"/>
      <c r="ULM2" s="813"/>
      <c r="ULN2" s="813"/>
      <c r="ULO2" s="813"/>
      <c r="ULP2" s="813"/>
      <c r="ULQ2" s="813"/>
      <c r="ULR2" s="813"/>
      <c r="ULS2" s="813"/>
      <c r="ULT2" s="813"/>
      <c r="ULU2" s="813"/>
      <c r="ULV2" s="813"/>
      <c r="ULW2" s="813"/>
      <c r="ULX2" s="813"/>
      <c r="ULY2" s="813"/>
      <c r="ULZ2" s="813"/>
      <c r="UMA2" s="813"/>
      <c r="UMB2" s="813"/>
      <c r="UMC2" s="813"/>
      <c r="UMD2" s="813"/>
      <c r="UME2" s="813"/>
      <c r="UMF2" s="813"/>
      <c r="UMG2" s="813"/>
      <c r="UMH2" s="813"/>
      <c r="UMI2" s="813"/>
      <c r="UMJ2" s="813"/>
      <c r="UMK2" s="813"/>
      <c r="UML2" s="813"/>
      <c r="UMM2" s="813"/>
      <c r="UMN2" s="813"/>
      <c r="UMO2" s="813"/>
      <c r="UMP2" s="813"/>
      <c r="UMQ2" s="813"/>
      <c r="UMR2" s="813"/>
      <c r="UMS2" s="813"/>
      <c r="UMT2" s="813"/>
      <c r="UMU2" s="813"/>
      <c r="UMV2" s="813"/>
      <c r="UMW2" s="813"/>
      <c r="UMX2" s="813"/>
      <c r="UMY2" s="813"/>
      <c r="UMZ2" s="813"/>
      <c r="UNA2" s="813"/>
      <c r="UNB2" s="813"/>
      <c r="UNC2" s="813"/>
      <c r="UND2" s="813"/>
      <c r="UNE2" s="813"/>
      <c r="UNF2" s="813"/>
      <c r="UNG2" s="813"/>
      <c r="UNH2" s="813"/>
      <c r="UNI2" s="813"/>
      <c r="UNJ2" s="813"/>
      <c r="UNK2" s="813"/>
      <c r="UNL2" s="813"/>
      <c r="UNM2" s="813"/>
      <c r="UNN2" s="813"/>
      <c r="UNO2" s="813"/>
      <c r="UNP2" s="813"/>
      <c r="UNQ2" s="813"/>
      <c r="UNR2" s="813"/>
      <c r="UNS2" s="813"/>
      <c r="UNT2" s="813"/>
      <c r="UNU2" s="813"/>
      <c r="UNV2" s="813"/>
      <c r="UNW2" s="813"/>
      <c r="UNX2" s="813"/>
      <c r="UNY2" s="813"/>
      <c r="UNZ2" s="813"/>
      <c r="UOA2" s="813"/>
      <c r="UOB2" s="813"/>
      <c r="UOC2" s="813"/>
      <c r="UOD2" s="813"/>
      <c r="UOE2" s="813"/>
      <c r="UOF2" s="813"/>
      <c r="UOG2" s="813"/>
      <c r="UOH2" s="813"/>
      <c r="UOI2" s="813"/>
      <c r="UOJ2" s="813"/>
      <c r="UOK2" s="813"/>
      <c r="UOL2" s="813"/>
      <c r="UOM2" s="813"/>
      <c r="UON2" s="813"/>
      <c r="UOO2" s="813"/>
      <c r="UOP2" s="813"/>
      <c r="UOQ2" s="813"/>
      <c r="UOR2" s="813"/>
      <c r="UOS2" s="813"/>
      <c r="UOT2" s="813"/>
      <c r="UOU2" s="813"/>
      <c r="UOV2" s="813"/>
      <c r="UOW2" s="813"/>
      <c r="UOX2" s="813"/>
      <c r="UOY2" s="813"/>
      <c r="UOZ2" s="813"/>
      <c r="UPA2" s="813"/>
      <c r="UPB2" s="813"/>
      <c r="UPC2" s="813"/>
      <c r="UPD2" s="813"/>
      <c r="UPE2" s="813"/>
      <c r="UPF2" s="813"/>
      <c r="UPG2" s="813"/>
      <c r="UPH2" s="813"/>
      <c r="UPI2" s="813"/>
      <c r="UPJ2" s="813"/>
      <c r="UPK2" s="813"/>
      <c r="UPL2" s="813"/>
      <c r="UPM2" s="813"/>
      <c r="UPN2" s="813"/>
      <c r="UPO2" s="813"/>
      <c r="UPP2" s="813"/>
      <c r="UPQ2" s="813"/>
      <c r="UPR2" s="813"/>
      <c r="UPS2" s="813"/>
      <c r="UPT2" s="813"/>
      <c r="UPU2" s="813"/>
      <c r="UPV2" s="813"/>
      <c r="UPW2" s="813"/>
      <c r="UPX2" s="813"/>
      <c r="UPY2" s="813"/>
      <c r="UPZ2" s="813"/>
      <c r="UQA2" s="813"/>
      <c r="UQB2" s="813"/>
      <c r="UQC2" s="813"/>
      <c r="UQD2" s="813"/>
      <c r="UQE2" s="813"/>
      <c r="UQF2" s="813"/>
      <c r="UQG2" s="813"/>
      <c r="UQH2" s="813"/>
      <c r="UQI2" s="813"/>
      <c r="UQJ2" s="813"/>
      <c r="UQK2" s="813"/>
      <c r="UQL2" s="813"/>
      <c r="UQM2" s="813"/>
      <c r="UQN2" s="813"/>
      <c r="UQO2" s="813"/>
      <c r="UQP2" s="813"/>
      <c r="UQQ2" s="813"/>
      <c r="UQR2" s="813"/>
      <c r="UQS2" s="813"/>
      <c r="UQT2" s="813"/>
      <c r="UQU2" s="813"/>
      <c r="UQV2" s="813"/>
      <c r="UQW2" s="813"/>
      <c r="UQX2" s="813"/>
      <c r="UQY2" s="813"/>
      <c r="UQZ2" s="813"/>
      <c r="URA2" s="813"/>
      <c r="URB2" s="813"/>
      <c r="URC2" s="813"/>
      <c r="URD2" s="813"/>
      <c r="URE2" s="813"/>
      <c r="URF2" s="813"/>
      <c r="URG2" s="813"/>
      <c r="URH2" s="813"/>
      <c r="URI2" s="813"/>
      <c r="URJ2" s="813"/>
      <c r="URK2" s="813"/>
      <c r="URL2" s="813"/>
      <c r="URM2" s="813"/>
      <c r="URN2" s="813"/>
      <c r="URO2" s="813"/>
      <c r="URP2" s="813"/>
      <c r="URQ2" s="813"/>
      <c r="URR2" s="813"/>
      <c r="URS2" s="813"/>
      <c r="URT2" s="813"/>
      <c r="URU2" s="813"/>
      <c r="URV2" s="813"/>
      <c r="URW2" s="813"/>
      <c r="URX2" s="813"/>
      <c r="URY2" s="813"/>
      <c r="URZ2" s="813"/>
      <c r="USA2" s="813"/>
      <c r="USB2" s="813"/>
      <c r="USC2" s="813"/>
      <c r="USD2" s="813"/>
      <c r="USE2" s="813"/>
      <c r="USF2" s="813"/>
      <c r="USG2" s="813"/>
      <c r="USH2" s="813"/>
      <c r="USI2" s="813"/>
      <c r="USJ2" s="813"/>
      <c r="USK2" s="813"/>
      <c r="USL2" s="813"/>
      <c r="USM2" s="813"/>
      <c r="USN2" s="813"/>
      <c r="USO2" s="813"/>
      <c r="USP2" s="813"/>
      <c r="USQ2" s="813"/>
      <c r="USR2" s="813"/>
      <c r="USS2" s="813"/>
      <c r="UST2" s="813"/>
      <c r="USU2" s="813"/>
      <c r="USV2" s="813"/>
      <c r="USW2" s="813"/>
      <c r="USX2" s="813"/>
      <c r="USY2" s="813"/>
      <c r="USZ2" s="813"/>
      <c r="UTA2" s="813"/>
      <c r="UTB2" s="813"/>
      <c r="UTC2" s="813"/>
      <c r="UTD2" s="813"/>
      <c r="UTE2" s="813"/>
      <c r="UTF2" s="813"/>
      <c r="UTG2" s="813"/>
      <c r="UTH2" s="813"/>
      <c r="UTI2" s="813"/>
      <c r="UTJ2" s="813"/>
      <c r="UTK2" s="813"/>
      <c r="UTL2" s="813"/>
      <c r="UTM2" s="813"/>
      <c r="UTN2" s="813"/>
      <c r="UTO2" s="813"/>
      <c r="UTP2" s="813"/>
      <c r="UTQ2" s="813"/>
      <c r="UTR2" s="813"/>
      <c r="UTS2" s="813"/>
      <c r="UTT2" s="813"/>
      <c r="UTU2" s="813"/>
      <c r="UTV2" s="813"/>
      <c r="UTW2" s="813"/>
      <c r="UTX2" s="813"/>
      <c r="UTY2" s="813"/>
      <c r="UTZ2" s="813"/>
      <c r="UUA2" s="813"/>
      <c r="UUB2" s="813"/>
      <c r="UUC2" s="813"/>
      <c r="UUD2" s="813"/>
      <c r="UUE2" s="813"/>
      <c r="UUF2" s="813"/>
      <c r="UUG2" s="813"/>
      <c r="UUH2" s="813"/>
      <c r="UUI2" s="813"/>
      <c r="UUJ2" s="813"/>
      <c r="UUK2" s="813"/>
      <c r="UUL2" s="813"/>
      <c r="UUM2" s="813"/>
      <c r="UUN2" s="813"/>
      <c r="UUO2" s="813"/>
      <c r="UUP2" s="813"/>
      <c r="UUQ2" s="813"/>
      <c r="UUR2" s="813"/>
      <c r="UUS2" s="813"/>
      <c r="UUT2" s="813"/>
      <c r="UUU2" s="813"/>
      <c r="UUV2" s="813"/>
      <c r="UUW2" s="813"/>
      <c r="UUX2" s="813"/>
      <c r="UUY2" s="813"/>
      <c r="UUZ2" s="813"/>
      <c r="UVA2" s="813"/>
      <c r="UVB2" s="813"/>
      <c r="UVC2" s="813"/>
      <c r="UVD2" s="813"/>
      <c r="UVE2" s="813"/>
      <c r="UVF2" s="813"/>
      <c r="UVG2" s="813"/>
      <c r="UVH2" s="813"/>
      <c r="UVI2" s="813"/>
      <c r="UVJ2" s="813"/>
      <c r="UVK2" s="813"/>
      <c r="UVL2" s="813"/>
      <c r="UVM2" s="813"/>
      <c r="UVN2" s="813"/>
      <c r="UVO2" s="813"/>
      <c r="UVP2" s="813"/>
      <c r="UVQ2" s="813"/>
      <c r="UVR2" s="813"/>
      <c r="UVS2" s="813"/>
      <c r="UVT2" s="813"/>
      <c r="UVU2" s="813"/>
      <c r="UVV2" s="813"/>
      <c r="UVW2" s="813"/>
      <c r="UVX2" s="813"/>
      <c r="UVY2" s="813"/>
      <c r="UVZ2" s="813"/>
      <c r="UWA2" s="813"/>
      <c r="UWB2" s="813"/>
      <c r="UWC2" s="813"/>
      <c r="UWD2" s="813"/>
      <c r="UWE2" s="813"/>
      <c r="UWF2" s="813"/>
      <c r="UWG2" s="813"/>
      <c r="UWH2" s="813"/>
      <c r="UWI2" s="813"/>
      <c r="UWJ2" s="813"/>
      <c r="UWK2" s="813"/>
      <c r="UWL2" s="813"/>
      <c r="UWM2" s="813"/>
      <c r="UWN2" s="813"/>
      <c r="UWO2" s="813"/>
      <c r="UWP2" s="813"/>
      <c r="UWQ2" s="813"/>
      <c r="UWR2" s="813"/>
      <c r="UWS2" s="813"/>
      <c r="UWT2" s="813"/>
      <c r="UWU2" s="813"/>
      <c r="UWV2" s="813"/>
      <c r="UWW2" s="813"/>
      <c r="UWX2" s="813"/>
      <c r="UWY2" s="813"/>
      <c r="UWZ2" s="813"/>
      <c r="UXA2" s="813"/>
      <c r="UXB2" s="813"/>
      <c r="UXC2" s="813"/>
      <c r="UXD2" s="813"/>
      <c r="UXE2" s="813"/>
      <c r="UXF2" s="813"/>
      <c r="UXG2" s="813"/>
      <c r="UXH2" s="813"/>
      <c r="UXI2" s="813"/>
      <c r="UXJ2" s="813"/>
      <c r="UXK2" s="813"/>
      <c r="UXL2" s="813"/>
      <c r="UXM2" s="813"/>
      <c r="UXN2" s="813"/>
      <c r="UXO2" s="813"/>
      <c r="UXP2" s="813"/>
      <c r="UXQ2" s="813"/>
      <c r="UXR2" s="813"/>
      <c r="UXS2" s="813"/>
      <c r="UXT2" s="813"/>
      <c r="UXU2" s="813"/>
      <c r="UXV2" s="813"/>
      <c r="UXW2" s="813"/>
      <c r="UXX2" s="813"/>
      <c r="UXY2" s="813"/>
      <c r="UXZ2" s="813"/>
      <c r="UYA2" s="813"/>
      <c r="UYB2" s="813"/>
      <c r="UYC2" s="813"/>
      <c r="UYD2" s="813"/>
      <c r="UYE2" s="813"/>
      <c r="UYF2" s="813"/>
      <c r="UYG2" s="813"/>
      <c r="UYH2" s="813"/>
      <c r="UYI2" s="813"/>
      <c r="UYJ2" s="813"/>
      <c r="UYK2" s="813"/>
      <c r="UYL2" s="813"/>
      <c r="UYM2" s="813"/>
      <c r="UYN2" s="813"/>
      <c r="UYO2" s="813"/>
      <c r="UYP2" s="813"/>
      <c r="UYQ2" s="813"/>
      <c r="UYR2" s="813"/>
      <c r="UYS2" s="813"/>
      <c r="UYT2" s="813"/>
      <c r="UYU2" s="813"/>
      <c r="UYV2" s="813"/>
      <c r="UYW2" s="813"/>
      <c r="UYX2" s="813"/>
      <c r="UYY2" s="813"/>
      <c r="UYZ2" s="813"/>
      <c r="UZA2" s="813"/>
      <c r="UZB2" s="813"/>
      <c r="UZC2" s="813"/>
      <c r="UZD2" s="813"/>
      <c r="UZE2" s="813"/>
      <c r="UZF2" s="813"/>
      <c r="UZG2" s="813"/>
      <c r="UZH2" s="813"/>
      <c r="UZI2" s="813"/>
      <c r="UZJ2" s="813"/>
      <c r="UZK2" s="813"/>
      <c r="UZL2" s="813"/>
      <c r="UZM2" s="813"/>
      <c r="UZN2" s="813"/>
      <c r="UZO2" s="813"/>
      <c r="UZP2" s="813"/>
      <c r="UZQ2" s="813"/>
      <c r="UZR2" s="813"/>
      <c r="UZS2" s="813"/>
      <c r="UZT2" s="813"/>
      <c r="UZU2" s="813"/>
      <c r="UZV2" s="813"/>
      <c r="UZW2" s="813"/>
      <c r="UZX2" s="813"/>
      <c r="UZY2" s="813"/>
      <c r="UZZ2" s="813"/>
      <c r="VAA2" s="813"/>
      <c r="VAB2" s="813"/>
      <c r="VAC2" s="813"/>
      <c r="VAD2" s="813"/>
      <c r="VAE2" s="813"/>
      <c r="VAF2" s="813"/>
      <c r="VAG2" s="813"/>
      <c r="VAH2" s="813"/>
      <c r="VAI2" s="813"/>
      <c r="VAJ2" s="813"/>
      <c r="VAK2" s="813"/>
      <c r="VAL2" s="813"/>
      <c r="VAM2" s="813"/>
      <c r="VAN2" s="813"/>
      <c r="VAO2" s="813"/>
      <c r="VAP2" s="813"/>
      <c r="VAQ2" s="813"/>
      <c r="VAR2" s="813"/>
      <c r="VAS2" s="813"/>
      <c r="VAT2" s="813"/>
      <c r="VAU2" s="813"/>
      <c r="VAV2" s="813"/>
      <c r="VAW2" s="813"/>
      <c r="VAX2" s="813"/>
      <c r="VAY2" s="813"/>
      <c r="VAZ2" s="813"/>
      <c r="VBA2" s="813"/>
      <c r="VBB2" s="813"/>
      <c r="VBC2" s="813"/>
      <c r="VBD2" s="813"/>
      <c r="VBE2" s="813"/>
      <c r="VBF2" s="813"/>
      <c r="VBG2" s="813"/>
      <c r="VBH2" s="813"/>
      <c r="VBI2" s="813"/>
      <c r="VBJ2" s="813"/>
      <c r="VBK2" s="813"/>
      <c r="VBL2" s="813"/>
      <c r="VBM2" s="813"/>
      <c r="VBN2" s="813"/>
      <c r="VBO2" s="813"/>
      <c r="VBP2" s="813"/>
      <c r="VBQ2" s="813"/>
      <c r="VBR2" s="813"/>
      <c r="VBS2" s="813"/>
      <c r="VBT2" s="813"/>
      <c r="VBU2" s="813"/>
      <c r="VBV2" s="813"/>
      <c r="VBW2" s="813"/>
      <c r="VBX2" s="813"/>
      <c r="VBY2" s="813"/>
      <c r="VBZ2" s="813"/>
      <c r="VCA2" s="813"/>
      <c r="VCB2" s="813"/>
      <c r="VCC2" s="813"/>
      <c r="VCD2" s="813"/>
      <c r="VCE2" s="813"/>
      <c r="VCF2" s="813"/>
      <c r="VCG2" s="813"/>
      <c r="VCH2" s="813"/>
      <c r="VCI2" s="813"/>
      <c r="VCJ2" s="813"/>
      <c r="VCK2" s="813"/>
      <c r="VCL2" s="813"/>
      <c r="VCM2" s="813"/>
      <c r="VCN2" s="813"/>
      <c r="VCO2" s="813"/>
      <c r="VCP2" s="813"/>
      <c r="VCQ2" s="813"/>
      <c r="VCR2" s="813"/>
      <c r="VCS2" s="813"/>
      <c r="VCT2" s="813"/>
      <c r="VCU2" s="813"/>
      <c r="VCV2" s="813"/>
      <c r="VCW2" s="813"/>
      <c r="VCX2" s="813"/>
      <c r="VCY2" s="813"/>
      <c r="VCZ2" s="813"/>
      <c r="VDA2" s="813"/>
      <c r="VDB2" s="813"/>
      <c r="VDC2" s="813"/>
      <c r="VDD2" s="813"/>
      <c r="VDE2" s="813"/>
      <c r="VDF2" s="813"/>
      <c r="VDG2" s="813"/>
      <c r="VDH2" s="813"/>
      <c r="VDI2" s="813"/>
      <c r="VDJ2" s="813"/>
      <c r="VDK2" s="813"/>
      <c r="VDL2" s="813"/>
      <c r="VDM2" s="813"/>
      <c r="VDN2" s="813"/>
      <c r="VDO2" s="813"/>
      <c r="VDP2" s="813"/>
      <c r="VDQ2" s="813"/>
      <c r="VDR2" s="813"/>
      <c r="VDS2" s="813"/>
      <c r="VDT2" s="813"/>
      <c r="VDU2" s="813"/>
      <c r="VDV2" s="813"/>
      <c r="VDW2" s="813"/>
      <c r="VDX2" s="813"/>
      <c r="VDY2" s="813"/>
      <c r="VDZ2" s="813"/>
      <c r="VEA2" s="813"/>
      <c r="VEB2" s="813"/>
      <c r="VEC2" s="813"/>
      <c r="VED2" s="813"/>
      <c r="VEE2" s="813"/>
      <c r="VEF2" s="813"/>
      <c r="VEG2" s="813"/>
      <c r="VEH2" s="813"/>
      <c r="VEI2" s="813"/>
      <c r="VEJ2" s="813"/>
      <c r="VEK2" s="813"/>
      <c r="VEL2" s="813"/>
      <c r="VEM2" s="813"/>
      <c r="VEN2" s="813"/>
      <c r="VEO2" s="813"/>
      <c r="VEP2" s="813"/>
      <c r="VEQ2" s="813"/>
      <c r="VER2" s="813"/>
      <c r="VES2" s="813"/>
      <c r="VET2" s="813"/>
      <c r="VEU2" s="813"/>
      <c r="VEV2" s="813"/>
      <c r="VEW2" s="813"/>
      <c r="VEX2" s="813"/>
      <c r="VEY2" s="813"/>
      <c r="VEZ2" s="813"/>
      <c r="VFA2" s="813"/>
      <c r="VFB2" s="813"/>
      <c r="VFC2" s="813"/>
      <c r="VFD2" s="813"/>
      <c r="VFE2" s="813"/>
      <c r="VFF2" s="813"/>
      <c r="VFG2" s="813"/>
      <c r="VFH2" s="813"/>
      <c r="VFI2" s="813"/>
      <c r="VFJ2" s="813"/>
      <c r="VFK2" s="813"/>
      <c r="VFL2" s="813"/>
      <c r="VFM2" s="813"/>
      <c r="VFN2" s="813"/>
      <c r="VFO2" s="813"/>
      <c r="VFP2" s="813"/>
      <c r="VFQ2" s="813"/>
      <c r="VFR2" s="813"/>
      <c r="VFS2" s="813"/>
      <c r="VFT2" s="813"/>
      <c r="VFU2" s="813"/>
      <c r="VFV2" s="813"/>
      <c r="VFW2" s="813"/>
      <c r="VFX2" s="813"/>
      <c r="VFY2" s="813"/>
      <c r="VFZ2" s="813"/>
      <c r="VGA2" s="813"/>
      <c r="VGB2" s="813"/>
      <c r="VGC2" s="813"/>
      <c r="VGD2" s="813"/>
      <c r="VGE2" s="813"/>
      <c r="VGF2" s="813"/>
      <c r="VGG2" s="813"/>
      <c r="VGH2" s="813"/>
      <c r="VGI2" s="813"/>
      <c r="VGJ2" s="813"/>
      <c r="VGK2" s="813"/>
      <c r="VGL2" s="813"/>
      <c r="VGM2" s="813"/>
      <c r="VGN2" s="813"/>
      <c r="VGO2" s="813"/>
      <c r="VGP2" s="813"/>
      <c r="VGQ2" s="813"/>
      <c r="VGR2" s="813"/>
      <c r="VGS2" s="813"/>
      <c r="VGT2" s="813"/>
      <c r="VGU2" s="813"/>
      <c r="VGV2" s="813"/>
      <c r="VGW2" s="813"/>
      <c r="VGX2" s="813"/>
      <c r="VGY2" s="813"/>
      <c r="VGZ2" s="813"/>
      <c r="VHA2" s="813"/>
      <c r="VHB2" s="813"/>
      <c r="VHC2" s="813"/>
      <c r="VHD2" s="813"/>
      <c r="VHE2" s="813"/>
      <c r="VHF2" s="813"/>
      <c r="VHG2" s="813"/>
      <c r="VHH2" s="813"/>
      <c r="VHI2" s="813"/>
      <c r="VHJ2" s="813"/>
      <c r="VHK2" s="813"/>
      <c r="VHL2" s="813"/>
      <c r="VHM2" s="813"/>
      <c r="VHN2" s="813"/>
      <c r="VHO2" s="813"/>
      <c r="VHP2" s="813"/>
      <c r="VHQ2" s="813"/>
      <c r="VHR2" s="813"/>
      <c r="VHS2" s="813"/>
      <c r="VHT2" s="813"/>
      <c r="VHU2" s="813"/>
      <c r="VHV2" s="813"/>
      <c r="VHW2" s="813"/>
      <c r="VHX2" s="813"/>
      <c r="VHY2" s="813"/>
      <c r="VHZ2" s="813"/>
      <c r="VIA2" s="813"/>
      <c r="VIB2" s="813"/>
      <c r="VIC2" s="813"/>
      <c r="VID2" s="813"/>
      <c r="VIE2" s="813"/>
      <c r="VIF2" s="813"/>
      <c r="VIG2" s="813"/>
      <c r="VIH2" s="813"/>
      <c r="VII2" s="813"/>
      <c r="VIJ2" s="813"/>
      <c r="VIK2" s="813"/>
      <c r="VIL2" s="813"/>
      <c r="VIM2" s="813"/>
      <c r="VIN2" s="813"/>
      <c r="VIO2" s="813"/>
      <c r="VIP2" s="813"/>
      <c r="VIQ2" s="813"/>
      <c r="VIR2" s="813"/>
      <c r="VIS2" s="813"/>
      <c r="VIT2" s="813"/>
      <c r="VIU2" s="813"/>
      <c r="VIV2" s="813"/>
      <c r="VIW2" s="813"/>
      <c r="VIX2" s="813"/>
      <c r="VIY2" s="813"/>
      <c r="VIZ2" s="813"/>
      <c r="VJA2" s="813"/>
      <c r="VJB2" s="813"/>
      <c r="VJC2" s="813"/>
      <c r="VJD2" s="813"/>
      <c r="VJE2" s="813"/>
      <c r="VJF2" s="813"/>
      <c r="VJG2" s="813"/>
      <c r="VJH2" s="813"/>
      <c r="VJI2" s="813"/>
      <c r="VJJ2" s="813"/>
      <c r="VJK2" s="813"/>
      <c r="VJL2" s="813"/>
      <c r="VJM2" s="813"/>
      <c r="VJN2" s="813"/>
      <c r="VJO2" s="813"/>
      <c r="VJP2" s="813"/>
      <c r="VJQ2" s="813"/>
      <c r="VJR2" s="813"/>
      <c r="VJS2" s="813"/>
      <c r="VJT2" s="813"/>
      <c r="VJU2" s="813"/>
      <c r="VJV2" s="813"/>
      <c r="VJW2" s="813"/>
      <c r="VJX2" s="813"/>
      <c r="VJY2" s="813"/>
      <c r="VJZ2" s="813"/>
      <c r="VKA2" s="813"/>
      <c r="VKB2" s="813"/>
      <c r="VKC2" s="813"/>
      <c r="VKD2" s="813"/>
      <c r="VKE2" s="813"/>
      <c r="VKF2" s="813"/>
      <c r="VKG2" s="813"/>
      <c r="VKH2" s="813"/>
      <c r="VKI2" s="813"/>
      <c r="VKJ2" s="813"/>
      <c r="VKK2" s="813"/>
      <c r="VKL2" s="813"/>
      <c r="VKM2" s="813"/>
      <c r="VKN2" s="813"/>
      <c r="VKO2" s="813"/>
      <c r="VKP2" s="813"/>
      <c r="VKQ2" s="813"/>
      <c r="VKR2" s="813"/>
      <c r="VKS2" s="813"/>
      <c r="VKT2" s="813"/>
      <c r="VKU2" s="813"/>
      <c r="VKV2" s="813"/>
      <c r="VKW2" s="813"/>
      <c r="VKX2" s="813"/>
      <c r="VKY2" s="813"/>
      <c r="VKZ2" s="813"/>
      <c r="VLA2" s="813"/>
      <c r="VLB2" s="813"/>
      <c r="VLC2" s="813"/>
      <c r="VLD2" s="813"/>
      <c r="VLE2" s="813"/>
      <c r="VLF2" s="813"/>
      <c r="VLG2" s="813"/>
      <c r="VLH2" s="813"/>
      <c r="VLI2" s="813"/>
      <c r="VLJ2" s="813"/>
      <c r="VLK2" s="813"/>
      <c r="VLL2" s="813"/>
      <c r="VLM2" s="813"/>
      <c r="VLN2" s="813"/>
      <c r="VLO2" s="813"/>
      <c r="VLP2" s="813"/>
      <c r="VLQ2" s="813"/>
      <c r="VLR2" s="813"/>
      <c r="VLS2" s="813"/>
      <c r="VLT2" s="813"/>
      <c r="VLU2" s="813"/>
      <c r="VLV2" s="813"/>
      <c r="VLW2" s="813"/>
      <c r="VLX2" s="813"/>
      <c r="VLY2" s="813"/>
      <c r="VLZ2" s="813"/>
      <c r="VMA2" s="813"/>
      <c r="VMB2" s="813"/>
      <c r="VMC2" s="813"/>
      <c r="VMD2" s="813"/>
      <c r="VME2" s="813"/>
      <c r="VMF2" s="813"/>
      <c r="VMG2" s="813"/>
      <c r="VMH2" s="813"/>
      <c r="VMI2" s="813"/>
      <c r="VMJ2" s="813"/>
      <c r="VMK2" s="813"/>
      <c r="VML2" s="813"/>
      <c r="VMM2" s="813"/>
      <c r="VMN2" s="813"/>
      <c r="VMO2" s="813"/>
      <c r="VMP2" s="813"/>
      <c r="VMQ2" s="813"/>
      <c r="VMR2" s="813"/>
      <c r="VMS2" s="813"/>
      <c r="VMT2" s="813"/>
      <c r="VMU2" s="813"/>
      <c r="VMV2" s="813"/>
      <c r="VMW2" s="813"/>
      <c r="VMX2" s="813"/>
      <c r="VMY2" s="813"/>
      <c r="VMZ2" s="813"/>
      <c r="VNA2" s="813"/>
      <c r="VNB2" s="813"/>
      <c r="VNC2" s="813"/>
      <c r="VND2" s="813"/>
      <c r="VNE2" s="813"/>
      <c r="VNF2" s="813"/>
      <c r="VNG2" s="813"/>
      <c r="VNH2" s="813"/>
      <c r="VNI2" s="813"/>
      <c r="VNJ2" s="813"/>
      <c r="VNK2" s="813"/>
      <c r="VNL2" s="813"/>
      <c r="VNM2" s="813"/>
      <c r="VNN2" s="813"/>
      <c r="VNO2" s="813"/>
      <c r="VNP2" s="813"/>
      <c r="VNQ2" s="813"/>
      <c r="VNR2" s="813"/>
      <c r="VNS2" s="813"/>
      <c r="VNT2" s="813"/>
      <c r="VNU2" s="813"/>
      <c r="VNV2" s="813"/>
      <c r="VNW2" s="813"/>
      <c r="VNX2" s="813"/>
      <c r="VNY2" s="813"/>
      <c r="VNZ2" s="813"/>
      <c r="VOA2" s="813"/>
      <c r="VOB2" s="813"/>
      <c r="VOC2" s="813"/>
      <c r="VOD2" s="813"/>
      <c r="VOE2" s="813"/>
      <c r="VOF2" s="813"/>
      <c r="VOG2" s="813"/>
      <c r="VOH2" s="813"/>
      <c r="VOI2" s="813"/>
      <c r="VOJ2" s="813"/>
      <c r="VOK2" s="813"/>
      <c r="VOL2" s="813"/>
      <c r="VOM2" s="813"/>
      <c r="VON2" s="813"/>
      <c r="VOO2" s="813"/>
      <c r="VOP2" s="813"/>
      <c r="VOQ2" s="813"/>
      <c r="VOR2" s="813"/>
      <c r="VOS2" s="813"/>
      <c r="VOT2" s="813"/>
      <c r="VOU2" s="813"/>
      <c r="VOV2" s="813"/>
      <c r="VOW2" s="813"/>
      <c r="VOX2" s="813"/>
      <c r="VOY2" s="813"/>
      <c r="VOZ2" s="813"/>
      <c r="VPA2" s="813"/>
      <c r="VPB2" s="813"/>
      <c r="VPC2" s="813"/>
      <c r="VPD2" s="813"/>
      <c r="VPE2" s="813"/>
      <c r="VPF2" s="813"/>
      <c r="VPG2" s="813"/>
      <c r="VPH2" s="813"/>
      <c r="VPI2" s="813"/>
      <c r="VPJ2" s="813"/>
      <c r="VPK2" s="813"/>
      <c r="VPL2" s="813"/>
      <c r="VPM2" s="813"/>
      <c r="VPN2" s="813"/>
      <c r="VPO2" s="813"/>
      <c r="VPP2" s="813"/>
      <c r="VPQ2" s="813"/>
      <c r="VPR2" s="813"/>
      <c r="VPS2" s="813"/>
      <c r="VPT2" s="813"/>
      <c r="VPU2" s="813"/>
      <c r="VPV2" s="813"/>
      <c r="VPW2" s="813"/>
      <c r="VPX2" s="813"/>
      <c r="VPY2" s="813"/>
      <c r="VPZ2" s="813"/>
      <c r="VQA2" s="813"/>
      <c r="VQB2" s="813"/>
      <c r="VQC2" s="813"/>
      <c r="VQD2" s="813"/>
      <c r="VQE2" s="813"/>
      <c r="VQF2" s="813"/>
      <c r="VQG2" s="813"/>
      <c r="VQH2" s="813"/>
      <c r="VQI2" s="813"/>
      <c r="VQJ2" s="813"/>
      <c r="VQK2" s="813"/>
      <c r="VQL2" s="813"/>
      <c r="VQM2" s="813"/>
      <c r="VQN2" s="813"/>
      <c r="VQO2" s="813"/>
      <c r="VQP2" s="813"/>
      <c r="VQQ2" s="813"/>
      <c r="VQR2" s="813"/>
      <c r="VQS2" s="813"/>
      <c r="VQT2" s="813"/>
      <c r="VQU2" s="813"/>
      <c r="VQV2" s="813"/>
      <c r="VQW2" s="813"/>
      <c r="VQX2" s="813"/>
      <c r="VQY2" s="813"/>
      <c r="VQZ2" s="813"/>
      <c r="VRA2" s="813"/>
      <c r="VRB2" s="813"/>
      <c r="VRC2" s="813"/>
      <c r="VRD2" s="813"/>
      <c r="VRE2" s="813"/>
      <c r="VRF2" s="813"/>
      <c r="VRG2" s="813"/>
      <c r="VRH2" s="813"/>
      <c r="VRI2" s="813"/>
      <c r="VRJ2" s="813"/>
      <c r="VRK2" s="813"/>
      <c r="VRL2" s="813"/>
      <c r="VRM2" s="813"/>
      <c r="VRN2" s="813"/>
      <c r="VRO2" s="813"/>
      <c r="VRP2" s="813"/>
      <c r="VRQ2" s="813"/>
      <c r="VRR2" s="813"/>
      <c r="VRS2" s="813"/>
      <c r="VRT2" s="813"/>
      <c r="VRU2" s="813"/>
      <c r="VRV2" s="813"/>
      <c r="VRW2" s="813"/>
      <c r="VRX2" s="813"/>
      <c r="VRY2" s="813"/>
      <c r="VRZ2" s="813"/>
      <c r="VSA2" s="813"/>
      <c r="VSB2" s="813"/>
      <c r="VSC2" s="813"/>
      <c r="VSD2" s="813"/>
      <c r="VSE2" s="813"/>
      <c r="VSF2" s="813"/>
      <c r="VSG2" s="813"/>
      <c r="VSH2" s="813"/>
      <c r="VSI2" s="813"/>
      <c r="VSJ2" s="813"/>
      <c r="VSK2" s="813"/>
      <c r="VSL2" s="813"/>
      <c r="VSM2" s="813"/>
      <c r="VSN2" s="813"/>
      <c r="VSO2" s="813"/>
      <c r="VSP2" s="813"/>
      <c r="VSQ2" s="813"/>
      <c r="VSR2" s="813"/>
      <c r="VSS2" s="813"/>
      <c r="VST2" s="813"/>
      <c r="VSU2" s="813"/>
      <c r="VSV2" s="813"/>
      <c r="VSW2" s="813"/>
      <c r="VSX2" s="813"/>
      <c r="VSY2" s="813"/>
      <c r="VSZ2" s="813"/>
      <c r="VTA2" s="813"/>
      <c r="VTB2" s="813"/>
      <c r="VTC2" s="813"/>
      <c r="VTD2" s="813"/>
      <c r="VTE2" s="813"/>
      <c r="VTF2" s="813"/>
      <c r="VTG2" s="813"/>
      <c r="VTH2" s="813"/>
      <c r="VTI2" s="813"/>
      <c r="VTJ2" s="813"/>
      <c r="VTK2" s="813"/>
      <c r="VTL2" s="813"/>
      <c r="VTM2" s="813"/>
      <c r="VTN2" s="813"/>
      <c r="VTO2" s="813"/>
      <c r="VTP2" s="813"/>
      <c r="VTQ2" s="813"/>
      <c r="VTR2" s="813"/>
      <c r="VTS2" s="813"/>
      <c r="VTT2" s="813"/>
      <c r="VTU2" s="813"/>
      <c r="VTV2" s="813"/>
      <c r="VTW2" s="813"/>
      <c r="VTX2" s="813"/>
      <c r="VTY2" s="813"/>
      <c r="VTZ2" s="813"/>
      <c r="VUA2" s="813"/>
      <c r="VUB2" s="813"/>
      <c r="VUC2" s="813"/>
      <c r="VUD2" s="813"/>
      <c r="VUE2" s="813"/>
      <c r="VUF2" s="813"/>
      <c r="VUG2" s="813"/>
      <c r="VUH2" s="813"/>
      <c r="VUI2" s="813"/>
      <c r="VUJ2" s="813"/>
      <c r="VUK2" s="813"/>
      <c r="VUL2" s="813"/>
      <c r="VUM2" s="813"/>
      <c r="VUN2" s="813"/>
      <c r="VUO2" s="813"/>
      <c r="VUP2" s="813"/>
      <c r="VUQ2" s="813"/>
      <c r="VUR2" s="813"/>
      <c r="VUS2" s="813"/>
      <c r="VUT2" s="813"/>
      <c r="VUU2" s="813"/>
      <c r="VUV2" s="813"/>
      <c r="VUW2" s="813"/>
      <c r="VUX2" s="813"/>
      <c r="VUY2" s="813"/>
      <c r="VUZ2" s="813"/>
      <c r="VVA2" s="813"/>
      <c r="VVB2" s="813"/>
      <c r="VVC2" s="813"/>
      <c r="VVD2" s="813"/>
      <c r="VVE2" s="813"/>
      <c r="VVF2" s="813"/>
      <c r="VVG2" s="813"/>
      <c r="VVH2" s="813"/>
      <c r="VVI2" s="813"/>
      <c r="VVJ2" s="813"/>
      <c r="VVK2" s="813"/>
      <c r="VVL2" s="813"/>
      <c r="VVM2" s="813"/>
      <c r="VVN2" s="813"/>
      <c r="VVO2" s="813"/>
      <c r="VVP2" s="813"/>
      <c r="VVQ2" s="813"/>
      <c r="VVR2" s="813"/>
      <c r="VVS2" s="813"/>
      <c r="VVT2" s="813"/>
      <c r="VVU2" s="813"/>
      <c r="VVV2" s="813"/>
      <c r="VVW2" s="813"/>
      <c r="VVX2" s="813"/>
      <c r="VVY2" s="813"/>
      <c r="VVZ2" s="813"/>
      <c r="VWA2" s="813"/>
      <c r="VWB2" s="813"/>
      <c r="VWC2" s="813"/>
      <c r="VWD2" s="813"/>
      <c r="VWE2" s="813"/>
      <c r="VWF2" s="813"/>
      <c r="VWG2" s="813"/>
      <c r="VWH2" s="813"/>
      <c r="VWI2" s="813"/>
      <c r="VWJ2" s="813"/>
      <c r="VWK2" s="813"/>
      <c r="VWL2" s="813"/>
      <c r="VWM2" s="813"/>
      <c r="VWN2" s="813"/>
      <c r="VWO2" s="813"/>
      <c r="VWP2" s="813"/>
      <c r="VWQ2" s="813"/>
      <c r="VWR2" s="813"/>
      <c r="VWS2" s="813"/>
      <c r="VWT2" s="813"/>
      <c r="VWU2" s="813"/>
      <c r="VWV2" s="813"/>
      <c r="VWW2" s="813"/>
      <c r="VWX2" s="813"/>
      <c r="VWY2" s="813"/>
      <c r="VWZ2" s="813"/>
      <c r="VXA2" s="813"/>
      <c r="VXB2" s="813"/>
      <c r="VXC2" s="813"/>
      <c r="VXD2" s="813"/>
      <c r="VXE2" s="813"/>
      <c r="VXF2" s="813"/>
      <c r="VXG2" s="813"/>
      <c r="VXH2" s="813"/>
      <c r="VXI2" s="813"/>
      <c r="VXJ2" s="813"/>
      <c r="VXK2" s="813"/>
      <c r="VXL2" s="813"/>
      <c r="VXM2" s="813"/>
      <c r="VXN2" s="813"/>
      <c r="VXO2" s="813"/>
      <c r="VXP2" s="813"/>
      <c r="VXQ2" s="813"/>
      <c r="VXR2" s="813"/>
      <c r="VXS2" s="813"/>
      <c r="VXT2" s="813"/>
      <c r="VXU2" s="813"/>
      <c r="VXV2" s="813"/>
      <c r="VXW2" s="813"/>
      <c r="VXX2" s="813"/>
      <c r="VXY2" s="813"/>
      <c r="VXZ2" s="813"/>
      <c r="VYA2" s="813"/>
      <c r="VYB2" s="813"/>
      <c r="VYC2" s="813"/>
      <c r="VYD2" s="813"/>
      <c r="VYE2" s="813"/>
      <c r="VYF2" s="813"/>
      <c r="VYG2" s="813"/>
      <c r="VYH2" s="813"/>
      <c r="VYI2" s="813"/>
      <c r="VYJ2" s="813"/>
      <c r="VYK2" s="813"/>
      <c r="VYL2" s="813"/>
      <c r="VYM2" s="813"/>
      <c r="VYN2" s="813"/>
      <c r="VYO2" s="813"/>
      <c r="VYP2" s="813"/>
      <c r="VYQ2" s="813"/>
      <c r="VYR2" s="813"/>
      <c r="VYS2" s="813"/>
      <c r="VYT2" s="813"/>
      <c r="VYU2" s="813"/>
      <c r="VYV2" s="813"/>
      <c r="VYW2" s="813"/>
      <c r="VYX2" s="813"/>
      <c r="VYY2" s="813"/>
      <c r="VYZ2" s="813"/>
      <c r="VZA2" s="813"/>
      <c r="VZB2" s="813"/>
      <c r="VZC2" s="813"/>
      <c r="VZD2" s="813"/>
      <c r="VZE2" s="813"/>
      <c r="VZF2" s="813"/>
      <c r="VZG2" s="813"/>
      <c r="VZH2" s="813"/>
      <c r="VZI2" s="813"/>
      <c r="VZJ2" s="813"/>
      <c r="VZK2" s="813"/>
      <c r="VZL2" s="813"/>
      <c r="VZM2" s="813"/>
      <c r="VZN2" s="813"/>
      <c r="VZO2" s="813"/>
      <c r="VZP2" s="813"/>
      <c r="VZQ2" s="813"/>
      <c r="VZR2" s="813"/>
      <c r="VZS2" s="813"/>
      <c r="VZT2" s="813"/>
      <c r="VZU2" s="813"/>
      <c r="VZV2" s="813"/>
      <c r="VZW2" s="813"/>
      <c r="VZX2" s="813"/>
      <c r="VZY2" s="813"/>
      <c r="VZZ2" s="813"/>
      <c r="WAA2" s="813"/>
      <c r="WAB2" s="813"/>
      <c r="WAC2" s="813"/>
      <c r="WAD2" s="813"/>
      <c r="WAE2" s="813"/>
      <c r="WAF2" s="813"/>
      <c r="WAG2" s="813"/>
      <c r="WAH2" s="813"/>
      <c r="WAI2" s="813"/>
      <c r="WAJ2" s="813"/>
      <c r="WAK2" s="813"/>
      <c r="WAL2" s="813"/>
      <c r="WAM2" s="813"/>
      <c r="WAN2" s="813"/>
      <c r="WAO2" s="813"/>
      <c r="WAP2" s="813"/>
      <c r="WAQ2" s="813"/>
      <c r="WAR2" s="813"/>
      <c r="WAS2" s="813"/>
      <c r="WAT2" s="813"/>
      <c r="WAU2" s="813"/>
      <c r="WAV2" s="813"/>
      <c r="WAW2" s="813"/>
      <c r="WAX2" s="813"/>
      <c r="WAY2" s="813"/>
      <c r="WAZ2" s="813"/>
      <c r="WBA2" s="813"/>
      <c r="WBB2" s="813"/>
      <c r="WBC2" s="813"/>
      <c r="WBD2" s="813"/>
      <c r="WBE2" s="813"/>
      <c r="WBF2" s="813"/>
      <c r="WBG2" s="813"/>
      <c r="WBH2" s="813"/>
      <c r="WBI2" s="813"/>
      <c r="WBJ2" s="813"/>
      <c r="WBK2" s="813"/>
      <c r="WBL2" s="813"/>
      <c r="WBM2" s="813"/>
      <c r="WBN2" s="813"/>
      <c r="WBO2" s="813"/>
      <c r="WBP2" s="813"/>
      <c r="WBQ2" s="813"/>
      <c r="WBR2" s="813"/>
      <c r="WBS2" s="813"/>
      <c r="WBT2" s="813"/>
      <c r="WBU2" s="813"/>
      <c r="WBV2" s="813"/>
      <c r="WBW2" s="813"/>
      <c r="WBX2" s="813"/>
      <c r="WBY2" s="813"/>
      <c r="WBZ2" s="813"/>
      <c r="WCA2" s="813"/>
      <c r="WCB2" s="813"/>
      <c r="WCC2" s="813"/>
      <c r="WCD2" s="813"/>
      <c r="WCE2" s="813"/>
      <c r="WCF2" s="813"/>
      <c r="WCG2" s="813"/>
      <c r="WCH2" s="813"/>
      <c r="WCI2" s="813"/>
      <c r="WCJ2" s="813"/>
      <c r="WCK2" s="813"/>
      <c r="WCL2" s="813"/>
      <c r="WCM2" s="813"/>
      <c r="WCN2" s="813"/>
      <c r="WCO2" s="813"/>
      <c r="WCP2" s="813"/>
      <c r="WCQ2" s="813"/>
      <c r="WCR2" s="813"/>
      <c r="WCS2" s="813"/>
      <c r="WCT2" s="813"/>
      <c r="WCU2" s="813"/>
      <c r="WCV2" s="813"/>
      <c r="WCW2" s="813"/>
      <c r="WCX2" s="813"/>
      <c r="WCY2" s="813"/>
      <c r="WCZ2" s="813"/>
      <c r="WDA2" s="813"/>
      <c r="WDB2" s="813"/>
      <c r="WDC2" s="813"/>
      <c r="WDD2" s="813"/>
      <c r="WDE2" s="813"/>
      <c r="WDF2" s="813"/>
      <c r="WDG2" s="813"/>
      <c r="WDH2" s="813"/>
      <c r="WDI2" s="813"/>
      <c r="WDJ2" s="813"/>
      <c r="WDK2" s="813"/>
      <c r="WDL2" s="813"/>
      <c r="WDM2" s="813"/>
      <c r="WDN2" s="813"/>
      <c r="WDO2" s="813"/>
      <c r="WDP2" s="813"/>
      <c r="WDQ2" s="813"/>
      <c r="WDR2" s="813"/>
      <c r="WDS2" s="813"/>
      <c r="WDT2" s="813"/>
      <c r="WDU2" s="813"/>
      <c r="WDV2" s="813"/>
      <c r="WDW2" s="813"/>
      <c r="WDX2" s="813"/>
      <c r="WDY2" s="813"/>
      <c r="WDZ2" s="813"/>
      <c r="WEA2" s="813"/>
      <c r="WEB2" s="813"/>
      <c r="WEC2" s="813"/>
      <c r="WED2" s="813"/>
      <c r="WEE2" s="813"/>
      <c r="WEF2" s="813"/>
      <c r="WEG2" s="813"/>
      <c r="WEH2" s="813"/>
      <c r="WEI2" s="813"/>
      <c r="WEJ2" s="813"/>
      <c r="WEK2" s="813"/>
      <c r="WEL2" s="813"/>
      <c r="WEM2" s="813"/>
      <c r="WEN2" s="813"/>
      <c r="WEO2" s="813"/>
      <c r="WEP2" s="813"/>
      <c r="WEQ2" s="813"/>
      <c r="WER2" s="813"/>
      <c r="WES2" s="813"/>
      <c r="WET2" s="813"/>
      <c r="WEU2" s="813"/>
      <c r="WEV2" s="813"/>
      <c r="WEW2" s="813"/>
      <c r="WEX2" s="813"/>
      <c r="WEY2" s="813"/>
      <c r="WEZ2" s="813"/>
      <c r="WFA2" s="813"/>
      <c r="WFB2" s="813"/>
      <c r="WFC2" s="813"/>
      <c r="WFD2" s="813"/>
      <c r="WFE2" s="813"/>
      <c r="WFF2" s="813"/>
      <c r="WFG2" s="813"/>
      <c r="WFH2" s="813"/>
      <c r="WFI2" s="813"/>
      <c r="WFJ2" s="813"/>
      <c r="WFK2" s="813"/>
      <c r="WFL2" s="813"/>
      <c r="WFM2" s="813"/>
      <c r="WFN2" s="813"/>
      <c r="WFO2" s="813"/>
      <c r="WFP2" s="813"/>
      <c r="WFQ2" s="813"/>
      <c r="WFR2" s="813"/>
      <c r="WFS2" s="813"/>
      <c r="WFT2" s="813"/>
      <c r="WFU2" s="813"/>
      <c r="WFV2" s="813"/>
      <c r="WFW2" s="813"/>
      <c r="WFX2" s="813"/>
      <c r="WFY2" s="813"/>
      <c r="WFZ2" s="813"/>
      <c r="WGA2" s="813"/>
      <c r="WGB2" s="813"/>
      <c r="WGC2" s="813"/>
      <c r="WGD2" s="813"/>
      <c r="WGE2" s="813"/>
      <c r="WGF2" s="813"/>
      <c r="WGG2" s="813"/>
      <c r="WGH2" s="813"/>
      <c r="WGI2" s="813"/>
      <c r="WGJ2" s="813"/>
      <c r="WGK2" s="813"/>
      <c r="WGL2" s="813"/>
      <c r="WGM2" s="813"/>
      <c r="WGN2" s="813"/>
      <c r="WGO2" s="813"/>
      <c r="WGP2" s="813"/>
      <c r="WGQ2" s="813"/>
      <c r="WGR2" s="813"/>
      <c r="WGS2" s="813"/>
      <c r="WGT2" s="813"/>
      <c r="WGU2" s="813"/>
      <c r="WGV2" s="813"/>
      <c r="WGW2" s="813"/>
      <c r="WGX2" s="813"/>
      <c r="WGY2" s="813"/>
      <c r="WGZ2" s="813"/>
      <c r="WHA2" s="813"/>
      <c r="WHB2" s="813"/>
      <c r="WHC2" s="813"/>
      <c r="WHD2" s="813"/>
      <c r="WHE2" s="813"/>
      <c r="WHF2" s="813"/>
      <c r="WHG2" s="813"/>
      <c r="WHH2" s="813"/>
      <c r="WHI2" s="813"/>
      <c r="WHJ2" s="813"/>
      <c r="WHK2" s="813"/>
      <c r="WHL2" s="813"/>
      <c r="WHM2" s="813"/>
      <c r="WHN2" s="813"/>
      <c r="WHO2" s="813"/>
      <c r="WHP2" s="813"/>
      <c r="WHQ2" s="813"/>
      <c r="WHR2" s="813"/>
      <c r="WHS2" s="813"/>
      <c r="WHT2" s="813"/>
      <c r="WHU2" s="813"/>
      <c r="WHV2" s="813"/>
      <c r="WHW2" s="813"/>
      <c r="WHX2" s="813"/>
      <c r="WHY2" s="813"/>
      <c r="WHZ2" s="813"/>
      <c r="WIA2" s="813"/>
      <c r="WIB2" s="813"/>
      <c r="WIC2" s="813"/>
      <c r="WID2" s="813"/>
      <c r="WIE2" s="813"/>
      <c r="WIF2" s="813"/>
      <c r="WIG2" s="813"/>
      <c r="WIH2" s="813"/>
      <c r="WII2" s="813"/>
      <c r="WIJ2" s="813"/>
      <c r="WIK2" s="813"/>
      <c r="WIL2" s="813"/>
      <c r="WIM2" s="813"/>
      <c r="WIN2" s="813"/>
      <c r="WIO2" s="813"/>
      <c r="WIP2" s="813"/>
      <c r="WIQ2" s="813"/>
      <c r="WIR2" s="813"/>
      <c r="WIS2" s="813"/>
      <c r="WIT2" s="813"/>
      <c r="WIU2" s="813"/>
      <c r="WIV2" s="813"/>
      <c r="WIW2" s="813"/>
      <c r="WIX2" s="813"/>
      <c r="WIY2" s="813"/>
      <c r="WIZ2" s="813"/>
      <c r="WJA2" s="813"/>
      <c r="WJB2" s="813"/>
      <c r="WJC2" s="813"/>
      <c r="WJD2" s="813"/>
      <c r="WJE2" s="813"/>
      <c r="WJF2" s="813"/>
      <c r="WJG2" s="813"/>
      <c r="WJH2" s="813"/>
      <c r="WJI2" s="813"/>
      <c r="WJJ2" s="813"/>
      <c r="WJK2" s="813"/>
      <c r="WJL2" s="813"/>
      <c r="WJM2" s="813"/>
      <c r="WJN2" s="813"/>
      <c r="WJO2" s="813"/>
      <c r="WJP2" s="813"/>
      <c r="WJQ2" s="813"/>
      <c r="WJR2" s="813"/>
      <c r="WJS2" s="813"/>
      <c r="WJT2" s="813"/>
      <c r="WJU2" s="813"/>
      <c r="WJV2" s="813"/>
      <c r="WJW2" s="813"/>
      <c r="WJX2" s="813"/>
      <c r="WJY2" s="813"/>
      <c r="WJZ2" s="813"/>
      <c r="WKA2" s="813"/>
      <c r="WKB2" s="813"/>
      <c r="WKC2" s="813"/>
      <c r="WKD2" s="813"/>
      <c r="WKE2" s="813"/>
      <c r="WKF2" s="813"/>
      <c r="WKG2" s="813"/>
      <c r="WKH2" s="813"/>
      <c r="WKI2" s="813"/>
      <c r="WKJ2" s="813"/>
      <c r="WKK2" s="813"/>
      <c r="WKL2" s="813"/>
      <c r="WKM2" s="813"/>
      <c r="WKN2" s="813"/>
      <c r="WKO2" s="813"/>
      <c r="WKP2" s="813"/>
      <c r="WKQ2" s="813"/>
      <c r="WKR2" s="813"/>
      <c r="WKS2" s="813"/>
      <c r="WKT2" s="813"/>
      <c r="WKU2" s="813"/>
      <c r="WKV2" s="813"/>
      <c r="WKW2" s="813"/>
      <c r="WKX2" s="813"/>
      <c r="WKY2" s="813"/>
      <c r="WKZ2" s="813"/>
      <c r="WLA2" s="813"/>
      <c r="WLB2" s="813"/>
      <c r="WLC2" s="813"/>
      <c r="WLD2" s="813"/>
      <c r="WLE2" s="813"/>
      <c r="WLF2" s="813"/>
      <c r="WLG2" s="813"/>
      <c r="WLH2" s="813"/>
      <c r="WLI2" s="813"/>
      <c r="WLJ2" s="813"/>
      <c r="WLK2" s="813"/>
      <c r="WLL2" s="813"/>
      <c r="WLM2" s="813"/>
      <c r="WLN2" s="813"/>
      <c r="WLO2" s="813"/>
      <c r="WLP2" s="813"/>
      <c r="WLQ2" s="813"/>
      <c r="WLR2" s="813"/>
      <c r="WLS2" s="813"/>
      <c r="WLT2" s="813"/>
      <c r="WLU2" s="813"/>
      <c r="WLV2" s="813"/>
      <c r="WLW2" s="813"/>
      <c r="WLX2" s="813"/>
      <c r="WLY2" s="813"/>
      <c r="WLZ2" s="813"/>
      <c r="WMA2" s="813"/>
      <c r="WMB2" s="813"/>
      <c r="WMC2" s="813"/>
      <c r="WMD2" s="813"/>
      <c r="WME2" s="813"/>
      <c r="WMF2" s="813"/>
      <c r="WMG2" s="813"/>
      <c r="WMH2" s="813"/>
      <c r="WMI2" s="813"/>
      <c r="WMJ2" s="813"/>
      <c r="WMK2" s="813"/>
      <c r="WML2" s="813"/>
      <c r="WMM2" s="813"/>
      <c r="WMN2" s="813"/>
      <c r="WMO2" s="813"/>
      <c r="WMP2" s="813"/>
      <c r="WMQ2" s="813"/>
      <c r="WMR2" s="813"/>
      <c r="WMS2" s="813"/>
      <c r="WMT2" s="813"/>
      <c r="WMU2" s="813"/>
      <c r="WMV2" s="813"/>
      <c r="WMW2" s="813"/>
      <c r="WMX2" s="813"/>
      <c r="WMY2" s="813"/>
      <c r="WMZ2" s="813"/>
      <c r="WNA2" s="813"/>
      <c r="WNB2" s="813"/>
      <c r="WNC2" s="813"/>
      <c r="WND2" s="813"/>
      <c r="WNE2" s="813"/>
      <c r="WNF2" s="813"/>
      <c r="WNG2" s="813"/>
      <c r="WNH2" s="813"/>
      <c r="WNI2" s="813"/>
      <c r="WNJ2" s="813"/>
      <c r="WNK2" s="813"/>
      <c r="WNL2" s="813"/>
      <c r="WNM2" s="813"/>
      <c r="WNN2" s="813"/>
      <c r="WNO2" s="813"/>
      <c r="WNP2" s="813"/>
      <c r="WNQ2" s="813"/>
      <c r="WNR2" s="813"/>
      <c r="WNS2" s="813"/>
      <c r="WNT2" s="813"/>
      <c r="WNU2" s="813"/>
      <c r="WNV2" s="813"/>
      <c r="WNW2" s="813"/>
      <c r="WNX2" s="813"/>
      <c r="WNY2" s="813"/>
      <c r="WNZ2" s="813"/>
      <c r="WOA2" s="813"/>
      <c r="WOB2" s="813"/>
      <c r="WOC2" s="813"/>
      <c r="WOD2" s="813"/>
      <c r="WOE2" s="813"/>
      <c r="WOF2" s="813"/>
      <c r="WOG2" s="813"/>
      <c r="WOH2" s="813"/>
      <c r="WOI2" s="813"/>
      <c r="WOJ2" s="813"/>
      <c r="WOK2" s="813"/>
      <c r="WOL2" s="813"/>
      <c r="WOM2" s="813"/>
      <c r="WON2" s="813"/>
      <c r="WOO2" s="813"/>
      <c r="WOP2" s="813"/>
      <c r="WOQ2" s="813"/>
      <c r="WOR2" s="813"/>
      <c r="WOS2" s="813"/>
      <c r="WOT2" s="813"/>
      <c r="WOU2" s="813"/>
      <c r="WOV2" s="813"/>
      <c r="WOW2" s="813"/>
      <c r="WOX2" s="813"/>
      <c r="WOY2" s="813"/>
      <c r="WOZ2" s="813"/>
      <c r="WPA2" s="813"/>
      <c r="WPB2" s="813"/>
      <c r="WPC2" s="813"/>
      <c r="WPD2" s="813"/>
      <c r="WPE2" s="813"/>
      <c r="WPF2" s="813"/>
      <c r="WPG2" s="813"/>
      <c r="WPH2" s="813"/>
      <c r="WPI2" s="813"/>
      <c r="WPJ2" s="813"/>
      <c r="WPK2" s="813"/>
      <c r="WPL2" s="813"/>
      <c r="WPM2" s="813"/>
      <c r="WPN2" s="813"/>
      <c r="WPO2" s="813"/>
      <c r="WPP2" s="813"/>
      <c r="WPQ2" s="813"/>
      <c r="WPR2" s="813"/>
      <c r="WPS2" s="813"/>
      <c r="WPT2" s="813"/>
      <c r="WPU2" s="813"/>
      <c r="WPV2" s="813"/>
      <c r="WPW2" s="813"/>
      <c r="WPX2" s="813"/>
      <c r="WPY2" s="813"/>
      <c r="WPZ2" s="813"/>
      <c r="WQA2" s="813"/>
      <c r="WQB2" s="813"/>
      <c r="WQC2" s="813"/>
      <c r="WQD2" s="813"/>
      <c r="WQE2" s="813"/>
      <c r="WQF2" s="813"/>
      <c r="WQG2" s="813"/>
      <c r="WQH2" s="813"/>
      <c r="WQI2" s="813"/>
      <c r="WQJ2" s="813"/>
      <c r="WQK2" s="813"/>
      <c r="WQL2" s="813"/>
      <c r="WQM2" s="813"/>
      <c r="WQN2" s="813"/>
      <c r="WQO2" s="813"/>
      <c r="WQP2" s="813"/>
      <c r="WQQ2" s="813"/>
      <c r="WQR2" s="813"/>
      <c r="WQS2" s="813"/>
      <c r="WQT2" s="813"/>
      <c r="WQU2" s="813"/>
      <c r="WQV2" s="813"/>
      <c r="WQW2" s="813"/>
      <c r="WQX2" s="813"/>
      <c r="WQY2" s="813"/>
      <c r="WQZ2" s="813"/>
      <c r="WRA2" s="813"/>
      <c r="WRB2" s="813"/>
      <c r="WRC2" s="813"/>
      <c r="WRD2" s="813"/>
      <c r="WRE2" s="813"/>
      <c r="WRF2" s="813"/>
      <c r="WRG2" s="813"/>
      <c r="WRH2" s="813"/>
      <c r="WRI2" s="813"/>
      <c r="WRJ2" s="813"/>
      <c r="WRK2" s="813"/>
      <c r="WRL2" s="813"/>
      <c r="WRM2" s="813"/>
      <c r="WRN2" s="813"/>
      <c r="WRO2" s="813"/>
      <c r="WRP2" s="813"/>
      <c r="WRQ2" s="813"/>
      <c r="WRR2" s="813"/>
      <c r="WRS2" s="813"/>
      <c r="WRT2" s="813"/>
      <c r="WRU2" s="813"/>
      <c r="WRV2" s="813"/>
      <c r="WRW2" s="813"/>
      <c r="WRX2" s="813"/>
      <c r="WRY2" s="813"/>
      <c r="WRZ2" s="813"/>
      <c r="WSA2" s="813"/>
      <c r="WSB2" s="813"/>
      <c r="WSC2" s="813"/>
      <c r="WSD2" s="813"/>
      <c r="WSE2" s="813"/>
      <c r="WSF2" s="813"/>
      <c r="WSG2" s="813"/>
      <c r="WSH2" s="813"/>
      <c r="WSI2" s="813"/>
      <c r="WSJ2" s="813"/>
      <c r="WSK2" s="813"/>
      <c r="WSL2" s="813"/>
      <c r="WSM2" s="813"/>
      <c r="WSN2" s="813"/>
      <c r="WSO2" s="813"/>
      <c r="WSP2" s="813"/>
      <c r="WSQ2" s="813"/>
      <c r="WSR2" s="813"/>
      <c r="WSS2" s="813"/>
      <c r="WST2" s="813"/>
      <c r="WSU2" s="813"/>
      <c r="WSV2" s="813"/>
      <c r="WSW2" s="813"/>
      <c r="WSX2" s="813"/>
      <c r="WSY2" s="813"/>
      <c r="WSZ2" s="813"/>
      <c r="WTA2" s="813"/>
      <c r="WTB2" s="813"/>
      <c r="WTC2" s="813"/>
      <c r="WTD2" s="813"/>
      <c r="WTE2" s="813"/>
      <c r="WTF2" s="813"/>
      <c r="WTG2" s="813"/>
      <c r="WTH2" s="813"/>
      <c r="WTI2" s="813"/>
      <c r="WTJ2" s="813"/>
      <c r="WTK2" s="813"/>
      <c r="WTL2" s="813"/>
      <c r="WTM2" s="813"/>
      <c r="WTN2" s="813"/>
      <c r="WTO2" s="813"/>
      <c r="WTP2" s="813"/>
      <c r="WTQ2" s="813"/>
      <c r="WTR2" s="813"/>
      <c r="WTS2" s="813"/>
      <c r="WTT2" s="813"/>
      <c r="WTU2" s="813"/>
      <c r="WTV2" s="813"/>
      <c r="WTW2" s="813"/>
      <c r="WTX2" s="813"/>
      <c r="WTY2" s="813"/>
      <c r="WTZ2" s="813"/>
      <c r="WUA2" s="813"/>
      <c r="WUB2" s="813"/>
      <c r="WUC2" s="813"/>
      <c r="WUD2" s="813"/>
      <c r="WUE2" s="813"/>
      <c r="WUF2" s="813"/>
      <c r="WUG2" s="813"/>
      <c r="WUH2" s="813"/>
      <c r="WUI2" s="813"/>
      <c r="WUJ2" s="813"/>
      <c r="WUK2" s="813"/>
      <c r="WUL2" s="813"/>
      <c r="WUM2" s="813"/>
      <c r="WUN2" s="813"/>
      <c r="WUO2" s="813"/>
      <c r="WUP2" s="813"/>
      <c r="WUQ2" s="813"/>
      <c r="WUR2" s="813"/>
      <c r="WUS2" s="813"/>
      <c r="WUT2" s="813"/>
      <c r="WUU2" s="813"/>
      <c r="WUV2" s="813"/>
      <c r="WUW2" s="813"/>
      <c r="WUX2" s="813"/>
      <c r="WUY2" s="813"/>
      <c r="WUZ2" s="813"/>
      <c r="WVA2" s="813"/>
      <c r="WVB2" s="813"/>
      <c r="WVC2" s="813"/>
      <c r="WVD2" s="813"/>
      <c r="WVE2" s="813"/>
      <c r="WVF2" s="813"/>
      <c r="WVG2" s="813"/>
      <c r="WVH2" s="813"/>
      <c r="WVI2" s="813"/>
      <c r="WVJ2" s="813"/>
      <c r="WVK2" s="813"/>
      <c r="WVL2" s="813"/>
      <c r="WVM2" s="813"/>
      <c r="WVN2" s="813"/>
      <c r="WVO2" s="813"/>
      <c r="WVP2" s="813"/>
      <c r="WVQ2" s="813"/>
      <c r="WVR2" s="813"/>
      <c r="WVS2" s="813"/>
      <c r="WVT2" s="813"/>
      <c r="WVU2" s="813"/>
      <c r="WVV2" s="813"/>
      <c r="WVW2" s="813"/>
      <c r="WVX2" s="813"/>
      <c r="WVY2" s="813"/>
      <c r="WVZ2" s="813"/>
      <c r="WWA2" s="813"/>
      <c r="WWB2" s="813"/>
      <c r="WWC2" s="813"/>
      <c r="WWD2" s="813"/>
      <c r="WWE2" s="813"/>
      <c r="WWF2" s="813"/>
      <c r="WWG2" s="813"/>
      <c r="WWH2" s="813"/>
      <c r="WWI2" s="813"/>
      <c r="WWJ2" s="813"/>
      <c r="WWK2" s="813"/>
      <c r="WWL2" s="813"/>
      <c r="WWM2" s="813"/>
      <c r="WWN2" s="813"/>
      <c r="WWO2" s="813"/>
      <c r="WWP2" s="813"/>
      <c r="WWQ2" s="813"/>
      <c r="WWR2" s="813"/>
      <c r="WWS2" s="813"/>
      <c r="WWT2" s="813"/>
      <c r="WWU2" s="813"/>
      <c r="WWV2" s="813"/>
      <c r="WWW2" s="813"/>
      <c r="WWX2" s="813"/>
      <c r="WWY2" s="813"/>
      <c r="WWZ2" s="813"/>
      <c r="WXA2" s="813"/>
      <c r="WXB2" s="813"/>
      <c r="WXC2" s="813"/>
      <c r="WXD2" s="813"/>
      <c r="WXE2" s="813"/>
      <c r="WXF2" s="813"/>
      <c r="WXG2" s="813"/>
      <c r="WXH2" s="813"/>
      <c r="WXI2" s="813"/>
      <c r="WXJ2" s="813"/>
      <c r="WXK2" s="813"/>
      <c r="WXL2" s="813"/>
      <c r="WXM2" s="813"/>
      <c r="WXN2" s="813"/>
      <c r="WXO2" s="813"/>
      <c r="WXP2" s="813"/>
      <c r="WXQ2" s="813"/>
      <c r="WXR2" s="813"/>
      <c r="WXS2" s="813"/>
      <c r="WXT2" s="813"/>
      <c r="WXU2" s="813"/>
      <c r="WXV2" s="813"/>
      <c r="WXW2" s="813"/>
      <c r="WXX2" s="813"/>
      <c r="WXY2" s="813"/>
      <c r="WXZ2" s="813"/>
      <c r="WYA2" s="813"/>
      <c r="WYB2" s="813"/>
      <c r="WYC2" s="813"/>
      <c r="WYD2" s="813"/>
      <c r="WYE2" s="813"/>
      <c r="WYF2" s="813"/>
      <c r="WYG2" s="813"/>
      <c r="WYH2" s="813"/>
      <c r="WYI2" s="813"/>
      <c r="WYJ2" s="813"/>
      <c r="WYK2" s="813"/>
      <c r="WYL2" s="813"/>
      <c r="WYM2" s="813"/>
      <c r="WYN2" s="813"/>
      <c r="WYO2" s="813"/>
      <c r="WYP2" s="813"/>
      <c r="WYQ2" s="813"/>
      <c r="WYR2" s="813"/>
      <c r="WYS2" s="813"/>
      <c r="WYT2" s="813"/>
      <c r="WYU2" s="813"/>
      <c r="WYV2" s="813"/>
      <c r="WYW2" s="813"/>
      <c r="WYX2" s="813"/>
      <c r="WYY2" s="813"/>
      <c r="WYZ2" s="813"/>
      <c r="WZA2" s="813"/>
      <c r="WZB2" s="813"/>
      <c r="WZC2" s="813"/>
      <c r="WZD2" s="813"/>
      <c r="WZE2" s="813"/>
      <c r="WZF2" s="813"/>
      <c r="WZG2" s="813"/>
      <c r="WZH2" s="813"/>
      <c r="WZI2" s="813"/>
      <c r="WZJ2" s="813"/>
      <c r="WZK2" s="813"/>
      <c r="WZL2" s="813"/>
      <c r="WZM2" s="813"/>
      <c r="WZN2" s="813"/>
      <c r="WZO2" s="813"/>
      <c r="WZP2" s="813"/>
      <c r="WZQ2" s="813"/>
      <c r="WZR2" s="813"/>
      <c r="WZS2" s="813"/>
      <c r="WZT2" s="813"/>
      <c r="WZU2" s="813"/>
      <c r="WZV2" s="813"/>
      <c r="WZW2" s="813"/>
      <c r="WZX2" s="813"/>
      <c r="WZY2" s="813"/>
      <c r="WZZ2" s="813"/>
      <c r="XAA2" s="813"/>
      <c r="XAB2" s="813"/>
      <c r="XAC2" s="813"/>
      <c r="XAD2" s="813"/>
      <c r="XAE2" s="813"/>
      <c r="XAF2" s="813"/>
      <c r="XAG2" s="813"/>
      <c r="XAH2" s="813"/>
      <c r="XAI2" s="813"/>
      <c r="XAJ2" s="813"/>
      <c r="XAK2" s="813"/>
      <c r="XAL2" s="813"/>
      <c r="XAM2" s="813"/>
      <c r="XAN2" s="813"/>
      <c r="XAO2" s="813"/>
      <c r="XAP2" s="813"/>
      <c r="XAQ2" s="813"/>
      <c r="XAR2" s="813"/>
      <c r="XAS2" s="813"/>
      <c r="XAT2" s="813"/>
      <c r="XAU2" s="813"/>
      <c r="XAV2" s="813"/>
      <c r="XAW2" s="813"/>
      <c r="XAX2" s="813"/>
      <c r="XAY2" s="813"/>
      <c r="XAZ2" s="813"/>
      <c r="XBA2" s="813"/>
      <c r="XBB2" s="813"/>
      <c r="XBC2" s="813"/>
      <c r="XBD2" s="813"/>
      <c r="XBE2" s="813"/>
      <c r="XBF2" s="813"/>
      <c r="XBG2" s="813"/>
      <c r="XBH2" s="813"/>
      <c r="XBI2" s="813"/>
      <c r="XBJ2" s="813"/>
      <c r="XBK2" s="813"/>
      <c r="XBL2" s="813"/>
      <c r="XBM2" s="813"/>
      <c r="XBN2" s="813"/>
      <c r="XBO2" s="813"/>
      <c r="XBP2" s="813"/>
      <c r="XBQ2" s="813"/>
      <c r="XBR2" s="813"/>
      <c r="XBS2" s="813"/>
      <c r="XBT2" s="813"/>
      <c r="XBU2" s="813"/>
      <c r="XBV2" s="813"/>
      <c r="XBW2" s="813"/>
      <c r="XBX2" s="813"/>
      <c r="XBY2" s="813"/>
      <c r="XBZ2" s="813"/>
      <c r="XCA2" s="813"/>
      <c r="XCB2" s="813"/>
      <c r="XCC2" s="813"/>
      <c r="XCD2" s="813"/>
      <c r="XCE2" s="813"/>
      <c r="XCF2" s="813"/>
      <c r="XCG2" s="813"/>
      <c r="XCH2" s="813"/>
      <c r="XCI2" s="813"/>
      <c r="XCJ2" s="813"/>
      <c r="XCK2" s="813"/>
      <c r="XCL2" s="813"/>
      <c r="XCM2" s="813"/>
      <c r="XCN2" s="813"/>
      <c r="XCO2" s="813"/>
      <c r="XCP2" s="813"/>
      <c r="XCQ2" s="813"/>
      <c r="XCR2" s="813"/>
      <c r="XCS2" s="813"/>
      <c r="XCT2" s="813"/>
      <c r="XCU2" s="813"/>
      <c r="XCV2" s="813"/>
      <c r="XCW2" s="813"/>
      <c r="XCX2" s="813"/>
      <c r="XCY2" s="813"/>
      <c r="XCZ2" s="813"/>
      <c r="XDA2" s="813"/>
      <c r="XDB2" s="813"/>
      <c r="XDC2" s="813"/>
      <c r="XDD2" s="813"/>
      <c r="XDE2" s="813"/>
      <c r="XDF2" s="813"/>
      <c r="XDG2" s="813"/>
      <c r="XDH2" s="813"/>
      <c r="XDI2" s="813"/>
      <c r="XDJ2" s="813"/>
      <c r="XDK2" s="813"/>
      <c r="XDL2" s="813"/>
      <c r="XDM2" s="813"/>
      <c r="XDN2" s="813"/>
      <c r="XDO2" s="813"/>
      <c r="XDP2" s="813"/>
      <c r="XDQ2" s="813"/>
      <c r="XDR2" s="813"/>
      <c r="XDS2" s="813"/>
      <c r="XDT2" s="813"/>
      <c r="XDU2" s="813"/>
      <c r="XDV2" s="813"/>
      <c r="XDW2" s="813"/>
      <c r="XDX2" s="813"/>
      <c r="XDY2" s="813"/>
      <c r="XDZ2" s="813"/>
      <c r="XEA2" s="813"/>
      <c r="XEB2" s="813"/>
      <c r="XEC2" s="813"/>
      <c r="XED2" s="813"/>
      <c r="XEE2" s="813"/>
      <c r="XEF2" s="813"/>
      <c r="XEG2" s="813"/>
      <c r="XEH2" s="813"/>
      <c r="XEI2" s="813"/>
      <c r="XEJ2" s="813"/>
      <c r="XEK2" s="813"/>
      <c r="XEL2" s="813"/>
      <c r="XEM2" s="813"/>
      <c r="XEN2" s="813"/>
      <c r="XEO2" s="813"/>
      <c r="XEP2" s="813"/>
      <c r="XEQ2" s="813"/>
      <c r="XER2" s="813"/>
      <c r="XES2" s="813"/>
      <c r="XET2" s="813"/>
      <c r="XEU2" s="813"/>
      <c r="XEV2" s="813"/>
      <c r="XEW2" s="813"/>
      <c r="XEX2" s="813"/>
      <c r="XEY2" s="813"/>
      <c r="XEZ2" s="813"/>
    </row>
    <row r="3" ht="202" customHeight="1" spans="1:29">
      <c r="A3" s="804" t="s">
        <v>1</v>
      </c>
      <c r="B3" s="804"/>
      <c r="C3" s="804"/>
      <c r="D3" s="804"/>
      <c r="E3" s="804"/>
      <c r="F3" s="804"/>
      <c r="G3" s="804"/>
      <c r="H3" s="804"/>
      <c r="I3" s="804"/>
      <c r="J3" s="804"/>
      <c r="K3" s="804"/>
      <c r="L3" s="804"/>
      <c r="M3" s="804"/>
      <c r="N3" s="804"/>
      <c r="O3" s="804"/>
      <c r="P3" s="804"/>
      <c r="R3" s="814" t="str">
        <f>_xlfn.DISPIMG("ID_1092A949B106456F9E62C776ECA57AA7",1)</f>
        <v>=DISPIMG("ID_1092A949B106456F9E62C776ECA57AA7",1)</v>
      </c>
      <c r="S3" s="815"/>
      <c r="T3" s="815"/>
      <c r="U3" s="815"/>
      <c r="V3" s="815"/>
      <c r="W3" s="815"/>
      <c r="X3" s="815"/>
      <c r="Y3" s="815"/>
      <c r="Z3" s="815"/>
      <c r="AA3" s="815"/>
      <c r="AB3" s="815"/>
      <c r="AC3" s="820"/>
    </row>
    <row r="4" ht="93" customHeight="1" spans="1:29">
      <c r="A4" s="805" t="str">
        <f>_xlfn.DISPIMG("ID_AE586E516C9442AD9609B6A8F340D11B",1)</f>
        <v>=DISPIMG("ID_AE586E516C9442AD9609B6A8F340D11B",1)</v>
      </c>
      <c r="B4" s="805"/>
      <c r="C4" s="805"/>
      <c r="D4" s="805"/>
      <c r="E4" s="805"/>
      <c r="F4" s="805"/>
      <c r="G4" s="805"/>
      <c r="H4" s="805"/>
      <c r="I4" s="805"/>
      <c r="J4" s="805"/>
      <c r="K4" s="805"/>
      <c r="L4" s="805"/>
      <c r="M4" s="805"/>
      <c r="N4" s="805"/>
      <c r="O4" s="805"/>
      <c r="P4" s="805"/>
      <c r="Q4" s="812"/>
      <c r="R4" s="816"/>
      <c r="S4" s="222"/>
      <c r="T4" s="222"/>
      <c r="U4" s="222"/>
      <c r="V4" s="222"/>
      <c r="W4" s="222"/>
      <c r="X4" s="222"/>
      <c r="Y4" s="222"/>
      <c r="Z4" s="222"/>
      <c r="AA4" s="222"/>
      <c r="AB4" s="222"/>
      <c r="AC4" s="821"/>
    </row>
    <row r="5" ht="18" customHeight="1" spans="1:29">
      <c r="A5" s="806" t="str">
        <f>_xlfn.DISPIMG("ID_09831974D396449C86D1EBB56F29D006",1)</f>
        <v>=DISPIMG("ID_09831974D396449C86D1EBB56F29D006",1)</v>
      </c>
      <c r="B5" s="806"/>
      <c r="C5" s="806"/>
      <c r="D5" s="806"/>
      <c r="E5" s="806"/>
      <c r="F5" s="806"/>
      <c r="G5" s="806"/>
      <c r="H5" s="806"/>
      <c r="I5" s="806"/>
      <c r="J5" s="806"/>
      <c r="K5" s="806"/>
      <c r="L5" s="806"/>
      <c r="M5" s="806"/>
      <c r="N5" s="806"/>
      <c r="O5" s="806"/>
      <c r="P5" s="806"/>
      <c r="Q5" s="817"/>
      <c r="R5" s="816"/>
      <c r="S5" s="222"/>
      <c r="T5" s="222"/>
      <c r="U5" s="222"/>
      <c r="V5" s="222"/>
      <c r="W5" s="222"/>
      <c r="X5" s="222"/>
      <c r="Y5" s="222"/>
      <c r="Z5" s="222"/>
      <c r="AA5" s="222"/>
      <c r="AB5" s="222"/>
      <c r="AC5" s="821"/>
    </row>
    <row r="6" ht="22" customHeight="1" spans="1:29">
      <c r="A6" s="806"/>
      <c r="B6" s="806"/>
      <c r="C6" s="806"/>
      <c r="D6" s="806"/>
      <c r="E6" s="806"/>
      <c r="F6" s="806"/>
      <c r="G6" s="806"/>
      <c r="H6" s="806"/>
      <c r="I6" s="806"/>
      <c r="J6" s="806"/>
      <c r="K6" s="806"/>
      <c r="L6" s="806"/>
      <c r="M6" s="806"/>
      <c r="N6" s="806"/>
      <c r="O6" s="806"/>
      <c r="P6" s="806"/>
      <c r="Q6" s="817"/>
      <c r="R6" s="816"/>
      <c r="S6" s="222"/>
      <c r="T6" s="222"/>
      <c r="U6" s="222"/>
      <c r="V6" s="222"/>
      <c r="W6" s="222"/>
      <c r="X6" s="222"/>
      <c r="Y6" s="222"/>
      <c r="Z6" s="222"/>
      <c r="AA6" s="222"/>
      <c r="AB6" s="222"/>
      <c r="AC6" s="821"/>
    </row>
    <row r="7" spans="1:29">
      <c r="A7" s="806"/>
      <c r="B7" s="806"/>
      <c r="C7" s="806"/>
      <c r="D7" s="806"/>
      <c r="E7" s="806"/>
      <c r="F7" s="806"/>
      <c r="G7" s="806"/>
      <c r="H7" s="806"/>
      <c r="I7" s="806"/>
      <c r="J7" s="806"/>
      <c r="K7" s="806"/>
      <c r="L7" s="806"/>
      <c r="M7" s="806"/>
      <c r="N7" s="806"/>
      <c r="O7" s="806"/>
      <c r="P7" s="806"/>
      <c r="Q7" s="812"/>
      <c r="R7" s="816"/>
      <c r="S7" s="222"/>
      <c r="T7" s="222"/>
      <c r="U7" s="222"/>
      <c r="V7" s="222"/>
      <c r="W7" s="222"/>
      <c r="X7" s="222"/>
      <c r="Y7" s="222"/>
      <c r="Z7" s="222"/>
      <c r="AA7" s="222"/>
      <c r="AB7" s="222"/>
      <c r="AC7" s="821"/>
    </row>
    <row r="8" spans="1:29">
      <c r="A8" s="806"/>
      <c r="B8" s="806"/>
      <c r="C8" s="806"/>
      <c r="D8" s="806"/>
      <c r="E8" s="806"/>
      <c r="F8" s="806"/>
      <c r="G8" s="806"/>
      <c r="H8" s="806"/>
      <c r="I8" s="806"/>
      <c r="J8" s="806"/>
      <c r="K8" s="806"/>
      <c r="L8" s="806"/>
      <c r="M8" s="806"/>
      <c r="N8" s="806"/>
      <c r="O8" s="806"/>
      <c r="P8" s="806"/>
      <c r="Q8" s="817"/>
      <c r="R8" s="816"/>
      <c r="S8" s="222"/>
      <c r="T8" s="222"/>
      <c r="U8" s="222"/>
      <c r="V8" s="222"/>
      <c r="W8" s="222"/>
      <c r="X8" s="222"/>
      <c r="Y8" s="222"/>
      <c r="Z8" s="222"/>
      <c r="AA8" s="222"/>
      <c r="AB8" s="222"/>
      <c r="AC8" s="821"/>
    </row>
    <row r="9" spans="1:29">
      <c r="A9" s="806"/>
      <c r="B9" s="806"/>
      <c r="C9" s="806"/>
      <c r="D9" s="806"/>
      <c r="E9" s="806"/>
      <c r="F9" s="806"/>
      <c r="G9" s="806"/>
      <c r="H9" s="806"/>
      <c r="I9" s="806"/>
      <c r="J9" s="806"/>
      <c r="K9" s="806"/>
      <c r="L9" s="806"/>
      <c r="M9" s="806"/>
      <c r="N9" s="806"/>
      <c r="O9" s="806"/>
      <c r="P9" s="806"/>
      <c r="Q9" s="817"/>
      <c r="R9" s="816"/>
      <c r="S9" s="222"/>
      <c r="T9" s="222"/>
      <c r="U9" s="222"/>
      <c r="V9" s="222"/>
      <c r="W9" s="222"/>
      <c r="X9" s="222"/>
      <c r="Y9" s="222"/>
      <c r="Z9" s="222"/>
      <c r="AA9" s="222"/>
      <c r="AB9" s="222"/>
      <c r="AC9" s="821"/>
    </row>
    <row r="10" spans="1:29">
      <c r="A10" s="806"/>
      <c r="B10" s="806"/>
      <c r="C10" s="806"/>
      <c r="D10" s="806"/>
      <c r="E10" s="806"/>
      <c r="F10" s="806"/>
      <c r="G10" s="806"/>
      <c r="H10" s="806"/>
      <c r="I10" s="806"/>
      <c r="J10" s="806"/>
      <c r="K10" s="806"/>
      <c r="L10" s="806"/>
      <c r="M10" s="806"/>
      <c r="N10" s="806"/>
      <c r="O10" s="806"/>
      <c r="P10" s="806"/>
      <c r="Q10" s="812"/>
      <c r="R10" s="816"/>
      <c r="S10" s="222"/>
      <c r="T10" s="222"/>
      <c r="U10" s="222"/>
      <c r="V10" s="222"/>
      <c r="W10" s="222"/>
      <c r="X10" s="222"/>
      <c r="Y10" s="222"/>
      <c r="Z10" s="222"/>
      <c r="AA10" s="222"/>
      <c r="AB10" s="222"/>
      <c r="AC10" s="821"/>
    </row>
    <row r="11" spans="1:29">
      <c r="A11" s="806"/>
      <c r="B11" s="806"/>
      <c r="C11" s="806"/>
      <c r="D11" s="806"/>
      <c r="E11" s="806"/>
      <c r="F11" s="806"/>
      <c r="G11" s="806"/>
      <c r="H11" s="806"/>
      <c r="I11" s="806"/>
      <c r="J11" s="806"/>
      <c r="K11" s="806"/>
      <c r="L11" s="806"/>
      <c r="M11" s="806"/>
      <c r="N11" s="806"/>
      <c r="O11" s="806"/>
      <c r="P11" s="806"/>
      <c r="Q11" s="817"/>
      <c r="R11" s="816"/>
      <c r="S11" s="222"/>
      <c r="T11" s="222"/>
      <c r="U11" s="222"/>
      <c r="V11" s="222"/>
      <c r="W11" s="222"/>
      <c r="X11" s="222"/>
      <c r="Y11" s="222"/>
      <c r="Z11" s="222"/>
      <c r="AA11" s="222"/>
      <c r="AB11" s="222"/>
      <c r="AC11" s="821"/>
    </row>
    <row r="12" ht="30" customHeight="1" spans="1:29">
      <c r="A12" s="806"/>
      <c r="B12" s="806"/>
      <c r="C12" s="806"/>
      <c r="D12" s="806"/>
      <c r="E12" s="806"/>
      <c r="F12" s="806"/>
      <c r="G12" s="806"/>
      <c r="H12" s="806"/>
      <c r="I12" s="806"/>
      <c r="J12" s="806"/>
      <c r="K12" s="806"/>
      <c r="L12" s="806"/>
      <c r="M12" s="806"/>
      <c r="N12" s="806"/>
      <c r="O12" s="806"/>
      <c r="P12" s="806"/>
      <c r="Q12" s="817"/>
      <c r="R12" s="818"/>
      <c r="S12" s="819"/>
      <c r="T12" s="819"/>
      <c r="U12" s="819"/>
      <c r="V12" s="819"/>
      <c r="W12" s="819"/>
      <c r="X12" s="819"/>
      <c r="Y12" s="819"/>
      <c r="Z12" s="819"/>
      <c r="AA12" s="819"/>
      <c r="AB12" s="819"/>
      <c r="AC12" s="822"/>
    </row>
    <row r="13" ht="46" customHeight="1" spans="1:27">
      <c r="A13" s="807" t="s">
        <v>2</v>
      </c>
      <c r="B13" s="808"/>
      <c r="C13" s="808"/>
      <c r="D13" s="808"/>
      <c r="E13" s="808"/>
      <c r="F13" s="808"/>
      <c r="G13" s="808"/>
      <c r="H13" s="808"/>
      <c r="I13" s="808"/>
      <c r="J13" s="808"/>
      <c r="K13" s="808"/>
      <c r="L13" s="808"/>
      <c r="M13" s="808"/>
      <c r="N13" s="808"/>
      <c r="O13" s="808"/>
      <c r="P13" s="808"/>
      <c r="Q13" s="813"/>
      <c r="R13" s="813"/>
      <c r="S13" s="813"/>
      <c r="T13" s="813"/>
      <c r="U13" s="813"/>
      <c r="V13" s="813"/>
      <c r="W13" s="813"/>
      <c r="X13" s="813"/>
      <c r="Y13" s="813"/>
      <c r="Z13" s="813"/>
      <c r="AA13" s="813"/>
    </row>
    <row r="14" ht="14" spans="1:16">
      <c r="A14" s="809"/>
      <c r="B14" s="810" t="s">
        <v>3</v>
      </c>
      <c r="C14" s="810"/>
      <c r="D14" s="809"/>
      <c r="E14" s="810" t="s">
        <v>4</v>
      </c>
      <c r="F14" s="810"/>
      <c r="G14" s="809"/>
      <c r="H14" s="810" t="s">
        <v>5</v>
      </c>
      <c r="I14" s="810"/>
      <c r="J14" s="809"/>
      <c r="K14" s="810" t="s">
        <v>6</v>
      </c>
      <c r="L14" s="810"/>
      <c r="M14" s="809"/>
      <c r="N14" s="810" t="s">
        <v>7</v>
      </c>
      <c r="O14" s="810"/>
      <c r="P14" s="809"/>
    </row>
    <row r="15" ht="14" spans="1:16">
      <c r="A15" s="809"/>
      <c r="B15" s="810"/>
      <c r="C15" s="810"/>
      <c r="D15" s="809"/>
      <c r="E15" s="810"/>
      <c r="F15" s="810"/>
      <c r="G15" s="809"/>
      <c r="H15" s="810"/>
      <c r="I15" s="810"/>
      <c r="J15" s="809"/>
      <c r="K15" s="810"/>
      <c r="L15" s="810"/>
      <c r="M15" s="809"/>
      <c r="N15" s="810"/>
      <c r="O15" s="810"/>
      <c r="P15" s="809"/>
    </row>
    <row r="16" ht="14" spans="1:16">
      <c r="A16" s="809"/>
      <c r="B16" s="810"/>
      <c r="C16" s="810"/>
      <c r="D16" s="809"/>
      <c r="E16" s="810"/>
      <c r="F16" s="810"/>
      <c r="G16" s="809"/>
      <c r="H16" s="810"/>
      <c r="I16" s="810"/>
      <c r="J16" s="809"/>
      <c r="K16" s="810"/>
      <c r="L16" s="810"/>
      <c r="M16" s="809"/>
      <c r="N16" s="810"/>
      <c r="O16" s="810"/>
      <c r="P16" s="809"/>
    </row>
    <row r="17" ht="14" spans="1:16">
      <c r="A17" s="809"/>
      <c r="B17" s="810"/>
      <c r="C17" s="810"/>
      <c r="D17" s="809"/>
      <c r="E17" s="810"/>
      <c r="F17" s="810"/>
      <c r="G17" s="809"/>
      <c r="H17" s="810"/>
      <c r="I17" s="810"/>
      <c r="J17" s="809"/>
      <c r="K17" s="810"/>
      <c r="L17" s="810"/>
      <c r="M17" s="809"/>
      <c r="N17" s="810"/>
      <c r="O17" s="810"/>
      <c r="P17" s="809"/>
    </row>
    <row r="18" ht="14" spans="1:16">
      <c r="A18" s="809"/>
      <c r="B18" s="810"/>
      <c r="C18" s="810"/>
      <c r="D18" s="809"/>
      <c r="E18" s="810"/>
      <c r="F18" s="810"/>
      <c r="G18" s="809"/>
      <c r="H18" s="810"/>
      <c r="I18" s="810"/>
      <c r="J18" s="809"/>
      <c r="K18" s="810"/>
      <c r="L18" s="810"/>
      <c r="M18" s="809"/>
      <c r="N18" s="810"/>
      <c r="O18" s="810"/>
      <c r="P18" s="809"/>
    </row>
    <row r="19" ht="14" spans="1:16">
      <c r="A19" s="809"/>
      <c r="B19" s="810"/>
      <c r="C19" s="810"/>
      <c r="D19" s="809"/>
      <c r="E19" s="810"/>
      <c r="F19" s="810"/>
      <c r="G19" s="809"/>
      <c r="H19" s="810"/>
      <c r="I19" s="810"/>
      <c r="J19" s="809"/>
      <c r="K19" s="810"/>
      <c r="L19" s="810"/>
      <c r="M19" s="809"/>
      <c r="N19" s="810"/>
      <c r="O19" s="810"/>
      <c r="P19" s="809"/>
    </row>
    <row r="20" ht="14" spans="1:16">
      <c r="A20" s="809"/>
      <c r="B20" s="810"/>
      <c r="C20" s="810"/>
      <c r="D20" s="809"/>
      <c r="E20" s="810"/>
      <c r="F20" s="810"/>
      <c r="G20" s="809"/>
      <c r="H20" s="810"/>
      <c r="I20" s="810"/>
      <c r="J20" s="809"/>
      <c r="K20" s="810"/>
      <c r="L20" s="810"/>
      <c r="M20" s="809"/>
      <c r="N20" s="810"/>
      <c r="O20" s="810"/>
      <c r="P20" s="809"/>
    </row>
    <row r="21" ht="14" spans="1:16">
      <c r="A21" s="809"/>
      <c r="B21" s="810"/>
      <c r="C21" s="810"/>
      <c r="D21" s="809"/>
      <c r="E21" s="810"/>
      <c r="F21" s="810"/>
      <c r="G21" s="809"/>
      <c r="H21" s="810"/>
      <c r="I21" s="810"/>
      <c r="J21" s="809"/>
      <c r="K21" s="810"/>
      <c r="L21" s="810"/>
      <c r="M21" s="809"/>
      <c r="N21" s="810"/>
      <c r="O21" s="810"/>
      <c r="P21" s="809"/>
    </row>
    <row r="22" ht="14" spans="1:16">
      <c r="A22" s="809"/>
      <c r="B22" s="810"/>
      <c r="C22" s="810"/>
      <c r="D22" s="809"/>
      <c r="E22" s="810"/>
      <c r="F22" s="810"/>
      <c r="G22" s="809"/>
      <c r="H22" s="810"/>
      <c r="I22" s="810"/>
      <c r="J22" s="809"/>
      <c r="K22" s="810"/>
      <c r="L22" s="810"/>
      <c r="M22" s="809"/>
      <c r="N22" s="810"/>
      <c r="O22" s="810"/>
      <c r="P22" s="809"/>
    </row>
    <row r="23" ht="14" spans="1:16">
      <c r="A23" s="809"/>
      <c r="B23" s="810"/>
      <c r="C23" s="810"/>
      <c r="D23" s="809"/>
      <c r="E23" s="810"/>
      <c r="F23" s="810"/>
      <c r="G23" s="809"/>
      <c r="H23" s="810"/>
      <c r="I23" s="810"/>
      <c r="J23" s="809"/>
      <c r="K23" s="810"/>
      <c r="L23" s="810"/>
      <c r="M23" s="809"/>
      <c r="N23" s="810"/>
      <c r="O23" s="810"/>
      <c r="P23" s="809"/>
    </row>
    <row r="24" ht="14" spans="1:16">
      <c r="A24" s="809"/>
      <c r="B24" s="810"/>
      <c r="C24" s="810"/>
      <c r="D24" s="809"/>
      <c r="E24" s="810"/>
      <c r="F24" s="810"/>
      <c r="G24" s="809"/>
      <c r="H24" s="810"/>
      <c r="I24" s="810"/>
      <c r="J24" s="809"/>
      <c r="K24" s="810"/>
      <c r="L24" s="810"/>
      <c r="M24" s="809"/>
      <c r="N24" s="810"/>
      <c r="O24" s="810"/>
      <c r="P24" s="809"/>
    </row>
    <row r="25" ht="14" spans="1:16">
      <c r="A25" s="809"/>
      <c r="B25" s="810"/>
      <c r="C25" s="810"/>
      <c r="D25" s="809"/>
      <c r="E25" s="810"/>
      <c r="F25" s="810"/>
      <c r="G25" s="809"/>
      <c r="H25" s="810"/>
      <c r="I25" s="810"/>
      <c r="J25" s="809"/>
      <c r="K25" s="810"/>
      <c r="L25" s="810"/>
      <c r="M25" s="809"/>
      <c r="N25" s="810"/>
      <c r="O25" s="810"/>
      <c r="P25" s="809"/>
    </row>
    <row r="26" spans="1:16">
      <c r="A26" s="811"/>
      <c r="B26" s="811"/>
      <c r="C26" s="811"/>
      <c r="D26" s="811"/>
      <c r="E26" s="811"/>
      <c r="F26" s="811"/>
      <c r="G26" s="811"/>
      <c r="H26" s="811"/>
      <c r="I26" s="811"/>
      <c r="J26" s="811"/>
      <c r="K26" s="811"/>
      <c r="L26" s="811"/>
      <c r="M26" s="811"/>
      <c r="N26" s="811"/>
      <c r="O26" s="811"/>
      <c r="P26" s="811"/>
    </row>
  </sheetData>
  <sheetProtection algorithmName="SHA-512" hashValue="okWzzfiBetN1FLGChYSgy1gDkYmDhMHfhECvlgY+CSx+htYjhEG1Q7IU6fN3L2cS/gF49fmEOnES+P50ieEkmg==" saltValue="5v4V39RHl0e8KGOyb6eseQ==" spinCount="100000" sheet="1" objects="1"/>
  <mergeCells count="19">
    <mergeCell ref="A1:P1"/>
    <mergeCell ref="A2:B2"/>
    <mergeCell ref="C2:P2"/>
    <mergeCell ref="A3:P3"/>
    <mergeCell ref="A4:P4"/>
    <mergeCell ref="A13:P13"/>
    <mergeCell ref="A14:A25"/>
    <mergeCell ref="D14:D25"/>
    <mergeCell ref="G14:G25"/>
    <mergeCell ref="J14:J25"/>
    <mergeCell ref="M14:M25"/>
    <mergeCell ref="P14:P25"/>
    <mergeCell ref="B14:C25"/>
    <mergeCell ref="H14:I25"/>
    <mergeCell ref="N14:O25"/>
    <mergeCell ref="E14:F25"/>
    <mergeCell ref="K14:L25"/>
    <mergeCell ref="A5:P12"/>
    <mergeCell ref="R3:AC12"/>
  </mergeCell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2"/>
  <sheetViews>
    <sheetView zoomScale="70" zoomScaleNormal="70" workbookViewId="0">
      <selection activeCell="B3" sqref="B3"/>
    </sheetView>
  </sheetViews>
  <sheetFormatPr defaultColWidth="27.8818181818182" defaultRowHeight="68" customHeight="1" outlineLevelCol="2"/>
  <cols>
    <col min="1" max="1" width="60.5636363636364" style="112" customWidth="1"/>
    <col min="2" max="2" width="79.4909090909091" style="90" customWidth="1"/>
    <col min="3" max="16384" width="27.8818181818182" style="90" customWidth="1"/>
  </cols>
  <sheetData>
    <row r="1" ht="101" customHeight="1" spans="1:2">
      <c r="A1" s="787" t="str">
        <f>_xlfn.DISPIMG("ID_0E7053222F6F421A86D4C63B13459B84",1)</f>
        <v>=DISPIMG("ID_0E7053222F6F421A86D4C63B13459B84",1)</v>
      </c>
      <c r="B1" s="788"/>
    </row>
    <row r="2" s="112" customFormat="1" ht="40" customHeight="1" spans="1:2">
      <c r="A2" s="789" t="s">
        <v>8</v>
      </c>
      <c r="B2" s="790" t="s">
        <v>9</v>
      </c>
    </row>
    <row r="3" ht="40" customHeight="1" spans="1:2">
      <c r="A3" s="791" t="s">
        <v>10</v>
      </c>
      <c r="B3" s="792" t="s">
        <v>9</v>
      </c>
    </row>
    <row r="4" ht="40" customHeight="1" spans="1:2">
      <c r="A4" s="793" t="s">
        <v>11</v>
      </c>
      <c r="B4" s="794" t="s">
        <v>9</v>
      </c>
    </row>
    <row r="5" ht="34" customHeight="1" spans="1:2">
      <c r="A5" s="793" t="s">
        <v>12</v>
      </c>
      <c r="B5" s="794" t="s">
        <v>9</v>
      </c>
    </row>
    <row r="6" ht="40" customHeight="1" spans="1:2">
      <c r="A6" s="793" t="s">
        <v>13</v>
      </c>
      <c r="B6" s="794" t="s">
        <v>9</v>
      </c>
    </row>
    <row r="7" ht="40" customHeight="1" spans="1:2">
      <c r="A7" s="793" t="s">
        <v>14</v>
      </c>
      <c r="B7" s="794" t="s">
        <v>9</v>
      </c>
    </row>
    <row r="8" ht="40" customHeight="1" spans="1:2">
      <c r="A8" s="793" t="s">
        <v>15</v>
      </c>
      <c r="B8" s="795" t="s">
        <v>9</v>
      </c>
    </row>
    <row r="9" ht="40" customHeight="1" spans="1:2">
      <c r="A9" s="793" t="s">
        <v>16</v>
      </c>
      <c r="B9" s="794" t="s">
        <v>9</v>
      </c>
    </row>
    <row r="10" ht="40" customHeight="1" spans="1:3">
      <c r="A10" s="793" t="s">
        <v>17</v>
      </c>
      <c r="B10" s="794" t="s">
        <v>9</v>
      </c>
      <c r="C10" s="90">
        <v>816</v>
      </c>
    </row>
    <row r="11" ht="40" customHeight="1" spans="1:2">
      <c r="A11" s="793" t="s">
        <v>18</v>
      </c>
      <c r="B11" s="794" t="s">
        <v>9</v>
      </c>
    </row>
    <row r="12" ht="40" customHeight="1" spans="1:2">
      <c r="A12" s="793" t="s">
        <v>19</v>
      </c>
      <c r="B12" s="794" t="s">
        <v>9</v>
      </c>
    </row>
    <row r="13" ht="40" customHeight="1" spans="1:2">
      <c r="A13" s="793" t="s">
        <v>20</v>
      </c>
      <c r="B13" s="794" t="s">
        <v>9</v>
      </c>
    </row>
    <row r="14" ht="40" customHeight="1" spans="1:2">
      <c r="A14" s="793" t="s">
        <v>21</v>
      </c>
      <c r="B14" s="794" t="s">
        <v>9</v>
      </c>
    </row>
    <row r="15" ht="40" customHeight="1" spans="1:2">
      <c r="A15" s="793" t="s">
        <v>22</v>
      </c>
      <c r="B15" s="795" t="s">
        <v>23</v>
      </c>
    </row>
    <row r="16" ht="40" customHeight="1" spans="1:2">
      <c r="A16" s="793" t="s">
        <v>24</v>
      </c>
      <c r="B16" s="794" t="s">
        <v>9</v>
      </c>
    </row>
    <row r="17" ht="40" customHeight="1" spans="1:2">
      <c r="A17" s="793" t="s">
        <v>25</v>
      </c>
      <c r="B17" s="794" t="s">
        <v>9</v>
      </c>
    </row>
    <row r="18" ht="40" customHeight="1" spans="1:2">
      <c r="A18" s="793" t="s">
        <v>26</v>
      </c>
      <c r="B18" s="794" t="s">
        <v>9</v>
      </c>
    </row>
    <row r="19" ht="40" customHeight="1" spans="1:2">
      <c r="A19" s="793" t="s">
        <v>27</v>
      </c>
      <c r="B19" s="794" t="s">
        <v>9</v>
      </c>
    </row>
    <row r="20" ht="40" customHeight="1" spans="1:2">
      <c r="A20" s="793" t="s">
        <v>28</v>
      </c>
      <c r="B20" s="794" t="s">
        <v>9</v>
      </c>
    </row>
    <row r="21" ht="40" customHeight="1" spans="1:2">
      <c r="A21" s="793" t="s">
        <v>29</v>
      </c>
      <c r="B21" s="794" t="s">
        <v>9</v>
      </c>
    </row>
    <row r="22" ht="40" customHeight="1" spans="1:2">
      <c r="A22" s="796" t="s">
        <v>30</v>
      </c>
      <c r="B22" s="797" t="s">
        <v>9</v>
      </c>
    </row>
  </sheetData>
  <sheetProtection algorithmName="SHA-512" hashValue="XGXqtMq/Iil0jKWhq0bjEWKQQfmRTbqburvmtLC803OGA0ExMg0L7HtIfZ8k7kBO1WINZhQWAZ0eZDLrERMq8Q==" saltValue="Pgxn6YK+XblhOwytbaynqg==" spinCount="100000" sheet="1" objects="1"/>
  <mergeCells count="1">
    <mergeCell ref="A1:B1"/>
  </mergeCells>
  <hyperlinks>
    <hyperlink ref="B3" location="'OZON-RFBS运费 '!A1" display="点击链接跳转"/>
    <hyperlink ref="B4" location="'OZON-FBP运费 '!A1" display="点击链接跳转"/>
    <hyperlink ref="B5" location="'OZON-E邮宝运费'!A1" display="点击链接跳转"/>
    <hyperlink ref="B6" location="'OZON包裹-增值服务'!A1" display="点击链接跳转"/>
    <hyperlink ref="B7" location="'OZON包裹-退货服务'!A1" display="点击链接跳转"/>
    <hyperlink ref="B9" location="'中亚-清关服务'!A1" display="点击链接跳转"/>
    <hyperlink ref="B10" location="'中亚-干线业务'!A1" display="点击链接跳转"/>
    <hyperlink ref="B11" location="'中亚-本土配送'!A1" display="点击链接跳转"/>
    <hyperlink ref="B12" location="'俄罗斯灰清-线下小包'!A1" display="点击链接跳转"/>
    <hyperlink ref="B13" location="'俄罗斯正清-线下小包'!A1" display="点击链接跳转"/>
    <hyperlink ref="B14" location="俄罗斯B2B陆空联运!A1" display="点击链接跳转"/>
    <hyperlink ref="B16" location="'OZON WB Yandex-备货海外仓一件代发'!A1" display="点击链接跳转"/>
    <hyperlink ref="B17" location="'OZON WB Yandex-本土店送仓'!A1" display="点击链接跳转"/>
    <hyperlink ref="B18" location="RFBS【本土中亚地区一件直发】!A1" display="点击链接跳转"/>
    <hyperlink ref="B19" location="海外仓全链路赔付相关!A1" display="点击链接跳转"/>
    <hyperlink ref="B20" location="理赔条款!A1" display="点击链接跳转"/>
    <hyperlink ref="B21" location="禁运品说明!A1" display="点击链接跳转"/>
    <hyperlink ref="B22" location="发货模版报价!A1" display="点击链接跳转"/>
    <hyperlink ref="B15" location="'白关头程(散拼）'!A1" display="点击链接跳转"/>
    <hyperlink ref="B8" location="'OZON-吉尔吉斯斯坦专线运费'!A1" display="点击链接跳转"/>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2"/>
  <sheetViews>
    <sheetView workbookViewId="0">
      <pane ySplit="2" topLeftCell="A6" activePane="bottomLeft" state="frozen"/>
      <selection/>
      <selection pane="bottomLeft" activeCell="F14" sqref="F14"/>
    </sheetView>
  </sheetViews>
  <sheetFormatPr defaultColWidth="9" defaultRowHeight="14" outlineLevelCol="6"/>
  <cols>
    <col min="1" max="4" width="23.3727272727273" customWidth="1"/>
    <col min="5" max="6" width="9" style="761"/>
    <col min="7" max="7" width="17.3909090909091" style="761" customWidth="1"/>
    <col min="8" max="124" width="9" style="761"/>
  </cols>
  <sheetData>
    <row r="1" ht="31" customHeight="1" spans="1:4">
      <c r="A1" s="762" t="str">
        <f>_xlfn.DISPIMG("ID_5A91A73DE651453CA85BF4A54053E95B",1)</f>
        <v>=DISPIMG("ID_5A91A73DE651453CA85BF4A54053E95B",1)</v>
      </c>
      <c r="B1" s="762"/>
      <c r="C1" s="762"/>
      <c r="D1" s="762"/>
    </row>
    <row r="2" ht="38" customHeight="1" spans="1:4">
      <c r="A2" s="762"/>
      <c r="B2" s="762"/>
      <c r="C2" s="762"/>
      <c r="D2" s="762"/>
    </row>
    <row r="3" ht="28" customHeight="1" spans="1:7">
      <c r="A3" s="763" t="s">
        <v>31</v>
      </c>
      <c r="B3" s="763" t="s">
        <v>32</v>
      </c>
      <c r="C3" s="764" t="s">
        <v>33</v>
      </c>
      <c r="D3" s="763" t="s">
        <v>34</v>
      </c>
      <c r="E3" s="765" t="s">
        <v>35</v>
      </c>
      <c r="F3" s="766"/>
      <c r="G3" s="767" t="s">
        <v>23</v>
      </c>
    </row>
    <row r="4" ht="30" customHeight="1" spans="1:7">
      <c r="A4" s="763"/>
      <c r="B4" s="763" t="s">
        <v>36</v>
      </c>
      <c r="C4" s="764"/>
      <c r="D4" s="763"/>
      <c r="E4" s="765" t="s">
        <v>30</v>
      </c>
      <c r="F4" s="766"/>
      <c r="G4" s="768" t="s">
        <v>9</v>
      </c>
    </row>
    <row r="5" ht="16.5" customHeight="1" spans="1:4">
      <c r="A5" s="769">
        <v>1</v>
      </c>
      <c r="B5" s="770" t="s">
        <v>37</v>
      </c>
      <c r="C5" s="771">
        <v>0.8</v>
      </c>
      <c r="D5" s="772" t="s">
        <v>38</v>
      </c>
    </row>
    <row r="6" ht="14.5" spans="1:4">
      <c r="A6" s="770">
        <v>2</v>
      </c>
      <c r="B6" s="770" t="s">
        <v>39</v>
      </c>
      <c r="C6" s="771">
        <v>0.9</v>
      </c>
      <c r="D6" s="772"/>
    </row>
    <row r="7" ht="14.5" spans="1:4">
      <c r="A7" s="770">
        <v>3</v>
      </c>
      <c r="B7" s="770" t="s">
        <v>40</v>
      </c>
      <c r="C7" s="771">
        <v>1</v>
      </c>
      <c r="D7" s="772"/>
    </row>
    <row r="8" ht="14.5" spans="1:4">
      <c r="A8" s="770">
        <v>4</v>
      </c>
      <c r="B8" s="770" t="s">
        <v>41</v>
      </c>
      <c r="C8" s="771">
        <v>1.1</v>
      </c>
      <c r="D8" s="772"/>
    </row>
    <row r="9" ht="14.5" spans="1:4">
      <c r="A9" s="770">
        <v>5</v>
      </c>
      <c r="B9" s="770" t="s">
        <v>42</v>
      </c>
      <c r="C9" s="771">
        <v>1.1</v>
      </c>
      <c r="D9" s="772"/>
    </row>
    <row r="10" ht="14.5" spans="1:4">
      <c r="A10" s="770">
        <v>6</v>
      </c>
      <c r="B10" s="770" t="s">
        <v>43</v>
      </c>
      <c r="C10" s="771">
        <v>1.2</v>
      </c>
      <c r="D10" s="772"/>
    </row>
    <row r="11" ht="14.5" spans="1:4">
      <c r="A11" s="770">
        <v>7</v>
      </c>
      <c r="B11" s="770" t="s">
        <v>44</v>
      </c>
      <c r="C11" s="771">
        <v>1.4</v>
      </c>
      <c r="D11" s="772"/>
    </row>
    <row r="12" ht="14.5" spans="1:4">
      <c r="A12" s="770">
        <v>8</v>
      </c>
      <c r="B12" s="770" t="s">
        <v>45</v>
      </c>
      <c r="C12" s="771">
        <v>1.5</v>
      </c>
      <c r="D12" s="772"/>
    </row>
    <row r="13" ht="14.5" spans="1:4">
      <c r="A13" s="770">
        <v>9</v>
      </c>
      <c r="B13" s="770" t="s">
        <v>46</v>
      </c>
      <c r="C13" s="771">
        <v>1.5</v>
      </c>
      <c r="D13" s="772"/>
    </row>
    <row r="14" ht="14.5" spans="1:4">
      <c r="A14" s="770">
        <v>10</v>
      </c>
      <c r="B14" s="770" t="s">
        <v>47</v>
      </c>
      <c r="C14" s="771">
        <v>1.6</v>
      </c>
      <c r="D14" s="772"/>
    </row>
    <row r="15" ht="14.5" spans="1:4">
      <c r="A15" s="770">
        <v>11</v>
      </c>
      <c r="B15" s="770" t="s">
        <v>48</v>
      </c>
      <c r="C15" s="771">
        <v>1.6</v>
      </c>
      <c r="D15" s="772"/>
    </row>
    <row r="16" ht="14.5" spans="1:4">
      <c r="A16" s="770">
        <v>12</v>
      </c>
      <c r="B16" s="770" t="s">
        <v>49</v>
      </c>
      <c r="C16" s="771">
        <v>1.7</v>
      </c>
      <c r="D16" s="772"/>
    </row>
    <row r="17" ht="14.5" spans="1:4">
      <c r="A17" s="770">
        <v>13</v>
      </c>
      <c r="B17" s="770" t="s">
        <v>50</v>
      </c>
      <c r="C17" s="771">
        <v>1.8</v>
      </c>
      <c r="D17" s="772"/>
    </row>
    <row r="18" ht="14.5" spans="1:4">
      <c r="A18" s="770">
        <v>14</v>
      </c>
      <c r="B18" s="770" t="s">
        <v>51</v>
      </c>
      <c r="C18" s="771">
        <v>1.9</v>
      </c>
      <c r="D18" s="772"/>
    </row>
    <row r="19" ht="14.5" spans="1:4">
      <c r="A19" s="770">
        <v>15</v>
      </c>
      <c r="B19" s="770" t="s">
        <v>52</v>
      </c>
      <c r="C19" s="771">
        <v>2</v>
      </c>
      <c r="D19" s="772"/>
    </row>
    <row r="20" ht="14.5" spans="1:4">
      <c r="A20" s="770">
        <v>16</v>
      </c>
      <c r="B20" s="770" t="s">
        <v>53</v>
      </c>
      <c r="C20" s="771">
        <v>2.1</v>
      </c>
      <c r="D20" s="772"/>
    </row>
    <row r="21" ht="14.5" spans="1:4">
      <c r="A21" s="770">
        <v>17</v>
      </c>
      <c r="B21" s="770" t="s">
        <v>54</v>
      </c>
      <c r="C21" s="771">
        <v>2.3</v>
      </c>
      <c r="D21" s="772"/>
    </row>
    <row r="22" ht="14.5" spans="1:4">
      <c r="A22" s="770">
        <v>18</v>
      </c>
      <c r="B22" s="770" t="s">
        <v>55</v>
      </c>
      <c r="C22" s="773">
        <v>185</v>
      </c>
      <c r="D22" s="772"/>
    </row>
    <row r="23" ht="80" customHeight="1" spans="1:4">
      <c r="A23" s="774" t="s">
        <v>56</v>
      </c>
      <c r="B23" s="774"/>
      <c r="C23" s="774"/>
      <c r="D23" s="774"/>
    </row>
    <row r="24" ht="40" customHeight="1" spans="1:4">
      <c r="A24" s="775" t="s">
        <v>57</v>
      </c>
      <c r="B24" s="775"/>
      <c r="C24" s="775"/>
      <c r="D24" s="775"/>
    </row>
    <row r="25" ht="220" customHeight="1" spans="1:4">
      <c r="A25" s="776" t="s">
        <v>58</v>
      </c>
      <c r="B25" s="777" t="s">
        <v>59</v>
      </c>
      <c r="C25" s="777"/>
      <c r="D25" s="778"/>
    </row>
    <row r="26" ht="111" customHeight="1" spans="1:4">
      <c r="A26" s="779"/>
      <c r="B26" s="780" t="s">
        <v>60</v>
      </c>
      <c r="C26" s="780"/>
      <c r="D26" s="781"/>
    </row>
    <row r="27" ht="76" customHeight="1" spans="1:4">
      <c r="A27" s="779"/>
      <c r="B27" s="780" t="s">
        <v>61</v>
      </c>
      <c r="C27" s="780"/>
      <c r="D27" s="781"/>
    </row>
    <row r="28" ht="30" customHeight="1" spans="1:4">
      <c r="A28" s="779"/>
      <c r="B28" s="782" t="s">
        <v>62</v>
      </c>
      <c r="C28" s="782"/>
      <c r="D28" s="783"/>
    </row>
    <row r="29" ht="94" customHeight="1" spans="1:4">
      <c r="A29" s="779"/>
      <c r="B29" s="782" t="s">
        <v>63</v>
      </c>
      <c r="C29" s="782"/>
      <c r="D29" s="783"/>
    </row>
    <row r="30" ht="23" customHeight="1" spans="1:4">
      <c r="A30" s="784" t="s">
        <v>64</v>
      </c>
      <c r="B30" s="785"/>
      <c r="C30" s="785"/>
      <c r="D30" s="786"/>
    </row>
    <row r="31" s="761" customFormat="1"/>
    <row r="32" s="761" customFormat="1"/>
    <row r="33" s="761" customFormat="1"/>
    <row r="34" s="761" customFormat="1"/>
    <row r="35" s="761" customFormat="1"/>
    <row r="36" s="761" customFormat="1"/>
    <row r="37" s="761" customFormat="1"/>
    <row r="38" s="761" customFormat="1"/>
    <row r="39" s="761" customFormat="1"/>
    <row r="40" s="761" customFormat="1"/>
    <row r="41" s="761" customFormat="1"/>
    <row r="42" s="761" customFormat="1"/>
    <row r="43" s="761" customFormat="1"/>
    <row r="44" s="761" customFormat="1"/>
    <row r="45" s="761" customFormat="1"/>
    <row r="46" s="761" customFormat="1"/>
    <row r="47" s="761" customFormat="1"/>
    <row r="48" s="761" customFormat="1"/>
    <row r="49" s="761" customFormat="1"/>
    <row r="50" s="761" customFormat="1"/>
    <row r="51" s="761" customFormat="1"/>
    <row r="52" s="761" customFormat="1"/>
    <row r="53" s="761" customFormat="1"/>
    <row r="54" s="761" customFormat="1"/>
    <row r="55" s="761" customFormat="1"/>
    <row r="56" s="761" customFormat="1"/>
    <row r="57" s="761" customFormat="1"/>
    <row r="58" s="761" customFormat="1"/>
    <row r="59" s="761" customFormat="1"/>
    <row r="60" s="761" customFormat="1"/>
    <row r="61" s="761" customFormat="1"/>
    <row r="62" s="761" customFormat="1"/>
    <row r="63" s="761" customFormat="1"/>
    <row r="64" s="761" customFormat="1"/>
    <row r="65" s="761" customFormat="1"/>
    <row r="66" s="761" customFormat="1"/>
    <row r="67" s="761" customFormat="1"/>
    <row r="68" s="761" customFormat="1"/>
    <row r="69" s="761" customFormat="1"/>
    <row r="70" s="761" customFormat="1"/>
    <row r="71" s="761" customFormat="1"/>
    <row r="72" s="761" customFormat="1"/>
    <row r="73" s="761" customFormat="1"/>
    <row r="74" s="761" customFormat="1"/>
    <row r="75" s="761" customFormat="1"/>
    <row r="76" s="761" customFormat="1"/>
    <row r="77" s="761" customFormat="1"/>
    <row r="78" s="761" customFormat="1"/>
    <row r="79" s="761" customFormat="1"/>
    <row r="80" s="761" customFormat="1"/>
    <row r="81" s="761" customFormat="1"/>
    <row r="82" s="761" customFormat="1"/>
    <row r="83" s="761" customFormat="1"/>
    <row r="84" s="761" customFormat="1"/>
    <row r="85" s="761" customFormat="1"/>
    <row r="86" s="761" customFormat="1"/>
    <row r="87" s="761" customFormat="1"/>
    <row r="88" s="761" customFormat="1"/>
    <row r="89" s="761" customFormat="1"/>
    <row r="90" s="761" customFormat="1"/>
    <row r="91" s="761" customFormat="1"/>
    <row r="92" s="761" customFormat="1"/>
    <row r="93" s="761" customFormat="1"/>
    <row r="94" s="761" customFormat="1"/>
    <row r="95" s="761" customFormat="1"/>
    <row r="96" s="761" customFormat="1"/>
    <row r="97" s="761" customFormat="1"/>
    <row r="98" s="761" customFormat="1"/>
    <row r="99" s="761" customFormat="1"/>
    <row r="100" s="761" customFormat="1"/>
    <row r="101" s="761" customFormat="1"/>
    <row r="102" s="761" customFormat="1"/>
    <row r="103" s="761" customFormat="1"/>
    <row r="104" s="761" customFormat="1"/>
    <row r="105" s="761" customFormat="1"/>
    <row r="106" s="761" customFormat="1"/>
    <row r="107" s="761" customFormat="1"/>
    <row r="108" s="761" customFormat="1"/>
    <row r="109" s="761" customFormat="1"/>
    <row r="110" s="761" customFormat="1"/>
    <row r="111" s="761" customFormat="1"/>
    <row r="112" s="761" customFormat="1"/>
    <row r="113" s="761" customFormat="1"/>
    <row r="114" s="761" customFormat="1"/>
    <row r="115" s="761" customFormat="1"/>
    <row r="116" s="761" customFormat="1"/>
    <row r="117" s="761" customFormat="1"/>
    <row r="118" s="761" customFormat="1"/>
    <row r="119" s="761" customFormat="1"/>
    <row r="120" s="761" customFormat="1"/>
    <row r="121" s="761" customFormat="1"/>
    <row r="122" s="761" customFormat="1"/>
    <row r="123" s="761" customFormat="1"/>
    <row r="124" s="761" customFormat="1"/>
    <row r="125" s="761" customFormat="1"/>
    <row r="126" s="761" customFormat="1"/>
    <row r="127" s="761" customFormat="1"/>
    <row r="128" s="761" customFormat="1"/>
    <row r="129" s="761" customFormat="1"/>
    <row r="130" s="761" customFormat="1"/>
    <row r="131" s="761" customFormat="1"/>
    <row r="132" s="761" customFormat="1"/>
    <row r="133" s="761" customFormat="1"/>
    <row r="134" s="761" customFormat="1"/>
    <row r="135" s="761" customFormat="1"/>
    <row r="136" s="761" customFormat="1"/>
    <row r="137" s="761" customFormat="1"/>
    <row r="138" s="761" customFormat="1"/>
    <row r="139" s="761" customFormat="1"/>
    <row r="140" s="761" customFormat="1"/>
    <row r="141" s="761" customFormat="1"/>
    <row r="142" s="761" customFormat="1"/>
    <row r="143" s="761" customFormat="1"/>
    <row r="144" s="761" customFormat="1"/>
    <row r="145" s="761" customFormat="1"/>
    <row r="146" s="761" customFormat="1"/>
    <row r="147" s="761" customFormat="1"/>
    <row r="148" s="761" customFormat="1"/>
    <row r="149" s="761" customFormat="1"/>
    <row r="150" s="761" customFormat="1"/>
    <row r="151" s="761" customFormat="1"/>
    <row r="152" s="761" customFormat="1"/>
    <row r="153" s="761" customFormat="1"/>
    <row r="154" s="761" customFormat="1"/>
    <row r="155" s="761" customFormat="1"/>
    <row r="156" s="761" customFormat="1"/>
    <row r="157" s="761" customFormat="1"/>
    <row r="158" s="761" customFormat="1"/>
    <row r="159" s="761" customFormat="1"/>
    <row r="160" s="761" customFormat="1"/>
    <row r="161" s="761" customFormat="1"/>
    <row r="162" s="761" customFormat="1"/>
    <row r="163" s="761" customFormat="1"/>
    <row r="164" s="761" customFormat="1"/>
    <row r="165" s="761" customFormat="1"/>
    <row r="166" s="761" customFormat="1"/>
    <row r="167" s="761" customFormat="1"/>
    <row r="168" s="761" customFormat="1"/>
    <row r="169" s="761" customFormat="1"/>
    <row r="170" s="761" customFormat="1"/>
    <row r="171" s="761" customFormat="1"/>
    <row r="172" s="761" customFormat="1"/>
  </sheetData>
  <protectedRanges>
    <protectedRange sqref="G3" name="区域1_1"/>
    <protectedRange sqref="G3" name="区域1_1_1"/>
    <protectedRange sqref="E3:F3" name="区域1_1_1_1"/>
  </protectedRanges>
  <mergeCells count="16">
    <mergeCell ref="E3:F3"/>
    <mergeCell ref="E4:F4"/>
    <mergeCell ref="A23:D23"/>
    <mergeCell ref="A24:D24"/>
    <mergeCell ref="B25:D25"/>
    <mergeCell ref="B26:D26"/>
    <mergeCell ref="B27:D27"/>
    <mergeCell ref="B28:D28"/>
    <mergeCell ref="B29:D29"/>
    <mergeCell ref="A30:D30"/>
    <mergeCell ref="A3:A4"/>
    <mergeCell ref="A25:A29"/>
    <mergeCell ref="C3:C4"/>
    <mergeCell ref="D3:D4"/>
    <mergeCell ref="D5:D22"/>
    <mergeCell ref="A1:D2"/>
  </mergeCells>
  <hyperlinks>
    <hyperlink ref="G4" r:id="rId1" display="点击链接跳转"/>
    <hyperlink ref="G3" r:id="rId2" display="点击链接跳转"/>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3"/>
  <sheetViews>
    <sheetView zoomScale="85" zoomScaleNormal="85" workbookViewId="0">
      <pane ySplit="1" topLeftCell="A2" activePane="bottomLeft" state="frozen"/>
      <selection/>
      <selection pane="bottomLeft" activeCell="R33" sqref="R33"/>
    </sheetView>
  </sheetViews>
  <sheetFormatPr defaultColWidth="20.3727272727273" defaultRowHeight="16.5"/>
  <cols>
    <col min="1" max="1" width="20.3727272727273" style="737" customWidth="1"/>
    <col min="2" max="2" width="15.4454545454545" style="737" customWidth="1"/>
    <col min="3" max="3" width="20.3727272727273" style="737" customWidth="1"/>
    <col min="4" max="4" width="13.4" style="737" customWidth="1"/>
    <col min="5" max="7" width="20.3727272727273" style="737" customWidth="1"/>
    <col min="8" max="8" width="9.99090909090909" style="737" customWidth="1"/>
    <col min="9" max="9" width="20.3727272727273" style="737" customWidth="1"/>
    <col min="10" max="10" width="6.34545454545455" style="737" customWidth="1"/>
    <col min="11" max="11" width="37.1454545454545" style="737" customWidth="1"/>
    <col min="12" max="12" width="20.3727272727273" style="737" customWidth="1"/>
    <col min="13" max="13" width="10.8909090909091" style="737" customWidth="1"/>
    <col min="14" max="14" width="29.8181818181818" style="737" customWidth="1"/>
    <col min="15" max="16384" width="20.3727272727273" style="737" customWidth="1"/>
  </cols>
  <sheetData>
    <row r="1" ht="142" customHeight="1" spans="1:11">
      <c r="A1" s="740" t="str">
        <f>_xlfn.DISPIMG("ID_711C63197A454F9C87BCAE5A18538C39",1)</f>
        <v>=DISPIMG("ID_711C63197A454F9C87BCAE5A18538C39",1)</v>
      </c>
      <c r="B1" s="740"/>
      <c r="C1" s="740"/>
      <c r="D1" s="740"/>
      <c r="E1" s="740"/>
      <c r="F1" s="740"/>
      <c r="G1" s="740"/>
      <c r="H1" s="740"/>
      <c r="I1" s="740"/>
      <c r="J1" s="740"/>
      <c r="K1" s="740"/>
    </row>
    <row r="2" ht="51" customHeight="1" spans="1:14">
      <c r="A2" s="741" t="s">
        <v>65</v>
      </c>
      <c r="B2" s="741"/>
      <c r="C2" s="742" t="s">
        <v>66</v>
      </c>
      <c r="D2" s="742"/>
      <c r="E2" s="741" t="s">
        <v>67</v>
      </c>
      <c r="F2" s="741" t="s">
        <v>68</v>
      </c>
      <c r="G2" s="741" t="s">
        <v>69</v>
      </c>
      <c r="H2" s="741"/>
      <c r="I2" s="741" t="s">
        <v>70</v>
      </c>
      <c r="J2" s="741"/>
      <c r="K2" s="741" t="s">
        <v>71</v>
      </c>
      <c r="L2" s="758" t="s">
        <v>72</v>
      </c>
      <c r="M2" s="759"/>
      <c r="N2" s="393" t="s">
        <v>9</v>
      </c>
    </row>
    <row r="3" ht="75" customHeight="1" spans="1:14">
      <c r="A3" s="743" t="s">
        <v>73</v>
      </c>
      <c r="B3" s="743"/>
      <c r="C3" s="744" t="s">
        <v>74</v>
      </c>
      <c r="D3" s="744"/>
      <c r="E3" s="745" t="s">
        <v>75</v>
      </c>
      <c r="F3" s="745" t="s">
        <v>76</v>
      </c>
      <c r="G3" s="745" t="s">
        <v>77</v>
      </c>
      <c r="H3" s="745"/>
      <c r="I3" s="745" t="s">
        <v>78</v>
      </c>
      <c r="J3" s="745"/>
      <c r="K3" s="754" t="s">
        <v>79</v>
      </c>
      <c r="L3" s="758" t="s">
        <v>30</v>
      </c>
      <c r="M3" s="759"/>
      <c r="N3" s="393" t="s">
        <v>9</v>
      </c>
    </row>
    <row r="4" s="737" customFormat="1" ht="37" customHeight="1" spans="1:11">
      <c r="A4" s="746" t="s">
        <v>80</v>
      </c>
      <c r="B4" s="746"/>
      <c r="C4" s="746"/>
      <c r="D4" s="746"/>
      <c r="E4" s="746"/>
      <c r="F4" s="746"/>
      <c r="G4" s="746"/>
      <c r="H4" s="746"/>
      <c r="I4" s="746"/>
      <c r="J4" s="746"/>
      <c r="K4" s="746"/>
    </row>
    <row r="5" s="737" customFormat="1" ht="32" customHeight="1" spans="1:11">
      <c r="A5" s="746" t="s">
        <v>81</v>
      </c>
      <c r="B5" s="746"/>
      <c r="C5" s="746"/>
      <c r="D5" s="746"/>
      <c r="E5" s="746"/>
      <c r="F5" s="746"/>
      <c r="G5" s="746"/>
      <c r="H5" s="746"/>
      <c r="I5" s="746"/>
      <c r="J5" s="746"/>
      <c r="K5" s="746"/>
    </row>
    <row r="6" s="737" customFormat="1" ht="44" customHeight="1" spans="1:11">
      <c r="A6" s="747" t="s">
        <v>82</v>
      </c>
      <c r="B6" s="747"/>
      <c r="C6" s="747"/>
      <c r="D6" s="747"/>
      <c r="E6" s="747"/>
      <c r="F6" s="747"/>
      <c r="G6" s="747"/>
      <c r="H6" s="747"/>
      <c r="I6" s="747"/>
      <c r="J6" s="747"/>
      <c r="K6" s="747"/>
    </row>
    <row r="7" s="737" customFormat="1" ht="25" customHeight="1" spans="1:11">
      <c r="A7" s="748" t="s">
        <v>83</v>
      </c>
      <c r="B7" s="748"/>
      <c r="C7" s="748"/>
      <c r="D7" s="748"/>
      <c r="E7" s="748"/>
      <c r="F7" s="748"/>
      <c r="G7" s="748"/>
      <c r="H7" s="748"/>
      <c r="I7" s="748"/>
      <c r="J7" s="748"/>
      <c r="K7" s="748"/>
    </row>
    <row r="8" s="737" customFormat="1" ht="77" customHeight="1" spans="1:11">
      <c r="A8" s="749" t="s">
        <v>84</v>
      </c>
      <c r="B8" s="750"/>
      <c r="C8" s="750"/>
      <c r="D8" s="750"/>
      <c r="E8" s="750"/>
      <c r="F8" s="750"/>
      <c r="G8" s="750"/>
      <c r="H8" s="750"/>
      <c r="I8" s="750"/>
      <c r="J8" s="750"/>
      <c r="K8" s="760"/>
    </row>
    <row r="9" s="737" customFormat="1" ht="75" customHeight="1" spans="1:11">
      <c r="A9" s="746" t="s">
        <v>85</v>
      </c>
      <c r="B9" s="751" t="s">
        <v>86</v>
      </c>
      <c r="C9" s="752"/>
      <c r="D9" s="752"/>
      <c r="E9" s="752"/>
      <c r="F9" s="752"/>
      <c r="G9" s="752"/>
      <c r="H9" s="752"/>
      <c r="I9" s="752"/>
      <c r="J9" s="752"/>
      <c r="K9" s="752"/>
    </row>
    <row r="10" s="738" customFormat="1" ht="349" customHeight="1" spans="1:11">
      <c r="A10" s="746"/>
      <c r="B10" s="753" t="s">
        <v>87</v>
      </c>
      <c r="C10" s="753"/>
      <c r="D10" s="753"/>
      <c r="E10" s="753"/>
      <c r="F10" s="753"/>
      <c r="G10" s="753"/>
      <c r="H10" s="753"/>
      <c r="I10" s="753"/>
      <c r="J10" s="753"/>
      <c r="K10" s="753"/>
    </row>
    <row r="11" s="738" customFormat="1" ht="129" customHeight="1" spans="1:11">
      <c r="A11" s="754" t="s">
        <v>88</v>
      </c>
      <c r="B11" s="753" t="s">
        <v>89</v>
      </c>
      <c r="C11" s="753"/>
      <c r="D11" s="753"/>
      <c r="E11" s="753"/>
      <c r="F11" s="753"/>
      <c r="G11" s="753"/>
      <c r="H11" s="753"/>
      <c r="I11" s="753"/>
      <c r="J11" s="753"/>
      <c r="K11" s="753"/>
    </row>
    <row r="12" s="739" customFormat="1" ht="33" customHeight="1" spans="1:11">
      <c r="A12" s="755" t="s">
        <v>90</v>
      </c>
      <c r="B12" s="755"/>
      <c r="C12" s="755"/>
      <c r="D12" s="755"/>
      <c r="E12" s="755"/>
      <c r="F12" s="755"/>
      <c r="G12" s="755"/>
      <c r="H12" s="755"/>
      <c r="I12" s="755"/>
      <c r="J12" s="755"/>
      <c r="K12" s="755"/>
    </row>
    <row r="13" s="739" customFormat="1" ht="21" customHeight="1" spans="1:11">
      <c r="A13" s="756" t="s">
        <v>91</v>
      </c>
      <c r="B13" s="756"/>
      <c r="C13" s="756"/>
      <c r="D13" s="756"/>
      <c r="E13" s="756"/>
      <c r="F13" s="756"/>
      <c r="G13" s="756"/>
      <c r="H13" s="756"/>
      <c r="I13" s="756"/>
      <c r="J13" s="756"/>
      <c r="K13" s="756"/>
    </row>
    <row r="14" s="739" customFormat="1" ht="57" customHeight="1" spans="1:11">
      <c r="A14" s="756" t="s">
        <v>92</v>
      </c>
      <c r="B14" s="756"/>
      <c r="C14" s="756"/>
      <c r="D14" s="756"/>
      <c r="E14" s="756"/>
      <c r="F14" s="756"/>
      <c r="G14" s="756"/>
      <c r="H14" s="756"/>
      <c r="I14" s="756"/>
      <c r="J14" s="756"/>
      <c r="K14" s="756"/>
    </row>
    <row r="15" s="739" customFormat="1" ht="24" customHeight="1" spans="1:11">
      <c r="A15" s="756" t="s">
        <v>93</v>
      </c>
      <c r="B15" s="756"/>
      <c r="C15" s="756"/>
      <c r="D15" s="756"/>
      <c r="E15" s="756"/>
      <c r="F15" s="756"/>
      <c r="G15" s="756"/>
      <c r="H15" s="756"/>
      <c r="I15" s="756"/>
      <c r="J15" s="756"/>
      <c r="K15" s="756"/>
    </row>
    <row r="16" s="739" customFormat="1" ht="21" customHeight="1" spans="1:11">
      <c r="A16" s="756" t="s">
        <v>94</v>
      </c>
      <c r="B16" s="756"/>
      <c r="C16" s="756"/>
      <c r="D16" s="756"/>
      <c r="E16" s="756"/>
      <c r="F16" s="756"/>
      <c r="G16" s="756"/>
      <c r="H16" s="756"/>
      <c r="I16" s="756"/>
      <c r="J16" s="756"/>
      <c r="K16" s="756"/>
    </row>
    <row r="17" s="739" customFormat="1" ht="27" customHeight="1" spans="1:11">
      <c r="A17" s="756" t="s">
        <v>95</v>
      </c>
      <c r="B17" s="756"/>
      <c r="C17" s="756"/>
      <c r="D17" s="756"/>
      <c r="E17" s="756"/>
      <c r="F17" s="756"/>
      <c r="G17" s="756"/>
      <c r="H17" s="756"/>
      <c r="I17" s="756"/>
      <c r="J17" s="756"/>
      <c r="K17" s="756"/>
    </row>
    <row r="18" s="739" customFormat="1" ht="38" customHeight="1" spans="1:11">
      <c r="A18" s="756" t="s">
        <v>96</v>
      </c>
      <c r="B18" s="756"/>
      <c r="C18" s="756"/>
      <c r="D18" s="756"/>
      <c r="E18" s="756"/>
      <c r="F18" s="756"/>
      <c r="G18" s="756"/>
      <c r="H18" s="756"/>
      <c r="I18" s="756"/>
      <c r="J18" s="756"/>
      <c r="K18" s="756"/>
    </row>
    <row r="19" s="739" customFormat="1" ht="26" customHeight="1" spans="1:11">
      <c r="A19" s="756" t="s">
        <v>97</v>
      </c>
      <c r="B19" s="756"/>
      <c r="C19" s="756"/>
      <c r="D19" s="756"/>
      <c r="E19" s="756"/>
      <c r="F19" s="756"/>
      <c r="G19" s="756"/>
      <c r="H19" s="756"/>
      <c r="I19" s="756"/>
      <c r="J19" s="756"/>
      <c r="K19" s="756"/>
    </row>
    <row r="20" s="739" customFormat="1" ht="36" customHeight="1" spans="1:11">
      <c r="A20" s="756" t="s">
        <v>98</v>
      </c>
      <c r="B20" s="756"/>
      <c r="C20" s="756"/>
      <c r="D20" s="756"/>
      <c r="E20" s="756"/>
      <c r="F20" s="756"/>
      <c r="G20" s="756"/>
      <c r="H20" s="756"/>
      <c r="I20" s="756"/>
      <c r="J20" s="756"/>
      <c r="K20" s="756"/>
    </row>
    <row r="21" s="739" customFormat="1" ht="85" customHeight="1" spans="1:11">
      <c r="A21" s="756" t="s">
        <v>99</v>
      </c>
      <c r="B21" s="756"/>
      <c r="C21" s="756"/>
      <c r="D21" s="756"/>
      <c r="E21" s="756"/>
      <c r="F21" s="756"/>
      <c r="G21" s="756"/>
      <c r="H21" s="756"/>
      <c r="I21" s="756"/>
      <c r="J21" s="756"/>
      <c r="K21" s="756"/>
    </row>
    <row r="22" ht="30" customHeight="1" spans="1:11">
      <c r="A22" s="757" t="s">
        <v>100</v>
      </c>
      <c r="B22" s="757"/>
      <c r="C22" s="757"/>
      <c r="D22" s="757"/>
      <c r="E22" s="757"/>
      <c r="F22" s="757"/>
      <c r="G22" s="757"/>
      <c r="H22" s="757"/>
      <c r="I22" s="757"/>
      <c r="J22" s="757"/>
      <c r="K22" s="757"/>
    </row>
    <row r="23" ht="27" customHeight="1" spans="1:11">
      <c r="A23" s="757" t="s">
        <v>101</v>
      </c>
      <c r="B23" s="757"/>
      <c r="C23" s="757"/>
      <c r="D23" s="757"/>
      <c r="E23" s="757"/>
      <c r="F23" s="757"/>
      <c r="G23" s="757"/>
      <c r="H23" s="757"/>
      <c r="I23" s="757"/>
      <c r="J23" s="757"/>
      <c r="K23" s="757"/>
    </row>
  </sheetData>
  <sheetProtection algorithmName="SHA-512" hashValue="+ZfBI6FuUStOUITEa5Dt+2cxd1f/JTRsdVZVaE4Y/Q6rUr6jFWPgsNhrb6o/YS/HFk1fNK+wu6bRLriZgX03iQ==" saltValue="91WkIlZTz5D9wMRYTcOh/A==" spinCount="100000" sheet="1" objects="1"/>
  <protectedRanges>
    <protectedRange sqref="N2" name="区域1"/>
    <protectedRange sqref="L2:M2" name="区域1_1"/>
  </protectedRanges>
  <mergeCells count="32">
    <mergeCell ref="A1:K1"/>
    <mergeCell ref="A2:B2"/>
    <mergeCell ref="C2:D2"/>
    <mergeCell ref="G2:H2"/>
    <mergeCell ref="I2:J2"/>
    <mergeCell ref="L2:M2"/>
    <mergeCell ref="A3:B3"/>
    <mergeCell ref="C3:D3"/>
    <mergeCell ref="G3:H3"/>
    <mergeCell ref="I3:J3"/>
    <mergeCell ref="L3:M3"/>
    <mergeCell ref="A4:K4"/>
    <mergeCell ref="A5:K5"/>
    <mergeCell ref="A6:K6"/>
    <mergeCell ref="A7:K7"/>
    <mergeCell ref="A8:K8"/>
    <mergeCell ref="B9:K9"/>
    <mergeCell ref="B10:K10"/>
    <mergeCell ref="B11:K11"/>
    <mergeCell ref="A12:K12"/>
    <mergeCell ref="A13:K13"/>
    <mergeCell ref="A14:K14"/>
    <mergeCell ref="A15:K15"/>
    <mergeCell ref="A16:K16"/>
    <mergeCell ref="A17:K17"/>
    <mergeCell ref="A18:K18"/>
    <mergeCell ref="A19:K19"/>
    <mergeCell ref="A20:K20"/>
    <mergeCell ref="A21:K21"/>
    <mergeCell ref="A22:K22"/>
    <mergeCell ref="A23:K23"/>
    <mergeCell ref="A9:A10"/>
  </mergeCells>
  <hyperlinks>
    <hyperlink ref="N2" location="禁运品说明!A1" display="点击链接跳转"/>
    <hyperlink ref="N3" location="发货模版报价!A1" display="点击链接跳转"/>
  </hyperlink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4"/>
  <sheetViews>
    <sheetView zoomScale="55" zoomScaleNormal="55" workbookViewId="0">
      <pane ySplit="1" topLeftCell="A2" activePane="bottomLeft" state="frozen"/>
      <selection/>
      <selection pane="bottomLeft" activeCell="R33" sqref="R33"/>
    </sheetView>
  </sheetViews>
  <sheetFormatPr defaultColWidth="34.3454545454545" defaultRowHeight="16.5" outlineLevelCol="7"/>
  <cols>
    <col min="1" max="1" width="37.9545454545455" style="696" customWidth="1"/>
    <col min="2" max="2" width="32.7272727272727" style="696" customWidth="1"/>
    <col min="3" max="3" width="42.0454545454545" style="696" customWidth="1"/>
    <col min="4" max="4" width="40.4545454545455" style="696" customWidth="1"/>
    <col min="5" max="5" width="40.6727272727273" style="696" customWidth="1"/>
    <col min="6" max="6" width="65.9" style="696" customWidth="1"/>
    <col min="7" max="7" width="33.4181818181818" style="696" customWidth="1"/>
    <col min="8" max="8" width="48.1818181818182" style="696" customWidth="1"/>
    <col min="9" max="9" width="19.5454545454545" style="696" customWidth="1"/>
    <col min="10" max="10" width="18.8545454545455" style="696" customWidth="1"/>
    <col min="11" max="11" width="8.18181818181818" style="696" customWidth="1"/>
    <col min="12" max="12" width="13.1272727272727" style="696" customWidth="1"/>
    <col min="13" max="13" width="35.9363636363636" style="696" customWidth="1"/>
    <col min="14" max="14" width="49.0818181818182" style="696" customWidth="1"/>
    <col min="15" max="16371" width="34.3454545454545" style="696" customWidth="1"/>
    <col min="16372" max="16384" width="34.3454545454545" style="696"/>
  </cols>
  <sheetData>
    <row r="1" s="696" customFormat="1" ht="135" customHeight="1" spans="1:7">
      <c r="A1" s="697" t="str">
        <f>_xlfn.DISPIMG("ID_F0E8A618AF5F4913812C65EED7378903",1)</f>
        <v>=DISPIMG("ID_F0E8A618AF5F4913812C65EED7378903",1)</v>
      </c>
      <c r="B1" s="698"/>
      <c r="C1" s="698"/>
      <c r="D1" s="698"/>
      <c r="E1" s="698"/>
      <c r="F1" s="699"/>
      <c r="G1" s="700"/>
    </row>
    <row r="2" s="696" customFormat="1" ht="84" customHeight="1" spans="1:8">
      <c r="A2" s="701" t="s">
        <v>102</v>
      </c>
      <c r="B2" s="702"/>
      <c r="C2" s="702"/>
      <c r="D2" s="702"/>
      <c r="E2" s="702"/>
      <c r="F2" s="703"/>
      <c r="G2" s="704" t="s">
        <v>103</v>
      </c>
      <c r="H2" s="705" t="s">
        <v>9</v>
      </c>
    </row>
    <row r="3" s="696" customFormat="1" ht="79" customHeight="1" spans="1:8">
      <c r="A3" s="706" t="s">
        <v>8</v>
      </c>
      <c r="B3" s="707"/>
      <c r="C3" s="707"/>
      <c r="D3" s="707"/>
      <c r="E3" s="707"/>
      <c r="F3" s="708"/>
      <c r="G3" s="709" t="s">
        <v>30</v>
      </c>
      <c r="H3" s="710" t="s">
        <v>9</v>
      </c>
    </row>
    <row r="4" s="696" customFormat="1" ht="59" customHeight="1" spans="1:6">
      <c r="A4" s="711" t="s">
        <v>104</v>
      </c>
      <c r="B4" s="712"/>
      <c r="C4" s="713" t="s">
        <v>105</v>
      </c>
      <c r="D4" s="713" t="s">
        <v>106</v>
      </c>
      <c r="E4" s="713" t="s">
        <v>107</v>
      </c>
      <c r="F4" s="714" t="s">
        <v>70</v>
      </c>
    </row>
    <row r="5" s="696" customFormat="1" ht="61" customHeight="1" spans="1:6">
      <c r="A5" s="715" t="s">
        <v>108</v>
      </c>
      <c r="B5" s="716" t="str">
        <f>_xlfn.DISPIMG("ID_73B6F59A9C2C4912B3867D61E61CF333",1)</f>
        <v>=DISPIMG("ID_73B6F59A9C2C4912B3867D61E61CF333",1)</v>
      </c>
      <c r="C5" s="717">
        <v>185</v>
      </c>
      <c r="D5" s="717" t="s">
        <v>109</v>
      </c>
      <c r="E5" s="717" t="s">
        <v>66</v>
      </c>
      <c r="F5" s="718" t="s">
        <v>110</v>
      </c>
    </row>
    <row r="6" s="696" customFormat="1" ht="61" customHeight="1" spans="1:7">
      <c r="A6" s="715" t="s">
        <v>111</v>
      </c>
      <c r="B6" s="717" t="str">
        <f>_xlfn.DISPIMG("ID_09851C3F009A43078F2BE0DF134E422F",1)</f>
        <v>=DISPIMG("ID_09851C3F009A43078F2BE0DF134E422F",1)</v>
      </c>
      <c r="C6" s="717">
        <v>155</v>
      </c>
      <c r="D6" s="717" t="s">
        <v>109</v>
      </c>
      <c r="E6" s="717" t="s">
        <v>112</v>
      </c>
      <c r="F6" s="719" t="s">
        <v>113</v>
      </c>
      <c r="G6" s="700"/>
    </row>
    <row r="7" s="696" customFormat="1" ht="61" customHeight="1" spans="1:7">
      <c r="A7" s="715" t="s">
        <v>114</v>
      </c>
      <c r="B7" s="717" t="str">
        <f>_xlfn.DISPIMG("ID_D1921D5308544F68B6768288D33FF7DC",1)</f>
        <v>=DISPIMG("ID_D1921D5308544F68B6768288D33FF7DC",1)</v>
      </c>
      <c r="C7" s="717">
        <v>140</v>
      </c>
      <c r="D7" s="717" t="s">
        <v>109</v>
      </c>
      <c r="E7" s="717" t="s">
        <v>115</v>
      </c>
      <c r="F7" s="719" t="s">
        <v>113</v>
      </c>
      <c r="G7" s="700"/>
    </row>
    <row r="8" s="696" customFormat="1" ht="61" customHeight="1" spans="1:7">
      <c r="A8" s="715" t="s">
        <v>116</v>
      </c>
      <c r="B8" s="717" t="str">
        <f>_xlfn.DISPIMG("ID_0F8A95F540C8409AAB197038C0A64165",1)</f>
        <v>=DISPIMG("ID_0F8A95F540C8409AAB197038C0A64165",1)</v>
      </c>
      <c r="C8" s="717">
        <v>200</v>
      </c>
      <c r="D8" s="717" t="s">
        <v>109</v>
      </c>
      <c r="E8" s="717" t="s">
        <v>117</v>
      </c>
      <c r="F8" s="718" t="s">
        <v>118</v>
      </c>
      <c r="G8" s="700"/>
    </row>
    <row r="9" s="696" customFormat="1" ht="61" customHeight="1" spans="1:7">
      <c r="A9" s="715" t="s">
        <v>119</v>
      </c>
      <c r="B9" s="720" t="str">
        <f>_xlfn.DISPIMG("ID_1347BBD0518B4006994E5F89FB6C146B",1)</f>
        <v>=DISPIMG("ID_1347BBD0518B4006994E5F89FB6C146B",1)</v>
      </c>
      <c r="C9" s="720">
        <v>220</v>
      </c>
      <c r="D9" s="717" t="s">
        <v>109</v>
      </c>
      <c r="E9" s="717" t="s">
        <v>120</v>
      </c>
      <c r="F9" s="718" t="s">
        <v>118</v>
      </c>
      <c r="G9" s="700"/>
    </row>
    <row r="10" s="696" customFormat="1" ht="61" customHeight="1" spans="1:7">
      <c r="A10" s="715" t="s">
        <v>121</v>
      </c>
      <c r="B10" s="721" t="str">
        <f>_xlfn.DISPIMG("ID_35CF27B8AC9542539EA3A41FA950F81F",1)</f>
        <v>=DISPIMG("ID_35CF27B8AC9542539EA3A41FA950F81F",1)</v>
      </c>
      <c r="C10" s="722">
        <v>120</v>
      </c>
      <c r="D10" s="723" t="s">
        <v>109</v>
      </c>
      <c r="E10" s="723" t="s">
        <v>122</v>
      </c>
      <c r="F10" s="724" t="s">
        <v>118</v>
      </c>
      <c r="G10" s="700"/>
    </row>
    <row r="11" s="696" customFormat="1" ht="61" customHeight="1" spans="1:7">
      <c r="A11" s="725" t="s">
        <v>123</v>
      </c>
      <c r="B11" s="726"/>
      <c r="C11" s="727" t="s">
        <v>124</v>
      </c>
      <c r="D11" s="728"/>
      <c r="E11" s="728"/>
      <c r="F11" s="729"/>
      <c r="G11" s="700"/>
    </row>
    <row r="12" s="696" customFormat="1" ht="272" customHeight="1" spans="1:7">
      <c r="A12" s="730" t="s">
        <v>125</v>
      </c>
      <c r="B12" s="731"/>
      <c r="C12" s="731"/>
      <c r="D12" s="731"/>
      <c r="E12" s="731"/>
      <c r="F12" s="732"/>
      <c r="G12" s="700"/>
    </row>
    <row r="13" s="696" customFormat="1" ht="216" customHeight="1" spans="1:7">
      <c r="A13" s="733" t="s">
        <v>126</v>
      </c>
      <c r="B13" s="734"/>
      <c r="C13" s="734"/>
      <c r="D13" s="734"/>
      <c r="E13" s="734"/>
      <c r="F13" s="735"/>
      <c r="G13" s="700"/>
    </row>
    <row r="14" spans="1:6">
      <c r="A14" s="736"/>
      <c r="B14" s="736"/>
      <c r="C14" s="736"/>
      <c r="D14" s="736"/>
      <c r="E14" s="736"/>
      <c r="F14" s="736"/>
    </row>
  </sheetData>
  <sheetProtection algorithmName="SHA-512" hashValue="oR1xBKSS9P0O3xQ6+bVK2dbL6RvB5kbnxm4uqVPkHvrJQ/RF1dGofxQQ0Y1ygUMQmh+N7EXFCGZk3S7WjVwnNQ==" saltValue="qb/J4DGND1XYG6fio3NKBA==" spinCount="100000" sheet="1" objects="1"/>
  <protectedRanges>
    <protectedRange sqref="I2:K2" name="区域1"/>
    <protectedRange sqref="G2:H2" name="区域1_1"/>
  </protectedRanges>
  <mergeCells count="8">
    <mergeCell ref="A1:F1"/>
    <mergeCell ref="A2:F2"/>
    <mergeCell ref="A3:F3"/>
    <mergeCell ref="A4:B4"/>
    <mergeCell ref="A11:B11"/>
    <mergeCell ref="C11:F11"/>
    <mergeCell ref="A12:F12"/>
    <mergeCell ref="A13:F13"/>
  </mergeCells>
  <hyperlinks>
    <hyperlink ref="H2" location="禁运品说明!A1" display="点击链接跳转"/>
    <hyperlink ref="H3" location="发货模版报价!A1" display="点击链接跳转"/>
  </hyperlink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23"/>
  <sheetViews>
    <sheetView zoomScale="55" zoomScaleNormal="55" workbookViewId="0">
      <pane ySplit="1" topLeftCell="A2" activePane="bottomLeft" state="frozen"/>
      <selection/>
      <selection pane="bottomLeft" activeCell="R33" sqref="R33"/>
    </sheetView>
  </sheetViews>
  <sheetFormatPr defaultColWidth="9" defaultRowHeight="50" customHeight="1"/>
  <cols>
    <col min="1" max="1" width="22.7272727272727" style="115" customWidth="1"/>
    <col min="2" max="2" width="33.8727272727273" style="115" customWidth="1"/>
    <col min="3" max="3" width="14.8727272727273" style="115" customWidth="1"/>
    <col min="4" max="4" width="36.0727272727273" style="115" customWidth="1"/>
    <col min="5" max="7" width="23.7545454545455" style="115" customWidth="1"/>
    <col min="8" max="8" width="26.8727272727273" style="534" customWidth="1"/>
    <col min="9" max="9" width="45.9" style="534" customWidth="1"/>
    <col min="10" max="11" width="9" style="115"/>
    <col min="12" max="12" width="15.6181818181818" style="115" customWidth="1"/>
    <col min="13" max="19" width="9" style="115"/>
    <col min="20" max="20" width="6.87272727272727" style="115" customWidth="1"/>
    <col min="21" max="22" width="17.1909090909091" style="115" customWidth="1"/>
    <col min="23" max="16384" width="9" style="115"/>
  </cols>
  <sheetData>
    <row r="1" s="115" customFormat="1" ht="184" customHeight="1" spans="1:30">
      <c r="A1" s="632" t="str">
        <f>_xlfn.DISPIMG("ID_5E9D509C89B04D2E8A5606E95AF21C7E",1)</f>
        <v>=DISPIMG("ID_5E9D509C89B04D2E8A5606E95AF21C7E",1)</v>
      </c>
      <c r="B1" s="633"/>
      <c r="C1" s="633"/>
      <c r="D1" s="633"/>
      <c r="E1" s="633"/>
      <c r="F1" s="633"/>
      <c r="G1" s="633"/>
      <c r="H1" s="633"/>
      <c r="I1" s="659"/>
      <c r="K1" s="660"/>
      <c r="L1" s="660"/>
      <c r="M1" s="660"/>
      <c r="N1" s="660"/>
      <c r="O1" s="660"/>
      <c r="P1" s="660"/>
      <c r="Q1" s="660"/>
      <c r="R1" s="660"/>
      <c r="S1" s="660"/>
      <c r="T1" s="660"/>
      <c r="U1" s="660"/>
      <c r="V1" s="660"/>
      <c r="W1" s="660"/>
      <c r="X1" s="660"/>
      <c r="Y1" s="660"/>
      <c r="Z1" s="660"/>
      <c r="AA1" s="660"/>
      <c r="AB1" s="660"/>
      <c r="AC1" s="660"/>
      <c r="AD1" s="660"/>
    </row>
    <row r="2" s="115" customFormat="1" ht="115" customHeight="1" spans="1:31">
      <c r="A2" s="634" t="s">
        <v>127</v>
      </c>
      <c r="B2" s="635"/>
      <c r="C2" s="635"/>
      <c r="D2" s="635"/>
      <c r="E2" s="635"/>
      <c r="F2" s="635"/>
      <c r="G2" s="635"/>
      <c r="H2" s="635"/>
      <c r="I2" s="661"/>
      <c r="J2" s="662"/>
      <c r="K2" s="663" t="s">
        <v>103</v>
      </c>
      <c r="L2" s="664"/>
      <c r="M2" s="665" t="s">
        <v>9</v>
      </c>
      <c r="N2" s="666"/>
      <c r="O2" s="666"/>
      <c r="P2" s="666"/>
      <c r="Q2" s="666"/>
      <c r="R2" s="684"/>
      <c r="S2" s="685"/>
      <c r="T2" s="686"/>
      <c r="U2" s="663" t="s">
        <v>30</v>
      </c>
      <c r="V2" s="664"/>
      <c r="W2" s="665" t="s">
        <v>9</v>
      </c>
      <c r="X2" s="666"/>
      <c r="Y2" s="666"/>
      <c r="Z2" s="666"/>
      <c r="AA2" s="666"/>
      <c r="AB2" s="666"/>
      <c r="AC2" s="666"/>
      <c r="AD2" s="687"/>
      <c r="AE2" s="117"/>
    </row>
    <row r="3" s="115" customFormat="1" ht="74" customHeight="1" spans="1:31">
      <c r="A3" s="636" t="s">
        <v>8</v>
      </c>
      <c r="B3" s="637"/>
      <c r="C3" s="637"/>
      <c r="D3" s="637"/>
      <c r="E3" s="637"/>
      <c r="F3" s="637"/>
      <c r="G3" s="637"/>
      <c r="H3" s="637"/>
      <c r="I3" s="667"/>
      <c r="J3" s="668"/>
      <c r="K3" s="669" t="s">
        <v>128</v>
      </c>
      <c r="L3" s="670"/>
      <c r="M3" s="670"/>
      <c r="N3" s="670"/>
      <c r="O3" s="670"/>
      <c r="P3" s="670"/>
      <c r="Q3" s="670"/>
      <c r="R3" s="670"/>
      <c r="S3" s="670"/>
      <c r="T3" s="670"/>
      <c r="U3" s="670"/>
      <c r="V3" s="670"/>
      <c r="W3" s="670"/>
      <c r="X3" s="670"/>
      <c r="Y3" s="670"/>
      <c r="Z3" s="670"/>
      <c r="AA3" s="670"/>
      <c r="AB3" s="670"/>
      <c r="AC3" s="670"/>
      <c r="AD3" s="688"/>
      <c r="AE3" s="117"/>
    </row>
    <row r="4" s="115" customFormat="1" ht="58" customHeight="1" spans="1:32">
      <c r="A4" s="638" t="s">
        <v>129</v>
      </c>
      <c r="B4" s="639" t="s">
        <v>130</v>
      </c>
      <c r="C4" s="640"/>
      <c r="D4" s="641" t="s">
        <v>131</v>
      </c>
      <c r="E4" s="641" t="s">
        <v>107</v>
      </c>
      <c r="F4" s="641" t="s">
        <v>132</v>
      </c>
      <c r="G4" s="641" t="s">
        <v>71</v>
      </c>
      <c r="H4" s="641"/>
      <c r="I4" s="671"/>
      <c r="J4" s="668"/>
      <c r="K4" s="672" t="s">
        <v>133</v>
      </c>
      <c r="L4" s="673"/>
      <c r="M4" s="673"/>
      <c r="N4" s="673"/>
      <c r="O4" s="673"/>
      <c r="P4" s="673"/>
      <c r="Q4" s="673"/>
      <c r="R4" s="673"/>
      <c r="S4" s="673"/>
      <c r="T4" s="673"/>
      <c r="U4" s="673"/>
      <c r="V4" s="673"/>
      <c r="W4" s="673"/>
      <c r="X4" s="673"/>
      <c r="Y4" s="673"/>
      <c r="Z4" s="673"/>
      <c r="AA4" s="673"/>
      <c r="AB4" s="673"/>
      <c r="AC4" s="673"/>
      <c r="AD4" s="689"/>
      <c r="AE4" s="690"/>
      <c r="AF4" s="691"/>
    </row>
    <row r="5" s="115" customFormat="1" ht="57" customHeight="1" spans="1:32">
      <c r="A5" s="638"/>
      <c r="B5" s="642" t="s">
        <v>108</v>
      </c>
      <c r="C5" s="643" t="str">
        <f>_xlfn.DISPIMG("ID_627902E898964988A971FF89118CA88C",1)</f>
        <v>=DISPIMG("ID_627902E898964988A971FF89118CA88C",1)</v>
      </c>
      <c r="D5" s="523">
        <v>0.7</v>
      </c>
      <c r="E5" s="523" t="s">
        <v>134</v>
      </c>
      <c r="F5" s="523" t="s">
        <v>135</v>
      </c>
      <c r="G5" s="523" t="s">
        <v>136</v>
      </c>
      <c r="H5" s="523"/>
      <c r="I5" s="674"/>
      <c r="J5" s="668"/>
      <c r="K5" s="675"/>
      <c r="L5" s="673"/>
      <c r="M5" s="673"/>
      <c r="N5" s="673"/>
      <c r="O5" s="673"/>
      <c r="P5" s="673"/>
      <c r="Q5" s="673"/>
      <c r="R5" s="673"/>
      <c r="S5" s="673"/>
      <c r="T5" s="673"/>
      <c r="U5" s="673"/>
      <c r="V5" s="673"/>
      <c r="W5" s="673"/>
      <c r="X5" s="673"/>
      <c r="Y5" s="673"/>
      <c r="Z5" s="673"/>
      <c r="AA5" s="673"/>
      <c r="AB5" s="673"/>
      <c r="AC5" s="673"/>
      <c r="AD5" s="689"/>
      <c r="AE5" s="692"/>
      <c r="AF5" s="693"/>
    </row>
    <row r="6" s="115" customFormat="1" ht="62" customHeight="1" spans="1:32">
      <c r="A6" s="638"/>
      <c r="B6" s="644" t="s">
        <v>111</v>
      </c>
      <c r="C6" s="645" t="str">
        <f>_xlfn.DISPIMG("ID_0C7773604B0C418C94952F3C6C81BC9F",1)</f>
        <v>=DISPIMG("ID_0C7773604B0C418C94952F3C6C81BC9F",1)</v>
      </c>
      <c r="D6" s="523">
        <v>1.2</v>
      </c>
      <c r="E6" s="523" t="s">
        <v>134</v>
      </c>
      <c r="F6" s="523" t="s">
        <v>135</v>
      </c>
      <c r="G6" s="523" t="s">
        <v>137</v>
      </c>
      <c r="H6" s="523"/>
      <c r="I6" s="674"/>
      <c r="J6" s="668"/>
      <c r="K6" s="676"/>
      <c r="L6" s="677"/>
      <c r="M6" s="677"/>
      <c r="N6" s="677"/>
      <c r="O6" s="677"/>
      <c r="P6" s="677"/>
      <c r="Q6" s="677"/>
      <c r="R6" s="677"/>
      <c r="S6" s="677"/>
      <c r="T6" s="677"/>
      <c r="U6" s="677"/>
      <c r="V6" s="677"/>
      <c r="W6" s="677"/>
      <c r="X6" s="677"/>
      <c r="Y6" s="677"/>
      <c r="Z6" s="677"/>
      <c r="AA6" s="677"/>
      <c r="AB6" s="677"/>
      <c r="AC6" s="677"/>
      <c r="AD6" s="694"/>
      <c r="AE6" s="692"/>
      <c r="AF6" s="693"/>
    </row>
    <row r="7" s="115" customFormat="1" customHeight="1" spans="1:32">
      <c r="A7" s="638"/>
      <c r="B7" s="644" t="s">
        <v>114</v>
      </c>
      <c r="C7" s="645" t="str">
        <f>_xlfn.DISPIMG("ID_F6C34D4930AC42D9A202767A2DC704FC",1)</f>
        <v>=DISPIMG("ID_F6C34D4930AC42D9A202767A2DC704FC",1)</v>
      </c>
      <c r="D7" s="523">
        <v>1.2</v>
      </c>
      <c r="E7" s="523" t="s">
        <v>134</v>
      </c>
      <c r="F7" s="523" t="s">
        <v>135</v>
      </c>
      <c r="G7" s="523" t="s">
        <v>138</v>
      </c>
      <c r="H7" s="523"/>
      <c r="I7" s="674"/>
      <c r="K7" s="678"/>
      <c r="L7" s="679"/>
      <c r="M7" s="679"/>
      <c r="N7" s="679"/>
      <c r="O7" s="679"/>
      <c r="P7" s="679"/>
      <c r="Q7" s="679"/>
      <c r="R7" s="679"/>
      <c r="S7" s="679"/>
      <c r="T7" s="679"/>
      <c r="U7" s="679"/>
      <c r="V7" s="679"/>
      <c r="W7" s="679"/>
      <c r="X7" s="679"/>
      <c r="Y7" s="679"/>
      <c r="Z7" s="679"/>
      <c r="AA7" s="679"/>
      <c r="AB7" s="679"/>
      <c r="AC7" s="679"/>
      <c r="AD7" s="679"/>
      <c r="AE7" s="679"/>
      <c r="AF7" s="695"/>
    </row>
    <row r="8" s="115" customFormat="1" customHeight="1" spans="1:9">
      <c r="A8" s="638"/>
      <c r="B8" s="642" t="s">
        <v>116</v>
      </c>
      <c r="C8" s="643" t="str">
        <f>_xlfn.DISPIMG("ID_1158DC4F18DE46C790CEDA85C7F7993B",1)</f>
        <v>=DISPIMG("ID_1158DC4F18DE46C790CEDA85C7F7993B",1)</v>
      </c>
      <c r="D8" s="523">
        <v>1.2</v>
      </c>
      <c r="E8" s="523" t="s">
        <v>134</v>
      </c>
      <c r="F8" s="523" t="s">
        <v>135</v>
      </c>
      <c r="G8" s="646" t="s">
        <v>139</v>
      </c>
      <c r="H8" s="646"/>
      <c r="I8" s="680"/>
    </row>
    <row r="9" s="115" customFormat="1" ht="57" customHeight="1" spans="1:9">
      <c r="A9" s="638"/>
      <c r="B9" s="644" t="s">
        <v>140</v>
      </c>
      <c r="C9" s="645" t="str">
        <f>_xlfn.DISPIMG("ID_56335CE66E15410B80CDECB7D280A2B6",1)</f>
        <v>=DISPIMG("ID_56335CE66E15410B80CDECB7D280A2B6",1)</v>
      </c>
      <c r="D9" s="523">
        <v>1.2</v>
      </c>
      <c r="E9" s="523" t="s">
        <v>134</v>
      </c>
      <c r="F9" s="523" t="s">
        <v>135</v>
      </c>
      <c r="G9" s="646"/>
      <c r="H9" s="646"/>
      <c r="I9" s="680"/>
    </row>
    <row r="10" s="115" customFormat="1" customHeight="1" spans="1:9">
      <c r="A10" s="647" t="s">
        <v>141</v>
      </c>
      <c r="B10" s="648"/>
      <c r="C10" s="648"/>
      <c r="D10" s="648"/>
      <c r="E10" s="649"/>
      <c r="F10" s="649"/>
      <c r="G10" s="649"/>
      <c r="H10" s="649"/>
      <c r="I10" s="681"/>
    </row>
    <row r="11" s="115" customFormat="1" customHeight="1" spans="1:9">
      <c r="A11" s="650" t="s">
        <v>142</v>
      </c>
      <c r="B11" s="651"/>
      <c r="C11" s="651"/>
      <c r="D11" s="651"/>
      <c r="E11" s="652"/>
      <c r="F11" s="652"/>
      <c r="G11" s="652"/>
      <c r="H11" s="652"/>
      <c r="I11" s="682"/>
    </row>
    <row r="12" s="115" customFormat="1" customHeight="1" spans="1:9">
      <c r="A12" s="650" t="s">
        <v>143</v>
      </c>
      <c r="B12" s="653"/>
      <c r="C12" s="651"/>
      <c r="D12" s="651"/>
      <c r="E12" s="651"/>
      <c r="F12" s="651"/>
      <c r="G12" s="651"/>
      <c r="H12" s="651"/>
      <c r="I12" s="682"/>
    </row>
    <row r="13" s="115" customFormat="1" customHeight="1" spans="1:9">
      <c r="A13" s="654" t="s">
        <v>144</v>
      </c>
      <c r="B13" s="655"/>
      <c r="C13" s="655"/>
      <c r="D13" s="655"/>
      <c r="E13" s="655"/>
      <c r="F13" s="655"/>
      <c r="G13" s="655"/>
      <c r="H13" s="655"/>
      <c r="I13" s="683"/>
    </row>
    <row r="14" customHeight="1" spans="1:9">
      <c r="A14" s="137"/>
      <c r="B14" s="137"/>
      <c r="C14" s="137"/>
      <c r="D14" s="137"/>
      <c r="E14" s="137"/>
      <c r="F14" s="137"/>
      <c r="G14" s="137"/>
      <c r="H14" s="558"/>
      <c r="I14" s="558"/>
    </row>
    <row r="15" customHeight="1" spans="3:7">
      <c r="C15" s="656" t="s">
        <v>145</v>
      </c>
      <c r="D15" s="657"/>
      <c r="E15" s="657"/>
      <c r="F15" s="657"/>
      <c r="G15" s="658"/>
    </row>
    <row r="23" s="115" customFormat="1" customHeight="1" spans="1:9">
      <c r="A23" s="534"/>
      <c r="H23" s="534"/>
      <c r="I23" s="534"/>
    </row>
  </sheetData>
  <sheetProtection algorithmName="SHA-512" hashValue="rllC9hej6iqQhdV4bL1/s2Xcan7tzKkVC9Mx/Xf3lqJyxyT58Eug7DIEBATAJ/bIGFb+ICJCQXaCTfK3WfnpQg==" saltValue="AnOljGTbaWx/m6qNPGV5sA==" spinCount="100000" sheet="1" objects="1"/>
  <mergeCells count="21">
    <mergeCell ref="A1:I1"/>
    <mergeCell ref="A2:I2"/>
    <mergeCell ref="K2:L2"/>
    <mergeCell ref="M2:R2"/>
    <mergeCell ref="U2:V2"/>
    <mergeCell ref="W2:AD2"/>
    <mergeCell ref="A3:I3"/>
    <mergeCell ref="K3:AD3"/>
    <mergeCell ref="B4:C4"/>
    <mergeCell ref="G4:I4"/>
    <mergeCell ref="G5:I5"/>
    <mergeCell ref="G6:I6"/>
    <mergeCell ref="G7:I7"/>
    <mergeCell ref="A10:I10"/>
    <mergeCell ref="A11:I11"/>
    <mergeCell ref="A12:I12"/>
    <mergeCell ref="A13:I13"/>
    <mergeCell ref="C15:G15"/>
    <mergeCell ref="A4:A9"/>
    <mergeCell ref="K4:AD6"/>
    <mergeCell ref="G8:I9"/>
  </mergeCells>
  <hyperlinks>
    <hyperlink ref="M2:R2" location="禁运品说明!A1" display="点击链接跳转"/>
    <hyperlink ref="W2:AD2" location="发货模版报价!A1" display="点击链接跳转"/>
  </hyperlink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4"/>
  <sheetViews>
    <sheetView workbookViewId="0">
      <pane ySplit="1" topLeftCell="A21" activePane="bottomLeft" state="frozen"/>
      <selection/>
      <selection pane="bottomLeft" activeCell="A33" sqref="A33:E33"/>
    </sheetView>
  </sheetViews>
  <sheetFormatPr defaultColWidth="9" defaultRowHeight="16.5"/>
  <cols>
    <col min="1" max="1" width="26.2545454545455" style="55" customWidth="1"/>
    <col min="2" max="2" width="25.6272727272727" style="55" customWidth="1"/>
    <col min="3" max="3" width="22" style="55" customWidth="1"/>
    <col min="4" max="4" width="29" style="55" customWidth="1"/>
    <col min="5" max="5" width="30.7545454545455" style="55" customWidth="1"/>
    <col min="6" max="6" width="28.6727272727273" style="55" customWidth="1"/>
    <col min="7" max="7" width="38.6636363636364" style="55" customWidth="1"/>
    <col min="8" max="8" width="33.3727272727273" style="55" customWidth="1"/>
    <col min="9" max="16384" width="9" style="55"/>
  </cols>
  <sheetData>
    <row r="1" ht="105" customHeight="1" spans="1:6">
      <c r="A1" s="569" t="str">
        <f>_xlfn.DISPIMG("ID_1028A12364B44B009BC6D31CC8C6FF42",1)</f>
        <v>=DISPIMG("ID_1028A12364B44B009BC6D31CC8C6FF42",1)</v>
      </c>
      <c r="B1" s="569"/>
      <c r="C1" s="569"/>
      <c r="D1" s="569"/>
      <c r="E1" s="569"/>
      <c r="F1" s="145"/>
    </row>
    <row r="2" ht="49" customHeight="1" spans="1:9">
      <c r="A2" s="570" t="s">
        <v>146</v>
      </c>
      <c r="B2" s="571" t="s">
        <v>147</v>
      </c>
      <c r="C2" s="572"/>
      <c r="D2" s="572"/>
      <c r="E2" s="573"/>
      <c r="F2" s="326" t="s">
        <v>103</v>
      </c>
      <c r="G2" s="574" t="s">
        <v>9</v>
      </c>
      <c r="H2" s="568"/>
      <c r="I2" s="568"/>
    </row>
    <row r="3" s="568" customFormat="1" ht="60" customHeight="1" spans="1:9">
      <c r="A3" s="575" t="s">
        <v>148</v>
      </c>
      <c r="B3" s="576" t="s">
        <v>149</v>
      </c>
      <c r="C3" s="576"/>
      <c r="D3" s="576" t="s">
        <v>150</v>
      </c>
      <c r="E3" s="577"/>
      <c r="F3" s="326" t="s">
        <v>30</v>
      </c>
      <c r="G3" s="574" t="s">
        <v>9</v>
      </c>
      <c r="H3" s="55"/>
      <c r="I3" s="55"/>
    </row>
    <row r="4" ht="26" customHeight="1" spans="1:6">
      <c r="A4" s="578"/>
      <c r="B4" s="579" t="s">
        <v>151</v>
      </c>
      <c r="C4" s="579" t="s">
        <v>152</v>
      </c>
      <c r="D4" s="579" t="s">
        <v>151</v>
      </c>
      <c r="E4" s="580" t="s">
        <v>152</v>
      </c>
      <c r="F4" s="145"/>
    </row>
    <row r="5" s="115" customFormat="1" ht="23" customHeight="1" spans="1:6">
      <c r="A5" s="581" t="s">
        <v>153</v>
      </c>
      <c r="B5" s="582">
        <v>42</v>
      </c>
      <c r="C5" s="582">
        <v>28</v>
      </c>
      <c r="D5" s="582">
        <v>42</v>
      </c>
      <c r="E5" s="583">
        <v>20</v>
      </c>
      <c r="F5" s="117"/>
    </row>
    <row r="6" s="115" customFormat="1" ht="33" customHeight="1" spans="1:6">
      <c r="A6" s="584" t="s">
        <v>154</v>
      </c>
      <c r="B6" s="544">
        <v>41</v>
      </c>
      <c r="C6" s="544">
        <v>27</v>
      </c>
      <c r="D6" s="544">
        <v>41</v>
      </c>
      <c r="E6" s="585">
        <v>19</v>
      </c>
      <c r="F6" s="117"/>
    </row>
    <row r="7" s="115" customFormat="1" ht="22" customHeight="1" spans="1:6">
      <c r="A7" s="586" t="s">
        <v>155</v>
      </c>
      <c r="B7" s="587">
        <v>40</v>
      </c>
      <c r="C7" s="587">
        <v>26</v>
      </c>
      <c r="D7" s="587">
        <v>40</v>
      </c>
      <c r="E7" s="588">
        <v>18</v>
      </c>
      <c r="F7" s="117"/>
    </row>
    <row r="8" ht="76" customHeight="1" spans="1:6">
      <c r="A8" s="589" t="s">
        <v>156</v>
      </c>
      <c r="B8" s="590"/>
      <c r="C8" s="590"/>
      <c r="D8" s="590"/>
      <c r="E8" s="591"/>
      <c r="F8" s="145"/>
    </row>
    <row r="9" ht="114" customHeight="1" spans="1:6">
      <c r="A9" s="592" t="s">
        <v>157</v>
      </c>
      <c r="B9" s="592"/>
      <c r="C9" s="592"/>
      <c r="D9" s="592"/>
      <c r="E9" s="592"/>
      <c r="F9" s="145"/>
    </row>
    <row r="10" ht="26" customHeight="1" spans="1:6">
      <c r="A10" s="593" t="s">
        <v>158</v>
      </c>
      <c r="B10" s="593"/>
      <c r="C10" s="593"/>
      <c r="D10" s="593"/>
      <c r="E10" s="593"/>
      <c r="F10" s="145"/>
    </row>
    <row r="11" ht="21" customHeight="1" spans="1:6">
      <c r="A11" s="593" t="s">
        <v>159</v>
      </c>
      <c r="B11" s="593"/>
      <c r="C11" s="593"/>
      <c r="D11" s="593"/>
      <c r="E11" s="593"/>
      <c r="F11" s="145"/>
    </row>
    <row r="12" ht="21" customHeight="1" spans="1:6">
      <c r="A12" s="594" t="s">
        <v>160</v>
      </c>
      <c r="B12" s="594"/>
      <c r="C12" s="594"/>
      <c r="D12" s="594"/>
      <c r="E12" s="594"/>
      <c r="F12" s="145"/>
    </row>
    <row r="13" ht="41" customHeight="1" spans="1:6">
      <c r="A13" s="595" t="s">
        <v>161</v>
      </c>
      <c r="B13" s="595"/>
      <c r="C13" s="595"/>
      <c r="D13" s="595"/>
      <c r="E13" s="595"/>
      <c r="F13" s="145"/>
    </row>
    <row r="14" ht="21" customHeight="1" spans="1:6">
      <c r="A14" s="595" t="s">
        <v>162</v>
      </c>
      <c r="B14" s="595"/>
      <c r="C14" s="595"/>
      <c r="D14" s="595"/>
      <c r="E14" s="595"/>
      <c r="F14" s="145"/>
    </row>
    <row r="15" ht="21" customHeight="1" spans="1:6">
      <c r="A15" s="596" t="s">
        <v>163</v>
      </c>
      <c r="B15" s="596"/>
      <c r="C15" s="596"/>
      <c r="D15" s="596"/>
      <c r="E15" s="596"/>
      <c r="F15" s="145"/>
    </row>
    <row r="16" ht="21" customHeight="1" spans="1:6">
      <c r="A16" s="595" t="s">
        <v>164</v>
      </c>
      <c r="B16" s="595"/>
      <c r="C16" s="595"/>
      <c r="D16" s="595"/>
      <c r="E16" s="595"/>
      <c r="F16" s="145"/>
    </row>
    <row r="17" ht="21" customHeight="1" spans="1:6">
      <c r="A17" s="596" t="s">
        <v>165</v>
      </c>
      <c r="B17" s="596"/>
      <c r="C17" s="596"/>
      <c r="D17" s="596"/>
      <c r="E17" s="596"/>
      <c r="F17" s="145"/>
    </row>
    <row r="18" ht="21" customHeight="1" spans="1:6">
      <c r="A18" s="595" t="s">
        <v>166</v>
      </c>
      <c r="B18" s="595"/>
      <c r="C18" s="595"/>
      <c r="D18" s="595"/>
      <c r="E18" s="595"/>
      <c r="F18" s="145"/>
    </row>
    <row r="19" ht="21" customHeight="1" spans="1:6">
      <c r="A19" s="597" t="s">
        <v>167</v>
      </c>
      <c r="B19" s="597"/>
      <c r="C19" s="597"/>
      <c r="D19" s="597"/>
      <c r="E19" s="597"/>
      <c r="F19" s="145"/>
    </row>
    <row r="20" ht="21" customHeight="1" spans="1:6">
      <c r="A20" s="597" t="s">
        <v>168</v>
      </c>
      <c r="B20" s="597"/>
      <c r="C20" s="597"/>
      <c r="D20" s="597"/>
      <c r="E20" s="597"/>
      <c r="F20" s="145"/>
    </row>
    <row r="21" ht="21" customHeight="1" spans="1:6">
      <c r="A21" s="597" t="s">
        <v>169</v>
      </c>
      <c r="B21" s="597"/>
      <c r="C21" s="597"/>
      <c r="D21" s="597"/>
      <c r="E21" s="597"/>
      <c r="F21" s="145"/>
    </row>
    <row r="22" ht="21" customHeight="1" spans="1:6">
      <c r="A22" s="597" t="s">
        <v>170</v>
      </c>
      <c r="B22" s="597"/>
      <c r="C22" s="597"/>
      <c r="D22" s="597"/>
      <c r="E22" s="597"/>
      <c r="F22" s="145"/>
    </row>
    <row r="23" ht="21" customHeight="1" spans="1:6">
      <c r="A23" s="597" t="s">
        <v>171</v>
      </c>
      <c r="B23" s="597"/>
      <c r="C23" s="597"/>
      <c r="D23" s="597"/>
      <c r="E23" s="597"/>
      <c r="F23" s="145"/>
    </row>
    <row r="24" ht="21" customHeight="1" spans="1:6">
      <c r="A24" s="597" t="s">
        <v>172</v>
      </c>
      <c r="B24" s="597"/>
      <c r="C24" s="597"/>
      <c r="D24" s="597"/>
      <c r="E24" s="597"/>
      <c r="F24" s="145"/>
    </row>
    <row r="25" ht="21" customHeight="1" spans="1:6">
      <c r="A25" s="597" t="s">
        <v>173</v>
      </c>
      <c r="B25" s="597"/>
      <c r="C25" s="597"/>
      <c r="D25" s="597"/>
      <c r="E25" s="597"/>
      <c r="F25" s="145"/>
    </row>
    <row r="26" ht="21" customHeight="1" spans="1:6">
      <c r="A26" s="597" t="s">
        <v>174</v>
      </c>
      <c r="B26" s="597"/>
      <c r="C26" s="597"/>
      <c r="D26" s="597"/>
      <c r="E26" s="597"/>
      <c r="F26" s="145"/>
    </row>
    <row r="27" spans="1:6">
      <c r="A27" s="82" t="s">
        <v>175</v>
      </c>
      <c r="B27" s="82"/>
      <c r="C27" s="82"/>
      <c r="D27" s="82"/>
      <c r="E27" s="82"/>
      <c r="F27" s="145"/>
    </row>
    <row r="28" ht="30" customHeight="1" spans="1:6">
      <c r="A28" s="598" t="s">
        <v>176</v>
      </c>
      <c r="B28" s="598"/>
      <c r="C28" s="598"/>
      <c r="D28" s="598"/>
      <c r="E28" s="598"/>
      <c r="F28" s="145"/>
    </row>
    <row r="29" ht="56" customHeight="1" spans="1:6">
      <c r="A29" s="595" t="s">
        <v>177</v>
      </c>
      <c r="B29" s="595"/>
      <c r="C29" s="595"/>
      <c r="D29" s="595"/>
      <c r="E29" s="595"/>
      <c r="F29" s="145"/>
    </row>
    <row r="30" spans="1:6">
      <c r="A30" s="595" t="s">
        <v>178</v>
      </c>
      <c r="B30" s="595"/>
      <c r="C30" s="595"/>
      <c r="D30" s="595"/>
      <c r="E30" s="595"/>
      <c r="F30" s="145"/>
    </row>
    <row r="31" spans="1:6">
      <c r="A31" s="595" t="s">
        <v>179</v>
      </c>
      <c r="B31" s="595"/>
      <c r="C31" s="595"/>
      <c r="D31" s="595"/>
      <c r="E31" s="595"/>
      <c r="F31" s="145"/>
    </row>
    <row r="32" spans="1:6">
      <c r="A32" s="599" t="s">
        <v>180</v>
      </c>
      <c r="B32" s="599"/>
      <c r="C32" s="599"/>
      <c r="D32" s="599"/>
      <c r="E32" s="599"/>
      <c r="F32" s="145"/>
    </row>
    <row r="33" spans="1:6">
      <c r="A33" s="597" t="s">
        <v>181</v>
      </c>
      <c r="B33" s="597"/>
      <c r="C33" s="597"/>
      <c r="D33" s="597"/>
      <c r="E33" s="597"/>
      <c r="F33" s="145"/>
    </row>
    <row r="34" spans="1:6">
      <c r="A34" s="597" t="s">
        <v>182</v>
      </c>
      <c r="B34" s="597"/>
      <c r="C34" s="597"/>
      <c r="D34" s="597"/>
      <c r="E34" s="597"/>
      <c r="F34" s="145"/>
    </row>
    <row r="35" spans="1:6">
      <c r="A35" s="597" t="s">
        <v>183</v>
      </c>
      <c r="B35" s="597"/>
      <c r="C35" s="597"/>
      <c r="D35" s="597"/>
      <c r="E35" s="597"/>
      <c r="F35" s="145"/>
    </row>
    <row r="36" ht="93" customHeight="1" spans="1:6">
      <c r="A36" s="600" t="s">
        <v>184</v>
      </c>
      <c r="B36" s="600"/>
      <c r="C36" s="600"/>
      <c r="D36" s="600"/>
      <c r="E36" s="600"/>
      <c r="F36" s="145"/>
    </row>
    <row r="37" spans="1:6">
      <c r="A37" s="601" t="s">
        <v>185</v>
      </c>
      <c r="B37" s="601"/>
      <c r="C37" s="601"/>
      <c r="D37" s="601"/>
      <c r="E37" s="601"/>
      <c r="F37" s="145"/>
    </row>
    <row r="38" spans="1:6">
      <c r="A38" s="600" t="s">
        <v>186</v>
      </c>
      <c r="B38" s="600"/>
      <c r="C38" s="600"/>
      <c r="D38" s="600"/>
      <c r="E38" s="600"/>
      <c r="F38" s="145"/>
    </row>
    <row r="39" spans="1:6">
      <c r="A39" s="602" t="s">
        <v>162</v>
      </c>
      <c r="B39" s="602"/>
      <c r="C39" s="602"/>
      <c r="D39" s="602"/>
      <c r="E39" s="602"/>
      <c r="F39" s="145"/>
    </row>
    <row r="40" s="55" customFormat="1" spans="1:6">
      <c r="A40" s="603" t="s">
        <v>187</v>
      </c>
      <c r="B40" s="603"/>
      <c r="C40" s="603"/>
      <c r="D40" s="603"/>
      <c r="E40" s="603"/>
      <c r="F40" s="145"/>
    </row>
    <row r="41" spans="1:6">
      <c r="A41" s="604" t="s">
        <v>188</v>
      </c>
      <c r="B41" s="604"/>
      <c r="C41" s="604"/>
      <c r="D41" s="604"/>
      <c r="E41" s="604"/>
      <c r="F41" s="145"/>
    </row>
    <row r="42" spans="1:6">
      <c r="A42" s="597" t="s">
        <v>189</v>
      </c>
      <c r="B42" s="597"/>
      <c r="C42" s="597"/>
      <c r="D42" s="597"/>
      <c r="E42" s="597"/>
      <c r="F42" s="145"/>
    </row>
    <row r="43" ht="17.25" spans="1:6">
      <c r="A43" s="604" t="s">
        <v>190</v>
      </c>
      <c r="B43" s="604"/>
      <c r="C43" s="604"/>
      <c r="D43" s="604"/>
      <c r="E43" s="604"/>
      <c r="F43" s="145"/>
    </row>
    <row r="44" ht="17.25" spans="1:6">
      <c r="A44" s="605" t="s">
        <v>191</v>
      </c>
      <c r="B44" s="606" t="s">
        <v>85</v>
      </c>
      <c r="C44" s="606"/>
      <c r="D44" s="606" t="s">
        <v>192</v>
      </c>
      <c r="E44" s="607"/>
      <c r="F44" s="145"/>
    </row>
    <row r="45" spans="1:6">
      <c r="A45" s="608" t="s">
        <v>193</v>
      </c>
      <c r="B45" s="609" t="s">
        <v>194</v>
      </c>
      <c r="C45" s="609"/>
      <c r="D45" s="609" t="s">
        <v>195</v>
      </c>
      <c r="E45" s="610"/>
      <c r="F45" s="145"/>
    </row>
    <row r="46" spans="1:6">
      <c r="A46" s="611"/>
      <c r="B46" s="612" t="s">
        <v>196</v>
      </c>
      <c r="C46" s="612"/>
      <c r="D46" s="612" t="s">
        <v>197</v>
      </c>
      <c r="E46" s="613"/>
      <c r="F46" s="145"/>
    </row>
    <row r="47" spans="1:6">
      <c r="A47" s="611"/>
      <c r="B47" s="612" t="s">
        <v>198</v>
      </c>
      <c r="C47" s="612"/>
      <c r="D47" s="612" t="s">
        <v>199</v>
      </c>
      <c r="E47" s="613"/>
      <c r="F47" s="145"/>
    </row>
    <row r="48" spans="1:6">
      <c r="A48" s="611"/>
      <c r="B48" s="612" t="s">
        <v>200</v>
      </c>
      <c r="C48" s="612"/>
      <c r="D48" s="612" t="s">
        <v>197</v>
      </c>
      <c r="E48" s="613"/>
      <c r="F48" s="145"/>
    </row>
    <row r="49" spans="1:6">
      <c r="A49" s="611"/>
      <c r="B49" s="612" t="s">
        <v>201</v>
      </c>
      <c r="C49" s="612"/>
      <c r="D49" s="612" t="s">
        <v>197</v>
      </c>
      <c r="E49" s="613"/>
      <c r="F49" s="145"/>
    </row>
    <row r="50" spans="1:6">
      <c r="A50" s="611" t="s">
        <v>202</v>
      </c>
      <c r="B50" s="612" t="s">
        <v>203</v>
      </c>
      <c r="C50" s="612"/>
      <c r="D50" s="612" t="s">
        <v>195</v>
      </c>
      <c r="E50" s="613"/>
      <c r="F50" s="145"/>
    </row>
    <row r="51" spans="1:6">
      <c r="A51" s="611"/>
      <c r="B51" s="612" t="s">
        <v>204</v>
      </c>
      <c r="C51" s="612"/>
      <c r="D51" s="612" t="s">
        <v>205</v>
      </c>
      <c r="E51" s="613"/>
      <c r="F51" s="145"/>
    </row>
    <row r="52" spans="1:6">
      <c r="A52" s="611" t="s">
        <v>206</v>
      </c>
      <c r="B52" s="612" t="s">
        <v>207</v>
      </c>
      <c r="C52" s="612"/>
      <c r="D52" s="612" t="s">
        <v>195</v>
      </c>
      <c r="E52" s="613"/>
      <c r="F52" s="145"/>
    </row>
    <row r="53" spans="1:6">
      <c r="A53" s="611" t="s">
        <v>208</v>
      </c>
      <c r="B53" s="612" t="s">
        <v>209</v>
      </c>
      <c r="C53" s="612"/>
      <c r="D53" s="612" t="s">
        <v>195</v>
      </c>
      <c r="E53" s="613"/>
      <c r="F53" s="145"/>
    </row>
    <row r="54" spans="1:6">
      <c r="A54" s="611"/>
      <c r="B54" s="612" t="s">
        <v>210</v>
      </c>
      <c r="C54" s="612"/>
      <c r="D54" s="614" t="s">
        <v>211</v>
      </c>
      <c r="E54" s="615"/>
      <c r="F54" s="145"/>
    </row>
    <row r="55" spans="1:6">
      <c r="A55" s="611" t="s">
        <v>123</v>
      </c>
      <c r="B55" s="612" t="s">
        <v>212</v>
      </c>
      <c r="C55" s="612"/>
      <c r="D55" s="612" t="s">
        <v>213</v>
      </c>
      <c r="E55" s="613"/>
      <c r="F55" s="145"/>
    </row>
    <row r="56" spans="1:6">
      <c r="A56" s="611"/>
      <c r="B56" s="612" t="s">
        <v>214</v>
      </c>
      <c r="C56" s="612"/>
      <c r="D56" s="612" t="s">
        <v>215</v>
      </c>
      <c r="E56" s="613"/>
      <c r="F56" s="145"/>
    </row>
    <row r="57" spans="1:6">
      <c r="A57" s="611"/>
      <c r="B57" s="616" t="s">
        <v>216</v>
      </c>
      <c r="C57" s="616"/>
      <c r="D57" s="616" t="s">
        <v>217</v>
      </c>
      <c r="E57" s="617"/>
      <c r="F57" s="145"/>
    </row>
    <row r="58" spans="1:6">
      <c r="A58" s="611"/>
      <c r="B58" s="616"/>
      <c r="C58" s="616"/>
      <c r="D58" s="612" t="s">
        <v>218</v>
      </c>
      <c r="E58" s="613"/>
      <c r="F58" s="145"/>
    </row>
    <row r="59" spans="1:6">
      <c r="A59" s="618" t="s">
        <v>219</v>
      </c>
      <c r="B59" s="619" t="s">
        <v>220</v>
      </c>
      <c r="C59" s="619"/>
      <c r="D59" s="620" t="s">
        <v>221</v>
      </c>
      <c r="E59" s="621"/>
      <c r="F59" s="145"/>
    </row>
    <row r="60" ht="17.25" spans="1:6">
      <c r="A60" s="622" t="s">
        <v>222</v>
      </c>
      <c r="B60" s="623" t="s">
        <v>223</v>
      </c>
      <c r="C60" s="623"/>
      <c r="D60" s="624" t="s">
        <v>224</v>
      </c>
      <c r="E60" s="625"/>
      <c r="F60" s="145"/>
    </row>
    <row r="61" ht="17.25" spans="1:6">
      <c r="A61" s="620" t="s">
        <v>225</v>
      </c>
      <c r="B61" s="619" t="s">
        <v>226</v>
      </c>
      <c r="C61" s="619"/>
      <c r="D61" s="620" t="s">
        <v>227</v>
      </c>
      <c r="E61" s="620"/>
      <c r="F61" s="145"/>
    </row>
    <row r="62" ht="48" customHeight="1" spans="1:6">
      <c r="A62" s="626" t="s">
        <v>228</v>
      </c>
      <c r="B62" s="627"/>
      <c r="C62" s="627"/>
      <c r="D62" s="627"/>
      <c r="E62" s="628"/>
      <c r="F62" s="145"/>
    </row>
    <row r="63" ht="41" customHeight="1" spans="1:6">
      <c r="A63" s="629" t="s">
        <v>229</v>
      </c>
      <c r="B63" s="630"/>
      <c r="C63" s="630"/>
      <c r="D63" s="630"/>
      <c r="E63" s="631"/>
      <c r="F63" s="145"/>
    </row>
    <row r="64" spans="1:5">
      <c r="A64" s="168"/>
      <c r="B64" s="168"/>
      <c r="C64" s="168"/>
      <c r="D64" s="168"/>
      <c r="E64" s="168"/>
    </row>
  </sheetData>
  <sheetProtection algorithmName="SHA-512" hashValue="hWjxt7k/huUvVlbgZYB/VQRfr5Xd6Bg+jljEplvkcX33eAchg3Q5+tHIVv6l9kLCnaDJbTMjRi42HwFp+1chpg==" saltValue="fGo1+wYURa8sI9XV1vio9g==" spinCount="100000" sheet="1" objects="1"/>
  <protectedRanges>
    <protectedRange sqref="H2" name="区域1"/>
    <protectedRange sqref="F2:G2" name="区域1_1"/>
  </protectedRanges>
  <mergeCells count="82">
    <mergeCell ref="A1:E1"/>
    <mergeCell ref="B2:E2"/>
    <mergeCell ref="B3:C3"/>
    <mergeCell ref="D3:E3"/>
    <mergeCell ref="A8:E8"/>
    <mergeCell ref="A9:E9"/>
    <mergeCell ref="A10:E10"/>
    <mergeCell ref="A11:E11"/>
    <mergeCell ref="A12:E12"/>
    <mergeCell ref="A13:E13"/>
    <mergeCell ref="A14:E14"/>
    <mergeCell ref="A15:E15"/>
    <mergeCell ref="A16:E16"/>
    <mergeCell ref="A17:E17"/>
    <mergeCell ref="A18:E18"/>
    <mergeCell ref="A19:E19"/>
    <mergeCell ref="A20:E20"/>
    <mergeCell ref="A21:E21"/>
    <mergeCell ref="A22:E22"/>
    <mergeCell ref="A23:E23"/>
    <mergeCell ref="A24:E24"/>
    <mergeCell ref="A25:E25"/>
    <mergeCell ref="A26:E26"/>
    <mergeCell ref="A27:E27"/>
    <mergeCell ref="A28:E28"/>
    <mergeCell ref="A29:E29"/>
    <mergeCell ref="A30:E30"/>
    <mergeCell ref="A31:E31"/>
    <mergeCell ref="A32:E32"/>
    <mergeCell ref="A33:E33"/>
    <mergeCell ref="A34:E34"/>
    <mergeCell ref="A35:E35"/>
    <mergeCell ref="A36:E36"/>
    <mergeCell ref="A37:E37"/>
    <mergeCell ref="A38:E38"/>
    <mergeCell ref="A39:E39"/>
    <mergeCell ref="A40:E40"/>
    <mergeCell ref="A41:E41"/>
    <mergeCell ref="A42:E42"/>
    <mergeCell ref="A43:E43"/>
    <mergeCell ref="B44:C44"/>
    <mergeCell ref="D44:E44"/>
    <mergeCell ref="B45:C45"/>
    <mergeCell ref="D45:E45"/>
    <mergeCell ref="B46:C46"/>
    <mergeCell ref="D46:E46"/>
    <mergeCell ref="B47:C47"/>
    <mergeCell ref="D47:E47"/>
    <mergeCell ref="B48:C48"/>
    <mergeCell ref="D48:E48"/>
    <mergeCell ref="B49:C49"/>
    <mergeCell ref="D49:E49"/>
    <mergeCell ref="B50:C50"/>
    <mergeCell ref="D50:E50"/>
    <mergeCell ref="B51:C51"/>
    <mergeCell ref="D51:E51"/>
    <mergeCell ref="B52:C52"/>
    <mergeCell ref="D52:E52"/>
    <mergeCell ref="B53:C53"/>
    <mergeCell ref="D53:E53"/>
    <mergeCell ref="B54:C54"/>
    <mergeCell ref="D54:E54"/>
    <mergeCell ref="B55:C55"/>
    <mergeCell ref="D55:E55"/>
    <mergeCell ref="B56:C56"/>
    <mergeCell ref="D56:E56"/>
    <mergeCell ref="D57:E57"/>
    <mergeCell ref="D58:E58"/>
    <mergeCell ref="B59:C59"/>
    <mergeCell ref="D59:E59"/>
    <mergeCell ref="B60:C60"/>
    <mergeCell ref="D60:E60"/>
    <mergeCell ref="B61:C61"/>
    <mergeCell ref="D61:E61"/>
    <mergeCell ref="A62:E62"/>
    <mergeCell ref="A63:E63"/>
    <mergeCell ref="A3:A4"/>
    <mergeCell ref="A45:A49"/>
    <mergeCell ref="A50:A51"/>
    <mergeCell ref="A53:A54"/>
    <mergeCell ref="A55:A58"/>
    <mergeCell ref="B57:C58"/>
  </mergeCells>
  <hyperlinks>
    <hyperlink ref="A28:D28" r:id="rId1" display="1.运输结算：预付款;由于充值延迟，导致不能及时扫描发货，造成发货时效延迟，我司概不负责；请点击查看客户在线预充值流程"/>
    <hyperlink ref="A28:E28" r:id="rId2" display="1.运输结算：预付款;由于充值延迟，导致不能及时扫描发货，造成发货时效延迟，我司概不负责；请点击查看客户在线预充值流程"/>
    <hyperlink ref="D54" location="理赔条款一!A1" display="参考报价表：理赔条款一"/>
    <hyperlink ref="A40:D40" location="理赔条款一!A1" display="3.理赔清查看：理赔条款一"/>
    <hyperlink ref="A40:E40" location="理赔条款!A1" display="3.理赔清查看：理赔条款一"/>
    <hyperlink ref="D54:E54" location="理赔条款!A1" display="参考报价表：理赔条款一"/>
    <hyperlink ref="G2" location="禁运品说明!A1" display="点击链接跳转"/>
    <hyperlink ref="G3" location="发货模版报价!A1" display="点击链接跳转"/>
  </hyperlink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X412"/>
  <sheetViews>
    <sheetView zoomScale="85" zoomScaleNormal="85" workbookViewId="0">
      <pane ySplit="1" topLeftCell="A2" activePane="bottomLeft" state="frozen"/>
      <selection/>
      <selection pane="bottomLeft" activeCell="R33" sqref="R33"/>
    </sheetView>
  </sheetViews>
  <sheetFormatPr defaultColWidth="9" defaultRowHeight="16.5"/>
  <cols>
    <col min="1" max="1" width="20.6272727272727" style="3" customWidth="1"/>
    <col min="2" max="2" width="20.8727272727273" style="3" customWidth="1"/>
    <col min="3" max="3" width="15.1454545454545" style="3" customWidth="1"/>
    <col min="4" max="4" width="14.9909090909091" style="3" customWidth="1"/>
    <col min="5" max="5" width="15.4454545454545" style="3" customWidth="1"/>
    <col min="6" max="6" width="15.7363636363636" style="3" customWidth="1"/>
    <col min="7" max="7" width="21.7545454545455" style="3" customWidth="1"/>
    <col min="8" max="8" width="15.5818181818182" style="3" customWidth="1"/>
    <col min="9" max="9" width="20.6272727272727" style="3" customWidth="1"/>
    <col min="10" max="10" width="13.2272727272727" style="534" customWidth="1"/>
    <col min="11" max="11" width="16.4727272727273" style="534" customWidth="1"/>
    <col min="12" max="12" width="31.1727272727273" style="534" customWidth="1"/>
    <col min="13" max="258" width="9" style="534"/>
    <col min="259" max="16384" width="9" style="3"/>
  </cols>
  <sheetData>
    <row r="1" s="3" customFormat="1" ht="112" customHeight="1" spans="1:258">
      <c r="A1" s="535" t="str">
        <f>_xlfn.DISPIMG("ID_E4135B0CF4EE47CB80E397A4C2F9A4AF",1)</f>
        <v>=DISPIMG("ID_E4135B0CF4EE47CB80E397A4C2F9A4AF",1)</v>
      </c>
      <c r="B1" s="535"/>
      <c r="C1" s="535"/>
      <c r="D1" s="535"/>
      <c r="E1" s="535"/>
      <c r="F1" s="535"/>
      <c r="G1" s="535"/>
      <c r="H1" s="535"/>
      <c r="I1" s="535"/>
      <c r="J1" s="559"/>
      <c r="K1" s="534"/>
      <c r="L1" s="534"/>
      <c r="M1" s="534"/>
      <c r="N1" s="534"/>
      <c r="O1" s="534"/>
      <c r="P1" s="534"/>
      <c r="Q1" s="534"/>
      <c r="R1" s="534"/>
      <c r="S1" s="534"/>
      <c r="T1" s="534"/>
      <c r="U1" s="534"/>
      <c r="V1" s="534"/>
      <c r="W1" s="534"/>
      <c r="X1" s="534"/>
      <c r="Y1" s="534"/>
      <c r="Z1" s="534"/>
      <c r="AA1" s="534"/>
      <c r="AB1" s="534"/>
      <c r="AC1" s="534"/>
      <c r="AD1" s="534"/>
      <c r="AE1" s="534"/>
      <c r="AF1" s="534"/>
      <c r="AG1" s="534"/>
      <c r="AH1" s="534"/>
      <c r="AI1" s="534"/>
      <c r="AJ1" s="534"/>
      <c r="AK1" s="534"/>
      <c r="AL1" s="534"/>
      <c r="AM1" s="534"/>
      <c r="AN1" s="534"/>
      <c r="AO1" s="534"/>
      <c r="AP1" s="534"/>
      <c r="AQ1" s="534"/>
      <c r="AR1" s="534"/>
      <c r="AS1" s="534"/>
      <c r="AT1" s="534"/>
      <c r="AU1" s="534"/>
      <c r="AV1" s="534"/>
      <c r="AW1" s="534"/>
      <c r="AX1" s="534"/>
      <c r="AY1" s="534"/>
      <c r="AZ1" s="534"/>
      <c r="BA1" s="534"/>
      <c r="BB1" s="534"/>
      <c r="BC1" s="534"/>
      <c r="BD1" s="534"/>
      <c r="BE1" s="534"/>
      <c r="BF1" s="534"/>
      <c r="BG1" s="534"/>
      <c r="BH1" s="534"/>
      <c r="BI1" s="534"/>
      <c r="BJ1" s="534"/>
      <c r="BK1" s="534"/>
      <c r="BL1" s="534"/>
      <c r="BM1" s="534"/>
      <c r="BN1" s="534"/>
      <c r="BO1" s="534"/>
      <c r="BP1" s="534"/>
      <c r="BQ1" s="534"/>
      <c r="BR1" s="534"/>
      <c r="BS1" s="534"/>
      <c r="BT1" s="534"/>
      <c r="BU1" s="534"/>
      <c r="BV1" s="534"/>
      <c r="BW1" s="534"/>
      <c r="BX1" s="534"/>
      <c r="BY1" s="534"/>
      <c r="BZ1" s="534"/>
      <c r="CA1" s="534"/>
      <c r="CB1" s="534"/>
      <c r="CC1" s="534"/>
      <c r="CD1" s="534"/>
      <c r="CE1" s="534"/>
      <c r="CF1" s="534"/>
      <c r="CG1" s="534"/>
      <c r="CH1" s="534"/>
      <c r="CI1" s="534"/>
      <c r="CJ1" s="534"/>
      <c r="CK1" s="534"/>
      <c r="CL1" s="534"/>
      <c r="CM1" s="534"/>
      <c r="CN1" s="534"/>
      <c r="CO1" s="534"/>
      <c r="CP1" s="534"/>
      <c r="CQ1" s="534"/>
      <c r="CR1" s="534"/>
      <c r="CS1" s="534"/>
      <c r="CT1" s="534"/>
      <c r="CU1" s="534"/>
      <c r="CV1" s="534"/>
      <c r="CW1" s="534"/>
      <c r="CX1" s="534"/>
      <c r="CY1" s="534"/>
      <c r="CZ1" s="534"/>
      <c r="DA1" s="534"/>
      <c r="DB1" s="534"/>
      <c r="DC1" s="534"/>
      <c r="DD1" s="534"/>
      <c r="DE1" s="534"/>
      <c r="DF1" s="534"/>
      <c r="DG1" s="534"/>
      <c r="DH1" s="534"/>
      <c r="DI1" s="534"/>
      <c r="DJ1" s="534"/>
      <c r="DK1" s="534"/>
      <c r="DL1" s="534"/>
      <c r="DM1" s="534"/>
      <c r="DN1" s="534"/>
      <c r="DO1" s="534"/>
      <c r="DP1" s="534"/>
      <c r="DQ1" s="534"/>
      <c r="DR1" s="534"/>
      <c r="DS1" s="534"/>
      <c r="DT1" s="534"/>
      <c r="DU1" s="534"/>
      <c r="DV1" s="534"/>
      <c r="DW1" s="534"/>
      <c r="DX1" s="534"/>
      <c r="DY1" s="534"/>
      <c r="DZ1" s="534"/>
      <c r="EA1" s="534"/>
      <c r="EB1" s="534"/>
      <c r="EC1" s="534"/>
      <c r="ED1" s="534"/>
      <c r="EE1" s="534"/>
      <c r="EF1" s="534"/>
      <c r="EG1" s="534"/>
      <c r="EH1" s="534"/>
      <c r="EI1" s="534"/>
      <c r="EJ1" s="534"/>
      <c r="EK1" s="534"/>
      <c r="EL1" s="534"/>
      <c r="EM1" s="534"/>
      <c r="EN1" s="534"/>
      <c r="EO1" s="534"/>
      <c r="EP1" s="534"/>
      <c r="EQ1" s="534"/>
      <c r="ER1" s="534"/>
      <c r="ES1" s="534"/>
      <c r="ET1" s="534"/>
      <c r="EU1" s="534"/>
      <c r="EV1" s="534"/>
      <c r="EW1" s="534"/>
      <c r="EX1" s="534"/>
      <c r="EY1" s="534"/>
      <c r="EZ1" s="534"/>
      <c r="FA1" s="534"/>
      <c r="FB1" s="534"/>
      <c r="FC1" s="534"/>
      <c r="FD1" s="534"/>
      <c r="FE1" s="534"/>
      <c r="FF1" s="534"/>
      <c r="FG1" s="534"/>
      <c r="FH1" s="534"/>
      <c r="FI1" s="534"/>
      <c r="FJ1" s="534"/>
      <c r="FK1" s="534"/>
      <c r="FL1" s="534"/>
      <c r="FM1" s="534"/>
      <c r="FN1" s="534"/>
      <c r="FO1" s="534"/>
      <c r="FP1" s="534"/>
      <c r="FQ1" s="534"/>
      <c r="FR1" s="534"/>
      <c r="FS1" s="534"/>
      <c r="FT1" s="534"/>
      <c r="FU1" s="534"/>
      <c r="FV1" s="534"/>
      <c r="FW1" s="534"/>
      <c r="FX1" s="534"/>
      <c r="FY1" s="534"/>
      <c r="FZ1" s="534"/>
      <c r="GA1" s="534"/>
      <c r="GB1" s="534"/>
      <c r="GC1" s="534"/>
      <c r="GD1" s="534"/>
      <c r="GE1" s="534"/>
      <c r="GF1" s="534"/>
      <c r="GG1" s="534"/>
      <c r="GH1" s="534"/>
      <c r="GI1" s="534"/>
      <c r="GJ1" s="534"/>
      <c r="GK1" s="534"/>
      <c r="GL1" s="534"/>
      <c r="GM1" s="534"/>
      <c r="GN1" s="534"/>
      <c r="GO1" s="534"/>
      <c r="GP1" s="534"/>
      <c r="GQ1" s="534"/>
      <c r="GR1" s="534"/>
      <c r="GS1" s="534"/>
      <c r="GT1" s="534"/>
      <c r="GU1" s="534"/>
      <c r="GV1" s="534"/>
      <c r="GW1" s="534"/>
      <c r="GX1" s="534"/>
      <c r="GY1" s="534"/>
      <c r="GZ1" s="534"/>
      <c r="HA1" s="534"/>
      <c r="HB1" s="534"/>
      <c r="HC1" s="534"/>
      <c r="HD1" s="534"/>
      <c r="HE1" s="534"/>
      <c r="HF1" s="534"/>
      <c r="HG1" s="534"/>
      <c r="HH1" s="534"/>
      <c r="HI1" s="534"/>
      <c r="HJ1" s="534"/>
      <c r="HK1" s="534"/>
      <c r="HL1" s="534"/>
      <c r="HM1" s="534"/>
      <c r="HN1" s="534"/>
      <c r="HO1" s="534"/>
      <c r="HP1" s="534"/>
      <c r="HQ1" s="534"/>
      <c r="HR1" s="534"/>
      <c r="HS1" s="534"/>
      <c r="HT1" s="534"/>
      <c r="HU1" s="534"/>
      <c r="HV1" s="534"/>
      <c r="HW1" s="534"/>
      <c r="HX1" s="534"/>
      <c r="HY1" s="534"/>
      <c r="HZ1" s="534"/>
      <c r="IA1" s="534"/>
      <c r="IB1" s="534"/>
      <c r="IC1" s="534"/>
      <c r="ID1" s="534"/>
      <c r="IE1" s="534"/>
      <c r="IF1" s="534"/>
      <c r="IG1" s="534"/>
      <c r="IH1" s="534"/>
      <c r="II1" s="534"/>
      <c r="IJ1" s="534"/>
      <c r="IK1" s="534"/>
      <c r="IL1" s="534"/>
      <c r="IM1" s="534"/>
      <c r="IN1" s="534"/>
      <c r="IO1" s="534"/>
      <c r="IP1" s="534"/>
      <c r="IQ1" s="534"/>
      <c r="IR1" s="534"/>
      <c r="IS1" s="534"/>
      <c r="IT1" s="534"/>
      <c r="IU1" s="534"/>
      <c r="IV1" s="534"/>
      <c r="IW1" s="534"/>
      <c r="IX1" s="534"/>
    </row>
    <row r="2" s="3" customFormat="1" ht="53" customHeight="1" spans="1:258">
      <c r="A2" s="536" t="s">
        <v>146</v>
      </c>
      <c r="B2" s="537" t="s">
        <v>230</v>
      </c>
      <c r="C2" s="537"/>
      <c r="D2" s="537"/>
      <c r="E2" s="537"/>
      <c r="F2" s="537" t="s">
        <v>231</v>
      </c>
      <c r="G2" s="537"/>
      <c r="H2" s="537"/>
      <c r="I2" s="537"/>
      <c r="J2" s="326" t="s">
        <v>72</v>
      </c>
      <c r="K2" s="327"/>
      <c r="L2" s="560" t="s">
        <v>9</v>
      </c>
      <c r="M2" s="534"/>
      <c r="N2" s="534"/>
      <c r="O2" s="534"/>
      <c r="P2" s="534"/>
      <c r="Q2" s="534"/>
      <c r="R2" s="534"/>
      <c r="S2" s="534"/>
      <c r="T2" s="534"/>
      <c r="U2" s="534"/>
      <c r="V2" s="534"/>
      <c r="W2" s="534"/>
      <c r="X2" s="534"/>
      <c r="Y2" s="534"/>
      <c r="Z2" s="534"/>
      <c r="AA2" s="534"/>
      <c r="AB2" s="534"/>
      <c r="AC2" s="534"/>
      <c r="AD2" s="534"/>
      <c r="AE2" s="534"/>
      <c r="AF2" s="534"/>
      <c r="AG2" s="534"/>
      <c r="AH2" s="534"/>
      <c r="AI2" s="534"/>
      <c r="AJ2" s="534"/>
      <c r="AK2" s="534"/>
      <c r="AL2" s="534"/>
      <c r="AM2" s="534"/>
      <c r="AN2" s="534"/>
      <c r="AO2" s="534"/>
      <c r="AP2" s="534"/>
      <c r="AQ2" s="534"/>
      <c r="AR2" s="534"/>
      <c r="AS2" s="534"/>
      <c r="AT2" s="534"/>
      <c r="AU2" s="534"/>
      <c r="AV2" s="534"/>
      <c r="AW2" s="534"/>
      <c r="AX2" s="534"/>
      <c r="AY2" s="534"/>
      <c r="AZ2" s="534"/>
      <c r="BA2" s="534"/>
      <c r="BB2" s="534"/>
      <c r="BC2" s="534"/>
      <c r="BD2" s="534"/>
      <c r="BE2" s="534"/>
      <c r="BF2" s="534"/>
      <c r="BG2" s="534"/>
      <c r="BH2" s="534"/>
      <c r="BI2" s="534"/>
      <c r="BJ2" s="534"/>
      <c r="BK2" s="534"/>
      <c r="BL2" s="534"/>
      <c r="BM2" s="534"/>
      <c r="BN2" s="534"/>
      <c r="BO2" s="534"/>
      <c r="BP2" s="534"/>
      <c r="BQ2" s="534"/>
      <c r="BR2" s="534"/>
      <c r="BS2" s="534"/>
      <c r="BT2" s="534"/>
      <c r="BU2" s="534"/>
      <c r="BV2" s="534"/>
      <c r="BW2" s="534"/>
      <c r="BX2" s="534"/>
      <c r="BY2" s="534"/>
      <c r="BZ2" s="534"/>
      <c r="CA2" s="534"/>
      <c r="CB2" s="534"/>
      <c r="CC2" s="534"/>
      <c r="CD2" s="534"/>
      <c r="CE2" s="534"/>
      <c r="CF2" s="534"/>
      <c r="CG2" s="534"/>
      <c r="CH2" s="534"/>
      <c r="CI2" s="534"/>
      <c r="CJ2" s="534"/>
      <c r="CK2" s="534"/>
      <c r="CL2" s="534"/>
      <c r="CM2" s="534"/>
      <c r="CN2" s="534"/>
      <c r="CO2" s="534"/>
      <c r="CP2" s="534"/>
      <c r="CQ2" s="534"/>
      <c r="CR2" s="534"/>
      <c r="CS2" s="534"/>
      <c r="CT2" s="534"/>
      <c r="CU2" s="534"/>
      <c r="CV2" s="534"/>
      <c r="CW2" s="534"/>
      <c r="CX2" s="534"/>
      <c r="CY2" s="534"/>
      <c r="CZ2" s="534"/>
      <c r="DA2" s="534"/>
      <c r="DB2" s="534"/>
      <c r="DC2" s="534"/>
      <c r="DD2" s="534"/>
      <c r="DE2" s="534"/>
      <c r="DF2" s="534"/>
      <c r="DG2" s="534"/>
      <c r="DH2" s="534"/>
      <c r="DI2" s="534"/>
      <c r="DJ2" s="534"/>
      <c r="DK2" s="534"/>
      <c r="DL2" s="534"/>
      <c r="DM2" s="534"/>
      <c r="DN2" s="534"/>
      <c r="DO2" s="534"/>
      <c r="DP2" s="534"/>
      <c r="DQ2" s="534"/>
      <c r="DR2" s="534"/>
      <c r="DS2" s="534"/>
      <c r="DT2" s="534"/>
      <c r="DU2" s="534"/>
      <c r="DV2" s="534"/>
      <c r="DW2" s="534"/>
      <c r="DX2" s="534"/>
      <c r="DY2" s="534"/>
      <c r="DZ2" s="534"/>
      <c r="EA2" s="534"/>
      <c r="EB2" s="534"/>
      <c r="EC2" s="534"/>
      <c r="ED2" s="534"/>
      <c r="EE2" s="534"/>
      <c r="EF2" s="534"/>
      <c r="EG2" s="534"/>
      <c r="EH2" s="534"/>
      <c r="EI2" s="534"/>
      <c r="EJ2" s="534"/>
      <c r="EK2" s="534"/>
      <c r="EL2" s="534"/>
      <c r="EM2" s="534"/>
      <c r="EN2" s="534"/>
      <c r="EO2" s="534"/>
      <c r="EP2" s="534"/>
      <c r="EQ2" s="534"/>
      <c r="ER2" s="534"/>
      <c r="ES2" s="534"/>
      <c r="ET2" s="534"/>
      <c r="EU2" s="534"/>
      <c r="EV2" s="534"/>
      <c r="EW2" s="534"/>
      <c r="EX2" s="534"/>
      <c r="EY2" s="534"/>
      <c r="EZ2" s="534"/>
      <c r="FA2" s="534"/>
      <c r="FB2" s="534"/>
      <c r="FC2" s="534"/>
      <c r="FD2" s="534"/>
      <c r="FE2" s="534"/>
      <c r="FF2" s="534"/>
      <c r="FG2" s="534"/>
      <c r="FH2" s="534"/>
      <c r="FI2" s="534"/>
      <c r="FJ2" s="534"/>
      <c r="FK2" s="534"/>
      <c r="FL2" s="534"/>
      <c r="FM2" s="534"/>
      <c r="FN2" s="534"/>
      <c r="FO2" s="534"/>
      <c r="FP2" s="534"/>
      <c r="FQ2" s="534"/>
      <c r="FR2" s="534"/>
      <c r="FS2" s="534"/>
      <c r="FT2" s="534"/>
      <c r="FU2" s="534"/>
      <c r="FV2" s="534"/>
      <c r="FW2" s="534"/>
      <c r="FX2" s="534"/>
      <c r="FY2" s="534"/>
      <c r="FZ2" s="534"/>
      <c r="GA2" s="534"/>
      <c r="GB2" s="534"/>
      <c r="GC2" s="534"/>
      <c r="GD2" s="534"/>
      <c r="GE2" s="534"/>
      <c r="GF2" s="534"/>
      <c r="GG2" s="534"/>
      <c r="GH2" s="534"/>
      <c r="GI2" s="534"/>
      <c r="GJ2" s="534"/>
      <c r="GK2" s="534"/>
      <c r="GL2" s="534"/>
      <c r="GM2" s="534"/>
      <c r="GN2" s="534"/>
      <c r="GO2" s="534"/>
      <c r="GP2" s="534"/>
      <c r="GQ2" s="534"/>
      <c r="GR2" s="534"/>
      <c r="GS2" s="534"/>
      <c r="GT2" s="534"/>
      <c r="GU2" s="534"/>
      <c r="GV2" s="534"/>
      <c r="GW2" s="534"/>
      <c r="GX2" s="534"/>
      <c r="GY2" s="534"/>
      <c r="GZ2" s="534"/>
      <c r="HA2" s="534"/>
      <c r="HB2" s="534"/>
      <c r="HC2" s="534"/>
      <c r="HD2" s="534"/>
      <c r="HE2" s="534"/>
      <c r="HF2" s="534"/>
      <c r="HG2" s="534"/>
      <c r="HH2" s="534"/>
      <c r="HI2" s="534"/>
      <c r="HJ2" s="534"/>
      <c r="HK2" s="534"/>
      <c r="HL2" s="534"/>
      <c r="HM2" s="534"/>
      <c r="HN2" s="534"/>
      <c r="HO2" s="534"/>
      <c r="HP2" s="534"/>
      <c r="HQ2" s="534"/>
      <c r="HR2" s="534"/>
      <c r="HS2" s="534"/>
      <c r="HT2" s="534"/>
      <c r="HU2" s="534"/>
      <c r="HV2" s="534"/>
      <c r="HW2" s="534"/>
      <c r="HX2" s="534"/>
      <c r="HY2" s="534"/>
      <c r="HZ2" s="534"/>
      <c r="IA2" s="534"/>
      <c r="IB2" s="534"/>
      <c r="IC2" s="534"/>
      <c r="ID2" s="534"/>
      <c r="IE2" s="534"/>
      <c r="IF2" s="534"/>
      <c r="IG2" s="534"/>
      <c r="IH2" s="534"/>
      <c r="II2" s="534"/>
      <c r="IJ2" s="534"/>
      <c r="IK2" s="534"/>
      <c r="IL2" s="534"/>
      <c r="IM2" s="534"/>
      <c r="IN2" s="534"/>
      <c r="IO2" s="534"/>
      <c r="IP2" s="534"/>
      <c r="IQ2" s="534"/>
      <c r="IR2" s="534"/>
      <c r="IS2" s="534"/>
      <c r="IT2" s="534"/>
      <c r="IU2" s="534"/>
      <c r="IV2" s="534"/>
      <c r="IW2" s="534"/>
      <c r="IX2" s="534"/>
    </row>
    <row r="3" s="3" customFormat="1" ht="44" customHeight="1" spans="1:258">
      <c r="A3" s="538" t="s">
        <v>148</v>
      </c>
      <c r="B3" s="539" t="s">
        <v>232</v>
      </c>
      <c r="C3" s="539"/>
      <c r="D3" s="539" t="s">
        <v>233</v>
      </c>
      <c r="E3" s="539"/>
      <c r="F3" s="539" t="s">
        <v>234</v>
      </c>
      <c r="G3" s="539"/>
      <c r="H3" s="539" t="s">
        <v>235</v>
      </c>
      <c r="I3" s="539"/>
      <c r="J3" s="326" t="s">
        <v>30</v>
      </c>
      <c r="K3" s="327"/>
      <c r="L3" s="328" t="s">
        <v>9</v>
      </c>
      <c r="M3" s="534"/>
      <c r="N3" s="534"/>
      <c r="O3" s="534"/>
      <c r="P3" s="534"/>
      <c r="Q3" s="534"/>
      <c r="R3" s="534"/>
      <c r="S3" s="534"/>
      <c r="T3" s="534"/>
      <c r="U3" s="534"/>
      <c r="V3" s="534"/>
      <c r="W3" s="534"/>
      <c r="X3" s="534"/>
      <c r="Y3" s="534"/>
      <c r="Z3" s="534"/>
      <c r="AA3" s="534"/>
      <c r="AB3" s="534"/>
      <c r="AC3" s="534"/>
      <c r="AD3" s="534"/>
      <c r="AE3" s="534"/>
      <c r="AF3" s="534"/>
      <c r="AG3" s="534"/>
      <c r="AH3" s="534"/>
      <c r="AI3" s="534"/>
      <c r="AJ3" s="534"/>
      <c r="AK3" s="534"/>
      <c r="AL3" s="534"/>
      <c r="AM3" s="534"/>
      <c r="AN3" s="534"/>
      <c r="AO3" s="534"/>
      <c r="AP3" s="534"/>
      <c r="AQ3" s="534"/>
      <c r="AR3" s="534"/>
      <c r="AS3" s="534"/>
      <c r="AT3" s="534"/>
      <c r="AU3" s="534"/>
      <c r="AV3" s="534"/>
      <c r="AW3" s="534"/>
      <c r="AX3" s="534"/>
      <c r="AY3" s="534"/>
      <c r="AZ3" s="534"/>
      <c r="BA3" s="534"/>
      <c r="BB3" s="534"/>
      <c r="BC3" s="534"/>
      <c r="BD3" s="534"/>
      <c r="BE3" s="534"/>
      <c r="BF3" s="534"/>
      <c r="BG3" s="534"/>
      <c r="BH3" s="534"/>
      <c r="BI3" s="534"/>
      <c r="BJ3" s="534"/>
      <c r="BK3" s="534"/>
      <c r="BL3" s="534"/>
      <c r="BM3" s="534"/>
      <c r="BN3" s="534"/>
      <c r="BO3" s="534"/>
      <c r="BP3" s="534"/>
      <c r="BQ3" s="534"/>
      <c r="BR3" s="534"/>
      <c r="BS3" s="534"/>
      <c r="BT3" s="534"/>
      <c r="BU3" s="534"/>
      <c r="BV3" s="534"/>
      <c r="BW3" s="534"/>
      <c r="BX3" s="534"/>
      <c r="BY3" s="534"/>
      <c r="BZ3" s="534"/>
      <c r="CA3" s="534"/>
      <c r="CB3" s="534"/>
      <c r="CC3" s="534"/>
      <c r="CD3" s="534"/>
      <c r="CE3" s="534"/>
      <c r="CF3" s="534"/>
      <c r="CG3" s="534"/>
      <c r="CH3" s="534"/>
      <c r="CI3" s="534"/>
      <c r="CJ3" s="534"/>
      <c r="CK3" s="534"/>
      <c r="CL3" s="534"/>
      <c r="CM3" s="534"/>
      <c r="CN3" s="534"/>
      <c r="CO3" s="534"/>
      <c r="CP3" s="534"/>
      <c r="CQ3" s="534"/>
      <c r="CR3" s="534"/>
      <c r="CS3" s="534"/>
      <c r="CT3" s="534"/>
      <c r="CU3" s="534"/>
      <c r="CV3" s="534"/>
      <c r="CW3" s="534"/>
      <c r="CX3" s="534"/>
      <c r="CY3" s="534"/>
      <c r="CZ3" s="534"/>
      <c r="DA3" s="534"/>
      <c r="DB3" s="534"/>
      <c r="DC3" s="534"/>
      <c r="DD3" s="534"/>
      <c r="DE3" s="534"/>
      <c r="DF3" s="534"/>
      <c r="DG3" s="534"/>
      <c r="DH3" s="534"/>
      <c r="DI3" s="534"/>
      <c r="DJ3" s="534"/>
      <c r="DK3" s="534"/>
      <c r="DL3" s="534"/>
      <c r="DM3" s="534"/>
      <c r="DN3" s="534"/>
      <c r="DO3" s="534"/>
      <c r="DP3" s="534"/>
      <c r="DQ3" s="534"/>
      <c r="DR3" s="534"/>
      <c r="DS3" s="534"/>
      <c r="DT3" s="534"/>
      <c r="DU3" s="534"/>
      <c r="DV3" s="534"/>
      <c r="DW3" s="534"/>
      <c r="DX3" s="534"/>
      <c r="DY3" s="534"/>
      <c r="DZ3" s="534"/>
      <c r="EA3" s="534"/>
      <c r="EB3" s="534"/>
      <c r="EC3" s="534"/>
      <c r="ED3" s="534"/>
      <c r="EE3" s="534"/>
      <c r="EF3" s="534"/>
      <c r="EG3" s="534"/>
      <c r="EH3" s="534"/>
      <c r="EI3" s="534"/>
      <c r="EJ3" s="534"/>
      <c r="EK3" s="534"/>
      <c r="EL3" s="534"/>
      <c r="EM3" s="534"/>
      <c r="EN3" s="534"/>
      <c r="EO3" s="534"/>
      <c r="EP3" s="534"/>
      <c r="EQ3" s="534"/>
      <c r="ER3" s="534"/>
      <c r="ES3" s="534"/>
      <c r="ET3" s="534"/>
      <c r="EU3" s="534"/>
      <c r="EV3" s="534"/>
      <c r="EW3" s="534"/>
      <c r="EX3" s="534"/>
      <c r="EY3" s="534"/>
      <c r="EZ3" s="534"/>
      <c r="FA3" s="534"/>
      <c r="FB3" s="534"/>
      <c r="FC3" s="534"/>
      <c r="FD3" s="534"/>
      <c r="FE3" s="534"/>
      <c r="FF3" s="534"/>
      <c r="FG3" s="534"/>
      <c r="FH3" s="534"/>
      <c r="FI3" s="534"/>
      <c r="FJ3" s="534"/>
      <c r="FK3" s="534"/>
      <c r="FL3" s="534"/>
      <c r="FM3" s="534"/>
      <c r="FN3" s="534"/>
      <c r="FO3" s="534"/>
      <c r="FP3" s="534"/>
      <c r="FQ3" s="534"/>
      <c r="FR3" s="534"/>
      <c r="FS3" s="534"/>
      <c r="FT3" s="534"/>
      <c r="FU3" s="534"/>
      <c r="FV3" s="534"/>
      <c r="FW3" s="534"/>
      <c r="FX3" s="534"/>
      <c r="FY3" s="534"/>
      <c r="FZ3" s="534"/>
      <c r="GA3" s="534"/>
      <c r="GB3" s="534"/>
      <c r="GC3" s="534"/>
      <c r="GD3" s="534"/>
      <c r="GE3" s="534"/>
      <c r="GF3" s="534"/>
      <c r="GG3" s="534"/>
      <c r="GH3" s="534"/>
      <c r="GI3" s="534"/>
      <c r="GJ3" s="534"/>
      <c r="GK3" s="534"/>
      <c r="GL3" s="534"/>
      <c r="GM3" s="534"/>
      <c r="GN3" s="534"/>
      <c r="GO3" s="534"/>
      <c r="GP3" s="534"/>
      <c r="GQ3" s="534"/>
      <c r="GR3" s="534"/>
      <c r="GS3" s="534"/>
      <c r="GT3" s="534"/>
      <c r="GU3" s="534"/>
      <c r="GV3" s="534"/>
      <c r="GW3" s="534"/>
      <c r="GX3" s="534"/>
      <c r="GY3" s="534"/>
      <c r="GZ3" s="534"/>
      <c r="HA3" s="534"/>
      <c r="HB3" s="534"/>
      <c r="HC3" s="534"/>
      <c r="HD3" s="534"/>
      <c r="HE3" s="534"/>
      <c r="HF3" s="534"/>
      <c r="HG3" s="534"/>
      <c r="HH3" s="534"/>
      <c r="HI3" s="534"/>
      <c r="HJ3" s="534"/>
      <c r="HK3" s="534"/>
      <c r="HL3" s="534"/>
      <c r="HM3" s="534"/>
      <c r="HN3" s="534"/>
      <c r="HO3" s="534"/>
      <c r="HP3" s="534"/>
      <c r="HQ3" s="534"/>
      <c r="HR3" s="534"/>
      <c r="HS3" s="534"/>
      <c r="HT3" s="534"/>
      <c r="HU3" s="534"/>
      <c r="HV3" s="534"/>
      <c r="HW3" s="534"/>
      <c r="HX3" s="534"/>
      <c r="HY3" s="534"/>
      <c r="HZ3" s="534"/>
      <c r="IA3" s="534"/>
      <c r="IB3" s="534"/>
      <c r="IC3" s="534"/>
      <c r="ID3" s="534"/>
      <c r="IE3" s="534"/>
      <c r="IF3" s="534"/>
      <c r="IG3" s="534"/>
      <c r="IH3" s="534"/>
      <c r="II3" s="534"/>
      <c r="IJ3" s="534"/>
      <c r="IK3" s="534"/>
      <c r="IL3" s="534"/>
      <c r="IM3" s="534"/>
      <c r="IN3" s="534"/>
      <c r="IO3" s="534"/>
      <c r="IP3" s="534"/>
      <c r="IQ3" s="534"/>
      <c r="IR3" s="534"/>
      <c r="IS3" s="534"/>
      <c r="IT3" s="534"/>
      <c r="IU3" s="534"/>
      <c r="IV3" s="534"/>
      <c r="IW3" s="534"/>
      <c r="IX3" s="534"/>
    </row>
    <row r="4" s="3" customFormat="1" ht="32" customHeight="1" spans="1:258">
      <c r="A4" s="540"/>
      <c r="B4" s="541" t="s">
        <v>151</v>
      </c>
      <c r="C4" s="541" t="s">
        <v>152</v>
      </c>
      <c r="D4" s="541" t="s">
        <v>151</v>
      </c>
      <c r="E4" s="541" t="s">
        <v>152</v>
      </c>
      <c r="F4" s="542" t="s">
        <v>151</v>
      </c>
      <c r="G4" s="542" t="s">
        <v>152</v>
      </c>
      <c r="H4" s="542" t="s">
        <v>151</v>
      </c>
      <c r="I4" s="542" t="s">
        <v>152</v>
      </c>
      <c r="J4" s="559"/>
      <c r="K4" s="534"/>
      <c r="L4" s="534"/>
      <c r="M4" s="534"/>
      <c r="N4" s="534"/>
      <c r="O4" s="534"/>
      <c r="P4" s="534"/>
      <c r="Q4" s="534"/>
      <c r="R4" s="534"/>
      <c r="S4" s="534"/>
      <c r="T4" s="534"/>
      <c r="U4" s="534"/>
      <c r="V4" s="534"/>
      <c r="W4" s="534"/>
      <c r="X4" s="534"/>
      <c r="Y4" s="534"/>
      <c r="Z4" s="534"/>
      <c r="AA4" s="534"/>
      <c r="AB4" s="534"/>
      <c r="AC4" s="534"/>
      <c r="AD4" s="534"/>
      <c r="AE4" s="534"/>
      <c r="AF4" s="534"/>
      <c r="AG4" s="534"/>
      <c r="AH4" s="534"/>
      <c r="AI4" s="534"/>
      <c r="AJ4" s="534"/>
      <c r="AK4" s="534"/>
      <c r="AL4" s="534"/>
      <c r="AM4" s="534"/>
      <c r="AN4" s="534"/>
      <c r="AO4" s="534"/>
      <c r="AP4" s="534"/>
      <c r="AQ4" s="534"/>
      <c r="AR4" s="534"/>
      <c r="AS4" s="534"/>
      <c r="AT4" s="534"/>
      <c r="AU4" s="534"/>
      <c r="AV4" s="534"/>
      <c r="AW4" s="534"/>
      <c r="AX4" s="534"/>
      <c r="AY4" s="534"/>
      <c r="AZ4" s="534"/>
      <c r="BA4" s="534"/>
      <c r="BB4" s="534"/>
      <c r="BC4" s="534"/>
      <c r="BD4" s="534"/>
      <c r="BE4" s="534"/>
      <c r="BF4" s="534"/>
      <c r="BG4" s="534"/>
      <c r="BH4" s="534"/>
      <c r="BI4" s="534"/>
      <c r="BJ4" s="534"/>
      <c r="BK4" s="534"/>
      <c r="BL4" s="534"/>
      <c r="BM4" s="534"/>
      <c r="BN4" s="534"/>
      <c r="BO4" s="534"/>
      <c r="BP4" s="534"/>
      <c r="BQ4" s="534"/>
      <c r="BR4" s="534"/>
      <c r="BS4" s="534"/>
      <c r="BT4" s="534"/>
      <c r="BU4" s="534"/>
      <c r="BV4" s="534"/>
      <c r="BW4" s="534"/>
      <c r="BX4" s="534"/>
      <c r="BY4" s="534"/>
      <c r="BZ4" s="534"/>
      <c r="CA4" s="534"/>
      <c r="CB4" s="534"/>
      <c r="CC4" s="534"/>
      <c r="CD4" s="534"/>
      <c r="CE4" s="534"/>
      <c r="CF4" s="534"/>
      <c r="CG4" s="534"/>
      <c r="CH4" s="534"/>
      <c r="CI4" s="534"/>
      <c r="CJ4" s="534"/>
      <c r="CK4" s="534"/>
      <c r="CL4" s="534"/>
      <c r="CM4" s="534"/>
      <c r="CN4" s="534"/>
      <c r="CO4" s="534"/>
      <c r="CP4" s="534"/>
      <c r="CQ4" s="534"/>
      <c r="CR4" s="534"/>
      <c r="CS4" s="534"/>
      <c r="CT4" s="534"/>
      <c r="CU4" s="534"/>
      <c r="CV4" s="534"/>
      <c r="CW4" s="534"/>
      <c r="CX4" s="534"/>
      <c r="CY4" s="534"/>
      <c r="CZ4" s="534"/>
      <c r="DA4" s="534"/>
      <c r="DB4" s="534"/>
      <c r="DC4" s="534"/>
      <c r="DD4" s="534"/>
      <c r="DE4" s="534"/>
      <c r="DF4" s="534"/>
      <c r="DG4" s="534"/>
      <c r="DH4" s="534"/>
      <c r="DI4" s="534"/>
      <c r="DJ4" s="534"/>
      <c r="DK4" s="534"/>
      <c r="DL4" s="534"/>
      <c r="DM4" s="534"/>
      <c r="DN4" s="534"/>
      <c r="DO4" s="534"/>
      <c r="DP4" s="534"/>
      <c r="DQ4" s="534"/>
      <c r="DR4" s="534"/>
      <c r="DS4" s="534"/>
      <c r="DT4" s="534"/>
      <c r="DU4" s="534"/>
      <c r="DV4" s="534"/>
      <c r="DW4" s="534"/>
      <c r="DX4" s="534"/>
      <c r="DY4" s="534"/>
      <c r="DZ4" s="534"/>
      <c r="EA4" s="534"/>
      <c r="EB4" s="534"/>
      <c r="EC4" s="534"/>
      <c r="ED4" s="534"/>
      <c r="EE4" s="534"/>
      <c r="EF4" s="534"/>
      <c r="EG4" s="534"/>
      <c r="EH4" s="534"/>
      <c r="EI4" s="534"/>
      <c r="EJ4" s="534"/>
      <c r="EK4" s="534"/>
      <c r="EL4" s="534"/>
      <c r="EM4" s="534"/>
      <c r="EN4" s="534"/>
      <c r="EO4" s="534"/>
      <c r="EP4" s="534"/>
      <c r="EQ4" s="534"/>
      <c r="ER4" s="534"/>
      <c r="ES4" s="534"/>
      <c r="ET4" s="534"/>
      <c r="EU4" s="534"/>
      <c r="EV4" s="534"/>
      <c r="EW4" s="534"/>
      <c r="EX4" s="534"/>
      <c r="EY4" s="534"/>
      <c r="EZ4" s="534"/>
      <c r="FA4" s="534"/>
      <c r="FB4" s="534"/>
      <c r="FC4" s="534"/>
      <c r="FD4" s="534"/>
      <c r="FE4" s="534"/>
      <c r="FF4" s="534"/>
      <c r="FG4" s="534"/>
      <c r="FH4" s="534"/>
      <c r="FI4" s="534"/>
      <c r="FJ4" s="534"/>
      <c r="FK4" s="534"/>
      <c r="FL4" s="534"/>
      <c r="FM4" s="534"/>
      <c r="FN4" s="534"/>
      <c r="FO4" s="534"/>
      <c r="FP4" s="534"/>
      <c r="FQ4" s="534"/>
      <c r="FR4" s="534"/>
      <c r="FS4" s="534"/>
      <c r="FT4" s="534"/>
      <c r="FU4" s="534"/>
      <c r="FV4" s="534"/>
      <c r="FW4" s="534"/>
      <c r="FX4" s="534"/>
      <c r="FY4" s="534"/>
      <c r="FZ4" s="534"/>
      <c r="GA4" s="534"/>
      <c r="GB4" s="534"/>
      <c r="GC4" s="534"/>
      <c r="GD4" s="534"/>
      <c r="GE4" s="534"/>
      <c r="GF4" s="534"/>
      <c r="GG4" s="534"/>
      <c r="GH4" s="534"/>
      <c r="GI4" s="534"/>
      <c r="GJ4" s="534"/>
      <c r="GK4" s="534"/>
      <c r="GL4" s="534"/>
      <c r="GM4" s="534"/>
      <c r="GN4" s="534"/>
      <c r="GO4" s="534"/>
      <c r="GP4" s="534"/>
      <c r="GQ4" s="534"/>
      <c r="GR4" s="534"/>
      <c r="GS4" s="534"/>
      <c r="GT4" s="534"/>
      <c r="GU4" s="534"/>
      <c r="GV4" s="534"/>
      <c r="GW4" s="534"/>
      <c r="GX4" s="534"/>
      <c r="GY4" s="534"/>
      <c r="GZ4" s="534"/>
      <c r="HA4" s="534"/>
      <c r="HB4" s="534"/>
      <c r="HC4" s="534"/>
      <c r="HD4" s="534"/>
      <c r="HE4" s="534"/>
      <c r="HF4" s="534"/>
      <c r="HG4" s="534"/>
      <c r="HH4" s="534"/>
      <c r="HI4" s="534"/>
      <c r="HJ4" s="534"/>
      <c r="HK4" s="534"/>
      <c r="HL4" s="534"/>
      <c r="HM4" s="534"/>
      <c r="HN4" s="534"/>
      <c r="HO4" s="534"/>
      <c r="HP4" s="534"/>
      <c r="HQ4" s="534"/>
      <c r="HR4" s="534"/>
      <c r="HS4" s="534"/>
      <c r="HT4" s="534"/>
      <c r="HU4" s="534"/>
      <c r="HV4" s="534"/>
      <c r="HW4" s="534"/>
      <c r="HX4" s="534"/>
      <c r="HY4" s="534"/>
      <c r="HZ4" s="534"/>
      <c r="IA4" s="534"/>
      <c r="IB4" s="534"/>
      <c r="IC4" s="534"/>
      <c r="ID4" s="534"/>
      <c r="IE4" s="534"/>
      <c r="IF4" s="534"/>
      <c r="IG4" s="534"/>
      <c r="IH4" s="534"/>
      <c r="II4" s="534"/>
      <c r="IJ4" s="534"/>
      <c r="IK4" s="534"/>
      <c r="IL4" s="534"/>
      <c r="IM4" s="534"/>
      <c r="IN4" s="534"/>
      <c r="IO4" s="534"/>
      <c r="IP4" s="534"/>
      <c r="IQ4" s="534"/>
      <c r="IR4" s="534"/>
      <c r="IS4" s="534"/>
      <c r="IT4" s="534"/>
      <c r="IU4" s="534"/>
      <c r="IV4" s="534"/>
      <c r="IW4" s="534"/>
      <c r="IX4" s="534"/>
    </row>
    <row r="5" s="3" customFormat="1" ht="73" customHeight="1" spans="1:258">
      <c r="A5" s="543" t="s">
        <v>153</v>
      </c>
      <c r="B5" s="544">
        <v>34</v>
      </c>
      <c r="C5" s="544">
        <v>28</v>
      </c>
      <c r="D5" s="544">
        <v>34</v>
      </c>
      <c r="E5" s="544">
        <v>20</v>
      </c>
      <c r="F5" s="545">
        <v>75</v>
      </c>
      <c r="G5" s="545">
        <v>28</v>
      </c>
      <c r="H5" s="545">
        <v>75</v>
      </c>
      <c r="I5" s="545">
        <v>20</v>
      </c>
      <c r="J5" s="559"/>
      <c r="K5" s="534"/>
      <c r="L5" s="534"/>
      <c r="M5" s="534"/>
      <c r="N5" s="534"/>
      <c r="O5" s="534"/>
      <c r="P5" s="534"/>
      <c r="Q5" s="534"/>
      <c r="R5" s="534"/>
      <c r="S5" s="534"/>
      <c r="T5" s="534"/>
      <c r="U5" s="534"/>
      <c r="V5" s="534"/>
      <c r="W5" s="534"/>
      <c r="X5" s="534"/>
      <c r="Y5" s="534"/>
      <c r="Z5" s="534"/>
      <c r="AA5" s="534"/>
      <c r="AB5" s="534"/>
      <c r="AC5" s="534"/>
      <c r="AD5" s="534"/>
      <c r="AE5" s="534"/>
      <c r="AF5" s="534"/>
      <c r="AG5" s="534"/>
      <c r="AH5" s="534"/>
      <c r="AI5" s="534"/>
      <c r="AJ5" s="534"/>
      <c r="AK5" s="534"/>
      <c r="AL5" s="534"/>
      <c r="AM5" s="534"/>
      <c r="AN5" s="534"/>
      <c r="AO5" s="534"/>
      <c r="AP5" s="534"/>
      <c r="AQ5" s="534"/>
      <c r="AR5" s="534"/>
      <c r="AS5" s="534"/>
      <c r="AT5" s="534"/>
      <c r="AU5" s="534"/>
      <c r="AV5" s="534"/>
      <c r="AW5" s="534"/>
      <c r="AX5" s="534"/>
      <c r="AY5" s="534"/>
      <c r="AZ5" s="534"/>
      <c r="BA5" s="534"/>
      <c r="BB5" s="534"/>
      <c r="BC5" s="534"/>
      <c r="BD5" s="534"/>
      <c r="BE5" s="534"/>
      <c r="BF5" s="534"/>
      <c r="BG5" s="534"/>
      <c r="BH5" s="534"/>
      <c r="BI5" s="534"/>
      <c r="BJ5" s="534"/>
      <c r="BK5" s="534"/>
      <c r="BL5" s="534"/>
      <c r="BM5" s="534"/>
      <c r="BN5" s="534"/>
      <c r="BO5" s="534"/>
      <c r="BP5" s="534"/>
      <c r="BQ5" s="534"/>
      <c r="BR5" s="534"/>
      <c r="BS5" s="534"/>
      <c r="BT5" s="534"/>
      <c r="BU5" s="534"/>
      <c r="BV5" s="534"/>
      <c r="BW5" s="534"/>
      <c r="BX5" s="534"/>
      <c r="BY5" s="534"/>
      <c r="BZ5" s="534"/>
      <c r="CA5" s="534"/>
      <c r="CB5" s="534"/>
      <c r="CC5" s="534"/>
      <c r="CD5" s="534"/>
      <c r="CE5" s="534"/>
      <c r="CF5" s="534"/>
      <c r="CG5" s="534"/>
      <c r="CH5" s="534"/>
      <c r="CI5" s="534"/>
      <c r="CJ5" s="534"/>
      <c r="CK5" s="534"/>
      <c r="CL5" s="534"/>
      <c r="CM5" s="534"/>
      <c r="CN5" s="534"/>
      <c r="CO5" s="534"/>
      <c r="CP5" s="534"/>
      <c r="CQ5" s="534"/>
      <c r="CR5" s="534"/>
      <c r="CS5" s="534"/>
      <c r="CT5" s="534"/>
      <c r="CU5" s="534"/>
      <c r="CV5" s="534"/>
      <c r="CW5" s="534"/>
      <c r="CX5" s="534"/>
      <c r="CY5" s="534"/>
      <c r="CZ5" s="534"/>
      <c r="DA5" s="534"/>
      <c r="DB5" s="534"/>
      <c r="DC5" s="534"/>
      <c r="DD5" s="534"/>
      <c r="DE5" s="534"/>
      <c r="DF5" s="534"/>
      <c r="DG5" s="534"/>
      <c r="DH5" s="534"/>
      <c r="DI5" s="534"/>
      <c r="DJ5" s="534"/>
      <c r="DK5" s="534"/>
      <c r="DL5" s="534"/>
      <c r="DM5" s="534"/>
      <c r="DN5" s="534"/>
      <c r="DO5" s="534"/>
      <c r="DP5" s="534"/>
      <c r="DQ5" s="534"/>
      <c r="DR5" s="534"/>
      <c r="DS5" s="534"/>
      <c r="DT5" s="534"/>
      <c r="DU5" s="534"/>
      <c r="DV5" s="534"/>
      <c r="DW5" s="534"/>
      <c r="DX5" s="534"/>
      <c r="DY5" s="534"/>
      <c r="DZ5" s="534"/>
      <c r="EA5" s="534"/>
      <c r="EB5" s="534"/>
      <c r="EC5" s="534"/>
      <c r="ED5" s="534"/>
      <c r="EE5" s="534"/>
      <c r="EF5" s="534"/>
      <c r="EG5" s="534"/>
      <c r="EH5" s="534"/>
      <c r="EI5" s="534"/>
      <c r="EJ5" s="534"/>
      <c r="EK5" s="534"/>
      <c r="EL5" s="534"/>
      <c r="EM5" s="534"/>
      <c r="EN5" s="534"/>
      <c r="EO5" s="534"/>
      <c r="EP5" s="534"/>
      <c r="EQ5" s="534"/>
      <c r="ER5" s="534"/>
      <c r="ES5" s="534"/>
      <c r="ET5" s="534"/>
      <c r="EU5" s="534"/>
      <c r="EV5" s="534"/>
      <c r="EW5" s="534"/>
      <c r="EX5" s="534"/>
      <c r="EY5" s="534"/>
      <c r="EZ5" s="534"/>
      <c r="FA5" s="534"/>
      <c r="FB5" s="534"/>
      <c r="FC5" s="534"/>
      <c r="FD5" s="534"/>
      <c r="FE5" s="534"/>
      <c r="FF5" s="534"/>
      <c r="FG5" s="534"/>
      <c r="FH5" s="534"/>
      <c r="FI5" s="534"/>
      <c r="FJ5" s="534"/>
      <c r="FK5" s="534"/>
      <c r="FL5" s="534"/>
      <c r="FM5" s="534"/>
      <c r="FN5" s="534"/>
      <c r="FO5" s="534"/>
      <c r="FP5" s="534"/>
      <c r="FQ5" s="534"/>
      <c r="FR5" s="534"/>
      <c r="FS5" s="534"/>
      <c r="FT5" s="534"/>
      <c r="FU5" s="534"/>
      <c r="FV5" s="534"/>
      <c r="FW5" s="534"/>
      <c r="FX5" s="534"/>
      <c r="FY5" s="534"/>
      <c r="FZ5" s="534"/>
      <c r="GA5" s="534"/>
      <c r="GB5" s="534"/>
      <c r="GC5" s="534"/>
      <c r="GD5" s="534"/>
      <c r="GE5" s="534"/>
      <c r="GF5" s="534"/>
      <c r="GG5" s="534"/>
      <c r="GH5" s="534"/>
      <c r="GI5" s="534"/>
      <c r="GJ5" s="534"/>
      <c r="GK5" s="534"/>
      <c r="GL5" s="534"/>
      <c r="GM5" s="534"/>
      <c r="GN5" s="534"/>
      <c r="GO5" s="534"/>
      <c r="GP5" s="534"/>
      <c r="GQ5" s="534"/>
      <c r="GR5" s="534"/>
      <c r="GS5" s="534"/>
      <c r="GT5" s="534"/>
      <c r="GU5" s="534"/>
      <c r="GV5" s="534"/>
      <c r="GW5" s="534"/>
      <c r="GX5" s="534"/>
      <c r="GY5" s="534"/>
      <c r="GZ5" s="534"/>
      <c r="HA5" s="534"/>
      <c r="HB5" s="534"/>
      <c r="HC5" s="534"/>
      <c r="HD5" s="534"/>
      <c r="HE5" s="534"/>
      <c r="HF5" s="534"/>
      <c r="HG5" s="534"/>
      <c r="HH5" s="534"/>
      <c r="HI5" s="534"/>
      <c r="HJ5" s="534"/>
      <c r="HK5" s="534"/>
      <c r="HL5" s="534"/>
      <c r="HM5" s="534"/>
      <c r="HN5" s="534"/>
      <c r="HO5" s="534"/>
      <c r="HP5" s="534"/>
      <c r="HQ5" s="534"/>
      <c r="HR5" s="534"/>
      <c r="HS5" s="534"/>
      <c r="HT5" s="534"/>
      <c r="HU5" s="534"/>
      <c r="HV5" s="534"/>
      <c r="HW5" s="534"/>
      <c r="HX5" s="534"/>
      <c r="HY5" s="534"/>
      <c r="HZ5" s="534"/>
      <c r="IA5" s="534"/>
      <c r="IB5" s="534"/>
      <c r="IC5" s="534"/>
      <c r="ID5" s="534"/>
      <c r="IE5" s="534"/>
      <c r="IF5" s="534"/>
      <c r="IG5" s="534"/>
      <c r="IH5" s="534"/>
      <c r="II5" s="534"/>
      <c r="IJ5" s="534"/>
      <c r="IK5" s="534"/>
      <c r="IL5" s="534"/>
      <c r="IM5" s="534"/>
      <c r="IN5" s="534"/>
      <c r="IO5" s="534"/>
      <c r="IP5" s="534"/>
      <c r="IQ5" s="534"/>
      <c r="IR5" s="534"/>
      <c r="IS5" s="534"/>
      <c r="IT5" s="534"/>
      <c r="IU5" s="534"/>
      <c r="IV5" s="534"/>
      <c r="IW5" s="534"/>
      <c r="IX5" s="534"/>
    </row>
    <row r="6" s="3" customFormat="1" ht="50" customHeight="1" spans="1:258">
      <c r="A6" s="543" t="s">
        <v>154</v>
      </c>
      <c r="B6" s="544">
        <v>33</v>
      </c>
      <c r="C6" s="544">
        <v>27</v>
      </c>
      <c r="D6" s="544">
        <v>33</v>
      </c>
      <c r="E6" s="544">
        <v>19</v>
      </c>
      <c r="F6" s="545">
        <v>74</v>
      </c>
      <c r="G6" s="545">
        <v>27</v>
      </c>
      <c r="H6" s="545">
        <v>74</v>
      </c>
      <c r="I6" s="545">
        <v>19</v>
      </c>
      <c r="J6" s="559"/>
      <c r="K6" s="534"/>
      <c r="L6" s="534"/>
      <c r="M6" s="534"/>
      <c r="N6" s="534"/>
      <c r="O6" s="534"/>
      <c r="P6" s="534"/>
      <c r="Q6" s="534"/>
      <c r="R6" s="534"/>
      <c r="S6" s="534"/>
      <c r="T6" s="534"/>
      <c r="U6" s="534"/>
      <c r="V6" s="534"/>
      <c r="W6" s="534"/>
      <c r="X6" s="534"/>
      <c r="Y6" s="534"/>
      <c r="Z6" s="534"/>
      <c r="AA6" s="534"/>
      <c r="AB6" s="534"/>
      <c r="AC6" s="534"/>
      <c r="AD6" s="534"/>
      <c r="AE6" s="534"/>
      <c r="AF6" s="534"/>
      <c r="AG6" s="534"/>
      <c r="AH6" s="534"/>
      <c r="AI6" s="534"/>
      <c r="AJ6" s="534"/>
      <c r="AK6" s="534"/>
      <c r="AL6" s="534"/>
      <c r="AM6" s="534"/>
      <c r="AN6" s="534"/>
      <c r="AO6" s="534"/>
      <c r="AP6" s="534"/>
      <c r="AQ6" s="534"/>
      <c r="AR6" s="534"/>
      <c r="AS6" s="534"/>
      <c r="AT6" s="534"/>
      <c r="AU6" s="534"/>
      <c r="AV6" s="534"/>
      <c r="AW6" s="534"/>
      <c r="AX6" s="534"/>
      <c r="AY6" s="534"/>
      <c r="AZ6" s="534"/>
      <c r="BA6" s="534"/>
      <c r="BB6" s="534"/>
      <c r="BC6" s="534"/>
      <c r="BD6" s="534"/>
      <c r="BE6" s="534"/>
      <c r="BF6" s="534"/>
      <c r="BG6" s="534"/>
      <c r="BH6" s="534"/>
      <c r="BI6" s="534"/>
      <c r="BJ6" s="534"/>
      <c r="BK6" s="534"/>
      <c r="BL6" s="534"/>
      <c r="BM6" s="534"/>
      <c r="BN6" s="534"/>
      <c r="BO6" s="534"/>
      <c r="BP6" s="534"/>
      <c r="BQ6" s="534"/>
      <c r="BR6" s="534"/>
      <c r="BS6" s="534"/>
      <c r="BT6" s="534"/>
      <c r="BU6" s="534"/>
      <c r="BV6" s="534"/>
      <c r="BW6" s="534"/>
      <c r="BX6" s="534"/>
      <c r="BY6" s="534"/>
      <c r="BZ6" s="534"/>
      <c r="CA6" s="534"/>
      <c r="CB6" s="534"/>
      <c r="CC6" s="534"/>
      <c r="CD6" s="534"/>
      <c r="CE6" s="534"/>
      <c r="CF6" s="534"/>
      <c r="CG6" s="534"/>
      <c r="CH6" s="534"/>
      <c r="CI6" s="534"/>
      <c r="CJ6" s="534"/>
      <c r="CK6" s="534"/>
      <c r="CL6" s="534"/>
      <c r="CM6" s="534"/>
      <c r="CN6" s="534"/>
      <c r="CO6" s="534"/>
      <c r="CP6" s="534"/>
      <c r="CQ6" s="534"/>
      <c r="CR6" s="534"/>
      <c r="CS6" s="534"/>
      <c r="CT6" s="534"/>
      <c r="CU6" s="534"/>
      <c r="CV6" s="534"/>
      <c r="CW6" s="534"/>
      <c r="CX6" s="534"/>
      <c r="CY6" s="534"/>
      <c r="CZ6" s="534"/>
      <c r="DA6" s="534"/>
      <c r="DB6" s="534"/>
      <c r="DC6" s="534"/>
      <c r="DD6" s="534"/>
      <c r="DE6" s="534"/>
      <c r="DF6" s="534"/>
      <c r="DG6" s="534"/>
      <c r="DH6" s="534"/>
      <c r="DI6" s="534"/>
      <c r="DJ6" s="534"/>
      <c r="DK6" s="534"/>
      <c r="DL6" s="534"/>
      <c r="DM6" s="534"/>
      <c r="DN6" s="534"/>
      <c r="DO6" s="534"/>
      <c r="DP6" s="534"/>
      <c r="DQ6" s="534"/>
      <c r="DR6" s="534"/>
      <c r="DS6" s="534"/>
      <c r="DT6" s="534"/>
      <c r="DU6" s="534"/>
      <c r="DV6" s="534"/>
      <c r="DW6" s="534"/>
      <c r="DX6" s="534"/>
      <c r="DY6" s="534"/>
      <c r="DZ6" s="534"/>
      <c r="EA6" s="534"/>
      <c r="EB6" s="534"/>
      <c r="EC6" s="534"/>
      <c r="ED6" s="534"/>
      <c r="EE6" s="534"/>
      <c r="EF6" s="534"/>
      <c r="EG6" s="534"/>
      <c r="EH6" s="534"/>
      <c r="EI6" s="534"/>
      <c r="EJ6" s="534"/>
      <c r="EK6" s="534"/>
      <c r="EL6" s="534"/>
      <c r="EM6" s="534"/>
      <c r="EN6" s="534"/>
      <c r="EO6" s="534"/>
      <c r="EP6" s="534"/>
      <c r="EQ6" s="534"/>
      <c r="ER6" s="534"/>
      <c r="ES6" s="534"/>
      <c r="ET6" s="534"/>
      <c r="EU6" s="534"/>
      <c r="EV6" s="534"/>
      <c r="EW6" s="534"/>
      <c r="EX6" s="534"/>
      <c r="EY6" s="534"/>
      <c r="EZ6" s="534"/>
      <c r="FA6" s="534"/>
      <c r="FB6" s="534"/>
      <c r="FC6" s="534"/>
      <c r="FD6" s="534"/>
      <c r="FE6" s="534"/>
      <c r="FF6" s="534"/>
      <c r="FG6" s="534"/>
      <c r="FH6" s="534"/>
      <c r="FI6" s="534"/>
      <c r="FJ6" s="534"/>
      <c r="FK6" s="534"/>
      <c r="FL6" s="534"/>
      <c r="FM6" s="534"/>
      <c r="FN6" s="534"/>
      <c r="FO6" s="534"/>
      <c r="FP6" s="534"/>
      <c r="FQ6" s="534"/>
      <c r="FR6" s="534"/>
      <c r="FS6" s="534"/>
      <c r="FT6" s="534"/>
      <c r="FU6" s="534"/>
      <c r="FV6" s="534"/>
      <c r="FW6" s="534"/>
      <c r="FX6" s="534"/>
      <c r="FY6" s="534"/>
      <c r="FZ6" s="534"/>
      <c r="GA6" s="534"/>
      <c r="GB6" s="534"/>
      <c r="GC6" s="534"/>
      <c r="GD6" s="534"/>
      <c r="GE6" s="534"/>
      <c r="GF6" s="534"/>
      <c r="GG6" s="534"/>
      <c r="GH6" s="534"/>
      <c r="GI6" s="534"/>
      <c r="GJ6" s="534"/>
      <c r="GK6" s="534"/>
      <c r="GL6" s="534"/>
      <c r="GM6" s="534"/>
      <c r="GN6" s="534"/>
      <c r="GO6" s="534"/>
      <c r="GP6" s="534"/>
      <c r="GQ6" s="534"/>
      <c r="GR6" s="534"/>
      <c r="GS6" s="534"/>
      <c r="GT6" s="534"/>
      <c r="GU6" s="534"/>
      <c r="GV6" s="534"/>
      <c r="GW6" s="534"/>
      <c r="GX6" s="534"/>
      <c r="GY6" s="534"/>
      <c r="GZ6" s="534"/>
      <c r="HA6" s="534"/>
      <c r="HB6" s="534"/>
      <c r="HC6" s="534"/>
      <c r="HD6" s="534"/>
      <c r="HE6" s="534"/>
      <c r="HF6" s="534"/>
      <c r="HG6" s="534"/>
      <c r="HH6" s="534"/>
      <c r="HI6" s="534"/>
      <c r="HJ6" s="534"/>
      <c r="HK6" s="534"/>
      <c r="HL6" s="534"/>
      <c r="HM6" s="534"/>
      <c r="HN6" s="534"/>
      <c r="HO6" s="534"/>
      <c r="HP6" s="534"/>
      <c r="HQ6" s="534"/>
      <c r="HR6" s="534"/>
      <c r="HS6" s="534"/>
      <c r="HT6" s="534"/>
      <c r="HU6" s="534"/>
      <c r="HV6" s="534"/>
      <c r="HW6" s="534"/>
      <c r="HX6" s="534"/>
      <c r="HY6" s="534"/>
      <c r="HZ6" s="534"/>
      <c r="IA6" s="534"/>
      <c r="IB6" s="534"/>
      <c r="IC6" s="534"/>
      <c r="ID6" s="534"/>
      <c r="IE6" s="534"/>
      <c r="IF6" s="534"/>
      <c r="IG6" s="534"/>
      <c r="IH6" s="534"/>
      <c r="II6" s="534"/>
      <c r="IJ6" s="534"/>
      <c r="IK6" s="534"/>
      <c r="IL6" s="534"/>
      <c r="IM6" s="534"/>
      <c r="IN6" s="534"/>
      <c r="IO6" s="534"/>
      <c r="IP6" s="534"/>
      <c r="IQ6" s="534"/>
      <c r="IR6" s="534"/>
      <c r="IS6" s="534"/>
      <c r="IT6" s="534"/>
      <c r="IU6" s="534"/>
      <c r="IV6" s="534"/>
      <c r="IW6" s="534"/>
      <c r="IX6" s="534"/>
    </row>
    <row r="7" s="3" customFormat="1" ht="50" customHeight="1" spans="1:258">
      <c r="A7" s="543" t="s">
        <v>155</v>
      </c>
      <c r="B7" s="544">
        <v>32</v>
      </c>
      <c r="C7" s="544">
        <v>26</v>
      </c>
      <c r="D7" s="544">
        <v>32</v>
      </c>
      <c r="E7" s="544">
        <v>18</v>
      </c>
      <c r="F7" s="545">
        <v>73</v>
      </c>
      <c r="G7" s="545">
        <v>26</v>
      </c>
      <c r="H7" s="545">
        <v>73</v>
      </c>
      <c r="I7" s="545">
        <v>18</v>
      </c>
      <c r="J7" s="559"/>
      <c r="K7" s="534"/>
      <c r="L7" s="534"/>
      <c r="M7" s="534"/>
      <c r="N7" s="534"/>
      <c r="O7" s="534"/>
      <c r="P7" s="534"/>
      <c r="Q7" s="534"/>
      <c r="R7" s="534"/>
      <c r="S7" s="534"/>
      <c r="T7" s="534"/>
      <c r="U7" s="534"/>
      <c r="V7" s="534"/>
      <c r="W7" s="534"/>
      <c r="X7" s="534"/>
      <c r="Y7" s="534"/>
      <c r="Z7" s="534"/>
      <c r="AA7" s="534"/>
      <c r="AB7" s="534"/>
      <c r="AC7" s="534"/>
      <c r="AD7" s="534"/>
      <c r="AE7" s="534"/>
      <c r="AF7" s="534"/>
      <c r="AG7" s="534"/>
      <c r="AH7" s="534"/>
      <c r="AI7" s="534"/>
      <c r="AJ7" s="534"/>
      <c r="AK7" s="534"/>
      <c r="AL7" s="534"/>
      <c r="AM7" s="534"/>
      <c r="AN7" s="534"/>
      <c r="AO7" s="534"/>
      <c r="AP7" s="534"/>
      <c r="AQ7" s="534"/>
      <c r="AR7" s="534"/>
      <c r="AS7" s="534"/>
      <c r="AT7" s="534"/>
      <c r="AU7" s="534"/>
      <c r="AV7" s="534"/>
      <c r="AW7" s="534"/>
      <c r="AX7" s="534"/>
      <c r="AY7" s="534"/>
      <c r="AZ7" s="534"/>
      <c r="BA7" s="534"/>
      <c r="BB7" s="534"/>
      <c r="BC7" s="534"/>
      <c r="BD7" s="534"/>
      <c r="BE7" s="534"/>
      <c r="BF7" s="534"/>
      <c r="BG7" s="534"/>
      <c r="BH7" s="534"/>
      <c r="BI7" s="534"/>
      <c r="BJ7" s="534"/>
      <c r="BK7" s="534"/>
      <c r="BL7" s="534"/>
      <c r="BM7" s="534"/>
      <c r="BN7" s="534"/>
      <c r="BO7" s="534"/>
      <c r="BP7" s="534"/>
      <c r="BQ7" s="534"/>
      <c r="BR7" s="534"/>
      <c r="BS7" s="534"/>
      <c r="BT7" s="534"/>
      <c r="BU7" s="534"/>
      <c r="BV7" s="534"/>
      <c r="BW7" s="534"/>
      <c r="BX7" s="534"/>
      <c r="BY7" s="534"/>
      <c r="BZ7" s="534"/>
      <c r="CA7" s="534"/>
      <c r="CB7" s="534"/>
      <c r="CC7" s="534"/>
      <c r="CD7" s="534"/>
      <c r="CE7" s="534"/>
      <c r="CF7" s="534"/>
      <c r="CG7" s="534"/>
      <c r="CH7" s="534"/>
      <c r="CI7" s="534"/>
      <c r="CJ7" s="534"/>
      <c r="CK7" s="534"/>
      <c r="CL7" s="534"/>
      <c r="CM7" s="534"/>
      <c r="CN7" s="534"/>
      <c r="CO7" s="534"/>
      <c r="CP7" s="534"/>
      <c r="CQ7" s="534"/>
      <c r="CR7" s="534"/>
      <c r="CS7" s="534"/>
      <c r="CT7" s="534"/>
      <c r="CU7" s="534"/>
      <c r="CV7" s="534"/>
      <c r="CW7" s="534"/>
      <c r="CX7" s="534"/>
      <c r="CY7" s="534"/>
      <c r="CZ7" s="534"/>
      <c r="DA7" s="534"/>
      <c r="DB7" s="534"/>
      <c r="DC7" s="534"/>
      <c r="DD7" s="534"/>
      <c r="DE7" s="534"/>
      <c r="DF7" s="534"/>
      <c r="DG7" s="534"/>
      <c r="DH7" s="534"/>
      <c r="DI7" s="534"/>
      <c r="DJ7" s="534"/>
      <c r="DK7" s="534"/>
      <c r="DL7" s="534"/>
      <c r="DM7" s="534"/>
      <c r="DN7" s="534"/>
      <c r="DO7" s="534"/>
      <c r="DP7" s="534"/>
      <c r="DQ7" s="534"/>
      <c r="DR7" s="534"/>
      <c r="DS7" s="534"/>
      <c r="DT7" s="534"/>
      <c r="DU7" s="534"/>
      <c r="DV7" s="534"/>
      <c r="DW7" s="534"/>
      <c r="DX7" s="534"/>
      <c r="DY7" s="534"/>
      <c r="DZ7" s="534"/>
      <c r="EA7" s="534"/>
      <c r="EB7" s="534"/>
      <c r="EC7" s="534"/>
      <c r="ED7" s="534"/>
      <c r="EE7" s="534"/>
      <c r="EF7" s="534"/>
      <c r="EG7" s="534"/>
      <c r="EH7" s="534"/>
      <c r="EI7" s="534"/>
      <c r="EJ7" s="534"/>
      <c r="EK7" s="534"/>
      <c r="EL7" s="534"/>
      <c r="EM7" s="534"/>
      <c r="EN7" s="534"/>
      <c r="EO7" s="534"/>
      <c r="EP7" s="534"/>
      <c r="EQ7" s="534"/>
      <c r="ER7" s="534"/>
      <c r="ES7" s="534"/>
      <c r="ET7" s="534"/>
      <c r="EU7" s="534"/>
      <c r="EV7" s="534"/>
      <c r="EW7" s="534"/>
      <c r="EX7" s="534"/>
      <c r="EY7" s="534"/>
      <c r="EZ7" s="534"/>
      <c r="FA7" s="534"/>
      <c r="FB7" s="534"/>
      <c r="FC7" s="534"/>
      <c r="FD7" s="534"/>
      <c r="FE7" s="534"/>
      <c r="FF7" s="534"/>
      <c r="FG7" s="534"/>
      <c r="FH7" s="534"/>
      <c r="FI7" s="534"/>
      <c r="FJ7" s="534"/>
      <c r="FK7" s="534"/>
      <c r="FL7" s="534"/>
      <c r="FM7" s="534"/>
      <c r="FN7" s="534"/>
      <c r="FO7" s="534"/>
      <c r="FP7" s="534"/>
      <c r="FQ7" s="534"/>
      <c r="FR7" s="534"/>
      <c r="FS7" s="534"/>
      <c r="FT7" s="534"/>
      <c r="FU7" s="534"/>
      <c r="FV7" s="534"/>
      <c r="FW7" s="534"/>
      <c r="FX7" s="534"/>
      <c r="FY7" s="534"/>
      <c r="FZ7" s="534"/>
      <c r="GA7" s="534"/>
      <c r="GB7" s="534"/>
      <c r="GC7" s="534"/>
      <c r="GD7" s="534"/>
      <c r="GE7" s="534"/>
      <c r="GF7" s="534"/>
      <c r="GG7" s="534"/>
      <c r="GH7" s="534"/>
      <c r="GI7" s="534"/>
      <c r="GJ7" s="534"/>
      <c r="GK7" s="534"/>
      <c r="GL7" s="534"/>
      <c r="GM7" s="534"/>
      <c r="GN7" s="534"/>
      <c r="GO7" s="534"/>
      <c r="GP7" s="534"/>
      <c r="GQ7" s="534"/>
      <c r="GR7" s="534"/>
      <c r="GS7" s="534"/>
      <c r="GT7" s="534"/>
      <c r="GU7" s="534"/>
      <c r="GV7" s="534"/>
      <c r="GW7" s="534"/>
      <c r="GX7" s="534"/>
      <c r="GY7" s="534"/>
      <c r="GZ7" s="534"/>
      <c r="HA7" s="534"/>
      <c r="HB7" s="534"/>
      <c r="HC7" s="534"/>
      <c r="HD7" s="534"/>
      <c r="HE7" s="534"/>
      <c r="HF7" s="534"/>
      <c r="HG7" s="534"/>
      <c r="HH7" s="534"/>
      <c r="HI7" s="534"/>
      <c r="HJ7" s="534"/>
      <c r="HK7" s="534"/>
      <c r="HL7" s="534"/>
      <c r="HM7" s="534"/>
      <c r="HN7" s="534"/>
      <c r="HO7" s="534"/>
      <c r="HP7" s="534"/>
      <c r="HQ7" s="534"/>
      <c r="HR7" s="534"/>
      <c r="HS7" s="534"/>
      <c r="HT7" s="534"/>
      <c r="HU7" s="534"/>
      <c r="HV7" s="534"/>
      <c r="HW7" s="534"/>
      <c r="HX7" s="534"/>
      <c r="HY7" s="534"/>
      <c r="HZ7" s="534"/>
      <c r="IA7" s="534"/>
      <c r="IB7" s="534"/>
      <c r="IC7" s="534"/>
      <c r="ID7" s="534"/>
      <c r="IE7" s="534"/>
      <c r="IF7" s="534"/>
      <c r="IG7" s="534"/>
      <c r="IH7" s="534"/>
      <c r="II7" s="534"/>
      <c r="IJ7" s="534"/>
      <c r="IK7" s="534"/>
      <c r="IL7" s="534"/>
      <c r="IM7" s="534"/>
      <c r="IN7" s="534"/>
      <c r="IO7" s="534"/>
      <c r="IP7" s="534"/>
      <c r="IQ7" s="534"/>
      <c r="IR7" s="534"/>
      <c r="IS7" s="534"/>
      <c r="IT7" s="534"/>
      <c r="IU7" s="534"/>
      <c r="IV7" s="534"/>
      <c r="IW7" s="534"/>
      <c r="IX7" s="534"/>
    </row>
    <row r="8" s="3" customFormat="1" ht="82" customHeight="1" spans="1:258">
      <c r="A8" s="546" t="s">
        <v>236</v>
      </c>
      <c r="B8" s="547"/>
      <c r="C8" s="547"/>
      <c r="D8" s="547"/>
      <c r="E8" s="547"/>
      <c r="F8" s="547"/>
      <c r="G8" s="547"/>
      <c r="H8" s="547"/>
      <c r="I8" s="561"/>
      <c r="J8" s="559"/>
      <c r="K8" s="534"/>
      <c r="L8" s="534"/>
      <c r="M8" s="534"/>
      <c r="N8" s="534"/>
      <c r="O8" s="534"/>
      <c r="P8" s="534"/>
      <c r="Q8" s="534"/>
      <c r="R8" s="534"/>
      <c r="S8" s="534"/>
      <c r="T8" s="534"/>
      <c r="U8" s="534"/>
      <c r="V8" s="534"/>
      <c r="W8" s="534"/>
      <c r="X8" s="534"/>
      <c r="Y8" s="534"/>
      <c r="Z8" s="534"/>
      <c r="AA8" s="534"/>
      <c r="AB8" s="534"/>
      <c r="AC8" s="534"/>
      <c r="AD8" s="534"/>
      <c r="AE8" s="534"/>
      <c r="AF8" s="534"/>
      <c r="AG8" s="534"/>
      <c r="AH8" s="534"/>
      <c r="AI8" s="534"/>
      <c r="AJ8" s="534"/>
      <c r="AK8" s="534"/>
      <c r="AL8" s="534"/>
      <c r="AM8" s="534"/>
      <c r="AN8" s="534"/>
      <c r="AO8" s="534"/>
      <c r="AP8" s="534"/>
      <c r="AQ8" s="534"/>
      <c r="AR8" s="534"/>
      <c r="AS8" s="534"/>
      <c r="AT8" s="534"/>
      <c r="AU8" s="534"/>
      <c r="AV8" s="534"/>
      <c r="AW8" s="534"/>
      <c r="AX8" s="534"/>
      <c r="AY8" s="534"/>
      <c r="AZ8" s="534"/>
      <c r="BA8" s="534"/>
      <c r="BB8" s="534"/>
      <c r="BC8" s="534"/>
      <c r="BD8" s="534"/>
      <c r="BE8" s="534"/>
      <c r="BF8" s="534"/>
      <c r="BG8" s="534"/>
      <c r="BH8" s="534"/>
      <c r="BI8" s="534"/>
      <c r="BJ8" s="534"/>
      <c r="BK8" s="534"/>
      <c r="BL8" s="534"/>
      <c r="BM8" s="534"/>
      <c r="BN8" s="534"/>
      <c r="BO8" s="534"/>
      <c r="BP8" s="534"/>
      <c r="BQ8" s="534"/>
      <c r="BR8" s="534"/>
      <c r="BS8" s="534"/>
      <c r="BT8" s="534"/>
      <c r="BU8" s="534"/>
      <c r="BV8" s="534"/>
      <c r="BW8" s="534"/>
      <c r="BX8" s="534"/>
      <c r="BY8" s="534"/>
      <c r="BZ8" s="534"/>
      <c r="CA8" s="534"/>
      <c r="CB8" s="534"/>
      <c r="CC8" s="534"/>
      <c r="CD8" s="534"/>
      <c r="CE8" s="534"/>
      <c r="CF8" s="534"/>
      <c r="CG8" s="534"/>
      <c r="CH8" s="534"/>
      <c r="CI8" s="534"/>
      <c r="CJ8" s="534"/>
      <c r="CK8" s="534"/>
      <c r="CL8" s="534"/>
      <c r="CM8" s="534"/>
      <c r="CN8" s="534"/>
      <c r="CO8" s="534"/>
      <c r="CP8" s="534"/>
      <c r="CQ8" s="534"/>
      <c r="CR8" s="534"/>
      <c r="CS8" s="534"/>
      <c r="CT8" s="534"/>
      <c r="CU8" s="534"/>
      <c r="CV8" s="534"/>
      <c r="CW8" s="534"/>
      <c r="CX8" s="534"/>
      <c r="CY8" s="534"/>
      <c r="CZ8" s="534"/>
      <c r="DA8" s="534"/>
      <c r="DB8" s="534"/>
      <c r="DC8" s="534"/>
      <c r="DD8" s="534"/>
      <c r="DE8" s="534"/>
      <c r="DF8" s="534"/>
      <c r="DG8" s="534"/>
      <c r="DH8" s="534"/>
      <c r="DI8" s="534"/>
      <c r="DJ8" s="534"/>
      <c r="DK8" s="534"/>
      <c r="DL8" s="534"/>
      <c r="DM8" s="534"/>
      <c r="DN8" s="534"/>
      <c r="DO8" s="534"/>
      <c r="DP8" s="534"/>
      <c r="DQ8" s="534"/>
      <c r="DR8" s="534"/>
      <c r="DS8" s="534"/>
      <c r="DT8" s="534"/>
      <c r="DU8" s="534"/>
      <c r="DV8" s="534"/>
      <c r="DW8" s="534"/>
      <c r="DX8" s="534"/>
      <c r="DY8" s="534"/>
      <c r="DZ8" s="534"/>
      <c r="EA8" s="534"/>
      <c r="EB8" s="534"/>
      <c r="EC8" s="534"/>
      <c r="ED8" s="534"/>
      <c r="EE8" s="534"/>
      <c r="EF8" s="534"/>
      <c r="EG8" s="534"/>
      <c r="EH8" s="534"/>
      <c r="EI8" s="534"/>
      <c r="EJ8" s="534"/>
      <c r="EK8" s="534"/>
      <c r="EL8" s="534"/>
      <c r="EM8" s="534"/>
      <c r="EN8" s="534"/>
      <c r="EO8" s="534"/>
      <c r="EP8" s="534"/>
      <c r="EQ8" s="534"/>
      <c r="ER8" s="534"/>
      <c r="ES8" s="534"/>
      <c r="ET8" s="534"/>
      <c r="EU8" s="534"/>
      <c r="EV8" s="534"/>
      <c r="EW8" s="534"/>
      <c r="EX8" s="534"/>
      <c r="EY8" s="534"/>
      <c r="EZ8" s="534"/>
      <c r="FA8" s="534"/>
      <c r="FB8" s="534"/>
      <c r="FC8" s="534"/>
      <c r="FD8" s="534"/>
      <c r="FE8" s="534"/>
      <c r="FF8" s="534"/>
      <c r="FG8" s="534"/>
      <c r="FH8" s="534"/>
      <c r="FI8" s="534"/>
      <c r="FJ8" s="534"/>
      <c r="FK8" s="534"/>
      <c r="FL8" s="534"/>
      <c r="FM8" s="534"/>
      <c r="FN8" s="534"/>
      <c r="FO8" s="534"/>
      <c r="FP8" s="534"/>
      <c r="FQ8" s="534"/>
      <c r="FR8" s="534"/>
      <c r="FS8" s="534"/>
      <c r="FT8" s="534"/>
      <c r="FU8" s="534"/>
      <c r="FV8" s="534"/>
      <c r="FW8" s="534"/>
      <c r="FX8" s="534"/>
      <c r="FY8" s="534"/>
      <c r="FZ8" s="534"/>
      <c r="GA8" s="534"/>
      <c r="GB8" s="534"/>
      <c r="GC8" s="534"/>
      <c r="GD8" s="534"/>
      <c r="GE8" s="534"/>
      <c r="GF8" s="534"/>
      <c r="GG8" s="534"/>
      <c r="GH8" s="534"/>
      <c r="GI8" s="534"/>
      <c r="GJ8" s="534"/>
      <c r="GK8" s="534"/>
      <c r="GL8" s="534"/>
      <c r="GM8" s="534"/>
      <c r="GN8" s="534"/>
      <c r="GO8" s="534"/>
      <c r="GP8" s="534"/>
      <c r="GQ8" s="534"/>
      <c r="GR8" s="534"/>
      <c r="GS8" s="534"/>
      <c r="GT8" s="534"/>
      <c r="GU8" s="534"/>
      <c r="GV8" s="534"/>
      <c r="GW8" s="534"/>
      <c r="GX8" s="534"/>
      <c r="GY8" s="534"/>
      <c r="GZ8" s="534"/>
      <c r="HA8" s="534"/>
      <c r="HB8" s="534"/>
      <c r="HC8" s="534"/>
      <c r="HD8" s="534"/>
      <c r="HE8" s="534"/>
      <c r="HF8" s="534"/>
      <c r="HG8" s="534"/>
      <c r="HH8" s="534"/>
      <c r="HI8" s="534"/>
      <c r="HJ8" s="534"/>
      <c r="HK8" s="534"/>
      <c r="HL8" s="534"/>
      <c r="HM8" s="534"/>
      <c r="HN8" s="534"/>
      <c r="HO8" s="534"/>
      <c r="HP8" s="534"/>
      <c r="HQ8" s="534"/>
      <c r="HR8" s="534"/>
      <c r="HS8" s="534"/>
      <c r="HT8" s="534"/>
      <c r="HU8" s="534"/>
      <c r="HV8" s="534"/>
      <c r="HW8" s="534"/>
      <c r="HX8" s="534"/>
      <c r="HY8" s="534"/>
      <c r="HZ8" s="534"/>
      <c r="IA8" s="534"/>
      <c r="IB8" s="534"/>
      <c r="IC8" s="534"/>
      <c r="ID8" s="534"/>
      <c r="IE8" s="534"/>
      <c r="IF8" s="534"/>
      <c r="IG8" s="534"/>
      <c r="IH8" s="534"/>
      <c r="II8" s="534"/>
      <c r="IJ8" s="534"/>
      <c r="IK8" s="534"/>
      <c r="IL8" s="534"/>
      <c r="IM8" s="534"/>
      <c r="IN8" s="534"/>
      <c r="IO8" s="534"/>
      <c r="IP8" s="534"/>
      <c r="IQ8" s="534"/>
      <c r="IR8" s="534"/>
      <c r="IS8" s="534"/>
      <c r="IT8" s="534"/>
      <c r="IU8" s="534"/>
      <c r="IV8" s="534"/>
      <c r="IW8" s="534"/>
      <c r="IX8" s="534"/>
    </row>
    <row r="9" s="533" customFormat="1" ht="30" customHeight="1" spans="1:258">
      <c r="A9" s="548" t="s">
        <v>158</v>
      </c>
      <c r="B9" s="548"/>
      <c r="C9" s="548"/>
      <c r="D9" s="548"/>
      <c r="E9" s="548"/>
      <c r="F9" s="548"/>
      <c r="G9" s="548"/>
      <c r="H9" s="548"/>
      <c r="I9" s="548"/>
      <c r="J9" s="562"/>
      <c r="K9" s="563"/>
      <c r="L9" s="563"/>
      <c r="M9" s="563"/>
      <c r="N9" s="563"/>
      <c r="O9" s="563"/>
      <c r="P9" s="563"/>
      <c r="Q9" s="563"/>
      <c r="R9" s="563"/>
      <c r="S9" s="563"/>
      <c r="T9" s="563"/>
      <c r="U9" s="563"/>
      <c r="V9" s="563"/>
      <c r="W9" s="563"/>
      <c r="X9" s="563"/>
      <c r="Y9" s="563"/>
      <c r="Z9" s="563"/>
      <c r="AA9" s="563"/>
      <c r="AB9" s="563"/>
      <c r="AC9" s="563"/>
      <c r="AD9" s="563"/>
      <c r="AE9" s="563"/>
      <c r="AF9" s="563"/>
      <c r="AG9" s="563"/>
      <c r="AH9" s="563"/>
      <c r="AI9" s="563"/>
      <c r="AJ9" s="563"/>
      <c r="AK9" s="563"/>
      <c r="AL9" s="563"/>
      <c r="AM9" s="563"/>
      <c r="AN9" s="563"/>
      <c r="AO9" s="563"/>
      <c r="AP9" s="563"/>
      <c r="AQ9" s="563"/>
      <c r="AR9" s="563"/>
      <c r="AS9" s="563"/>
      <c r="AT9" s="563"/>
      <c r="AU9" s="563"/>
      <c r="AV9" s="563"/>
      <c r="AW9" s="563"/>
      <c r="AX9" s="563"/>
      <c r="AY9" s="563"/>
      <c r="AZ9" s="563"/>
      <c r="BA9" s="563"/>
      <c r="BB9" s="563"/>
      <c r="BC9" s="563"/>
      <c r="BD9" s="563"/>
      <c r="BE9" s="563"/>
      <c r="BF9" s="563"/>
      <c r="BG9" s="563"/>
      <c r="BH9" s="563"/>
      <c r="BI9" s="563"/>
      <c r="BJ9" s="563"/>
      <c r="BK9" s="563"/>
      <c r="BL9" s="563"/>
      <c r="BM9" s="563"/>
      <c r="BN9" s="563"/>
      <c r="BO9" s="563"/>
      <c r="BP9" s="563"/>
      <c r="BQ9" s="563"/>
      <c r="BR9" s="563"/>
      <c r="BS9" s="563"/>
      <c r="BT9" s="563"/>
      <c r="BU9" s="563"/>
      <c r="BV9" s="563"/>
      <c r="BW9" s="563"/>
      <c r="BX9" s="563"/>
      <c r="BY9" s="563"/>
      <c r="BZ9" s="563"/>
      <c r="CA9" s="563"/>
      <c r="CB9" s="563"/>
      <c r="CC9" s="563"/>
      <c r="CD9" s="563"/>
      <c r="CE9" s="563"/>
      <c r="CF9" s="563"/>
      <c r="CG9" s="563"/>
      <c r="CH9" s="563"/>
      <c r="CI9" s="563"/>
      <c r="CJ9" s="563"/>
      <c r="CK9" s="563"/>
      <c r="CL9" s="563"/>
      <c r="CM9" s="563"/>
      <c r="CN9" s="563"/>
      <c r="CO9" s="563"/>
      <c r="CP9" s="563"/>
      <c r="CQ9" s="563"/>
      <c r="CR9" s="563"/>
      <c r="CS9" s="563"/>
      <c r="CT9" s="563"/>
      <c r="CU9" s="563"/>
      <c r="CV9" s="563"/>
      <c r="CW9" s="563"/>
      <c r="CX9" s="563"/>
      <c r="CY9" s="563"/>
      <c r="CZ9" s="563"/>
      <c r="DA9" s="563"/>
      <c r="DB9" s="563"/>
      <c r="DC9" s="563"/>
      <c r="DD9" s="563"/>
      <c r="DE9" s="563"/>
      <c r="DF9" s="563"/>
      <c r="DG9" s="563"/>
      <c r="DH9" s="563"/>
      <c r="DI9" s="563"/>
      <c r="DJ9" s="563"/>
      <c r="DK9" s="563"/>
      <c r="DL9" s="563"/>
      <c r="DM9" s="563"/>
      <c r="DN9" s="563"/>
      <c r="DO9" s="563"/>
      <c r="DP9" s="563"/>
      <c r="DQ9" s="563"/>
      <c r="DR9" s="563"/>
      <c r="DS9" s="563"/>
      <c r="DT9" s="563"/>
      <c r="DU9" s="563"/>
      <c r="DV9" s="563"/>
      <c r="DW9" s="563"/>
      <c r="DX9" s="563"/>
      <c r="DY9" s="563"/>
      <c r="DZ9" s="563"/>
      <c r="EA9" s="563"/>
      <c r="EB9" s="563"/>
      <c r="EC9" s="563"/>
      <c r="ED9" s="563"/>
      <c r="EE9" s="563"/>
      <c r="EF9" s="563"/>
      <c r="EG9" s="563"/>
      <c r="EH9" s="563"/>
      <c r="EI9" s="563"/>
      <c r="EJ9" s="563"/>
      <c r="EK9" s="563"/>
      <c r="EL9" s="563"/>
      <c r="EM9" s="563"/>
      <c r="EN9" s="563"/>
      <c r="EO9" s="563"/>
      <c r="EP9" s="563"/>
      <c r="EQ9" s="563"/>
      <c r="ER9" s="563"/>
      <c r="ES9" s="563"/>
      <c r="ET9" s="563"/>
      <c r="EU9" s="563"/>
      <c r="EV9" s="563"/>
      <c r="EW9" s="563"/>
      <c r="EX9" s="563"/>
      <c r="EY9" s="563"/>
      <c r="EZ9" s="563"/>
      <c r="FA9" s="563"/>
      <c r="FB9" s="563"/>
      <c r="FC9" s="563"/>
      <c r="FD9" s="563"/>
      <c r="FE9" s="563"/>
      <c r="FF9" s="563"/>
      <c r="FG9" s="563"/>
      <c r="FH9" s="563"/>
      <c r="FI9" s="563"/>
      <c r="FJ9" s="563"/>
      <c r="FK9" s="563"/>
      <c r="FL9" s="563"/>
      <c r="FM9" s="563"/>
      <c r="FN9" s="563"/>
      <c r="FO9" s="563"/>
      <c r="FP9" s="563"/>
      <c r="FQ9" s="563"/>
      <c r="FR9" s="563"/>
      <c r="FS9" s="563"/>
      <c r="FT9" s="563"/>
      <c r="FU9" s="563"/>
      <c r="FV9" s="563"/>
      <c r="FW9" s="563"/>
      <c r="FX9" s="563"/>
      <c r="FY9" s="563"/>
      <c r="FZ9" s="563"/>
      <c r="GA9" s="563"/>
      <c r="GB9" s="563"/>
      <c r="GC9" s="563"/>
      <c r="GD9" s="563"/>
      <c r="GE9" s="563"/>
      <c r="GF9" s="563"/>
      <c r="GG9" s="563"/>
      <c r="GH9" s="563"/>
      <c r="GI9" s="563"/>
      <c r="GJ9" s="563"/>
      <c r="GK9" s="563"/>
      <c r="GL9" s="563"/>
      <c r="GM9" s="563"/>
      <c r="GN9" s="563"/>
      <c r="GO9" s="563"/>
      <c r="GP9" s="563"/>
      <c r="GQ9" s="563"/>
      <c r="GR9" s="563"/>
      <c r="GS9" s="563"/>
      <c r="GT9" s="563"/>
      <c r="GU9" s="563"/>
      <c r="GV9" s="563"/>
      <c r="GW9" s="563"/>
      <c r="GX9" s="563"/>
      <c r="GY9" s="563"/>
      <c r="GZ9" s="563"/>
      <c r="HA9" s="563"/>
      <c r="HB9" s="563"/>
      <c r="HC9" s="563"/>
      <c r="HD9" s="563"/>
      <c r="HE9" s="563"/>
      <c r="HF9" s="563"/>
      <c r="HG9" s="563"/>
      <c r="HH9" s="563"/>
      <c r="HI9" s="563"/>
      <c r="HJ9" s="563"/>
      <c r="HK9" s="563"/>
      <c r="HL9" s="563"/>
      <c r="HM9" s="563"/>
      <c r="HN9" s="563"/>
      <c r="HO9" s="563"/>
      <c r="HP9" s="563"/>
      <c r="HQ9" s="563"/>
      <c r="HR9" s="563"/>
      <c r="HS9" s="563"/>
      <c r="HT9" s="563"/>
      <c r="HU9" s="563"/>
      <c r="HV9" s="563"/>
      <c r="HW9" s="563"/>
      <c r="HX9" s="563"/>
      <c r="HY9" s="563"/>
      <c r="HZ9" s="563"/>
      <c r="IA9" s="563"/>
      <c r="IB9" s="563"/>
      <c r="IC9" s="563"/>
      <c r="ID9" s="563"/>
      <c r="IE9" s="563"/>
      <c r="IF9" s="563"/>
      <c r="IG9" s="563"/>
      <c r="IH9" s="563"/>
      <c r="II9" s="563"/>
      <c r="IJ9" s="563"/>
      <c r="IK9" s="563"/>
      <c r="IL9" s="563"/>
      <c r="IM9" s="563"/>
      <c r="IN9" s="563"/>
      <c r="IO9" s="563"/>
      <c r="IP9" s="563"/>
      <c r="IQ9" s="563"/>
      <c r="IR9" s="563"/>
      <c r="IS9" s="563"/>
      <c r="IT9" s="563"/>
      <c r="IU9" s="563"/>
      <c r="IV9" s="563"/>
      <c r="IW9" s="563"/>
      <c r="IX9" s="563"/>
    </row>
    <row r="10" s="533" customFormat="1" ht="30" customHeight="1" spans="1:258">
      <c r="A10" s="549" t="s">
        <v>159</v>
      </c>
      <c r="B10" s="549"/>
      <c r="C10" s="549"/>
      <c r="D10" s="549"/>
      <c r="E10" s="549"/>
      <c r="F10" s="549"/>
      <c r="G10" s="549"/>
      <c r="H10" s="549"/>
      <c r="I10" s="549"/>
      <c r="J10" s="562"/>
      <c r="K10" s="563"/>
      <c r="L10" s="563"/>
      <c r="M10" s="563"/>
      <c r="N10" s="563"/>
      <c r="O10" s="563"/>
      <c r="P10" s="563"/>
      <c r="Q10" s="563"/>
      <c r="R10" s="563"/>
      <c r="S10" s="563"/>
      <c r="T10" s="563"/>
      <c r="U10" s="563"/>
      <c r="V10" s="563"/>
      <c r="W10" s="563"/>
      <c r="X10" s="563"/>
      <c r="Y10" s="563"/>
      <c r="Z10" s="563"/>
      <c r="AA10" s="563"/>
      <c r="AB10" s="563"/>
      <c r="AC10" s="563"/>
      <c r="AD10" s="563"/>
      <c r="AE10" s="563"/>
      <c r="AF10" s="563"/>
      <c r="AG10" s="563"/>
      <c r="AH10" s="563"/>
      <c r="AI10" s="563"/>
      <c r="AJ10" s="563"/>
      <c r="AK10" s="563"/>
      <c r="AL10" s="563"/>
      <c r="AM10" s="563"/>
      <c r="AN10" s="563"/>
      <c r="AO10" s="563"/>
      <c r="AP10" s="563"/>
      <c r="AQ10" s="563"/>
      <c r="AR10" s="563"/>
      <c r="AS10" s="563"/>
      <c r="AT10" s="563"/>
      <c r="AU10" s="563"/>
      <c r="AV10" s="563"/>
      <c r="AW10" s="563"/>
      <c r="AX10" s="563"/>
      <c r="AY10" s="563"/>
      <c r="AZ10" s="563"/>
      <c r="BA10" s="563"/>
      <c r="BB10" s="563"/>
      <c r="BC10" s="563"/>
      <c r="BD10" s="563"/>
      <c r="BE10" s="563"/>
      <c r="BF10" s="563"/>
      <c r="BG10" s="563"/>
      <c r="BH10" s="563"/>
      <c r="BI10" s="563"/>
      <c r="BJ10" s="563"/>
      <c r="BK10" s="563"/>
      <c r="BL10" s="563"/>
      <c r="BM10" s="563"/>
      <c r="BN10" s="563"/>
      <c r="BO10" s="563"/>
      <c r="BP10" s="563"/>
      <c r="BQ10" s="563"/>
      <c r="BR10" s="563"/>
      <c r="BS10" s="563"/>
      <c r="BT10" s="563"/>
      <c r="BU10" s="563"/>
      <c r="BV10" s="563"/>
      <c r="BW10" s="563"/>
      <c r="BX10" s="563"/>
      <c r="BY10" s="563"/>
      <c r="BZ10" s="563"/>
      <c r="CA10" s="563"/>
      <c r="CB10" s="563"/>
      <c r="CC10" s="563"/>
      <c r="CD10" s="563"/>
      <c r="CE10" s="563"/>
      <c r="CF10" s="563"/>
      <c r="CG10" s="563"/>
      <c r="CH10" s="563"/>
      <c r="CI10" s="563"/>
      <c r="CJ10" s="563"/>
      <c r="CK10" s="563"/>
      <c r="CL10" s="563"/>
      <c r="CM10" s="563"/>
      <c r="CN10" s="563"/>
      <c r="CO10" s="563"/>
      <c r="CP10" s="563"/>
      <c r="CQ10" s="563"/>
      <c r="CR10" s="563"/>
      <c r="CS10" s="563"/>
      <c r="CT10" s="563"/>
      <c r="CU10" s="563"/>
      <c r="CV10" s="563"/>
      <c r="CW10" s="563"/>
      <c r="CX10" s="563"/>
      <c r="CY10" s="563"/>
      <c r="CZ10" s="563"/>
      <c r="DA10" s="563"/>
      <c r="DB10" s="563"/>
      <c r="DC10" s="563"/>
      <c r="DD10" s="563"/>
      <c r="DE10" s="563"/>
      <c r="DF10" s="563"/>
      <c r="DG10" s="563"/>
      <c r="DH10" s="563"/>
      <c r="DI10" s="563"/>
      <c r="DJ10" s="563"/>
      <c r="DK10" s="563"/>
      <c r="DL10" s="563"/>
      <c r="DM10" s="563"/>
      <c r="DN10" s="563"/>
      <c r="DO10" s="563"/>
      <c r="DP10" s="563"/>
      <c r="DQ10" s="563"/>
      <c r="DR10" s="563"/>
      <c r="DS10" s="563"/>
      <c r="DT10" s="563"/>
      <c r="DU10" s="563"/>
      <c r="DV10" s="563"/>
      <c r="DW10" s="563"/>
      <c r="DX10" s="563"/>
      <c r="DY10" s="563"/>
      <c r="DZ10" s="563"/>
      <c r="EA10" s="563"/>
      <c r="EB10" s="563"/>
      <c r="EC10" s="563"/>
      <c r="ED10" s="563"/>
      <c r="EE10" s="563"/>
      <c r="EF10" s="563"/>
      <c r="EG10" s="563"/>
      <c r="EH10" s="563"/>
      <c r="EI10" s="563"/>
      <c r="EJ10" s="563"/>
      <c r="EK10" s="563"/>
      <c r="EL10" s="563"/>
      <c r="EM10" s="563"/>
      <c r="EN10" s="563"/>
      <c r="EO10" s="563"/>
      <c r="EP10" s="563"/>
      <c r="EQ10" s="563"/>
      <c r="ER10" s="563"/>
      <c r="ES10" s="563"/>
      <c r="ET10" s="563"/>
      <c r="EU10" s="563"/>
      <c r="EV10" s="563"/>
      <c r="EW10" s="563"/>
      <c r="EX10" s="563"/>
      <c r="EY10" s="563"/>
      <c r="EZ10" s="563"/>
      <c r="FA10" s="563"/>
      <c r="FB10" s="563"/>
      <c r="FC10" s="563"/>
      <c r="FD10" s="563"/>
      <c r="FE10" s="563"/>
      <c r="FF10" s="563"/>
      <c r="FG10" s="563"/>
      <c r="FH10" s="563"/>
      <c r="FI10" s="563"/>
      <c r="FJ10" s="563"/>
      <c r="FK10" s="563"/>
      <c r="FL10" s="563"/>
      <c r="FM10" s="563"/>
      <c r="FN10" s="563"/>
      <c r="FO10" s="563"/>
      <c r="FP10" s="563"/>
      <c r="FQ10" s="563"/>
      <c r="FR10" s="563"/>
      <c r="FS10" s="563"/>
      <c r="FT10" s="563"/>
      <c r="FU10" s="563"/>
      <c r="FV10" s="563"/>
      <c r="FW10" s="563"/>
      <c r="FX10" s="563"/>
      <c r="FY10" s="563"/>
      <c r="FZ10" s="563"/>
      <c r="GA10" s="563"/>
      <c r="GB10" s="563"/>
      <c r="GC10" s="563"/>
      <c r="GD10" s="563"/>
      <c r="GE10" s="563"/>
      <c r="GF10" s="563"/>
      <c r="GG10" s="563"/>
      <c r="GH10" s="563"/>
      <c r="GI10" s="563"/>
      <c r="GJ10" s="563"/>
      <c r="GK10" s="563"/>
      <c r="GL10" s="563"/>
      <c r="GM10" s="563"/>
      <c r="GN10" s="563"/>
      <c r="GO10" s="563"/>
      <c r="GP10" s="563"/>
      <c r="GQ10" s="563"/>
      <c r="GR10" s="563"/>
      <c r="GS10" s="563"/>
      <c r="GT10" s="563"/>
      <c r="GU10" s="563"/>
      <c r="GV10" s="563"/>
      <c r="GW10" s="563"/>
      <c r="GX10" s="563"/>
      <c r="GY10" s="563"/>
      <c r="GZ10" s="563"/>
      <c r="HA10" s="563"/>
      <c r="HB10" s="563"/>
      <c r="HC10" s="563"/>
      <c r="HD10" s="563"/>
      <c r="HE10" s="563"/>
      <c r="HF10" s="563"/>
      <c r="HG10" s="563"/>
      <c r="HH10" s="563"/>
      <c r="HI10" s="563"/>
      <c r="HJ10" s="563"/>
      <c r="HK10" s="563"/>
      <c r="HL10" s="563"/>
      <c r="HM10" s="563"/>
      <c r="HN10" s="563"/>
      <c r="HO10" s="563"/>
      <c r="HP10" s="563"/>
      <c r="HQ10" s="563"/>
      <c r="HR10" s="563"/>
      <c r="HS10" s="563"/>
      <c r="HT10" s="563"/>
      <c r="HU10" s="563"/>
      <c r="HV10" s="563"/>
      <c r="HW10" s="563"/>
      <c r="HX10" s="563"/>
      <c r="HY10" s="563"/>
      <c r="HZ10" s="563"/>
      <c r="IA10" s="563"/>
      <c r="IB10" s="563"/>
      <c r="IC10" s="563"/>
      <c r="ID10" s="563"/>
      <c r="IE10" s="563"/>
      <c r="IF10" s="563"/>
      <c r="IG10" s="563"/>
      <c r="IH10" s="563"/>
      <c r="II10" s="563"/>
      <c r="IJ10" s="563"/>
      <c r="IK10" s="563"/>
      <c r="IL10" s="563"/>
      <c r="IM10" s="563"/>
      <c r="IN10" s="563"/>
      <c r="IO10" s="563"/>
      <c r="IP10" s="563"/>
      <c r="IQ10" s="563"/>
      <c r="IR10" s="563"/>
      <c r="IS10" s="563"/>
      <c r="IT10" s="563"/>
      <c r="IU10" s="563"/>
      <c r="IV10" s="563"/>
      <c r="IW10" s="563"/>
      <c r="IX10" s="563"/>
    </row>
    <row r="11" s="533" customFormat="1" ht="30" customHeight="1" spans="1:258">
      <c r="A11" s="550" t="s">
        <v>160</v>
      </c>
      <c r="B11" s="550"/>
      <c r="C11" s="550"/>
      <c r="D11" s="550"/>
      <c r="E11" s="550"/>
      <c r="F11" s="550"/>
      <c r="G11" s="550"/>
      <c r="H11" s="550"/>
      <c r="I11" s="550"/>
      <c r="J11" s="562"/>
      <c r="K11" s="563"/>
      <c r="L11" s="563"/>
      <c r="M11" s="563"/>
      <c r="N11" s="563"/>
      <c r="O11" s="563"/>
      <c r="P11" s="563"/>
      <c r="Q11" s="563"/>
      <c r="R11" s="563"/>
      <c r="S11" s="563"/>
      <c r="T11" s="563"/>
      <c r="U11" s="563"/>
      <c r="V11" s="563"/>
      <c r="W11" s="563"/>
      <c r="X11" s="563"/>
      <c r="Y11" s="563"/>
      <c r="Z11" s="563"/>
      <c r="AA11" s="563"/>
      <c r="AB11" s="563"/>
      <c r="AC11" s="563"/>
      <c r="AD11" s="563"/>
      <c r="AE11" s="563"/>
      <c r="AF11" s="563"/>
      <c r="AG11" s="563"/>
      <c r="AH11" s="563"/>
      <c r="AI11" s="563"/>
      <c r="AJ11" s="563"/>
      <c r="AK11" s="563"/>
      <c r="AL11" s="563"/>
      <c r="AM11" s="563"/>
      <c r="AN11" s="563"/>
      <c r="AO11" s="563"/>
      <c r="AP11" s="563"/>
      <c r="AQ11" s="563"/>
      <c r="AR11" s="563"/>
      <c r="AS11" s="563"/>
      <c r="AT11" s="563"/>
      <c r="AU11" s="563"/>
      <c r="AV11" s="563"/>
      <c r="AW11" s="563"/>
      <c r="AX11" s="563"/>
      <c r="AY11" s="563"/>
      <c r="AZ11" s="563"/>
      <c r="BA11" s="563"/>
      <c r="BB11" s="563"/>
      <c r="BC11" s="563"/>
      <c r="BD11" s="563"/>
      <c r="BE11" s="563"/>
      <c r="BF11" s="563"/>
      <c r="BG11" s="563"/>
      <c r="BH11" s="563"/>
      <c r="BI11" s="563"/>
      <c r="BJ11" s="563"/>
      <c r="BK11" s="563"/>
      <c r="BL11" s="563"/>
      <c r="BM11" s="563"/>
      <c r="BN11" s="563"/>
      <c r="BO11" s="563"/>
      <c r="BP11" s="563"/>
      <c r="BQ11" s="563"/>
      <c r="BR11" s="563"/>
      <c r="BS11" s="563"/>
      <c r="BT11" s="563"/>
      <c r="BU11" s="563"/>
      <c r="BV11" s="563"/>
      <c r="BW11" s="563"/>
      <c r="BX11" s="563"/>
      <c r="BY11" s="563"/>
      <c r="BZ11" s="563"/>
      <c r="CA11" s="563"/>
      <c r="CB11" s="563"/>
      <c r="CC11" s="563"/>
      <c r="CD11" s="563"/>
      <c r="CE11" s="563"/>
      <c r="CF11" s="563"/>
      <c r="CG11" s="563"/>
      <c r="CH11" s="563"/>
      <c r="CI11" s="563"/>
      <c r="CJ11" s="563"/>
      <c r="CK11" s="563"/>
      <c r="CL11" s="563"/>
      <c r="CM11" s="563"/>
      <c r="CN11" s="563"/>
      <c r="CO11" s="563"/>
      <c r="CP11" s="563"/>
      <c r="CQ11" s="563"/>
      <c r="CR11" s="563"/>
      <c r="CS11" s="563"/>
      <c r="CT11" s="563"/>
      <c r="CU11" s="563"/>
      <c r="CV11" s="563"/>
      <c r="CW11" s="563"/>
      <c r="CX11" s="563"/>
      <c r="CY11" s="563"/>
      <c r="CZ11" s="563"/>
      <c r="DA11" s="563"/>
      <c r="DB11" s="563"/>
      <c r="DC11" s="563"/>
      <c r="DD11" s="563"/>
      <c r="DE11" s="563"/>
      <c r="DF11" s="563"/>
      <c r="DG11" s="563"/>
      <c r="DH11" s="563"/>
      <c r="DI11" s="563"/>
      <c r="DJ11" s="563"/>
      <c r="DK11" s="563"/>
      <c r="DL11" s="563"/>
      <c r="DM11" s="563"/>
      <c r="DN11" s="563"/>
      <c r="DO11" s="563"/>
      <c r="DP11" s="563"/>
      <c r="DQ11" s="563"/>
      <c r="DR11" s="563"/>
      <c r="DS11" s="563"/>
      <c r="DT11" s="563"/>
      <c r="DU11" s="563"/>
      <c r="DV11" s="563"/>
      <c r="DW11" s="563"/>
      <c r="DX11" s="563"/>
      <c r="DY11" s="563"/>
      <c r="DZ11" s="563"/>
      <c r="EA11" s="563"/>
      <c r="EB11" s="563"/>
      <c r="EC11" s="563"/>
      <c r="ED11" s="563"/>
      <c r="EE11" s="563"/>
      <c r="EF11" s="563"/>
      <c r="EG11" s="563"/>
      <c r="EH11" s="563"/>
      <c r="EI11" s="563"/>
      <c r="EJ11" s="563"/>
      <c r="EK11" s="563"/>
      <c r="EL11" s="563"/>
      <c r="EM11" s="563"/>
      <c r="EN11" s="563"/>
      <c r="EO11" s="563"/>
      <c r="EP11" s="563"/>
      <c r="EQ11" s="563"/>
      <c r="ER11" s="563"/>
      <c r="ES11" s="563"/>
      <c r="ET11" s="563"/>
      <c r="EU11" s="563"/>
      <c r="EV11" s="563"/>
      <c r="EW11" s="563"/>
      <c r="EX11" s="563"/>
      <c r="EY11" s="563"/>
      <c r="EZ11" s="563"/>
      <c r="FA11" s="563"/>
      <c r="FB11" s="563"/>
      <c r="FC11" s="563"/>
      <c r="FD11" s="563"/>
      <c r="FE11" s="563"/>
      <c r="FF11" s="563"/>
      <c r="FG11" s="563"/>
      <c r="FH11" s="563"/>
      <c r="FI11" s="563"/>
      <c r="FJ11" s="563"/>
      <c r="FK11" s="563"/>
      <c r="FL11" s="563"/>
      <c r="FM11" s="563"/>
      <c r="FN11" s="563"/>
      <c r="FO11" s="563"/>
      <c r="FP11" s="563"/>
      <c r="FQ11" s="563"/>
      <c r="FR11" s="563"/>
      <c r="FS11" s="563"/>
      <c r="FT11" s="563"/>
      <c r="FU11" s="563"/>
      <c r="FV11" s="563"/>
      <c r="FW11" s="563"/>
      <c r="FX11" s="563"/>
      <c r="FY11" s="563"/>
      <c r="FZ11" s="563"/>
      <c r="GA11" s="563"/>
      <c r="GB11" s="563"/>
      <c r="GC11" s="563"/>
      <c r="GD11" s="563"/>
      <c r="GE11" s="563"/>
      <c r="GF11" s="563"/>
      <c r="GG11" s="563"/>
      <c r="GH11" s="563"/>
      <c r="GI11" s="563"/>
      <c r="GJ11" s="563"/>
      <c r="GK11" s="563"/>
      <c r="GL11" s="563"/>
      <c r="GM11" s="563"/>
      <c r="GN11" s="563"/>
      <c r="GO11" s="563"/>
      <c r="GP11" s="563"/>
      <c r="GQ11" s="563"/>
      <c r="GR11" s="563"/>
      <c r="GS11" s="563"/>
      <c r="GT11" s="563"/>
      <c r="GU11" s="563"/>
      <c r="GV11" s="563"/>
      <c r="GW11" s="563"/>
      <c r="GX11" s="563"/>
      <c r="GY11" s="563"/>
      <c r="GZ11" s="563"/>
      <c r="HA11" s="563"/>
      <c r="HB11" s="563"/>
      <c r="HC11" s="563"/>
      <c r="HD11" s="563"/>
      <c r="HE11" s="563"/>
      <c r="HF11" s="563"/>
      <c r="HG11" s="563"/>
      <c r="HH11" s="563"/>
      <c r="HI11" s="563"/>
      <c r="HJ11" s="563"/>
      <c r="HK11" s="563"/>
      <c r="HL11" s="563"/>
      <c r="HM11" s="563"/>
      <c r="HN11" s="563"/>
      <c r="HO11" s="563"/>
      <c r="HP11" s="563"/>
      <c r="HQ11" s="563"/>
      <c r="HR11" s="563"/>
      <c r="HS11" s="563"/>
      <c r="HT11" s="563"/>
      <c r="HU11" s="563"/>
      <c r="HV11" s="563"/>
      <c r="HW11" s="563"/>
      <c r="HX11" s="563"/>
      <c r="HY11" s="563"/>
      <c r="HZ11" s="563"/>
      <c r="IA11" s="563"/>
      <c r="IB11" s="563"/>
      <c r="IC11" s="563"/>
      <c r="ID11" s="563"/>
      <c r="IE11" s="563"/>
      <c r="IF11" s="563"/>
      <c r="IG11" s="563"/>
      <c r="IH11" s="563"/>
      <c r="II11" s="563"/>
      <c r="IJ11" s="563"/>
      <c r="IK11" s="563"/>
      <c r="IL11" s="563"/>
      <c r="IM11" s="563"/>
      <c r="IN11" s="563"/>
      <c r="IO11" s="563"/>
      <c r="IP11" s="563"/>
      <c r="IQ11" s="563"/>
      <c r="IR11" s="563"/>
      <c r="IS11" s="563"/>
      <c r="IT11" s="563"/>
      <c r="IU11" s="563"/>
      <c r="IV11" s="563"/>
      <c r="IW11" s="563"/>
      <c r="IX11" s="563"/>
    </row>
    <row r="12" s="533" customFormat="1" ht="42" customHeight="1" spans="1:258">
      <c r="A12" s="550" t="s">
        <v>237</v>
      </c>
      <c r="B12" s="550"/>
      <c r="C12" s="550"/>
      <c r="D12" s="550"/>
      <c r="E12" s="550"/>
      <c r="F12" s="550"/>
      <c r="G12" s="550"/>
      <c r="H12" s="550"/>
      <c r="I12" s="550"/>
      <c r="J12" s="562"/>
      <c r="K12" s="563"/>
      <c r="L12" s="563"/>
      <c r="M12" s="563"/>
      <c r="N12" s="563"/>
      <c r="O12" s="563"/>
      <c r="P12" s="563"/>
      <c r="Q12" s="563"/>
      <c r="R12" s="563"/>
      <c r="S12" s="563"/>
      <c r="T12" s="563"/>
      <c r="U12" s="563"/>
      <c r="V12" s="563"/>
      <c r="W12" s="563"/>
      <c r="X12" s="563"/>
      <c r="Y12" s="563"/>
      <c r="Z12" s="563"/>
      <c r="AA12" s="563"/>
      <c r="AB12" s="563"/>
      <c r="AC12" s="563"/>
      <c r="AD12" s="563"/>
      <c r="AE12" s="563"/>
      <c r="AF12" s="563"/>
      <c r="AG12" s="563"/>
      <c r="AH12" s="563"/>
      <c r="AI12" s="563"/>
      <c r="AJ12" s="563"/>
      <c r="AK12" s="563"/>
      <c r="AL12" s="563"/>
      <c r="AM12" s="563"/>
      <c r="AN12" s="563"/>
      <c r="AO12" s="563"/>
      <c r="AP12" s="563"/>
      <c r="AQ12" s="563"/>
      <c r="AR12" s="563"/>
      <c r="AS12" s="563"/>
      <c r="AT12" s="563"/>
      <c r="AU12" s="563"/>
      <c r="AV12" s="563"/>
      <c r="AW12" s="563"/>
      <c r="AX12" s="563"/>
      <c r="AY12" s="563"/>
      <c r="AZ12" s="563"/>
      <c r="BA12" s="563"/>
      <c r="BB12" s="563"/>
      <c r="BC12" s="563"/>
      <c r="BD12" s="563"/>
      <c r="BE12" s="563"/>
      <c r="BF12" s="563"/>
      <c r="BG12" s="563"/>
      <c r="BH12" s="563"/>
      <c r="BI12" s="563"/>
      <c r="BJ12" s="563"/>
      <c r="BK12" s="563"/>
      <c r="BL12" s="563"/>
      <c r="BM12" s="563"/>
      <c r="BN12" s="563"/>
      <c r="BO12" s="563"/>
      <c r="BP12" s="563"/>
      <c r="BQ12" s="563"/>
      <c r="BR12" s="563"/>
      <c r="BS12" s="563"/>
      <c r="BT12" s="563"/>
      <c r="BU12" s="563"/>
      <c r="BV12" s="563"/>
      <c r="BW12" s="563"/>
      <c r="BX12" s="563"/>
      <c r="BY12" s="563"/>
      <c r="BZ12" s="563"/>
      <c r="CA12" s="563"/>
      <c r="CB12" s="563"/>
      <c r="CC12" s="563"/>
      <c r="CD12" s="563"/>
      <c r="CE12" s="563"/>
      <c r="CF12" s="563"/>
      <c r="CG12" s="563"/>
      <c r="CH12" s="563"/>
      <c r="CI12" s="563"/>
      <c r="CJ12" s="563"/>
      <c r="CK12" s="563"/>
      <c r="CL12" s="563"/>
      <c r="CM12" s="563"/>
      <c r="CN12" s="563"/>
      <c r="CO12" s="563"/>
      <c r="CP12" s="563"/>
      <c r="CQ12" s="563"/>
      <c r="CR12" s="563"/>
      <c r="CS12" s="563"/>
      <c r="CT12" s="563"/>
      <c r="CU12" s="563"/>
      <c r="CV12" s="563"/>
      <c r="CW12" s="563"/>
      <c r="CX12" s="563"/>
      <c r="CY12" s="563"/>
      <c r="CZ12" s="563"/>
      <c r="DA12" s="563"/>
      <c r="DB12" s="563"/>
      <c r="DC12" s="563"/>
      <c r="DD12" s="563"/>
      <c r="DE12" s="563"/>
      <c r="DF12" s="563"/>
      <c r="DG12" s="563"/>
      <c r="DH12" s="563"/>
      <c r="DI12" s="563"/>
      <c r="DJ12" s="563"/>
      <c r="DK12" s="563"/>
      <c r="DL12" s="563"/>
      <c r="DM12" s="563"/>
      <c r="DN12" s="563"/>
      <c r="DO12" s="563"/>
      <c r="DP12" s="563"/>
      <c r="DQ12" s="563"/>
      <c r="DR12" s="563"/>
      <c r="DS12" s="563"/>
      <c r="DT12" s="563"/>
      <c r="DU12" s="563"/>
      <c r="DV12" s="563"/>
      <c r="DW12" s="563"/>
      <c r="DX12" s="563"/>
      <c r="DY12" s="563"/>
      <c r="DZ12" s="563"/>
      <c r="EA12" s="563"/>
      <c r="EB12" s="563"/>
      <c r="EC12" s="563"/>
      <c r="ED12" s="563"/>
      <c r="EE12" s="563"/>
      <c r="EF12" s="563"/>
      <c r="EG12" s="563"/>
      <c r="EH12" s="563"/>
      <c r="EI12" s="563"/>
      <c r="EJ12" s="563"/>
      <c r="EK12" s="563"/>
      <c r="EL12" s="563"/>
      <c r="EM12" s="563"/>
      <c r="EN12" s="563"/>
      <c r="EO12" s="563"/>
      <c r="EP12" s="563"/>
      <c r="EQ12" s="563"/>
      <c r="ER12" s="563"/>
      <c r="ES12" s="563"/>
      <c r="ET12" s="563"/>
      <c r="EU12" s="563"/>
      <c r="EV12" s="563"/>
      <c r="EW12" s="563"/>
      <c r="EX12" s="563"/>
      <c r="EY12" s="563"/>
      <c r="EZ12" s="563"/>
      <c r="FA12" s="563"/>
      <c r="FB12" s="563"/>
      <c r="FC12" s="563"/>
      <c r="FD12" s="563"/>
      <c r="FE12" s="563"/>
      <c r="FF12" s="563"/>
      <c r="FG12" s="563"/>
      <c r="FH12" s="563"/>
      <c r="FI12" s="563"/>
      <c r="FJ12" s="563"/>
      <c r="FK12" s="563"/>
      <c r="FL12" s="563"/>
      <c r="FM12" s="563"/>
      <c r="FN12" s="563"/>
      <c r="FO12" s="563"/>
      <c r="FP12" s="563"/>
      <c r="FQ12" s="563"/>
      <c r="FR12" s="563"/>
      <c r="FS12" s="563"/>
      <c r="FT12" s="563"/>
      <c r="FU12" s="563"/>
      <c r="FV12" s="563"/>
      <c r="FW12" s="563"/>
      <c r="FX12" s="563"/>
      <c r="FY12" s="563"/>
      <c r="FZ12" s="563"/>
      <c r="GA12" s="563"/>
      <c r="GB12" s="563"/>
      <c r="GC12" s="563"/>
      <c r="GD12" s="563"/>
      <c r="GE12" s="563"/>
      <c r="GF12" s="563"/>
      <c r="GG12" s="563"/>
      <c r="GH12" s="563"/>
      <c r="GI12" s="563"/>
      <c r="GJ12" s="563"/>
      <c r="GK12" s="563"/>
      <c r="GL12" s="563"/>
      <c r="GM12" s="563"/>
      <c r="GN12" s="563"/>
      <c r="GO12" s="563"/>
      <c r="GP12" s="563"/>
      <c r="GQ12" s="563"/>
      <c r="GR12" s="563"/>
      <c r="GS12" s="563"/>
      <c r="GT12" s="563"/>
      <c r="GU12" s="563"/>
      <c r="GV12" s="563"/>
      <c r="GW12" s="563"/>
      <c r="GX12" s="563"/>
      <c r="GY12" s="563"/>
      <c r="GZ12" s="563"/>
      <c r="HA12" s="563"/>
      <c r="HB12" s="563"/>
      <c r="HC12" s="563"/>
      <c r="HD12" s="563"/>
      <c r="HE12" s="563"/>
      <c r="HF12" s="563"/>
      <c r="HG12" s="563"/>
      <c r="HH12" s="563"/>
      <c r="HI12" s="563"/>
      <c r="HJ12" s="563"/>
      <c r="HK12" s="563"/>
      <c r="HL12" s="563"/>
      <c r="HM12" s="563"/>
      <c r="HN12" s="563"/>
      <c r="HO12" s="563"/>
      <c r="HP12" s="563"/>
      <c r="HQ12" s="563"/>
      <c r="HR12" s="563"/>
      <c r="HS12" s="563"/>
      <c r="HT12" s="563"/>
      <c r="HU12" s="563"/>
      <c r="HV12" s="563"/>
      <c r="HW12" s="563"/>
      <c r="HX12" s="563"/>
      <c r="HY12" s="563"/>
      <c r="HZ12" s="563"/>
      <c r="IA12" s="563"/>
      <c r="IB12" s="563"/>
      <c r="IC12" s="563"/>
      <c r="ID12" s="563"/>
      <c r="IE12" s="563"/>
      <c r="IF12" s="563"/>
      <c r="IG12" s="563"/>
      <c r="IH12" s="563"/>
      <c r="II12" s="563"/>
      <c r="IJ12" s="563"/>
      <c r="IK12" s="563"/>
      <c r="IL12" s="563"/>
      <c r="IM12" s="563"/>
      <c r="IN12" s="563"/>
      <c r="IO12" s="563"/>
      <c r="IP12" s="563"/>
      <c r="IQ12" s="563"/>
      <c r="IR12" s="563"/>
      <c r="IS12" s="563"/>
      <c r="IT12" s="563"/>
      <c r="IU12" s="563"/>
      <c r="IV12" s="563"/>
      <c r="IW12" s="563"/>
      <c r="IX12" s="563"/>
    </row>
    <row r="13" s="533" customFormat="1" ht="30" customHeight="1" spans="1:258">
      <c r="A13" s="550" t="s">
        <v>162</v>
      </c>
      <c r="B13" s="550"/>
      <c r="C13" s="550"/>
      <c r="D13" s="550"/>
      <c r="E13" s="550"/>
      <c r="F13" s="550"/>
      <c r="G13" s="550"/>
      <c r="H13" s="550"/>
      <c r="I13" s="550"/>
      <c r="J13" s="562"/>
      <c r="K13" s="563"/>
      <c r="L13" s="563"/>
      <c r="M13" s="563"/>
      <c r="N13" s="563"/>
      <c r="O13" s="563"/>
      <c r="P13" s="563"/>
      <c r="Q13" s="563"/>
      <c r="R13" s="563"/>
      <c r="S13" s="563"/>
      <c r="T13" s="563"/>
      <c r="U13" s="563"/>
      <c r="V13" s="563"/>
      <c r="W13" s="563"/>
      <c r="X13" s="563"/>
      <c r="Y13" s="563"/>
      <c r="Z13" s="563"/>
      <c r="AA13" s="563"/>
      <c r="AB13" s="563"/>
      <c r="AC13" s="563"/>
      <c r="AD13" s="563"/>
      <c r="AE13" s="563"/>
      <c r="AF13" s="563"/>
      <c r="AG13" s="563"/>
      <c r="AH13" s="563"/>
      <c r="AI13" s="563"/>
      <c r="AJ13" s="563"/>
      <c r="AK13" s="563"/>
      <c r="AL13" s="563"/>
      <c r="AM13" s="563"/>
      <c r="AN13" s="563"/>
      <c r="AO13" s="563"/>
      <c r="AP13" s="563"/>
      <c r="AQ13" s="563"/>
      <c r="AR13" s="563"/>
      <c r="AS13" s="563"/>
      <c r="AT13" s="563"/>
      <c r="AU13" s="563"/>
      <c r="AV13" s="563"/>
      <c r="AW13" s="563"/>
      <c r="AX13" s="563"/>
      <c r="AY13" s="563"/>
      <c r="AZ13" s="563"/>
      <c r="BA13" s="563"/>
      <c r="BB13" s="563"/>
      <c r="BC13" s="563"/>
      <c r="BD13" s="563"/>
      <c r="BE13" s="563"/>
      <c r="BF13" s="563"/>
      <c r="BG13" s="563"/>
      <c r="BH13" s="563"/>
      <c r="BI13" s="563"/>
      <c r="BJ13" s="563"/>
      <c r="BK13" s="563"/>
      <c r="BL13" s="563"/>
      <c r="BM13" s="563"/>
      <c r="BN13" s="563"/>
      <c r="BO13" s="563"/>
      <c r="BP13" s="563"/>
      <c r="BQ13" s="563"/>
      <c r="BR13" s="563"/>
      <c r="BS13" s="563"/>
      <c r="BT13" s="563"/>
      <c r="BU13" s="563"/>
      <c r="BV13" s="563"/>
      <c r="BW13" s="563"/>
      <c r="BX13" s="563"/>
      <c r="BY13" s="563"/>
      <c r="BZ13" s="563"/>
      <c r="CA13" s="563"/>
      <c r="CB13" s="563"/>
      <c r="CC13" s="563"/>
      <c r="CD13" s="563"/>
      <c r="CE13" s="563"/>
      <c r="CF13" s="563"/>
      <c r="CG13" s="563"/>
      <c r="CH13" s="563"/>
      <c r="CI13" s="563"/>
      <c r="CJ13" s="563"/>
      <c r="CK13" s="563"/>
      <c r="CL13" s="563"/>
      <c r="CM13" s="563"/>
      <c r="CN13" s="563"/>
      <c r="CO13" s="563"/>
      <c r="CP13" s="563"/>
      <c r="CQ13" s="563"/>
      <c r="CR13" s="563"/>
      <c r="CS13" s="563"/>
      <c r="CT13" s="563"/>
      <c r="CU13" s="563"/>
      <c r="CV13" s="563"/>
      <c r="CW13" s="563"/>
      <c r="CX13" s="563"/>
      <c r="CY13" s="563"/>
      <c r="CZ13" s="563"/>
      <c r="DA13" s="563"/>
      <c r="DB13" s="563"/>
      <c r="DC13" s="563"/>
      <c r="DD13" s="563"/>
      <c r="DE13" s="563"/>
      <c r="DF13" s="563"/>
      <c r="DG13" s="563"/>
      <c r="DH13" s="563"/>
      <c r="DI13" s="563"/>
      <c r="DJ13" s="563"/>
      <c r="DK13" s="563"/>
      <c r="DL13" s="563"/>
      <c r="DM13" s="563"/>
      <c r="DN13" s="563"/>
      <c r="DO13" s="563"/>
      <c r="DP13" s="563"/>
      <c r="DQ13" s="563"/>
      <c r="DR13" s="563"/>
      <c r="DS13" s="563"/>
      <c r="DT13" s="563"/>
      <c r="DU13" s="563"/>
      <c r="DV13" s="563"/>
      <c r="DW13" s="563"/>
      <c r="DX13" s="563"/>
      <c r="DY13" s="563"/>
      <c r="DZ13" s="563"/>
      <c r="EA13" s="563"/>
      <c r="EB13" s="563"/>
      <c r="EC13" s="563"/>
      <c r="ED13" s="563"/>
      <c r="EE13" s="563"/>
      <c r="EF13" s="563"/>
      <c r="EG13" s="563"/>
      <c r="EH13" s="563"/>
      <c r="EI13" s="563"/>
      <c r="EJ13" s="563"/>
      <c r="EK13" s="563"/>
      <c r="EL13" s="563"/>
      <c r="EM13" s="563"/>
      <c r="EN13" s="563"/>
      <c r="EO13" s="563"/>
      <c r="EP13" s="563"/>
      <c r="EQ13" s="563"/>
      <c r="ER13" s="563"/>
      <c r="ES13" s="563"/>
      <c r="ET13" s="563"/>
      <c r="EU13" s="563"/>
      <c r="EV13" s="563"/>
      <c r="EW13" s="563"/>
      <c r="EX13" s="563"/>
      <c r="EY13" s="563"/>
      <c r="EZ13" s="563"/>
      <c r="FA13" s="563"/>
      <c r="FB13" s="563"/>
      <c r="FC13" s="563"/>
      <c r="FD13" s="563"/>
      <c r="FE13" s="563"/>
      <c r="FF13" s="563"/>
      <c r="FG13" s="563"/>
      <c r="FH13" s="563"/>
      <c r="FI13" s="563"/>
      <c r="FJ13" s="563"/>
      <c r="FK13" s="563"/>
      <c r="FL13" s="563"/>
      <c r="FM13" s="563"/>
      <c r="FN13" s="563"/>
      <c r="FO13" s="563"/>
      <c r="FP13" s="563"/>
      <c r="FQ13" s="563"/>
      <c r="FR13" s="563"/>
      <c r="FS13" s="563"/>
      <c r="FT13" s="563"/>
      <c r="FU13" s="563"/>
      <c r="FV13" s="563"/>
      <c r="FW13" s="563"/>
      <c r="FX13" s="563"/>
      <c r="FY13" s="563"/>
      <c r="FZ13" s="563"/>
      <c r="GA13" s="563"/>
      <c r="GB13" s="563"/>
      <c r="GC13" s="563"/>
      <c r="GD13" s="563"/>
      <c r="GE13" s="563"/>
      <c r="GF13" s="563"/>
      <c r="GG13" s="563"/>
      <c r="GH13" s="563"/>
      <c r="GI13" s="563"/>
      <c r="GJ13" s="563"/>
      <c r="GK13" s="563"/>
      <c r="GL13" s="563"/>
      <c r="GM13" s="563"/>
      <c r="GN13" s="563"/>
      <c r="GO13" s="563"/>
      <c r="GP13" s="563"/>
      <c r="GQ13" s="563"/>
      <c r="GR13" s="563"/>
      <c r="GS13" s="563"/>
      <c r="GT13" s="563"/>
      <c r="GU13" s="563"/>
      <c r="GV13" s="563"/>
      <c r="GW13" s="563"/>
      <c r="GX13" s="563"/>
      <c r="GY13" s="563"/>
      <c r="GZ13" s="563"/>
      <c r="HA13" s="563"/>
      <c r="HB13" s="563"/>
      <c r="HC13" s="563"/>
      <c r="HD13" s="563"/>
      <c r="HE13" s="563"/>
      <c r="HF13" s="563"/>
      <c r="HG13" s="563"/>
      <c r="HH13" s="563"/>
      <c r="HI13" s="563"/>
      <c r="HJ13" s="563"/>
      <c r="HK13" s="563"/>
      <c r="HL13" s="563"/>
      <c r="HM13" s="563"/>
      <c r="HN13" s="563"/>
      <c r="HO13" s="563"/>
      <c r="HP13" s="563"/>
      <c r="HQ13" s="563"/>
      <c r="HR13" s="563"/>
      <c r="HS13" s="563"/>
      <c r="HT13" s="563"/>
      <c r="HU13" s="563"/>
      <c r="HV13" s="563"/>
      <c r="HW13" s="563"/>
      <c r="HX13" s="563"/>
      <c r="HY13" s="563"/>
      <c r="HZ13" s="563"/>
      <c r="IA13" s="563"/>
      <c r="IB13" s="563"/>
      <c r="IC13" s="563"/>
      <c r="ID13" s="563"/>
      <c r="IE13" s="563"/>
      <c r="IF13" s="563"/>
      <c r="IG13" s="563"/>
      <c r="IH13" s="563"/>
      <c r="II13" s="563"/>
      <c r="IJ13" s="563"/>
      <c r="IK13" s="563"/>
      <c r="IL13" s="563"/>
      <c r="IM13" s="563"/>
      <c r="IN13" s="563"/>
      <c r="IO13" s="563"/>
      <c r="IP13" s="563"/>
      <c r="IQ13" s="563"/>
      <c r="IR13" s="563"/>
      <c r="IS13" s="563"/>
      <c r="IT13" s="563"/>
      <c r="IU13" s="563"/>
      <c r="IV13" s="563"/>
      <c r="IW13" s="563"/>
      <c r="IX13" s="563"/>
    </row>
    <row r="14" s="533" customFormat="1" ht="30" customHeight="1" spans="1:258">
      <c r="A14" s="550" t="s">
        <v>163</v>
      </c>
      <c r="B14" s="550"/>
      <c r="C14" s="550"/>
      <c r="D14" s="550"/>
      <c r="E14" s="550"/>
      <c r="F14" s="550"/>
      <c r="G14" s="550"/>
      <c r="H14" s="550"/>
      <c r="I14" s="550"/>
      <c r="J14" s="562"/>
      <c r="K14" s="563"/>
      <c r="L14" s="563"/>
      <c r="M14" s="563"/>
      <c r="N14" s="563"/>
      <c r="O14" s="563"/>
      <c r="P14" s="563"/>
      <c r="Q14" s="563"/>
      <c r="R14" s="563"/>
      <c r="S14" s="563"/>
      <c r="T14" s="563"/>
      <c r="U14" s="563"/>
      <c r="V14" s="563"/>
      <c r="W14" s="563"/>
      <c r="X14" s="563"/>
      <c r="Y14" s="563"/>
      <c r="Z14" s="563"/>
      <c r="AA14" s="563"/>
      <c r="AB14" s="563"/>
      <c r="AC14" s="563"/>
      <c r="AD14" s="563"/>
      <c r="AE14" s="563"/>
      <c r="AF14" s="563"/>
      <c r="AG14" s="563"/>
      <c r="AH14" s="563"/>
      <c r="AI14" s="563"/>
      <c r="AJ14" s="563"/>
      <c r="AK14" s="563"/>
      <c r="AL14" s="563"/>
      <c r="AM14" s="563"/>
      <c r="AN14" s="563"/>
      <c r="AO14" s="563"/>
      <c r="AP14" s="563"/>
      <c r="AQ14" s="563"/>
      <c r="AR14" s="563"/>
      <c r="AS14" s="563"/>
      <c r="AT14" s="563"/>
      <c r="AU14" s="563"/>
      <c r="AV14" s="563"/>
      <c r="AW14" s="563"/>
      <c r="AX14" s="563"/>
      <c r="AY14" s="563"/>
      <c r="AZ14" s="563"/>
      <c r="BA14" s="563"/>
      <c r="BB14" s="563"/>
      <c r="BC14" s="563"/>
      <c r="BD14" s="563"/>
      <c r="BE14" s="563"/>
      <c r="BF14" s="563"/>
      <c r="BG14" s="563"/>
      <c r="BH14" s="563"/>
      <c r="BI14" s="563"/>
      <c r="BJ14" s="563"/>
      <c r="BK14" s="563"/>
      <c r="BL14" s="563"/>
      <c r="BM14" s="563"/>
      <c r="BN14" s="563"/>
      <c r="BO14" s="563"/>
      <c r="BP14" s="563"/>
      <c r="BQ14" s="563"/>
      <c r="BR14" s="563"/>
      <c r="BS14" s="563"/>
      <c r="BT14" s="563"/>
      <c r="BU14" s="563"/>
      <c r="BV14" s="563"/>
      <c r="BW14" s="563"/>
      <c r="BX14" s="563"/>
      <c r="BY14" s="563"/>
      <c r="BZ14" s="563"/>
      <c r="CA14" s="563"/>
      <c r="CB14" s="563"/>
      <c r="CC14" s="563"/>
      <c r="CD14" s="563"/>
      <c r="CE14" s="563"/>
      <c r="CF14" s="563"/>
      <c r="CG14" s="563"/>
      <c r="CH14" s="563"/>
      <c r="CI14" s="563"/>
      <c r="CJ14" s="563"/>
      <c r="CK14" s="563"/>
      <c r="CL14" s="563"/>
      <c r="CM14" s="563"/>
      <c r="CN14" s="563"/>
      <c r="CO14" s="563"/>
      <c r="CP14" s="563"/>
      <c r="CQ14" s="563"/>
      <c r="CR14" s="563"/>
      <c r="CS14" s="563"/>
      <c r="CT14" s="563"/>
      <c r="CU14" s="563"/>
      <c r="CV14" s="563"/>
      <c r="CW14" s="563"/>
      <c r="CX14" s="563"/>
      <c r="CY14" s="563"/>
      <c r="CZ14" s="563"/>
      <c r="DA14" s="563"/>
      <c r="DB14" s="563"/>
      <c r="DC14" s="563"/>
      <c r="DD14" s="563"/>
      <c r="DE14" s="563"/>
      <c r="DF14" s="563"/>
      <c r="DG14" s="563"/>
      <c r="DH14" s="563"/>
      <c r="DI14" s="563"/>
      <c r="DJ14" s="563"/>
      <c r="DK14" s="563"/>
      <c r="DL14" s="563"/>
      <c r="DM14" s="563"/>
      <c r="DN14" s="563"/>
      <c r="DO14" s="563"/>
      <c r="DP14" s="563"/>
      <c r="DQ14" s="563"/>
      <c r="DR14" s="563"/>
      <c r="DS14" s="563"/>
      <c r="DT14" s="563"/>
      <c r="DU14" s="563"/>
      <c r="DV14" s="563"/>
      <c r="DW14" s="563"/>
      <c r="DX14" s="563"/>
      <c r="DY14" s="563"/>
      <c r="DZ14" s="563"/>
      <c r="EA14" s="563"/>
      <c r="EB14" s="563"/>
      <c r="EC14" s="563"/>
      <c r="ED14" s="563"/>
      <c r="EE14" s="563"/>
      <c r="EF14" s="563"/>
      <c r="EG14" s="563"/>
      <c r="EH14" s="563"/>
      <c r="EI14" s="563"/>
      <c r="EJ14" s="563"/>
      <c r="EK14" s="563"/>
      <c r="EL14" s="563"/>
      <c r="EM14" s="563"/>
      <c r="EN14" s="563"/>
      <c r="EO14" s="563"/>
      <c r="EP14" s="563"/>
      <c r="EQ14" s="563"/>
      <c r="ER14" s="563"/>
      <c r="ES14" s="563"/>
      <c r="ET14" s="563"/>
      <c r="EU14" s="563"/>
      <c r="EV14" s="563"/>
      <c r="EW14" s="563"/>
      <c r="EX14" s="563"/>
      <c r="EY14" s="563"/>
      <c r="EZ14" s="563"/>
      <c r="FA14" s="563"/>
      <c r="FB14" s="563"/>
      <c r="FC14" s="563"/>
      <c r="FD14" s="563"/>
      <c r="FE14" s="563"/>
      <c r="FF14" s="563"/>
      <c r="FG14" s="563"/>
      <c r="FH14" s="563"/>
      <c r="FI14" s="563"/>
      <c r="FJ14" s="563"/>
      <c r="FK14" s="563"/>
      <c r="FL14" s="563"/>
      <c r="FM14" s="563"/>
      <c r="FN14" s="563"/>
      <c r="FO14" s="563"/>
      <c r="FP14" s="563"/>
      <c r="FQ14" s="563"/>
      <c r="FR14" s="563"/>
      <c r="FS14" s="563"/>
      <c r="FT14" s="563"/>
      <c r="FU14" s="563"/>
      <c r="FV14" s="563"/>
      <c r="FW14" s="563"/>
      <c r="FX14" s="563"/>
      <c r="FY14" s="563"/>
      <c r="FZ14" s="563"/>
      <c r="GA14" s="563"/>
      <c r="GB14" s="563"/>
      <c r="GC14" s="563"/>
      <c r="GD14" s="563"/>
      <c r="GE14" s="563"/>
      <c r="GF14" s="563"/>
      <c r="GG14" s="563"/>
      <c r="GH14" s="563"/>
      <c r="GI14" s="563"/>
      <c r="GJ14" s="563"/>
      <c r="GK14" s="563"/>
      <c r="GL14" s="563"/>
      <c r="GM14" s="563"/>
      <c r="GN14" s="563"/>
      <c r="GO14" s="563"/>
      <c r="GP14" s="563"/>
      <c r="GQ14" s="563"/>
      <c r="GR14" s="563"/>
      <c r="GS14" s="563"/>
      <c r="GT14" s="563"/>
      <c r="GU14" s="563"/>
      <c r="GV14" s="563"/>
      <c r="GW14" s="563"/>
      <c r="GX14" s="563"/>
      <c r="GY14" s="563"/>
      <c r="GZ14" s="563"/>
      <c r="HA14" s="563"/>
      <c r="HB14" s="563"/>
      <c r="HC14" s="563"/>
      <c r="HD14" s="563"/>
      <c r="HE14" s="563"/>
      <c r="HF14" s="563"/>
      <c r="HG14" s="563"/>
      <c r="HH14" s="563"/>
      <c r="HI14" s="563"/>
      <c r="HJ14" s="563"/>
      <c r="HK14" s="563"/>
      <c r="HL14" s="563"/>
      <c r="HM14" s="563"/>
      <c r="HN14" s="563"/>
      <c r="HO14" s="563"/>
      <c r="HP14" s="563"/>
      <c r="HQ14" s="563"/>
      <c r="HR14" s="563"/>
      <c r="HS14" s="563"/>
      <c r="HT14" s="563"/>
      <c r="HU14" s="563"/>
      <c r="HV14" s="563"/>
      <c r="HW14" s="563"/>
      <c r="HX14" s="563"/>
      <c r="HY14" s="563"/>
      <c r="HZ14" s="563"/>
      <c r="IA14" s="563"/>
      <c r="IB14" s="563"/>
      <c r="IC14" s="563"/>
      <c r="ID14" s="563"/>
      <c r="IE14" s="563"/>
      <c r="IF14" s="563"/>
      <c r="IG14" s="563"/>
      <c r="IH14" s="563"/>
      <c r="II14" s="563"/>
      <c r="IJ14" s="563"/>
      <c r="IK14" s="563"/>
      <c r="IL14" s="563"/>
      <c r="IM14" s="563"/>
      <c r="IN14" s="563"/>
      <c r="IO14" s="563"/>
      <c r="IP14" s="563"/>
      <c r="IQ14" s="563"/>
      <c r="IR14" s="563"/>
      <c r="IS14" s="563"/>
      <c r="IT14" s="563"/>
      <c r="IU14" s="563"/>
      <c r="IV14" s="563"/>
      <c r="IW14" s="563"/>
      <c r="IX14" s="563"/>
    </row>
    <row r="15" s="533" customFormat="1" ht="30" customHeight="1" spans="1:258">
      <c r="A15" s="550" t="s">
        <v>164</v>
      </c>
      <c r="B15" s="550"/>
      <c r="C15" s="550"/>
      <c r="D15" s="550"/>
      <c r="E15" s="550"/>
      <c r="F15" s="550"/>
      <c r="G15" s="550"/>
      <c r="H15" s="550"/>
      <c r="I15" s="550"/>
      <c r="J15" s="562"/>
      <c r="K15" s="563"/>
      <c r="L15" s="563"/>
      <c r="M15" s="563"/>
      <c r="N15" s="563"/>
      <c r="O15" s="563"/>
      <c r="P15" s="563"/>
      <c r="Q15" s="563"/>
      <c r="R15" s="563"/>
      <c r="S15" s="563"/>
      <c r="T15" s="563"/>
      <c r="U15" s="563"/>
      <c r="V15" s="563"/>
      <c r="W15" s="563"/>
      <c r="X15" s="563"/>
      <c r="Y15" s="563"/>
      <c r="Z15" s="563"/>
      <c r="AA15" s="563"/>
      <c r="AB15" s="563"/>
      <c r="AC15" s="563"/>
      <c r="AD15" s="563"/>
      <c r="AE15" s="563"/>
      <c r="AF15" s="563"/>
      <c r="AG15" s="563"/>
      <c r="AH15" s="563"/>
      <c r="AI15" s="563"/>
      <c r="AJ15" s="563"/>
      <c r="AK15" s="563"/>
      <c r="AL15" s="563"/>
      <c r="AM15" s="563"/>
      <c r="AN15" s="563"/>
      <c r="AO15" s="563"/>
      <c r="AP15" s="563"/>
      <c r="AQ15" s="563"/>
      <c r="AR15" s="563"/>
      <c r="AS15" s="563"/>
      <c r="AT15" s="563"/>
      <c r="AU15" s="563"/>
      <c r="AV15" s="563"/>
      <c r="AW15" s="563"/>
      <c r="AX15" s="563"/>
      <c r="AY15" s="563"/>
      <c r="AZ15" s="563"/>
      <c r="BA15" s="563"/>
      <c r="BB15" s="563"/>
      <c r="BC15" s="563"/>
      <c r="BD15" s="563"/>
      <c r="BE15" s="563"/>
      <c r="BF15" s="563"/>
      <c r="BG15" s="563"/>
      <c r="BH15" s="563"/>
      <c r="BI15" s="563"/>
      <c r="BJ15" s="563"/>
      <c r="BK15" s="563"/>
      <c r="BL15" s="563"/>
      <c r="BM15" s="563"/>
      <c r="BN15" s="563"/>
      <c r="BO15" s="563"/>
      <c r="BP15" s="563"/>
      <c r="BQ15" s="563"/>
      <c r="BR15" s="563"/>
      <c r="BS15" s="563"/>
      <c r="BT15" s="563"/>
      <c r="BU15" s="563"/>
      <c r="BV15" s="563"/>
      <c r="BW15" s="563"/>
      <c r="BX15" s="563"/>
      <c r="BY15" s="563"/>
      <c r="BZ15" s="563"/>
      <c r="CA15" s="563"/>
      <c r="CB15" s="563"/>
      <c r="CC15" s="563"/>
      <c r="CD15" s="563"/>
      <c r="CE15" s="563"/>
      <c r="CF15" s="563"/>
      <c r="CG15" s="563"/>
      <c r="CH15" s="563"/>
      <c r="CI15" s="563"/>
      <c r="CJ15" s="563"/>
      <c r="CK15" s="563"/>
      <c r="CL15" s="563"/>
      <c r="CM15" s="563"/>
      <c r="CN15" s="563"/>
      <c r="CO15" s="563"/>
      <c r="CP15" s="563"/>
      <c r="CQ15" s="563"/>
      <c r="CR15" s="563"/>
      <c r="CS15" s="563"/>
      <c r="CT15" s="563"/>
      <c r="CU15" s="563"/>
      <c r="CV15" s="563"/>
      <c r="CW15" s="563"/>
      <c r="CX15" s="563"/>
      <c r="CY15" s="563"/>
      <c r="CZ15" s="563"/>
      <c r="DA15" s="563"/>
      <c r="DB15" s="563"/>
      <c r="DC15" s="563"/>
      <c r="DD15" s="563"/>
      <c r="DE15" s="563"/>
      <c r="DF15" s="563"/>
      <c r="DG15" s="563"/>
      <c r="DH15" s="563"/>
      <c r="DI15" s="563"/>
      <c r="DJ15" s="563"/>
      <c r="DK15" s="563"/>
      <c r="DL15" s="563"/>
      <c r="DM15" s="563"/>
      <c r="DN15" s="563"/>
      <c r="DO15" s="563"/>
      <c r="DP15" s="563"/>
      <c r="DQ15" s="563"/>
      <c r="DR15" s="563"/>
      <c r="DS15" s="563"/>
      <c r="DT15" s="563"/>
      <c r="DU15" s="563"/>
      <c r="DV15" s="563"/>
      <c r="DW15" s="563"/>
      <c r="DX15" s="563"/>
      <c r="DY15" s="563"/>
      <c r="DZ15" s="563"/>
      <c r="EA15" s="563"/>
      <c r="EB15" s="563"/>
      <c r="EC15" s="563"/>
      <c r="ED15" s="563"/>
      <c r="EE15" s="563"/>
      <c r="EF15" s="563"/>
      <c r="EG15" s="563"/>
      <c r="EH15" s="563"/>
      <c r="EI15" s="563"/>
      <c r="EJ15" s="563"/>
      <c r="EK15" s="563"/>
      <c r="EL15" s="563"/>
      <c r="EM15" s="563"/>
      <c r="EN15" s="563"/>
      <c r="EO15" s="563"/>
      <c r="EP15" s="563"/>
      <c r="EQ15" s="563"/>
      <c r="ER15" s="563"/>
      <c r="ES15" s="563"/>
      <c r="ET15" s="563"/>
      <c r="EU15" s="563"/>
      <c r="EV15" s="563"/>
      <c r="EW15" s="563"/>
      <c r="EX15" s="563"/>
      <c r="EY15" s="563"/>
      <c r="EZ15" s="563"/>
      <c r="FA15" s="563"/>
      <c r="FB15" s="563"/>
      <c r="FC15" s="563"/>
      <c r="FD15" s="563"/>
      <c r="FE15" s="563"/>
      <c r="FF15" s="563"/>
      <c r="FG15" s="563"/>
      <c r="FH15" s="563"/>
      <c r="FI15" s="563"/>
      <c r="FJ15" s="563"/>
      <c r="FK15" s="563"/>
      <c r="FL15" s="563"/>
      <c r="FM15" s="563"/>
      <c r="FN15" s="563"/>
      <c r="FO15" s="563"/>
      <c r="FP15" s="563"/>
      <c r="FQ15" s="563"/>
      <c r="FR15" s="563"/>
      <c r="FS15" s="563"/>
      <c r="FT15" s="563"/>
      <c r="FU15" s="563"/>
      <c r="FV15" s="563"/>
      <c r="FW15" s="563"/>
      <c r="FX15" s="563"/>
      <c r="FY15" s="563"/>
      <c r="FZ15" s="563"/>
      <c r="GA15" s="563"/>
      <c r="GB15" s="563"/>
      <c r="GC15" s="563"/>
      <c r="GD15" s="563"/>
      <c r="GE15" s="563"/>
      <c r="GF15" s="563"/>
      <c r="GG15" s="563"/>
      <c r="GH15" s="563"/>
      <c r="GI15" s="563"/>
      <c r="GJ15" s="563"/>
      <c r="GK15" s="563"/>
      <c r="GL15" s="563"/>
      <c r="GM15" s="563"/>
      <c r="GN15" s="563"/>
      <c r="GO15" s="563"/>
      <c r="GP15" s="563"/>
      <c r="GQ15" s="563"/>
      <c r="GR15" s="563"/>
      <c r="GS15" s="563"/>
      <c r="GT15" s="563"/>
      <c r="GU15" s="563"/>
      <c r="GV15" s="563"/>
      <c r="GW15" s="563"/>
      <c r="GX15" s="563"/>
      <c r="GY15" s="563"/>
      <c r="GZ15" s="563"/>
      <c r="HA15" s="563"/>
      <c r="HB15" s="563"/>
      <c r="HC15" s="563"/>
      <c r="HD15" s="563"/>
      <c r="HE15" s="563"/>
      <c r="HF15" s="563"/>
      <c r="HG15" s="563"/>
      <c r="HH15" s="563"/>
      <c r="HI15" s="563"/>
      <c r="HJ15" s="563"/>
      <c r="HK15" s="563"/>
      <c r="HL15" s="563"/>
      <c r="HM15" s="563"/>
      <c r="HN15" s="563"/>
      <c r="HO15" s="563"/>
      <c r="HP15" s="563"/>
      <c r="HQ15" s="563"/>
      <c r="HR15" s="563"/>
      <c r="HS15" s="563"/>
      <c r="HT15" s="563"/>
      <c r="HU15" s="563"/>
      <c r="HV15" s="563"/>
      <c r="HW15" s="563"/>
      <c r="HX15" s="563"/>
      <c r="HY15" s="563"/>
      <c r="HZ15" s="563"/>
      <c r="IA15" s="563"/>
      <c r="IB15" s="563"/>
      <c r="IC15" s="563"/>
      <c r="ID15" s="563"/>
      <c r="IE15" s="563"/>
      <c r="IF15" s="563"/>
      <c r="IG15" s="563"/>
      <c r="IH15" s="563"/>
      <c r="II15" s="563"/>
      <c r="IJ15" s="563"/>
      <c r="IK15" s="563"/>
      <c r="IL15" s="563"/>
      <c r="IM15" s="563"/>
      <c r="IN15" s="563"/>
      <c r="IO15" s="563"/>
      <c r="IP15" s="563"/>
      <c r="IQ15" s="563"/>
      <c r="IR15" s="563"/>
      <c r="IS15" s="563"/>
      <c r="IT15" s="563"/>
      <c r="IU15" s="563"/>
      <c r="IV15" s="563"/>
      <c r="IW15" s="563"/>
      <c r="IX15" s="563"/>
    </row>
    <row r="16" s="533" customFormat="1" ht="30" customHeight="1" spans="1:258">
      <c r="A16" s="551" t="s">
        <v>165</v>
      </c>
      <c r="B16" s="551"/>
      <c r="C16" s="551"/>
      <c r="D16" s="551"/>
      <c r="E16" s="551"/>
      <c r="F16" s="551"/>
      <c r="G16" s="551"/>
      <c r="H16" s="551"/>
      <c r="I16" s="551"/>
      <c r="J16" s="562"/>
      <c r="K16" s="563"/>
      <c r="L16" s="563"/>
      <c r="M16" s="563"/>
      <c r="N16" s="563"/>
      <c r="O16" s="563"/>
      <c r="P16" s="563"/>
      <c r="Q16" s="563"/>
      <c r="R16" s="563"/>
      <c r="S16" s="563"/>
      <c r="T16" s="563"/>
      <c r="U16" s="563"/>
      <c r="V16" s="563"/>
      <c r="W16" s="563"/>
      <c r="X16" s="563"/>
      <c r="Y16" s="563"/>
      <c r="Z16" s="563"/>
      <c r="AA16" s="563"/>
      <c r="AB16" s="563"/>
      <c r="AC16" s="563"/>
      <c r="AD16" s="563"/>
      <c r="AE16" s="563"/>
      <c r="AF16" s="563"/>
      <c r="AG16" s="563"/>
      <c r="AH16" s="563"/>
      <c r="AI16" s="563"/>
      <c r="AJ16" s="563"/>
      <c r="AK16" s="563"/>
      <c r="AL16" s="563"/>
      <c r="AM16" s="563"/>
      <c r="AN16" s="563"/>
      <c r="AO16" s="563"/>
      <c r="AP16" s="563"/>
      <c r="AQ16" s="563"/>
      <c r="AR16" s="563"/>
      <c r="AS16" s="563"/>
      <c r="AT16" s="563"/>
      <c r="AU16" s="563"/>
      <c r="AV16" s="563"/>
      <c r="AW16" s="563"/>
      <c r="AX16" s="563"/>
      <c r="AY16" s="563"/>
      <c r="AZ16" s="563"/>
      <c r="BA16" s="563"/>
      <c r="BB16" s="563"/>
      <c r="BC16" s="563"/>
      <c r="BD16" s="563"/>
      <c r="BE16" s="563"/>
      <c r="BF16" s="563"/>
      <c r="BG16" s="563"/>
      <c r="BH16" s="563"/>
      <c r="BI16" s="563"/>
      <c r="BJ16" s="563"/>
      <c r="BK16" s="563"/>
      <c r="BL16" s="563"/>
      <c r="BM16" s="563"/>
      <c r="BN16" s="563"/>
      <c r="BO16" s="563"/>
      <c r="BP16" s="563"/>
      <c r="BQ16" s="563"/>
      <c r="BR16" s="563"/>
      <c r="BS16" s="563"/>
      <c r="BT16" s="563"/>
      <c r="BU16" s="563"/>
      <c r="BV16" s="563"/>
      <c r="BW16" s="563"/>
      <c r="BX16" s="563"/>
      <c r="BY16" s="563"/>
      <c r="BZ16" s="563"/>
      <c r="CA16" s="563"/>
      <c r="CB16" s="563"/>
      <c r="CC16" s="563"/>
      <c r="CD16" s="563"/>
      <c r="CE16" s="563"/>
      <c r="CF16" s="563"/>
      <c r="CG16" s="563"/>
      <c r="CH16" s="563"/>
      <c r="CI16" s="563"/>
      <c r="CJ16" s="563"/>
      <c r="CK16" s="563"/>
      <c r="CL16" s="563"/>
      <c r="CM16" s="563"/>
      <c r="CN16" s="563"/>
      <c r="CO16" s="563"/>
      <c r="CP16" s="563"/>
      <c r="CQ16" s="563"/>
      <c r="CR16" s="563"/>
      <c r="CS16" s="563"/>
      <c r="CT16" s="563"/>
      <c r="CU16" s="563"/>
      <c r="CV16" s="563"/>
      <c r="CW16" s="563"/>
      <c r="CX16" s="563"/>
      <c r="CY16" s="563"/>
      <c r="CZ16" s="563"/>
      <c r="DA16" s="563"/>
      <c r="DB16" s="563"/>
      <c r="DC16" s="563"/>
      <c r="DD16" s="563"/>
      <c r="DE16" s="563"/>
      <c r="DF16" s="563"/>
      <c r="DG16" s="563"/>
      <c r="DH16" s="563"/>
      <c r="DI16" s="563"/>
      <c r="DJ16" s="563"/>
      <c r="DK16" s="563"/>
      <c r="DL16" s="563"/>
      <c r="DM16" s="563"/>
      <c r="DN16" s="563"/>
      <c r="DO16" s="563"/>
      <c r="DP16" s="563"/>
      <c r="DQ16" s="563"/>
      <c r="DR16" s="563"/>
      <c r="DS16" s="563"/>
      <c r="DT16" s="563"/>
      <c r="DU16" s="563"/>
      <c r="DV16" s="563"/>
      <c r="DW16" s="563"/>
      <c r="DX16" s="563"/>
      <c r="DY16" s="563"/>
      <c r="DZ16" s="563"/>
      <c r="EA16" s="563"/>
      <c r="EB16" s="563"/>
      <c r="EC16" s="563"/>
      <c r="ED16" s="563"/>
      <c r="EE16" s="563"/>
      <c r="EF16" s="563"/>
      <c r="EG16" s="563"/>
      <c r="EH16" s="563"/>
      <c r="EI16" s="563"/>
      <c r="EJ16" s="563"/>
      <c r="EK16" s="563"/>
      <c r="EL16" s="563"/>
      <c r="EM16" s="563"/>
      <c r="EN16" s="563"/>
      <c r="EO16" s="563"/>
      <c r="EP16" s="563"/>
      <c r="EQ16" s="563"/>
      <c r="ER16" s="563"/>
      <c r="ES16" s="563"/>
      <c r="ET16" s="563"/>
      <c r="EU16" s="563"/>
      <c r="EV16" s="563"/>
      <c r="EW16" s="563"/>
      <c r="EX16" s="563"/>
      <c r="EY16" s="563"/>
      <c r="EZ16" s="563"/>
      <c r="FA16" s="563"/>
      <c r="FB16" s="563"/>
      <c r="FC16" s="563"/>
      <c r="FD16" s="563"/>
      <c r="FE16" s="563"/>
      <c r="FF16" s="563"/>
      <c r="FG16" s="563"/>
      <c r="FH16" s="563"/>
      <c r="FI16" s="563"/>
      <c r="FJ16" s="563"/>
      <c r="FK16" s="563"/>
      <c r="FL16" s="563"/>
      <c r="FM16" s="563"/>
      <c r="FN16" s="563"/>
      <c r="FO16" s="563"/>
      <c r="FP16" s="563"/>
      <c r="FQ16" s="563"/>
      <c r="FR16" s="563"/>
      <c r="FS16" s="563"/>
      <c r="FT16" s="563"/>
      <c r="FU16" s="563"/>
      <c r="FV16" s="563"/>
      <c r="FW16" s="563"/>
      <c r="FX16" s="563"/>
      <c r="FY16" s="563"/>
      <c r="FZ16" s="563"/>
      <c r="GA16" s="563"/>
      <c r="GB16" s="563"/>
      <c r="GC16" s="563"/>
      <c r="GD16" s="563"/>
      <c r="GE16" s="563"/>
      <c r="GF16" s="563"/>
      <c r="GG16" s="563"/>
      <c r="GH16" s="563"/>
      <c r="GI16" s="563"/>
      <c r="GJ16" s="563"/>
      <c r="GK16" s="563"/>
      <c r="GL16" s="563"/>
      <c r="GM16" s="563"/>
      <c r="GN16" s="563"/>
      <c r="GO16" s="563"/>
      <c r="GP16" s="563"/>
      <c r="GQ16" s="563"/>
      <c r="GR16" s="563"/>
      <c r="GS16" s="563"/>
      <c r="GT16" s="563"/>
      <c r="GU16" s="563"/>
      <c r="GV16" s="563"/>
      <c r="GW16" s="563"/>
      <c r="GX16" s="563"/>
      <c r="GY16" s="563"/>
      <c r="GZ16" s="563"/>
      <c r="HA16" s="563"/>
      <c r="HB16" s="563"/>
      <c r="HC16" s="563"/>
      <c r="HD16" s="563"/>
      <c r="HE16" s="563"/>
      <c r="HF16" s="563"/>
      <c r="HG16" s="563"/>
      <c r="HH16" s="563"/>
      <c r="HI16" s="563"/>
      <c r="HJ16" s="563"/>
      <c r="HK16" s="563"/>
      <c r="HL16" s="563"/>
      <c r="HM16" s="563"/>
      <c r="HN16" s="563"/>
      <c r="HO16" s="563"/>
      <c r="HP16" s="563"/>
      <c r="HQ16" s="563"/>
      <c r="HR16" s="563"/>
      <c r="HS16" s="563"/>
      <c r="HT16" s="563"/>
      <c r="HU16" s="563"/>
      <c r="HV16" s="563"/>
      <c r="HW16" s="563"/>
      <c r="HX16" s="563"/>
      <c r="HY16" s="563"/>
      <c r="HZ16" s="563"/>
      <c r="IA16" s="563"/>
      <c r="IB16" s="563"/>
      <c r="IC16" s="563"/>
      <c r="ID16" s="563"/>
      <c r="IE16" s="563"/>
      <c r="IF16" s="563"/>
      <c r="IG16" s="563"/>
      <c r="IH16" s="563"/>
      <c r="II16" s="563"/>
      <c r="IJ16" s="563"/>
      <c r="IK16" s="563"/>
      <c r="IL16" s="563"/>
      <c r="IM16" s="563"/>
      <c r="IN16" s="563"/>
      <c r="IO16" s="563"/>
      <c r="IP16" s="563"/>
      <c r="IQ16" s="563"/>
      <c r="IR16" s="563"/>
      <c r="IS16" s="563"/>
      <c r="IT16" s="563"/>
      <c r="IU16" s="563"/>
      <c r="IV16" s="563"/>
      <c r="IW16" s="563"/>
      <c r="IX16" s="563"/>
    </row>
    <row r="17" s="533" customFormat="1" ht="50" customHeight="1" spans="1:258">
      <c r="A17" s="552" t="s">
        <v>238</v>
      </c>
      <c r="B17" s="552"/>
      <c r="C17" s="552"/>
      <c r="D17" s="552"/>
      <c r="E17" s="552"/>
      <c r="F17" s="552"/>
      <c r="G17" s="552"/>
      <c r="H17" s="552"/>
      <c r="I17" s="552"/>
      <c r="J17" s="562"/>
      <c r="K17" s="563"/>
      <c r="L17" s="563"/>
      <c r="M17" s="563"/>
      <c r="N17" s="563"/>
      <c r="O17" s="563"/>
      <c r="P17" s="563"/>
      <c r="Q17" s="563"/>
      <c r="R17" s="563"/>
      <c r="S17" s="563"/>
      <c r="T17" s="563"/>
      <c r="U17" s="563"/>
      <c r="V17" s="563"/>
      <c r="W17" s="563"/>
      <c r="X17" s="563"/>
      <c r="Y17" s="563"/>
      <c r="Z17" s="563"/>
      <c r="AA17" s="563"/>
      <c r="AB17" s="563"/>
      <c r="AC17" s="563"/>
      <c r="AD17" s="563"/>
      <c r="AE17" s="563"/>
      <c r="AF17" s="563"/>
      <c r="AG17" s="563"/>
      <c r="AH17" s="563"/>
      <c r="AI17" s="563"/>
      <c r="AJ17" s="563"/>
      <c r="AK17" s="563"/>
      <c r="AL17" s="563"/>
      <c r="AM17" s="563"/>
      <c r="AN17" s="563"/>
      <c r="AO17" s="563"/>
      <c r="AP17" s="563"/>
      <c r="AQ17" s="563"/>
      <c r="AR17" s="563"/>
      <c r="AS17" s="563"/>
      <c r="AT17" s="563"/>
      <c r="AU17" s="563"/>
      <c r="AV17" s="563"/>
      <c r="AW17" s="563"/>
      <c r="AX17" s="563"/>
      <c r="AY17" s="563"/>
      <c r="AZ17" s="563"/>
      <c r="BA17" s="563"/>
      <c r="BB17" s="563"/>
      <c r="BC17" s="563"/>
      <c r="BD17" s="563"/>
      <c r="BE17" s="563"/>
      <c r="BF17" s="563"/>
      <c r="BG17" s="563"/>
      <c r="BH17" s="563"/>
      <c r="BI17" s="563"/>
      <c r="BJ17" s="563"/>
      <c r="BK17" s="563"/>
      <c r="BL17" s="563"/>
      <c r="BM17" s="563"/>
      <c r="BN17" s="563"/>
      <c r="BO17" s="563"/>
      <c r="BP17" s="563"/>
      <c r="BQ17" s="563"/>
      <c r="BR17" s="563"/>
      <c r="BS17" s="563"/>
      <c r="BT17" s="563"/>
      <c r="BU17" s="563"/>
      <c r="BV17" s="563"/>
      <c r="BW17" s="563"/>
      <c r="BX17" s="563"/>
      <c r="BY17" s="563"/>
      <c r="BZ17" s="563"/>
      <c r="CA17" s="563"/>
      <c r="CB17" s="563"/>
      <c r="CC17" s="563"/>
      <c r="CD17" s="563"/>
      <c r="CE17" s="563"/>
      <c r="CF17" s="563"/>
      <c r="CG17" s="563"/>
      <c r="CH17" s="563"/>
      <c r="CI17" s="563"/>
      <c r="CJ17" s="563"/>
      <c r="CK17" s="563"/>
      <c r="CL17" s="563"/>
      <c r="CM17" s="563"/>
      <c r="CN17" s="563"/>
      <c r="CO17" s="563"/>
      <c r="CP17" s="563"/>
      <c r="CQ17" s="563"/>
      <c r="CR17" s="563"/>
      <c r="CS17" s="563"/>
      <c r="CT17" s="563"/>
      <c r="CU17" s="563"/>
      <c r="CV17" s="563"/>
      <c r="CW17" s="563"/>
      <c r="CX17" s="563"/>
      <c r="CY17" s="563"/>
      <c r="CZ17" s="563"/>
      <c r="DA17" s="563"/>
      <c r="DB17" s="563"/>
      <c r="DC17" s="563"/>
      <c r="DD17" s="563"/>
      <c r="DE17" s="563"/>
      <c r="DF17" s="563"/>
      <c r="DG17" s="563"/>
      <c r="DH17" s="563"/>
      <c r="DI17" s="563"/>
      <c r="DJ17" s="563"/>
      <c r="DK17" s="563"/>
      <c r="DL17" s="563"/>
      <c r="DM17" s="563"/>
      <c r="DN17" s="563"/>
      <c r="DO17" s="563"/>
      <c r="DP17" s="563"/>
      <c r="DQ17" s="563"/>
      <c r="DR17" s="563"/>
      <c r="DS17" s="563"/>
      <c r="DT17" s="563"/>
      <c r="DU17" s="563"/>
      <c r="DV17" s="563"/>
      <c r="DW17" s="563"/>
      <c r="DX17" s="563"/>
      <c r="DY17" s="563"/>
      <c r="DZ17" s="563"/>
      <c r="EA17" s="563"/>
      <c r="EB17" s="563"/>
      <c r="EC17" s="563"/>
      <c r="ED17" s="563"/>
      <c r="EE17" s="563"/>
      <c r="EF17" s="563"/>
      <c r="EG17" s="563"/>
      <c r="EH17" s="563"/>
      <c r="EI17" s="563"/>
      <c r="EJ17" s="563"/>
      <c r="EK17" s="563"/>
      <c r="EL17" s="563"/>
      <c r="EM17" s="563"/>
      <c r="EN17" s="563"/>
      <c r="EO17" s="563"/>
      <c r="EP17" s="563"/>
      <c r="EQ17" s="563"/>
      <c r="ER17" s="563"/>
      <c r="ES17" s="563"/>
      <c r="ET17" s="563"/>
      <c r="EU17" s="563"/>
      <c r="EV17" s="563"/>
      <c r="EW17" s="563"/>
      <c r="EX17" s="563"/>
      <c r="EY17" s="563"/>
      <c r="EZ17" s="563"/>
      <c r="FA17" s="563"/>
      <c r="FB17" s="563"/>
      <c r="FC17" s="563"/>
      <c r="FD17" s="563"/>
      <c r="FE17" s="563"/>
      <c r="FF17" s="563"/>
      <c r="FG17" s="563"/>
      <c r="FH17" s="563"/>
      <c r="FI17" s="563"/>
      <c r="FJ17" s="563"/>
      <c r="FK17" s="563"/>
      <c r="FL17" s="563"/>
      <c r="FM17" s="563"/>
      <c r="FN17" s="563"/>
      <c r="FO17" s="563"/>
      <c r="FP17" s="563"/>
      <c r="FQ17" s="563"/>
      <c r="FR17" s="563"/>
      <c r="FS17" s="563"/>
      <c r="FT17" s="563"/>
      <c r="FU17" s="563"/>
      <c r="FV17" s="563"/>
      <c r="FW17" s="563"/>
      <c r="FX17" s="563"/>
      <c r="FY17" s="563"/>
      <c r="FZ17" s="563"/>
      <c r="GA17" s="563"/>
      <c r="GB17" s="563"/>
      <c r="GC17" s="563"/>
      <c r="GD17" s="563"/>
      <c r="GE17" s="563"/>
      <c r="GF17" s="563"/>
      <c r="GG17" s="563"/>
      <c r="GH17" s="563"/>
      <c r="GI17" s="563"/>
      <c r="GJ17" s="563"/>
      <c r="GK17" s="563"/>
      <c r="GL17" s="563"/>
      <c r="GM17" s="563"/>
      <c r="GN17" s="563"/>
      <c r="GO17" s="563"/>
      <c r="GP17" s="563"/>
      <c r="GQ17" s="563"/>
      <c r="GR17" s="563"/>
      <c r="GS17" s="563"/>
      <c r="GT17" s="563"/>
      <c r="GU17" s="563"/>
      <c r="GV17" s="563"/>
      <c r="GW17" s="563"/>
      <c r="GX17" s="563"/>
      <c r="GY17" s="563"/>
      <c r="GZ17" s="563"/>
      <c r="HA17" s="563"/>
      <c r="HB17" s="563"/>
      <c r="HC17" s="563"/>
      <c r="HD17" s="563"/>
      <c r="HE17" s="563"/>
      <c r="HF17" s="563"/>
      <c r="HG17" s="563"/>
      <c r="HH17" s="563"/>
      <c r="HI17" s="563"/>
      <c r="HJ17" s="563"/>
      <c r="HK17" s="563"/>
      <c r="HL17" s="563"/>
      <c r="HM17" s="563"/>
      <c r="HN17" s="563"/>
      <c r="HO17" s="563"/>
      <c r="HP17" s="563"/>
      <c r="HQ17" s="563"/>
      <c r="HR17" s="563"/>
      <c r="HS17" s="563"/>
      <c r="HT17" s="563"/>
      <c r="HU17" s="563"/>
      <c r="HV17" s="563"/>
      <c r="HW17" s="563"/>
      <c r="HX17" s="563"/>
      <c r="HY17" s="563"/>
      <c r="HZ17" s="563"/>
      <c r="IA17" s="563"/>
      <c r="IB17" s="563"/>
      <c r="IC17" s="563"/>
      <c r="ID17" s="563"/>
      <c r="IE17" s="563"/>
      <c r="IF17" s="563"/>
      <c r="IG17" s="563"/>
      <c r="IH17" s="563"/>
      <c r="II17" s="563"/>
      <c r="IJ17" s="563"/>
      <c r="IK17" s="563"/>
      <c r="IL17" s="563"/>
      <c r="IM17" s="563"/>
      <c r="IN17" s="563"/>
      <c r="IO17" s="563"/>
      <c r="IP17" s="563"/>
      <c r="IQ17" s="563"/>
      <c r="IR17" s="563"/>
      <c r="IS17" s="563"/>
      <c r="IT17" s="563"/>
      <c r="IU17" s="563"/>
      <c r="IV17" s="563"/>
      <c r="IW17" s="563"/>
      <c r="IX17" s="563"/>
    </row>
    <row r="18" s="533" customFormat="1" ht="30" customHeight="1" spans="1:258">
      <c r="A18" s="552" t="s">
        <v>239</v>
      </c>
      <c r="B18" s="552"/>
      <c r="C18" s="552"/>
      <c r="D18" s="552"/>
      <c r="E18" s="552"/>
      <c r="F18" s="552"/>
      <c r="G18" s="552"/>
      <c r="H18" s="552"/>
      <c r="I18" s="552"/>
      <c r="J18" s="562"/>
      <c r="K18" s="563"/>
      <c r="L18" s="563"/>
      <c r="M18" s="563"/>
      <c r="N18" s="563"/>
      <c r="O18" s="563"/>
      <c r="P18" s="563"/>
      <c r="Q18" s="563"/>
      <c r="R18" s="563"/>
      <c r="S18" s="563"/>
      <c r="T18" s="563"/>
      <c r="U18" s="563"/>
      <c r="V18" s="563"/>
      <c r="W18" s="563"/>
      <c r="X18" s="563"/>
      <c r="Y18" s="563"/>
      <c r="Z18" s="563"/>
      <c r="AA18" s="563"/>
      <c r="AB18" s="563"/>
      <c r="AC18" s="563"/>
      <c r="AD18" s="563"/>
      <c r="AE18" s="563"/>
      <c r="AF18" s="563"/>
      <c r="AG18" s="563"/>
      <c r="AH18" s="563"/>
      <c r="AI18" s="563"/>
      <c r="AJ18" s="563"/>
      <c r="AK18" s="563"/>
      <c r="AL18" s="563"/>
      <c r="AM18" s="563"/>
      <c r="AN18" s="563"/>
      <c r="AO18" s="563"/>
      <c r="AP18" s="563"/>
      <c r="AQ18" s="563"/>
      <c r="AR18" s="563"/>
      <c r="AS18" s="563"/>
      <c r="AT18" s="563"/>
      <c r="AU18" s="563"/>
      <c r="AV18" s="563"/>
      <c r="AW18" s="563"/>
      <c r="AX18" s="563"/>
      <c r="AY18" s="563"/>
      <c r="AZ18" s="563"/>
      <c r="BA18" s="563"/>
      <c r="BB18" s="563"/>
      <c r="BC18" s="563"/>
      <c r="BD18" s="563"/>
      <c r="BE18" s="563"/>
      <c r="BF18" s="563"/>
      <c r="BG18" s="563"/>
      <c r="BH18" s="563"/>
      <c r="BI18" s="563"/>
      <c r="BJ18" s="563"/>
      <c r="BK18" s="563"/>
      <c r="BL18" s="563"/>
      <c r="BM18" s="563"/>
      <c r="BN18" s="563"/>
      <c r="BO18" s="563"/>
      <c r="BP18" s="563"/>
      <c r="BQ18" s="563"/>
      <c r="BR18" s="563"/>
      <c r="BS18" s="563"/>
      <c r="BT18" s="563"/>
      <c r="BU18" s="563"/>
      <c r="BV18" s="563"/>
      <c r="BW18" s="563"/>
      <c r="BX18" s="563"/>
      <c r="BY18" s="563"/>
      <c r="BZ18" s="563"/>
      <c r="CA18" s="563"/>
      <c r="CB18" s="563"/>
      <c r="CC18" s="563"/>
      <c r="CD18" s="563"/>
      <c r="CE18" s="563"/>
      <c r="CF18" s="563"/>
      <c r="CG18" s="563"/>
      <c r="CH18" s="563"/>
      <c r="CI18" s="563"/>
      <c r="CJ18" s="563"/>
      <c r="CK18" s="563"/>
      <c r="CL18" s="563"/>
      <c r="CM18" s="563"/>
      <c r="CN18" s="563"/>
      <c r="CO18" s="563"/>
      <c r="CP18" s="563"/>
      <c r="CQ18" s="563"/>
      <c r="CR18" s="563"/>
      <c r="CS18" s="563"/>
      <c r="CT18" s="563"/>
      <c r="CU18" s="563"/>
      <c r="CV18" s="563"/>
      <c r="CW18" s="563"/>
      <c r="CX18" s="563"/>
      <c r="CY18" s="563"/>
      <c r="CZ18" s="563"/>
      <c r="DA18" s="563"/>
      <c r="DB18" s="563"/>
      <c r="DC18" s="563"/>
      <c r="DD18" s="563"/>
      <c r="DE18" s="563"/>
      <c r="DF18" s="563"/>
      <c r="DG18" s="563"/>
      <c r="DH18" s="563"/>
      <c r="DI18" s="563"/>
      <c r="DJ18" s="563"/>
      <c r="DK18" s="563"/>
      <c r="DL18" s="563"/>
      <c r="DM18" s="563"/>
      <c r="DN18" s="563"/>
      <c r="DO18" s="563"/>
      <c r="DP18" s="563"/>
      <c r="DQ18" s="563"/>
      <c r="DR18" s="563"/>
      <c r="DS18" s="563"/>
      <c r="DT18" s="563"/>
      <c r="DU18" s="563"/>
      <c r="DV18" s="563"/>
      <c r="DW18" s="563"/>
      <c r="DX18" s="563"/>
      <c r="DY18" s="563"/>
      <c r="DZ18" s="563"/>
      <c r="EA18" s="563"/>
      <c r="EB18" s="563"/>
      <c r="EC18" s="563"/>
      <c r="ED18" s="563"/>
      <c r="EE18" s="563"/>
      <c r="EF18" s="563"/>
      <c r="EG18" s="563"/>
      <c r="EH18" s="563"/>
      <c r="EI18" s="563"/>
      <c r="EJ18" s="563"/>
      <c r="EK18" s="563"/>
      <c r="EL18" s="563"/>
      <c r="EM18" s="563"/>
      <c r="EN18" s="563"/>
      <c r="EO18" s="563"/>
      <c r="EP18" s="563"/>
      <c r="EQ18" s="563"/>
      <c r="ER18" s="563"/>
      <c r="ES18" s="563"/>
      <c r="ET18" s="563"/>
      <c r="EU18" s="563"/>
      <c r="EV18" s="563"/>
      <c r="EW18" s="563"/>
      <c r="EX18" s="563"/>
      <c r="EY18" s="563"/>
      <c r="EZ18" s="563"/>
      <c r="FA18" s="563"/>
      <c r="FB18" s="563"/>
      <c r="FC18" s="563"/>
      <c r="FD18" s="563"/>
      <c r="FE18" s="563"/>
      <c r="FF18" s="563"/>
      <c r="FG18" s="563"/>
      <c r="FH18" s="563"/>
      <c r="FI18" s="563"/>
      <c r="FJ18" s="563"/>
      <c r="FK18" s="563"/>
      <c r="FL18" s="563"/>
      <c r="FM18" s="563"/>
      <c r="FN18" s="563"/>
      <c r="FO18" s="563"/>
      <c r="FP18" s="563"/>
      <c r="FQ18" s="563"/>
      <c r="FR18" s="563"/>
      <c r="FS18" s="563"/>
      <c r="FT18" s="563"/>
      <c r="FU18" s="563"/>
      <c r="FV18" s="563"/>
      <c r="FW18" s="563"/>
      <c r="FX18" s="563"/>
      <c r="FY18" s="563"/>
      <c r="FZ18" s="563"/>
      <c r="GA18" s="563"/>
      <c r="GB18" s="563"/>
      <c r="GC18" s="563"/>
      <c r="GD18" s="563"/>
      <c r="GE18" s="563"/>
      <c r="GF18" s="563"/>
      <c r="GG18" s="563"/>
      <c r="GH18" s="563"/>
      <c r="GI18" s="563"/>
      <c r="GJ18" s="563"/>
      <c r="GK18" s="563"/>
      <c r="GL18" s="563"/>
      <c r="GM18" s="563"/>
      <c r="GN18" s="563"/>
      <c r="GO18" s="563"/>
      <c r="GP18" s="563"/>
      <c r="GQ18" s="563"/>
      <c r="GR18" s="563"/>
      <c r="GS18" s="563"/>
      <c r="GT18" s="563"/>
      <c r="GU18" s="563"/>
      <c r="GV18" s="563"/>
      <c r="GW18" s="563"/>
      <c r="GX18" s="563"/>
      <c r="GY18" s="563"/>
      <c r="GZ18" s="563"/>
      <c r="HA18" s="563"/>
      <c r="HB18" s="563"/>
      <c r="HC18" s="563"/>
      <c r="HD18" s="563"/>
      <c r="HE18" s="563"/>
      <c r="HF18" s="563"/>
      <c r="HG18" s="563"/>
      <c r="HH18" s="563"/>
      <c r="HI18" s="563"/>
      <c r="HJ18" s="563"/>
      <c r="HK18" s="563"/>
      <c r="HL18" s="563"/>
      <c r="HM18" s="563"/>
      <c r="HN18" s="563"/>
      <c r="HO18" s="563"/>
      <c r="HP18" s="563"/>
      <c r="HQ18" s="563"/>
      <c r="HR18" s="563"/>
      <c r="HS18" s="563"/>
      <c r="HT18" s="563"/>
      <c r="HU18" s="563"/>
      <c r="HV18" s="563"/>
      <c r="HW18" s="563"/>
      <c r="HX18" s="563"/>
      <c r="HY18" s="563"/>
      <c r="HZ18" s="563"/>
      <c r="IA18" s="563"/>
      <c r="IB18" s="563"/>
      <c r="IC18" s="563"/>
      <c r="ID18" s="563"/>
      <c r="IE18" s="563"/>
      <c r="IF18" s="563"/>
      <c r="IG18" s="563"/>
      <c r="IH18" s="563"/>
      <c r="II18" s="563"/>
      <c r="IJ18" s="563"/>
      <c r="IK18" s="563"/>
      <c r="IL18" s="563"/>
      <c r="IM18" s="563"/>
      <c r="IN18" s="563"/>
      <c r="IO18" s="563"/>
      <c r="IP18" s="563"/>
      <c r="IQ18" s="563"/>
      <c r="IR18" s="563"/>
      <c r="IS18" s="563"/>
      <c r="IT18" s="563"/>
      <c r="IU18" s="563"/>
      <c r="IV18" s="563"/>
      <c r="IW18" s="563"/>
      <c r="IX18" s="563"/>
    </row>
    <row r="19" s="533" customFormat="1" ht="30" customHeight="1" spans="1:258">
      <c r="A19" s="552" t="s">
        <v>240</v>
      </c>
      <c r="B19" s="552"/>
      <c r="C19" s="552"/>
      <c r="D19" s="552"/>
      <c r="E19" s="552"/>
      <c r="F19" s="552"/>
      <c r="G19" s="552"/>
      <c r="H19" s="552"/>
      <c r="I19" s="552"/>
      <c r="J19" s="562"/>
      <c r="K19" s="563"/>
      <c r="L19" s="563"/>
      <c r="M19" s="563"/>
      <c r="N19" s="563"/>
      <c r="O19" s="563"/>
      <c r="P19" s="563"/>
      <c r="Q19" s="563"/>
      <c r="R19" s="563"/>
      <c r="S19" s="563"/>
      <c r="T19" s="563"/>
      <c r="U19" s="563"/>
      <c r="V19" s="563"/>
      <c r="W19" s="563"/>
      <c r="X19" s="563"/>
      <c r="Y19" s="563"/>
      <c r="Z19" s="563"/>
      <c r="AA19" s="563"/>
      <c r="AB19" s="563"/>
      <c r="AC19" s="563"/>
      <c r="AD19" s="563"/>
      <c r="AE19" s="563"/>
      <c r="AF19" s="563"/>
      <c r="AG19" s="563"/>
      <c r="AH19" s="563"/>
      <c r="AI19" s="563"/>
      <c r="AJ19" s="563"/>
      <c r="AK19" s="563"/>
      <c r="AL19" s="563"/>
      <c r="AM19" s="563"/>
      <c r="AN19" s="563"/>
      <c r="AO19" s="563"/>
      <c r="AP19" s="563"/>
      <c r="AQ19" s="563"/>
      <c r="AR19" s="563"/>
      <c r="AS19" s="563"/>
      <c r="AT19" s="563"/>
      <c r="AU19" s="563"/>
      <c r="AV19" s="563"/>
      <c r="AW19" s="563"/>
      <c r="AX19" s="563"/>
      <c r="AY19" s="563"/>
      <c r="AZ19" s="563"/>
      <c r="BA19" s="563"/>
      <c r="BB19" s="563"/>
      <c r="BC19" s="563"/>
      <c r="BD19" s="563"/>
      <c r="BE19" s="563"/>
      <c r="BF19" s="563"/>
      <c r="BG19" s="563"/>
      <c r="BH19" s="563"/>
      <c r="BI19" s="563"/>
      <c r="BJ19" s="563"/>
      <c r="BK19" s="563"/>
      <c r="BL19" s="563"/>
      <c r="BM19" s="563"/>
      <c r="BN19" s="563"/>
      <c r="BO19" s="563"/>
      <c r="BP19" s="563"/>
      <c r="BQ19" s="563"/>
      <c r="BR19" s="563"/>
      <c r="BS19" s="563"/>
      <c r="BT19" s="563"/>
      <c r="BU19" s="563"/>
      <c r="BV19" s="563"/>
      <c r="BW19" s="563"/>
      <c r="BX19" s="563"/>
      <c r="BY19" s="563"/>
      <c r="BZ19" s="563"/>
      <c r="CA19" s="563"/>
      <c r="CB19" s="563"/>
      <c r="CC19" s="563"/>
      <c r="CD19" s="563"/>
      <c r="CE19" s="563"/>
      <c r="CF19" s="563"/>
      <c r="CG19" s="563"/>
      <c r="CH19" s="563"/>
      <c r="CI19" s="563"/>
      <c r="CJ19" s="563"/>
      <c r="CK19" s="563"/>
      <c r="CL19" s="563"/>
      <c r="CM19" s="563"/>
      <c r="CN19" s="563"/>
      <c r="CO19" s="563"/>
      <c r="CP19" s="563"/>
      <c r="CQ19" s="563"/>
      <c r="CR19" s="563"/>
      <c r="CS19" s="563"/>
      <c r="CT19" s="563"/>
      <c r="CU19" s="563"/>
      <c r="CV19" s="563"/>
      <c r="CW19" s="563"/>
      <c r="CX19" s="563"/>
      <c r="CY19" s="563"/>
      <c r="CZ19" s="563"/>
      <c r="DA19" s="563"/>
      <c r="DB19" s="563"/>
      <c r="DC19" s="563"/>
      <c r="DD19" s="563"/>
      <c r="DE19" s="563"/>
      <c r="DF19" s="563"/>
      <c r="DG19" s="563"/>
      <c r="DH19" s="563"/>
      <c r="DI19" s="563"/>
      <c r="DJ19" s="563"/>
      <c r="DK19" s="563"/>
      <c r="DL19" s="563"/>
      <c r="DM19" s="563"/>
      <c r="DN19" s="563"/>
      <c r="DO19" s="563"/>
      <c r="DP19" s="563"/>
      <c r="DQ19" s="563"/>
      <c r="DR19" s="563"/>
      <c r="DS19" s="563"/>
      <c r="DT19" s="563"/>
      <c r="DU19" s="563"/>
      <c r="DV19" s="563"/>
      <c r="DW19" s="563"/>
      <c r="DX19" s="563"/>
      <c r="DY19" s="563"/>
      <c r="DZ19" s="563"/>
      <c r="EA19" s="563"/>
      <c r="EB19" s="563"/>
      <c r="EC19" s="563"/>
      <c r="ED19" s="563"/>
      <c r="EE19" s="563"/>
      <c r="EF19" s="563"/>
      <c r="EG19" s="563"/>
      <c r="EH19" s="563"/>
      <c r="EI19" s="563"/>
      <c r="EJ19" s="563"/>
      <c r="EK19" s="563"/>
      <c r="EL19" s="563"/>
      <c r="EM19" s="563"/>
      <c r="EN19" s="563"/>
      <c r="EO19" s="563"/>
      <c r="EP19" s="563"/>
      <c r="EQ19" s="563"/>
      <c r="ER19" s="563"/>
      <c r="ES19" s="563"/>
      <c r="ET19" s="563"/>
      <c r="EU19" s="563"/>
      <c r="EV19" s="563"/>
      <c r="EW19" s="563"/>
      <c r="EX19" s="563"/>
      <c r="EY19" s="563"/>
      <c r="EZ19" s="563"/>
      <c r="FA19" s="563"/>
      <c r="FB19" s="563"/>
      <c r="FC19" s="563"/>
      <c r="FD19" s="563"/>
      <c r="FE19" s="563"/>
      <c r="FF19" s="563"/>
      <c r="FG19" s="563"/>
      <c r="FH19" s="563"/>
      <c r="FI19" s="563"/>
      <c r="FJ19" s="563"/>
      <c r="FK19" s="563"/>
      <c r="FL19" s="563"/>
      <c r="FM19" s="563"/>
      <c r="FN19" s="563"/>
      <c r="FO19" s="563"/>
      <c r="FP19" s="563"/>
      <c r="FQ19" s="563"/>
      <c r="FR19" s="563"/>
      <c r="FS19" s="563"/>
      <c r="FT19" s="563"/>
      <c r="FU19" s="563"/>
      <c r="FV19" s="563"/>
      <c r="FW19" s="563"/>
      <c r="FX19" s="563"/>
      <c r="FY19" s="563"/>
      <c r="FZ19" s="563"/>
      <c r="GA19" s="563"/>
      <c r="GB19" s="563"/>
      <c r="GC19" s="563"/>
      <c r="GD19" s="563"/>
      <c r="GE19" s="563"/>
      <c r="GF19" s="563"/>
      <c r="GG19" s="563"/>
      <c r="GH19" s="563"/>
      <c r="GI19" s="563"/>
      <c r="GJ19" s="563"/>
      <c r="GK19" s="563"/>
      <c r="GL19" s="563"/>
      <c r="GM19" s="563"/>
      <c r="GN19" s="563"/>
      <c r="GO19" s="563"/>
      <c r="GP19" s="563"/>
      <c r="GQ19" s="563"/>
      <c r="GR19" s="563"/>
      <c r="GS19" s="563"/>
      <c r="GT19" s="563"/>
      <c r="GU19" s="563"/>
      <c r="GV19" s="563"/>
      <c r="GW19" s="563"/>
      <c r="GX19" s="563"/>
      <c r="GY19" s="563"/>
      <c r="GZ19" s="563"/>
      <c r="HA19" s="563"/>
      <c r="HB19" s="563"/>
      <c r="HC19" s="563"/>
      <c r="HD19" s="563"/>
      <c r="HE19" s="563"/>
      <c r="HF19" s="563"/>
      <c r="HG19" s="563"/>
      <c r="HH19" s="563"/>
      <c r="HI19" s="563"/>
      <c r="HJ19" s="563"/>
      <c r="HK19" s="563"/>
      <c r="HL19" s="563"/>
      <c r="HM19" s="563"/>
      <c r="HN19" s="563"/>
      <c r="HO19" s="563"/>
      <c r="HP19" s="563"/>
      <c r="HQ19" s="563"/>
      <c r="HR19" s="563"/>
      <c r="HS19" s="563"/>
      <c r="HT19" s="563"/>
      <c r="HU19" s="563"/>
      <c r="HV19" s="563"/>
      <c r="HW19" s="563"/>
      <c r="HX19" s="563"/>
      <c r="HY19" s="563"/>
      <c r="HZ19" s="563"/>
      <c r="IA19" s="563"/>
      <c r="IB19" s="563"/>
      <c r="IC19" s="563"/>
      <c r="ID19" s="563"/>
      <c r="IE19" s="563"/>
      <c r="IF19" s="563"/>
      <c r="IG19" s="563"/>
      <c r="IH19" s="563"/>
      <c r="II19" s="563"/>
      <c r="IJ19" s="563"/>
      <c r="IK19" s="563"/>
      <c r="IL19" s="563"/>
      <c r="IM19" s="563"/>
      <c r="IN19" s="563"/>
      <c r="IO19" s="563"/>
      <c r="IP19" s="563"/>
      <c r="IQ19" s="563"/>
      <c r="IR19" s="563"/>
      <c r="IS19" s="563"/>
      <c r="IT19" s="563"/>
      <c r="IU19" s="563"/>
      <c r="IV19" s="563"/>
      <c r="IW19" s="563"/>
      <c r="IX19" s="563"/>
    </row>
    <row r="20" s="533" customFormat="1" ht="123" customHeight="1" spans="1:258">
      <c r="A20" s="552" t="s">
        <v>241</v>
      </c>
      <c r="B20" s="552"/>
      <c r="C20" s="552"/>
      <c r="D20" s="552"/>
      <c r="E20" s="552"/>
      <c r="F20" s="552"/>
      <c r="G20" s="552"/>
      <c r="H20" s="552"/>
      <c r="I20" s="552"/>
      <c r="J20" s="562"/>
      <c r="K20" s="563"/>
      <c r="L20" s="563"/>
      <c r="M20" s="563"/>
      <c r="N20" s="563"/>
      <c r="O20" s="563"/>
      <c r="P20" s="563"/>
      <c r="Q20" s="563"/>
      <c r="R20" s="563"/>
      <c r="S20" s="563"/>
      <c r="T20" s="563"/>
      <c r="U20" s="563"/>
      <c r="V20" s="563"/>
      <c r="W20" s="563"/>
      <c r="X20" s="563"/>
      <c r="Y20" s="563"/>
      <c r="Z20" s="563"/>
      <c r="AA20" s="563"/>
      <c r="AB20" s="563"/>
      <c r="AC20" s="563"/>
      <c r="AD20" s="563"/>
      <c r="AE20" s="563"/>
      <c r="AF20" s="563"/>
      <c r="AG20" s="563"/>
      <c r="AH20" s="563"/>
      <c r="AI20" s="563"/>
      <c r="AJ20" s="563"/>
      <c r="AK20" s="563"/>
      <c r="AL20" s="563"/>
      <c r="AM20" s="563"/>
      <c r="AN20" s="563"/>
      <c r="AO20" s="563"/>
      <c r="AP20" s="563"/>
      <c r="AQ20" s="563"/>
      <c r="AR20" s="563"/>
      <c r="AS20" s="563"/>
      <c r="AT20" s="563"/>
      <c r="AU20" s="563"/>
      <c r="AV20" s="563"/>
      <c r="AW20" s="563"/>
      <c r="AX20" s="563"/>
      <c r="AY20" s="563"/>
      <c r="AZ20" s="563"/>
      <c r="BA20" s="563"/>
      <c r="BB20" s="563"/>
      <c r="BC20" s="563"/>
      <c r="BD20" s="563"/>
      <c r="BE20" s="563"/>
      <c r="BF20" s="563"/>
      <c r="BG20" s="563"/>
      <c r="BH20" s="563"/>
      <c r="BI20" s="563"/>
      <c r="BJ20" s="563"/>
      <c r="BK20" s="563"/>
      <c r="BL20" s="563"/>
      <c r="BM20" s="563"/>
      <c r="BN20" s="563"/>
      <c r="BO20" s="563"/>
      <c r="BP20" s="563"/>
      <c r="BQ20" s="563"/>
      <c r="BR20" s="563"/>
      <c r="BS20" s="563"/>
      <c r="BT20" s="563"/>
      <c r="BU20" s="563"/>
      <c r="BV20" s="563"/>
      <c r="BW20" s="563"/>
      <c r="BX20" s="563"/>
      <c r="BY20" s="563"/>
      <c r="BZ20" s="563"/>
      <c r="CA20" s="563"/>
      <c r="CB20" s="563"/>
      <c r="CC20" s="563"/>
      <c r="CD20" s="563"/>
      <c r="CE20" s="563"/>
      <c r="CF20" s="563"/>
      <c r="CG20" s="563"/>
      <c r="CH20" s="563"/>
      <c r="CI20" s="563"/>
      <c r="CJ20" s="563"/>
      <c r="CK20" s="563"/>
      <c r="CL20" s="563"/>
      <c r="CM20" s="563"/>
      <c r="CN20" s="563"/>
      <c r="CO20" s="563"/>
      <c r="CP20" s="563"/>
      <c r="CQ20" s="563"/>
      <c r="CR20" s="563"/>
      <c r="CS20" s="563"/>
      <c r="CT20" s="563"/>
      <c r="CU20" s="563"/>
      <c r="CV20" s="563"/>
      <c r="CW20" s="563"/>
      <c r="CX20" s="563"/>
      <c r="CY20" s="563"/>
      <c r="CZ20" s="563"/>
      <c r="DA20" s="563"/>
      <c r="DB20" s="563"/>
      <c r="DC20" s="563"/>
      <c r="DD20" s="563"/>
      <c r="DE20" s="563"/>
      <c r="DF20" s="563"/>
      <c r="DG20" s="563"/>
      <c r="DH20" s="563"/>
      <c r="DI20" s="563"/>
      <c r="DJ20" s="563"/>
      <c r="DK20" s="563"/>
      <c r="DL20" s="563"/>
      <c r="DM20" s="563"/>
      <c r="DN20" s="563"/>
      <c r="DO20" s="563"/>
      <c r="DP20" s="563"/>
      <c r="DQ20" s="563"/>
      <c r="DR20" s="563"/>
      <c r="DS20" s="563"/>
      <c r="DT20" s="563"/>
      <c r="DU20" s="563"/>
      <c r="DV20" s="563"/>
      <c r="DW20" s="563"/>
      <c r="DX20" s="563"/>
      <c r="DY20" s="563"/>
      <c r="DZ20" s="563"/>
      <c r="EA20" s="563"/>
      <c r="EB20" s="563"/>
      <c r="EC20" s="563"/>
      <c r="ED20" s="563"/>
      <c r="EE20" s="563"/>
      <c r="EF20" s="563"/>
      <c r="EG20" s="563"/>
      <c r="EH20" s="563"/>
      <c r="EI20" s="563"/>
      <c r="EJ20" s="563"/>
      <c r="EK20" s="563"/>
      <c r="EL20" s="563"/>
      <c r="EM20" s="563"/>
      <c r="EN20" s="563"/>
      <c r="EO20" s="563"/>
      <c r="EP20" s="563"/>
      <c r="EQ20" s="563"/>
      <c r="ER20" s="563"/>
      <c r="ES20" s="563"/>
      <c r="ET20" s="563"/>
      <c r="EU20" s="563"/>
      <c r="EV20" s="563"/>
      <c r="EW20" s="563"/>
      <c r="EX20" s="563"/>
      <c r="EY20" s="563"/>
      <c r="EZ20" s="563"/>
      <c r="FA20" s="563"/>
      <c r="FB20" s="563"/>
      <c r="FC20" s="563"/>
      <c r="FD20" s="563"/>
      <c r="FE20" s="563"/>
      <c r="FF20" s="563"/>
      <c r="FG20" s="563"/>
      <c r="FH20" s="563"/>
      <c r="FI20" s="563"/>
      <c r="FJ20" s="563"/>
      <c r="FK20" s="563"/>
      <c r="FL20" s="563"/>
      <c r="FM20" s="563"/>
      <c r="FN20" s="563"/>
      <c r="FO20" s="563"/>
      <c r="FP20" s="563"/>
      <c r="FQ20" s="563"/>
      <c r="FR20" s="563"/>
      <c r="FS20" s="563"/>
      <c r="FT20" s="563"/>
      <c r="FU20" s="563"/>
      <c r="FV20" s="563"/>
      <c r="FW20" s="563"/>
      <c r="FX20" s="563"/>
      <c r="FY20" s="563"/>
      <c r="FZ20" s="563"/>
      <c r="GA20" s="563"/>
      <c r="GB20" s="563"/>
      <c r="GC20" s="563"/>
      <c r="GD20" s="563"/>
      <c r="GE20" s="563"/>
      <c r="GF20" s="563"/>
      <c r="GG20" s="563"/>
      <c r="GH20" s="563"/>
      <c r="GI20" s="563"/>
      <c r="GJ20" s="563"/>
      <c r="GK20" s="563"/>
      <c r="GL20" s="563"/>
      <c r="GM20" s="563"/>
      <c r="GN20" s="563"/>
      <c r="GO20" s="563"/>
      <c r="GP20" s="563"/>
      <c r="GQ20" s="563"/>
      <c r="GR20" s="563"/>
      <c r="GS20" s="563"/>
      <c r="GT20" s="563"/>
      <c r="GU20" s="563"/>
      <c r="GV20" s="563"/>
      <c r="GW20" s="563"/>
      <c r="GX20" s="563"/>
      <c r="GY20" s="563"/>
      <c r="GZ20" s="563"/>
      <c r="HA20" s="563"/>
      <c r="HB20" s="563"/>
      <c r="HC20" s="563"/>
      <c r="HD20" s="563"/>
      <c r="HE20" s="563"/>
      <c r="HF20" s="563"/>
      <c r="HG20" s="563"/>
      <c r="HH20" s="563"/>
      <c r="HI20" s="563"/>
      <c r="HJ20" s="563"/>
      <c r="HK20" s="563"/>
      <c r="HL20" s="563"/>
      <c r="HM20" s="563"/>
      <c r="HN20" s="563"/>
      <c r="HO20" s="563"/>
      <c r="HP20" s="563"/>
      <c r="HQ20" s="563"/>
      <c r="HR20" s="563"/>
      <c r="HS20" s="563"/>
      <c r="HT20" s="563"/>
      <c r="HU20" s="563"/>
      <c r="HV20" s="563"/>
      <c r="HW20" s="563"/>
      <c r="HX20" s="563"/>
      <c r="HY20" s="563"/>
      <c r="HZ20" s="563"/>
      <c r="IA20" s="563"/>
      <c r="IB20" s="563"/>
      <c r="IC20" s="563"/>
      <c r="ID20" s="563"/>
      <c r="IE20" s="563"/>
      <c r="IF20" s="563"/>
      <c r="IG20" s="563"/>
      <c r="IH20" s="563"/>
      <c r="II20" s="563"/>
      <c r="IJ20" s="563"/>
      <c r="IK20" s="563"/>
      <c r="IL20" s="563"/>
      <c r="IM20" s="563"/>
      <c r="IN20" s="563"/>
      <c r="IO20" s="563"/>
      <c r="IP20" s="563"/>
      <c r="IQ20" s="563"/>
      <c r="IR20" s="563"/>
      <c r="IS20" s="563"/>
      <c r="IT20" s="563"/>
      <c r="IU20" s="563"/>
      <c r="IV20" s="563"/>
      <c r="IW20" s="563"/>
      <c r="IX20" s="563"/>
    </row>
    <row r="21" s="533" customFormat="1" ht="30" customHeight="1" spans="1:258">
      <c r="A21" s="552" t="s">
        <v>242</v>
      </c>
      <c r="B21" s="552"/>
      <c r="C21" s="552"/>
      <c r="D21" s="552"/>
      <c r="E21" s="552"/>
      <c r="F21" s="552"/>
      <c r="G21" s="552"/>
      <c r="H21" s="552"/>
      <c r="I21" s="552"/>
      <c r="J21" s="562"/>
      <c r="K21" s="563"/>
      <c r="L21" s="563"/>
      <c r="M21" s="563"/>
      <c r="N21" s="563"/>
      <c r="O21" s="563"/>
      <c r="P21" s="563"/>
      <c r="Q21" s="563"/>
      <c r="R21" s="563"/>
      <c r="S21" s="563"/>
      <c r="T21" s="563"/>
      <c r="U21" s="563"/>
      <c r="V21" s="563"/>
      <c r="W21" s="563"/>
      <c r="X21" s="563"/>
      <c r="Y21" s="563"/>
      <c r="Z21" s="563"/>
      <c r="AA21" s="563"/>
      <c r="AB21" s="563"/>
      <c r="AC21" s="563"/>
      <c r="AD21" s="563"/>
      <c r="AE21" s="563"/>
      <c r="AF21" s="563"/>
      <c r="AG21" s="563"/>
      <c r="AH21" s="563"/>
      <c r="AI21" s="563"/>
      <c r="AJ21" s="563"/>
      <c r="AK21" s="563"/>
      <c r="AL21" s="563"/>
      <c r="AM21" s="563"/>
      <c r="AN21" s="563"/>
      <c r="AO21" s="563"/>
      <c r="AP21" s="563"/>
      <c r="AQ21" s="563"/>
      <c r="AR21" s="563"/>
      <c r="AS21" s="563"/>
      <c r="AT21" s="563"/>
      <c r="AU21" s="563"/>
      <c r="AV21" s="563"/>
      <c r="AW21" s="563"/>
      <c r="AX21" s="563"/>
      <c r="AY21" s="563"/>
      <c r="AZ21" s="563"/>
      <c r="BA21" s="563"/>
      <c r="BB21" s="563"/>
      <c r="BC21" s="563"/>
      <c r="BD21" s="563"/>
      <c r="BE21" s="563"/>
      <c r="BF21" s="563"/>
      <c r="BG21" s="563"/>
      <c r="BH21" s="563"/>
      <c r="BI21" s="563"/>
      <c r="BJ21" s="563"/>
      <c r="BK21" s="563"/>
      <c r="BL21" s="563"/>
      <c r="BM21" s="563"/>
      <c r="BN21" s="563"/>
      <c r="BO21" s="563"/>
      <c r="BP21" s="563"/>
      <c r="BQ21" s="563"/>
      <c r="BR21" s="563"/>
      <c r="BS21" s="563"/>
      <c r="BT21" s="563"/>
      <c r="BU21" s="563"/>
      <c r="BV21" s="563"/>
      <c r="BW21" s="563"/>
      <c r="BX21" s="563"/>
      <c r="BY21" s="563"/>
      <c r="BZ21" s="563"/>
      <c r="CA21" s="563"/>
      <c r="CB21" s="563"/>
      <c r="CC21" s="563"/>
      <c r="CD21" s="563"/>
      <c r="CE21" s="563"/>
      <c r="CF21" s="563"/>
      <c r="CG21" s="563"/>
      <c r="CH21" s="563"/>
      <c r="CI21" s="563"/>
      <c r="CJ21" s="563"/>
      <c r="CK21" s="563"/>
      <c r="CL21" s="563"/>
      <c r="CM21" s="563"/>
      <c r="CN21" s="563"/>
      <c r="CO21" s="563"/>
      <c r="CP21" s="563"/>
      <c r="CQ21" s="563"/>
      <c r="CR21" s="563"/>
      <c r="CS21" s="563"/>
      <c r="CT21" s="563"/>
      <c r="CU21" s="563"/>
      <c r="CV21" s="563"/>
      <c r="CW21" s="563"/>
      <c r="CX21" s="563"/>
      <c r="CY21" s="563"/>
      <c r="CZ21" s="563"/>
      <c r="DA21" s="563"/>
      <c r="DB21" s="563"/>
      <c r="DC21" s="563"/>
      <c r="DD21" s="563"/>
      <c r="DE21" s="563"/>
      <c r="DF21" s="563"/>
      <c r="DG21" s="563"/>
      <c r="DH21" s="563"/>
      <c r="DI21" s="563"/>
      <c r="DJ21" s="563"/>
      <c r="DK21" s="563"/>
      <c r="DL21" s="563"/>
      <c r="DM21" s="563"/>
      <c r="DN21" s="563"/>
      <c r="DO21" s="563"/>
      <c r="DP21" s="563"/>
      <c r="DQ21" s="563"/>
      <c r="DR21" s="563"/>
      <c r="DS21" s="563"/>
      <c r="DT21" s="563"/>
      <c r="DU21" s="563"/>
      <c r="DV21" s="563"/>
      <c r="DW21" s="563"/>
      <c r="DX21" s="563"/>
      <c r="DY21" s="563"/>
      <c r="DZ21" s="563"/>
      <c r="EA21" s="563"/>
      <c r="EB21" s="563"/>
      <c r="EC21" s="563"/>
      <c r="ED21" s="563"/>
      <c r="EE21" s="563"/>
      <c r="EF21" s="563"/>
      <c r="EG21" s="563"/>
      <c r="EH21" s="563"/>
      <c r="EI21" s="563"/>
      <c r="EJ21" s="563"/>
      <c r="EK21" s="563"/>
      <c r="EL21" s="563"/>
      <c r="EM21" s="563"/>
      <c r="EN21" s="563"/>
      <c r="EO21" s="563"/>
      <c r="EP21" s="563"/>
      <c r="EQ21" s="563"/>
      <c r="ER21" s="563"/>
      <c r="ES21" s="563"/>
      <c r="ET21" s="563"/>
      <c r="EU21" s="563"/>
      <c r="EV21" s="563"/>
      <c r="EW21" s="563"/>
      <c r="EX21" s="563"/>
      <c r="EY21" s="563"/>
      <c r="EZ21" s="563"/>
      <c r="FA21" s="563"/>
      <c r="FB21" s="563"/>
      <c r="FC21" s="563"/>
      <c r="FD21" s="563"/>
      <c r="FE21" s="563"/>
      <c r="FF21" s="563"/>
      <c r="FG21" s="563"/>
      <c r="FH21" s="563"/>
      <c r="FI21" s="563"/>
      <c r="FJ21" s="563"/>
      <c r="FK21" s="563"/>
      <c r="FL21" s="563"/>
      <c r="FM21" s="563"/>
      <c r="FN21" s="563"/>
      <c r="FO21" s="563"/>
      <c r="FP21" s="563"/>
      <c r="FQ21" s="563"/>
      <c r="FR21" s="563"/>
      <c r="FS21" s="563"/>
      <c r="FT21" s="563"/>
      <c r="FU21" s="563"/>
      <c r="FV21" s="563"/>
      <c r="FW21" s="563"/>
      <c r="FX21" s="563"/>
      <c r="FY21" s="563"/>
      <c r="FZ21" s="563"/>
      <c r="GA21" s="563"/>
      <c r="GB21" s="563"/>
      <c r="GC21" s="563"/>
      <c r="GD21" s="563"/>
      <c r="GE21" s="563"/>
      <c r="GF21" s="563"/>
      <c r="GG21" s="563"/>
      <c r="GH21" s="563"/>
      <c r="GI21" s="563"/>
      <c r="GJ21" s="563"/>
      <c r="GK21" s="563"/>
      <c r="GL21" s="563"/>
      <c r="GM21" s="563"/>
      <c r="GN21" s="563"/>
      <c r="GO21" s="563"/>
      <c r="GP21" s="563"/>
      <c r="GQ21" s="563"/>
      <c r="GR21" s="563"/>
      <c r="GS21" s="563"/>
      <c r="GT21" s="563"/>
      <c r="GU21" s="563"/>
      <c r="GV21" s="563"/>
      <c r="GW21" s="563"/>
      <c r="GX21" s="563"/>
      <c r="GY21" s="563"/>
      <c r="GZ21" s="563"/>
      <c r="HA21" s="563"/>
      <c r="HB21" s="563"/>
      <c r="HC21" s="563"/>
      <c r="HD21" s="563"/>
      <c r="HE21" s="563"/>
      <c r="HF21" s="563"/>
      <c r="HG21" s="563"/>
      <c r="HH21" s="563"/>
      <c r="HI21" s="563"/>
      <c r="HJ21" s="563"/>
      <c r="HK21" s="563"/>
      <c r="HL21" s="563"/>
      <c r="HM21" s="563"/>
      <c r="HN21" s="563"/>
      <c r="HO21" s="563"/>
      <c r="HP21" s="563"/>
      <c r="HQ21" s="563"/>
      <c r="HR21" s="563"/>
      <c r="HS21" s="563"/>
      <c r="HT21" s="563"/>
      <c r="HU21" s="563"/>
      <c r="HV21" s="563"/>
      <c r="HW21" s="563"/>
      <c r="HX21" s="563"/>
      <c r="HY21" s="563"/>
      <c r="HZ21" s="563"/>
      <c r="IA21" s="563"/>
      <c r="IB21" s="563"/>
      <c r="IC21" s="563"/>
      <c r="ID21" s="563"/>
      <c r="IE21" s="563"/>
      <c r="IF21" s="563"/>
      <c r="IG21" s="563"/>
      <c r="IH21" s="563"/>
      <c r="II21" s="563"/>
      <c r="IJ21" s="563"/>
      <c r="IK21" s="563"/>
      <c r="IL21" s="563"/>
      <c r="IM21" s="563"/>
      <c r="IN21" s="563"/>
      <c r="IO21" s="563"/>
      <c r="IP21" s="563"/>
      <c r="IQ21" s="563"/>
      <c r="IR21" s="563"/>
      <c r="IS21" s="563"/>
      <c r="IT21" s="563"/>
      <c r="IU21" s="563"/>
      <c r="IV21" s="563"/>
      <c r="IW21" s="563"/>
      <c r="IX21" s="563"/>
    </row>
    <row r="22" s="533" customFormat="1" ht="30" customHeight="1" spans="1:258">
      <c r="A22" s="552" t="s">
        <v>96</v>
      </c>
      <c r="B22" s="552"/>
      <c r="C22" s="552"/>
      <c r="D22" s="552"/>
      <c r="E22" s="552"/>
      <c r="F22" s="552"/>
      <c r="G22" s="552"/>
      <c r="H22" s="552"/>
      <c r="I22" s="552"/>
      <c r="J22" s="562"/>
      <c r="K22" s="563"/>
      <c r="L22" s="563"/>
      <c r="M22" s="563"/>
      <c r="N22" s="563"/>
      <c r="O22" s="563"/>
      <c r="P22" s="563"/>
      <c r="Q22" s="563"/>
      <c r="R22" s="563"/>
      <c r="S22" s="563"/>
      <c r="T22" s="563"/>
      <c r="U22" s="563"/>
      <c r="V22" s="563"/>
      <c r="W22" s="563"/>
      <c r="X22" s="563"/>
      <c r="Y22" s="563"/>
      <c r="Z22" s="563"/>
      <c r="AA22" s="563"/>
      <c r="AB22" s="563"/>
      <c r="AC22" s="563"/>
      <c r="AD22" s="563"/>
      <c r="AE22" s="563"/>
      <c r="AF22" s="563"/>
      <c r="AG22" s="563"/>
      <c r="AH22" s="563"/>
      <c r="AI22" s="563"/>
      <c r="AJ22" s="563"/>
      <c r="AK22" s="563"/>
      <c r="AL22" s="563"/>
      <c r="AM22" s="563"/>
      <c r="AN22" s="563"/>
      <c r="AO22" s="563"/>
      <c r="AP22" s="563"/>
      <c r="AQ22" s="563"/>
      <c r="AR22" s="563"/>
      <c r="AS22" s="563"/>
      <c r="AT22" s="563"/>
      <c r="AU22" s="563"/>
      <c r="AV22" s="563"/>
      <c r="AW22" s="563"/>
      <c r="AX22" s="563"/>
      <c r="AY22" s="563"/>
      <c r="AZ22" s="563"/>
      <c r="BA22" s="563"/>
      <c r="BB22" s="563"/>
      <c r="BC22" s="563"/>
      <c r="BD22" s="563"/>
      <c r="BE22" s="563"/>
      <c r="BF22" s="563"/>
      <c r="BG22" s="563"/>
      <c r="BH22" s="563"/>
      <c r="BI22" s="563"/>
      <c r="BJ22" s="563"/>
      <c r="BK22" s="563"/>
      <c r="BL22" s="563"/>
      <c r="BM22" s="563"/>
      <c r="BN22" s="563"/>
      <c r="BO22" s="563"/>
      <c r="BP22" s="563"/>
      <c r="BQ22" s="563"/>
      <c r="BR22" s="563"/>
      <c r="BS22" s="563"/>
      <c r="BT22" s="563"/>
      <c r="BU22" s="563"/>
      <c r="BV22" s="563"/>
      <c r="BW22" s="563"/>
      <c r="BX22" s="563"/>
      <c r="BY22" s="563"/>
      <c r="BZ22" s="563"/>
      <c r="CA22" s="563"/>
      <c r="CB22" s="563"/>
      <c r="CC22" s="563"/>
      <c r="CD22" s="563"/>
      <c r="CE22" s="563"/>
      <c r="CF22" s="563"/>
      <c r="CG22" s="563"/>
      <c r="CH22" s="563"/>
      <c r="CI22" s="563"/>
      <c r="CJ22" s="563"/>
      <c r="CK22" s="563"/>
      <c r="CL22" s="563"/>
      <c r="CM22" s="563"/>
      <c r="CN22" s="563"/>
      <c r="CO22" s="563"/>
      <c r="CP22" s="563"/>
      <c r="CQ22" s="563"/>
      <c r="CR22" s="563"/>
      <c r="CS22" s="563"/>
      <c r="CT22" s="563"/>
      <c r="CU22" s="563"/>
      <c r="CV22" s="563"/>
      <c r="CW22" s="563"/>
      <c r="CX22" s="563"/>
      <c r="CY22" s="563"/>
      <c r="CZ22" s="563"/>
      <c r="DA22" s="563"/>
      <c r="DB22" s="563"/>
      <c r="DC22" s="563"/>
      <c r="DD22" s="563"/>
      <c r="DE22" s="563"/>
      <c r="DF22" s="563"/>
      <c r="DG22" s="563"/>
      <c r="DH22" s="563"/>
      <c r="DI22" s="563"/>
      <c r="DJ22" s="563"/>
      <c r="DK22" s="563"/>
      <c r="DL22" s="563"/>
      <c r="DM22" s="563"/>
      <c r="DN22" s="563"/>
      <c r="DO22" s="563"/>
      <c r="DP22" s="563"/>
      <c r="DQ22" s="563"/>
      <c r="DR22" s="563"/>
      <c r="DS22" s="563"/>
      <c r="DT22" s="563"/>
      <c r="DU22" s="563"/>
      <c r="DV22" s="563"/>
      <c r="DW22" s="563"/>
      <c r="DX22" s="563"/>
      <c r="DY22" s="563"/>
      <c r="DZ22" s="563"/>
      <c r="EA22" s="563"/>
      <c r="EB22" s="563"/>
      <c r="EC22" s="563"/>
      <c r="ED22" s="563"/>
      <c r="EE22" s="563"/>
      <c r="EF22" s="563"/>
      <c r="EG22" s="563"/>
      <c r="EH22" s="563"/>
      <c r="EI22" s="563"/>
      <c r="EJ22" s="563"/>
      <c r="EK22" s="563"/>
      <c r="EL22" s="563"/>
      <c r="EM22" s="563"/>
      <c r="EN22" s="563"/>
      <c r="EO22" s="563"/>
      <c r="EP22" s="563"/>
      <c r="EQ22" s="563"/>
      <c r="ER22" s="563"/>
      <c r="ES22" s="563"/>
      <c r="ET22" s="563"/>
      <c r="EU22" s="563"/>
      <c r="EV22" s="563"/>
      <c r="EW22" s="563"/>
      <c r="EX22" s="563"/>
      <c r="EY22" s="563"/>
      <c r="EZ22" s="563"/>
      <c r="FA22" s="563"/>
      <c r="FB22" s="563"/>
      <c r="FC22" s="563"/>
      <c r="FD22" s="563"/>
      <c r="FE22" s="563"/>
      <c r="FF22" s="563"/>
      <c r="FG22" s="563"/>
      <c r="FH22" s="563"/>
      <c r="FI22" s="563"/>
      <c r="FJ22" s="563"/>
      <c r="FK22" s="563"/>
      <c r="FL22" s="563"/>
      <c r="FM22" s="563"/>
      <c r="FN22" s="563"/>
      <c r="FO22" s="563"/>
      <c r="FP22" s="563"/>
      <c r="FQ22" s="563"/>
      <c r="FR22" s="563"/>
      <c r="FS22" s="563"/>
      <c r="FT22" s="563"/>
      <c r="FU22" s="563"/>
      <c r="FV22" s="563"/>
      <c r="FW22" s="563"/>
      <c r="FX22" s="563"/>
      <c r="FY22" s="563"/>
      <c r="FZ22" s="563"/>
      <c r="GA22" s="563"/>
      <c r="GB22" s="563"/>
      <c r="GC22" s="563"/>
      <c r="GD22" s="563"/>
      <c r="GE22" s="563"/>
      <c r="GF22" s="563"/>
      <c r="GG22" s="563"/>
      <c r="GH22" s="563"/>
      <c r="GI22" s="563"/>
      <c r="GJ22" s="563"/>
      <c r="GK22" s="563"/>
      <c r="GL22" s="563"/>
      <c r="GM22" s="563"/>
      <c r="GN22" s="563"/>
      <c r="GO22" s="563"/>
      <c r="GP22" s="563"/>
      <c r="GQ22" s="563"/>
      <c r="GR22" s="563"/>
      <c r="GS22" s="563"/>
      <c r="GT22" s="563"/>
      <c r="GU22" s="563"/>
      <c r="GV22" s="563"/>
      <c r="GW22" s="563"/>
      <c r="GX22" s="563"/>
      <c r="GY22" s="563"/>
      <c r="GZ22" s="563"/>
      <c r="HA22" s="563"/>
      <c r="HB22" s="563"/>
      <c r="HC22" s="563"/>
      <c r="HD22" s="563"/>
      <c r="HE22" s="563"/>
      <c r="HF22" s="563"/>
      <c r="HG22" s="563"/>
      <c r="HH22" s="563"/>
      <c r="HI22" s="563"/>
      <c r="HJ22" s="563"/>
      <c r="HK22" s="563"/>
      <c r="HL22" s="563"/>
      <c r="HM22" s="563"/>
      <c r="HN22" s="563"/>
      <c r="HO22" s="563"/>
      <c r="HP22" s="563"/>
      <c r="HQ22" s="563"/>
      <c r="HR22" s="563"/>
      <c r="HS22" s="563"/>
      <c r="HT22" s="563"/>
      <c r="HU22" s="563"/>
      <c r="HV22" s="563"/>
      <c r="HW22" s="563"/>
      <c r="HX22" s="563"/>
      <c r="HY22" s="563"/>
      <c r="HZ22" s="563"/>
      <c r="IA22" s="563"/>
      <c r="IB22" s="563"/>
      <c r="IC22" s="563"/>
      <c r="ID22" s="563"/>
      <c r="IE22" s="563"/>
      <c r="IF22" s="563"/>
      <c r="IG22" s="563"/>
      <c r="IH22" s="563"/>
      <c r="II22" s="563"/>
      <c r="IJ22" s="563"/>
      <c r="IK22" s="563"/>
      <c r="IL22" s="563"/>
      <c r="IM22" s="563"/>
      <c r="IN22" s="563"/>
      <c r="IO22" s="563"/>
      <c r="IP22" s="563"/>
      <c r="IQ22" s="563"/>
      <c r="IR22" s="563"/>
      <c r="IS22" s="563"/>
      <c r="IT22" s="563"/>
      <c r="IU22" s="563"/>
      <c r="IV22" s="563"/>
      <c r="IW22" s="563"/>
      <c r="IX22" s="563"/>
    </row>
    <row r="23" s="533" customFormat="1" ht="30" customHeight="1" spans="1:258">
      <c r="A23" s="552" t="s">
        <v>243</v>
      </c>
      <c r="B23" s="552"/>
      <c r="C23" s="552"/>
      <c r="D23" s="552"/>
      <c r="E23" s="552"/>
      <c r="F23" s="552"/>
      <c r="G23" s="552"/>
      <c r="H23" s="552"/>
      <c r="I23" s="552"/>
      <c r="J23" s="562"/>
      <c r="K23" s="563"/>
      <c r="L23" s="563"/>
      <c r="M23" s="563"/>
      <c r="N23" s="563"/>
      <c r="O23" s="563"/>
      <c r="P23" s="563"/>
      <c r="Q23" s="563"/>
      <c r="R23" s="563"/>
      <c r="S23" s="563"/>
      <c r="T23" s="563"/>
      <c r="U23" s="563"/>
      <c r="V23" s="563"/>
      <c r="W23" s="563"/>
      <c r="X23" s="563"/>
      <c r="Y23" s="563"/>
      <c r="Z23" s="563"/>
      <c r="AA23" s="563"/>
      <c r="AB23" s="563"/>
      <c r="AC23" s="563"/>
      <c r="AD23" s="563"/>
      <c r="AE23" s="563"/>
      <c r="AF23" s="563"/>
      <c r="AG23" s="563"/>
      <c r="AH23" s="563"/>
      <c r="AI23" s="563"/>
      <c r="AJ23" s="563"/>
      <c r="AK23" s="563"/>
      <c r="AL23" s="563"/>
      <c r="AM23" s="563"/>
      <c r="AN23" s="563"/>
      <c r="AO23" s="563"/>
      <c r="AP23" s="563"/>
      <c r="AQ23" s="563"/>
      <c r="AR23" s="563"/>
      <c r="AS23" s="563"/>
      <c r="AT23" s="563"/>
      <c r="AU23" s="563"/>
      <c r="AV23" s="563"/>
      <c r="AW23" s="563"/>
      <c r="AX23" s="563"/>
      <c r="AY23" s="563"/>
      <c r="AZ23" s="563"/>
      <c r="BA23" s="563"/>
      <c r="BB23" s="563"/>
      <c r="BC23" s="563"/>
      <c r="BD23" s="563"/>
      <c r="BE23" s="563"/>
      <c r="BF23" s="563"/>
      <c r="BG23" s="563"/>
      <c r="BH23" s="563"/>
      <c r="BI23" s="563"/>
      <c r="BJ23" s="563"/>
      <c r="BK23" s="563"/>
      <c r="BL23" s="563"/>
      <c r="BM23" s="563"/>
      <c r="BN23" s="563"/>
      <c r="BO23" s="563"/>
      <c r="BP23" s="563"/>
      <c r="BQ23" s="563"/>
      <c r="BR23" s="563"/>
      <c r="BS23" s="563"/>
      <c r="BT23" s="563"/>
      <c r="BU23" s="563"/>
      <c r="BV23" s="563"/>
      <c r="BW23" s="563"/>
      <c r="BX23" s="563"/>
      <c r="BY23" s="563"/>
      <c r="BZ23" s="563"/>
      <c r="CA23" s="563"/>
      <c r="CB23" s="563"/>
      <c r="CC23" s="563"/>
      <c r="CD23" s="563"/>
      <c r="CE23" s="563"/>
      <c r="CF23" s="563"/>
      <c r="CG23" s="563"/>
      <c r="CH23" s="563"/>
      <c r="CI23" s="563"/>
      <c r="CJ23" s="563"/>
      <c r="CK23" s="563"/>
      <c r="CL23" s="563"/>
      <c r="CM23" s="563"/>
      <c r="CN23" s="563"/>
      <c r="CO23" s="563"/>
      <c r="CP23" s="563"/>
      <c r="CQ23" s="563"/>
      <c r="CR23" s="563"/>
      <c r="CS23" s="563"/>
      <c r="CT23" s="563"/>
      <c r="CU23" s="563"/>
      <c r="CV23" s="563"/>
      <c r="CW23" s="563"/>
      <c r="CX23" s="563"/>
      <c r="CY23" s="563"/>
      <c r="CZ23" s="563"/>
      <c r="DA23" s="563"/>
      <c r="DB23" s="563"/>
      <c r="DC23" s="563"/>
      <c r="DD23" s="563"/>
      <c r="DE23" s="563"/>
      <c r="DF23" s="563"/>
      <c r="DG23" s="563"/>
      <c r="DH23" s="563"/>
      <c r="DI23" s="563"/>
      <c r="DJ23" s="563"/>
      <c r="DK23" s="563"/>
      <c r="DL23" s="563"/>
      <c r="DM23" s="563"/>
      <c r="DN23" s="563"/>
      <c r="DO23" s="563"/>
      <c r="DP23" s="563"/>
      <c r="DQ23" s="563"/>
      <c r="DR23" s="563"/>
      <c r="DS23" s="563"/>
      <c r="DT23" s="563"/>
      <c r="DU23" s="563"/>
      <c r="DV23" s="563"/>
      <c r="DW23" s="563"/>
      <c r="DX23" s="563"/>
      <c r="DY23" s="563"/>
      <c r="DZ23" s="563"/>
      <c r="EA23" s="563"/>
      <c r="EB23" s="563"/>
      <c r="EC23" s="563"/>
      <c r="ED23" s="563"/>
      <c r="EE23" s="563"/>
      <c r="EF23" s="563"/>
      <c r="EG23" s="563"/>
      <c r="EH23" s="563"/>
      <c r="EI23" s="563"/>
      <c r="EJ23" s="563"/>
      <c r="EK23" s="563"/>
      <c r="EL23" s="563"/>
      <c r="EM23" s="563"/>
      <c r="EN23" s="563"/>
      <c r="EO23" s="563"/>
      <c r="EP23" s="563"/>
      <c r="EQ23" s="563"/>
      <c r="ER23" s="563"/>
      <c r="ES23" s="563"/>
      <c r="ET23" s="563"/>
      <c r="EU23" s="563"/>
      <c r="EV23" s="563"/>
      <c r="EW23" s="563"/>
      <c r="EX23" s="563"/>
      <c r="EY23" s="563"/>
      <c r="EZ23" s="563"/>
      <c r="FA23" s="563"/>
      <c r="FB23" s="563"/>
      <c r="FC23" s="563"/>
      <c r="FD23" s="563"/>
      <c r="FE23" s="563"/>
      <c r="FF23" s="563"/>
      <c r="FG23" s="563"/>
      <c r="FH23" s="563"/>
      <c r="FI23" s="563"/>
      <c r="FJ23" s="563"/>
      <c r="FK23" s="563"/>
      <c r="FL23" s="563"/>
      <c r="FM23" s="563"/>
      <c r="FN23" s="563"/>
      <c r="FO23" s="563"/>
      <c r="FP23" s="563"/>
      <c r="FQ23" s="563"/>
      <c r="FR23" s="563"/>
      <c r="FS23" s="563"/>
      <c r="FT23" s="563"/>
      <c r="FU23" s="563"/>
      <c r="FV23" s="563"/>
      <c r="FW23" s="563"/>
      <c r="FX23" s="563"/>
      <c r="FY23" s="563"/>
      <c r="FZ23" s="563"/>
      <c r="GA23" s="563"/>
      <c r="GB23" s="563"/>
      <c r="GC23" s="563"/>
      <c r="GD23" s="563"/>
      <c r="GE23" s="563"/>
      <c r="GF23" s="563"/>
      <c r="GG23" s="563"/>
      <c r="GH23" s="563"/>
      <c r="GI23" s="563"/>
      <c r="GJ23" s="563"/>
      <c r="GK23" s="563"/>
      <c r="GL23" s="563"/>
      <c r="GM23" s="563"/>
      <c r="GN23" s="563"/>
      <c r="GO23" s="563"/>
      <c r="GP23" s="563"/>
      <c r="GQ23" s="563"/>
      <c r="GR23" s="563"/>
      <c r="GS23" s="563"/>
      <c r="GT23" s="563"/>
      <c r="GU23" s="563"/>
      <c r="GV23" s="563"/>
      <c r="GW23" s="563"/>
      <c r="GX23" s="563"/>
      <c r="GY23" s="563"/>
      <c r="GZ23" s="563"/>
      <c r="HA23" s="563"/>
      <c r="HB23" s="563"/>
      <c r="HC23" s="563"/>
      <c r="HD23" s="563"/>
      <c r="HE23" s="563"/>
      <c r="HF23" s="563"/>
      <c r="HG23" s="563"/>
      <c r="HH23" s="563"/>
      <c r="HI23" s="563"/>
      <c r="HJ23" s="563"/>
      <c r="HK23" s="563"/>
      <c r="HL23" s="563"/>
      <c r="HM23" s="563"/>
      <c r="HN23" s="563"/>
      <c r="HO23" s="563"/>
      <c r="HP23" s="563"/>
      <c r="HQ23" s="563"/>
      <c r="HR23" s="563"/>
      <c r="HS23" s="563"/>
      <c r="HT23" s="563"/>
      <c r="HU23" s="563"/>
      <c r="HV23" s="563"/>
      <c r="HW23" s="563"/>
      <c r="HX23" s="563"/>
      <c r="HY23" s="563"/>
      <c r="HZ23" s="563"/>
      <c r="IA23" s="563"/>
      <c r="IB23" s="563"/>
      <c r="IC23" s="563"/>
      <c r="ID23" s="563"/>
      <c r="IE23" s="563"/>
      <c r="IF23" s="563"/>
      <c r="IG23" s="563"/>
      <c r="IH23" s="563"/>
      <c r="II23" s="563"/>
      <c r="IJ23" s="563"/>
      <c r="IK23" s="563"/>
      <c r="IL23" s="563"/>
      <c r="IM23" s="563"/>
      <c r="IN23" s="563"/>
      <c r="IO23" s="563"/>
      <c r="IP23" s="563"/>
      <c r="IQ23" s="563"/>
      <c r="IR23" s="563"/>
      <c r="IS23" s="563"/>
      <c r="IT23" s="563"/>
      <c r="IU23" s="563"/>
      <c r="IV23" s="563"/>
      <c r="IW23" s="563"/>
      <c r="IX23" s="563"/>
    </row>
    <row r="24" s="533" customFormat="1" ht="30" customHeight="1" spans="1:258">
      <c r="A24" s="552" t="s">
        <v>186</v>
      </c>
      <c r="B24" s="552"/>
      <c r="C24" s="552"/>
      <c r="D24" s="552"/>
      <c r="E24" s="552"/>
      <c r="F24" s="552"/>
      <c r="G24" s="552"/>
      <c r="H24" s="552"/>
      <c r="I24" s="552"/>
      <c r="J24" s="562"/>
      <c r="K24" s="563"/>
      <c r="L24" s="563"/>
      <c r="M24" s="563"/>
      <c r="N24" s="563"/>
      <c r="O24" s="563"/>
      <c r="P24" s="563"/>
      <c r="Q24" s="563"/>
      <c r="R24" s="563"/>
      <c r="S24" s="563"/>
      <c r="T24" s="563"/>
      <c r="U24" s="563"/>
      <c r="V24" s="563"/>
      <c r="W24" s="563"/>
      <c r="X24" s="563"/>
      <c r="Y24" s="563"/>
      <c r="Z24" s="563"/>
      <c r="AA24" s="563"/>
      <c r="AB24" s="563"/>
      <c r="AC24" s="563"/>
      <c r="AD24" s="563"/>
      <c r="AE24" s="563"/>
      <c r="AF24" s="563"/>
      <c r="AG24" s="563"/>
      <c r="AH24" s="563"/>
      <c r="AI24" s="563"/>
      <c r="AJ24" s="563"/>
      <c r="AK24" s="563"/>
      <c r="AL24" s="563"/>
      <c r="AM24" s="563"/>
      <c r="AN24" s="563"/>
      <c r="AO24" s="563"/>
      <c r="AP24" s="563"/>
      <c r="AQ24" s="563"/>
      <c r="AR24" s="563"/>
      <c r="AS24" s="563"/>
      <c r="AT24" s="563"/>
      <c r="AU24" s="563"/>
      <c r="AV24" s="563"/>
      <c r="AW24" s="563"/>
      <c r="AX24" s="563"/>
      <c r="AY24" s="563"/>
      <c r="AZ24" s="563"/>
      <c r="BA24" s="563"/>
      <c r="BB24" s="563"/>
      <c r="BC24" s="563"/>
      <c r="BD24" s="563"/>
      <c r="BE24" s="563"/>
      <c r="BF24" s="563"/>
      <c r="BG24" s="563"/>
      <c r="BH24" s="563"/>
      <c r="BI24" s="563"/>
      <c r="BJ24" s="563"/>
      <c r="BK24" s="563"/>
      <c r="BL24" s="563"/>
      <c r="BM24" s="563"/>
      <c r="BN24" s="563"/>
      <c r="BO24" s="563"/>
      <c r="BP24" s="563"/>
      <c r="BQ24" s="563"/>
      <c r="BR24" s="563"/>
      <c r="BS24" s="563"/>
      <c r="BT24" s="563"/>
      <c r="BU24" s="563"/>
      <c r="BV24" s="563"/>
      <c r="BW24" s="563"/>
      <c r="BX24" s="563"/>
      <c r="BY24" s="563"/>
      <c r="BZ24" s="563"/>
      <c r="CA24" s="563"/>
      <c r="CB24" s="563"/>
      <c r="CC24" s="563"/>
      <c r="CD24" s="563"/>
      <c r="CE24" s="563"/>
      <c r="CF24" s="563"/>
      <c r="CG24" s="563"/>
      <c r="CH24" s="563"/>
      <c r="CI24" s="563"/>
      <c r="CJ24" s="563"/>
      <c r="CK24" s="563"/>
      <c r="CL24" s="563"/>
      <c r="CM24" s="563"/>
      <c r="CN24" s="563"/>
      <c r="CO24" s="563"/>
      <c r="CP24" s="563"/>
      <c r="CQ24" s="563"/>
      <c r="CR24" s="563"/>
      <c r="CS24" s="563"/>
      <c r="CT24" s="563"/>
      <c r="CU24" s="563"/>
      <c r="CV24" s="563"/>
      <c r="CW24" s="563"/>
      <c r="CX24" s="563"/>
      <c r="CY24" s="563"/>
      <c r="CZ24" s="563"/>
      <c r="DA24" s="563"/>
      <c r="DB24" s="563"/>
      <c r="DC24" s="563"/>
      <c r="DD24" s="563"/>
      <c r="DE24" s="563"/>
      <c r="DF24" s="563"/>
      <c r="DG24" s="563"/>
      <c r="DH24" s="563"/>
      <c r="DI24" s="563"/>
      <c r="DJ24" s="563"/>
      <c r="DK24" s="563"/>
      <c r="DL24" s="563"/>
      <c r="DM24" s="563"/>
      <c r="DN24" s="563"/>
      <c r="DO24" s="563"/>
      <c r="DP24" s="563"/>
      <c r="DQ24" s="563"/>
      <c r="DR24" s="563"/>
      <c r="DS24" s="563"/>
      <c r="DT24" s="563"/>
      <c r="DU24" s="563"/>
      <c r="DV24" s="563"/>
      <c r="DW24" s="563"/>
      <c r="DX24" s="563"/>
      <c r="DY24" s="563"/>
      <c r="DZ24" s="563"/>
      <c r="EA24" s="563"/>
      <c r="EB24" s="563"/>
      <c r="EC24" s="563"/>
      <c r="ED24" s="563"/>
      <c r="EE24" s="563"/>
      <c r="EF24" s="563"/>
      <c r="EG24" s="563"/>
      <c r="EH24" s="563"/>
      <c r="EI24" s="563"/>
      <c r="EJ24" s="563"/>
      <c r="EK24" s="563"/>
      <c r="EL24" s="563"/>
      <c r="EM24" s="563"/>
      <c r="EN24" s="563"/>
      <c r="EO24" s="563"/>
      <c r="EP24" s="563"/>
      <c r="EQ24" s="563"/>
      <c r="ER24" s="563"/>
      <c r="ES24" s="563"/>
      <c r="ET24" s="563"/>
      <c r="EU24" s="563"/>
      <c r="EV24" s="563"/>
      <c r="EW24" s="563"/>
      <c r="EX24" s="563"/>
      <c r="EY24" s="563"/>
      <c r="EZ24" s="563"/>
      <c r="FA24" s="563"/>
      <c r="FB24" s="563"/>
      <c r="FC24" s="563"/>
      <c r="FD24" s="563"/>
      <c r="FE24" s="563"/>
      <c r="FF24" s="563"/>
      <c r="FG24" s="563"/>
      <c r="FH24" s="563"/>
      <c r="FI24" s="563"/>
      <c r="FJ24" s="563"/>
      <c r="FK24" s="563"/>
      <c r="FL24" s="563"/>
      <c r="FM24" s="563"/>
      <c r="FN24" s="563"/>
      <c r="FO24" s="563"/>
      <c r="FP24" s="563"/>
      <c r="FQ24" s="563"/>
      <c r="FR24" s="563"/>
      <c r="FS24" s="563"/>
      <c r="FT24" s="563"/>
      <c r="FU24" s="563"/>
      <c r="FV24" s="563"/>
      <c r="FW24" s="563"/>
      <c r="FX24" s="563"/>
      <c r="FY24" s="563"/>
      <c r="FZ24" s="563"/>
      <c r="GA24" s="563"/>
      <c r="GB24" s="563"/>
      <c r="GC24" s="563"/>
      <c r="GD24" s="563"/>
      <c r="GE24" s="563"/>
      <c r="GF24" s="563"/>
      <c r="GG24" s="563"/>
      <c r="GH24" s="563"/>
      <c r="GI24" s="563"/>
      <c r="GJ24" s="563"/>
      <c r="GK24" s="563"/>
      <c r="GL24" s="563"/>
      <c r="GM24" s="563"/>
      <c r="GN24" s="563"/>
      <c r="GO24" s="563"/>
      <c r="GP24" s="563"/>
      <c r="GQ24" s="563"/>
      <c r="GR24" s="563"/>
      <c r="GS24" s="563"/>
      <c r="GT24" s="563"/>
      <c r="GU24" s="563"/>
      <c r="GV24" s="563"/>
      <c r="GW24" s="563"/>
      <c r="GX24" s="563"/>
      <c r="GY24" s="563"/>
      <c r="GZ24" s="563"/>
      <c r="HA24" s="563"/>
      <c r="HB24" s="563"/>
      <c r="HC24" s="563"/>
      <c r="HD24" s="563"/>
      <c r="HE24" s="563"/>
      <c r="HF24" s="563"/>
      <c r="HG24" s="563"/>
      <c r="HH24" s="563"/>
      <c r="HI24" s="563"/>
      <c r="HJ24" s="563"/>
      <c r="HK24" s="563"/>
      <c r="HL24" s="563"/>
      <c r="HM24" s="563"/>
      <c r="HN24" s="563"/>
      <c r="HO24" s="563"/>
      <c r="HP24" s="563"/>
      <c r="HQ24" s="563"/>
      <c r="HR24" s="563"/>
      <c r="HS24" s="563"/>
      <c r="HT24" s="563"/>
      <c r="HU24" s="563"/>
      <c r="HV24" s="563"/>
      <c r="HW24" s="563"/>
      <c r="HX24" s="563"/>
      <c r="HY24" s="563"/>
      <c r="HZ24" s="563"/>
      <c r="IA24" s="563"/>
      <c r="IB24" s="563"/>
      <c r="IC24" s="563"/>
      <c r="ID24" s="563"/>
      <c r="IE24" s="563"/>
      <c r="IF24" s="563"/>
      <c r="IG24" s="563"/>
      <c r="IH24" s="563"/>
      <c r="II24" s="563"/>
      <c r="IJ24" s="563"/>
      <c r="IK24" s="563"/>
      <c r="IL24" s="563"/>
      <c r="IM24" s="563"/>
      <c r="IN24" s="563"/>
      <c r="IO24" s="563"/>
      <c r="IP24" s="563"/>
      <c r="IQ24" s="563"/>
      <c r="IR24" s="563"/>
      <c r="IS24" s="563"/>
      <c r="IT24" s="563"/>
      <c r="IU24" s="563"/>
      <c r="IV24" s="563"/>
      <c r="IW24" s="563"/>
      <c r="IX24" s="563"/>
    </row>
    <row r="25" s="533" customFormat="1" ht="30" customHeight="1" spans="1:258">
      <c r="A25" s="553" t="s">
        <v>162</v>
      </c>
      <c r="B25" s="553"/>
      <c r="C25" s="553"/>
      <c r="D25" s="553"/>
      <c r="E25" s="553"/>
      <c r="F25" s="553"/>
      <c r="G25" s="553"/>
      <c r="H25" s="553"/>
      <c r="I25" s="553"/>
      <c r="J25" s="562"/>
      <c r="K25" s="563"/>
      <c r="L25" s="563"/>
      <c r="M25" s="563"/>
      <c r="N25" s="563"/>
      <c r="O25" s="563"/>
      <c r="P25" s="563"/>
      <c r="Q25" s="563"/>
      <c r="R25" s="563"/>
      <c r="S25" s="563"/>
      <c r="T25" s="563"/>
      <c r="U25" s="563"/>
      <c r="V25" s="563"/>
      <c r="W25" s="563"/>
      <c r="X25" s="563"/>
      <c r="Y25" s="563"/>
      <c r="Z25" s="563"/>
      <c r="AA25" s="563"/>
      <c r="AB25" s="563"/>
      <c r="AC25" s="563"/>
      <c r="AD25" s="563"/>
      <c r="AE25" s="563"/>
      <c r="AF25" s="563"/>
      <c r="AG25" s="563"/>
      <c r="AH25" s="563"/>
      <c r="AI25" s="563"/>
      <c r="AJ25" s="563"/>
      <c r="AK25" s="563"/>
      <c r="AL25" s="563"/>
      <c r="AM25" s="563"/>
      <c r="AN25" s="563"/>
      <c r="AO25" s="563"/>
      <c r="AP25" s="563"/>
      <c r="AQ25" s="563"/>
      <c r="AR25" s="563"/>
      <c r="AS25" s="563"/>
      <c r="AT25" s="563"/>
      <c r="AU25" s="563"/>
      <c r="AV25" s="563"/>
      <c r="AW25" s="563"/>
      <c r="AX25" s="563"/>
      <c r="AY25" s="563"/>
      <c r="AZ25" s="563"/>
      <c r="BA25" s="563"/>
      <c r="BB25" s="563"/>
      <c r="BC25" s="563"/>
      <c r="BD25" s="563"/>
      <c r="BE25" s="563"/>
      <c r="BF25" s="563"/>
      <c r="BG25" s="563"/>
      <c r="BH25" s="563"/>
      <c r="BI25" s="563"/>
      <c r="BJ25" s="563"/>
      <c r="BK25" s="563"/>
      <c r="BL25" s="563"/>
      <c r="BM25" s="563"/>
      <c r="BN25" s="563"/>
      <c r="BO25" s="563"/>
      <c r="BP25" s="563"/>
      <c r="BQ25" s="563"/>
      <c r="BR25" s="563"/>
      <c r="BS25" s="563"/>
      <c r="BT25" s="563"/>
      <c r="BU25" s="563"/>
      <c r="BV25" s="563"/>
      <c r="BW25" s="563"/>
      <c r="BX25" s="563"/>
      <c r="BY25" s="563"/>
      <c r="BZ25" s="563"/>
      <c r="CA25" s="563"/>
      <c r="CB25" s="563"/>
      <c r="CC25" s="563"/>
      <c r="CD25" s="563"/>
      <c r="CE25" s="563"/>
      <c r="CF25" s="563"/>
      <c r="CG25" s="563"/>
      <c r="CH25" s="563"/>
      <c r="CI25" s="563"/>
      <c r="CJ25" s="563"/>
      <c r="CK25" s="563"/>
      <c r="CL25" s="563"/>
      <c r="CM25" s="563"/>
      <c r="CN25" s="563"/>
      <c r="CO25" s="563"/>
      <c r="CP25" s="563"/>
      <c r="CQ25" s="563"/>
      <c r="CR25" s="563"/>
      <c r="CS25" s="563"/>
      <c r="CT25" s="563"/>
      <c r="CU25" s="563"/>
      <c r="CV25" s="563"/>
      <c r="CW25" s="563"/>
      <c r="CX25" s="563"/>
      <c r="CY25" s="563"/>
      <c r="CZ25" s="563"/>
      <c r="DA25" s="563"/>
      <c r="DB25" s="563"/>
      <c r="DC25" s="563"/>
      <c r="DD25" s="563"/>
      <c r="DE25" s="563"/>
      <c r="DF25" s="563"/>
      <c r="DG25" s="563"/>
      <c r="DH25" s="563"/>
      <c r="DI25" s="563"/>
      <c r="DJ25" s="563"/>
      <c r="DK25" s="563"/>
      <c r="DL25" s="563"/>
      <c r="DM25" s="563"/>
      <c r="DN25" s="563"/>
      <c r="DO25" s="563"/>
      <c r="DP25" s="563"/>
      <c r="DQ25" s="563"/>
      <c r="DR25" s="563"/>
      <c r="DS25" s="563"/>
      <c r="DT25" s="563"/>
      <c r="DU25" s="563"/>
      <c r="DV25" s="563"/>
      <c r="DW25" s="563"/>
      <c r="DX25" s="563"/>
      <c r="DY25" s="563"/>
      <c r="DZ25" s="563"/>
      <c r="EA25" s="563"/>
      <c r="EB25" s="563"/>
      <c r="EC25" s="563"/>
      <c r="ED25" s="563"/>
      <c r="EE25" s="563"/>
      <c r="EF25" s="563"/>
      <c r="EG25" s="563"/>
      <c r="EH25" s="563"/>
      <c r="EI25" s="563"/>
      <c r="EJ25" s="563"/>
      <c r="EK25" s="563"/>
      <c r="EL25" s="563"/>
      <c r="EM25" s="563"/>
      <c r="EN25" s="563"/>
      <c r="EO25" s="563"/>
      <c r="EP25" s="563"/>
      <c r="EQ25" s="563"/>
      <c r="ER25" s="563"/>
      <c r="ES25" s="563"/>
      <c r="ET25" s="563"/>
      <c r="EU25" s="563"/>
      <c r="EV25" s="563"/>
      <c r="EW25" s="563"/>
      <c r="EX25" s="563"/>
      <c r="EY25" s="563"/>
      <c r="EZ25" s="563"/>
      <c r="FA25" s="563"/>
      <c r="FB25" s="563"/>
      <c r="FC25" s="563"/>
      <c r="FD25" s="563"/>
      <c r="FE25" s="563"/>
      <c r="FF25" s="563"/>
      <c r="FG25" s="563"/>
      <c r="FH25" s="563"/>
      <c r="FI25" s="563"/>
      <c r="FJ25" s="563"/>
      <c r="FK25" s="563"/>
      <c r="FL25" s="563"/>
      <c r="FM25" s="563"/>
      <c r="FN25" s="563"/>
      <c r="FO25" s="563"/>
      <c r="FP25" s="563"/>
      <c r="FQ25" s="563"/>
      <c r="FR25" s="563"/>
      <c r="FS25" s="563"/>
      <c r="FT25" s="563"/>
      <c r="FU25" s="563"/>
      <c r="FV25" s="563"/>
      <c r="FW25" s="563"/>
      <c r="FX25" s="563"/>
      <c r="FY25" s="563"/>
      <c r="FZ25" s="563"/>
      <c r="GA25" s="563"/>
      <c r="GB25" s="563"/>
      <c r="GC25" s="563"/>
      <c r="GD25" s="563"/>
      <c r="GE25" s="563"/>
      <c r="GF25" s="563"/>
      <c r="GG25" s="563"/>
      <c r="GH25" s="563"/>
      <c r="GI25" s="563"/>
      <c r="GJ25" s="563"/>
      <c r="GK25" s="563"/>
      <c r="GL25" s="563"/>
      <c r="GM25" s="563"/>
      <c r="GN25" s="563"/>
      <c r="GO25" s="563"/>
      <c r="GP25" s="563"/>
      <c r="GQ25" s="563"/>
      <c r="GR25" s="563"/>
      <c r="GS25" s="563"/>
      <c r="GT25" s="563"/>
      <c r="GU25" s="563"/>
      <c r="GV25" s="563"/>
      <c r="GW25" s="563"/>
      <c r="GX25" s="563"/>
      <c r="GY25" s="563"/>
      <c r="GZ25" s="563"/>
      <c r="HA25" s="563"/>
      <c r="HB25" s="563"/>
      <c r="HC25" s="563"/>
      <c r="HD25" s="563"/>
      <c r="HE25" s="563"/>
      <c r="HF25" s="563"/>
      <c r="HG25" s="563"/>
      <c r="HH25" s="563"/>
      <c r="HI25" s="563"/>
      <c r="HJ25" s="563"/>
      <c r="HK25" s="563"/>
      <c r="HL25" s="563"/>
      <c r="HM25" s="563"/>
      <c r="HN25" s="563"/>
      <c r="HO25" s="563"/>
      <c r="HP25" s="563"/>
      <c r="HQ25" s="563"/>
      <c r="HR25" s="563"/>
      <c r="HS25" s="563"/>
      <c r="HT25" s="563"/>
      <c r="HU25" s="563"/>
      <c r="HV25" s="563"/>
      <c r="HW25" s="563"/>
      <c r="HX25" s="563"/>
      <c r="HY25" s="563"/>
      <c r="HZ25" s="563"/>
      <c r="IA25" s="563"/>
      <c r="IB25" s="563"/>
      <c r="IC25" s="563"/>
      <c r="ID25" s="563"/>
      <c r="IE25" s="563"/>
      <c r="IF25" s="563"/>
      <c r="IG25" s="563"/>
      <c r="IH25" s="563"/>
      <c r="II25" s="563"/>
      <c r="IJ25" s="563"/>
      <c r="IK25" s="563"/>
      <c r="IL25" s="563"/>
      <c r="IM25" s="563"/>
      <c r="IN25" s="563"/>
      <c r="IO25" s="563"/>
      <c r="IP25" s="563"/>
      <c r="IQ25" s="563"/>
      <c r="IR25" s="563"/>
      <c r="IS25" s="563"/>
      <c r="IT25" s="563"/>
      <c r="IU25" s="563"/>
      <c r="IV25" s="563"/>
      <c r="IW25" s="563"/>
      <c r="IX25" s="563"/>
    </row>
    <row r="26" s="533" customFormat="1" ht="52" customHeight="1" spans="1:258">
      <c r="A26" s="554" t="s">
        <v>228</v>
      </c>
      <c r="B26" s="555"/>
      <c r="C26" s="555"/>
      <c r="D26" s="555"/>
      <c r="E26" s="555"/>
      <c r="F26" s="555"/>
      <c r="G26" s="555"/>
      <c r="H26" s="555"/>
      <c r="I26" s="564"/>
      <c r="J26" s="562"/>
      <c r="K26" s="563"/>
      <c r="L26" s="563"/>
      <c r="M26" s="563"/>
      <c r="N26" s="563"/>
      <c r="O26" s="563"/>
      <c r="P26" s="563"/>
      <c r="Q26" s="563"/>
      <c r="R26" s="563"/>
      <c r="S26" s="563"/>
      <c r="T26" s="563"/>
      <c r="U26" s="563"/>
      <c r="V26" s="563"/>
      <c r="W26" s="563"/>
      <c r="X26" s="563"/>
      <c r="Y26" s="563"/>
      <c r="Z26" s="563"/>
      <c r="AA26" s="563"/>
      <c r="AB26" s="563"/>
      <c r="AC26" s="563"/>
      <c r="AD26" s="563"/>
      <c r="AE26" s="563"/>
      <c r="AF26" s="563"/>
      <c r="AG26" s="563"/>
      <c r="AH26" s="563"/>
      <c r="AI26" s="563"/>
      <c r="AJ26" s="563"/>
      <c r="AK26" s="563"/>
      <c r="AL26" s="563"/>
      <c r="AM26" s="563"/>
      <c r="AN26" s="563"/>
      <c r="AO26" s="563"/>
      <c r="AP26" s="563"/>
      <c r="AQ26" s="563"/>
      <c r="AR26" s="563"/>
      <c r="AS26" s="563"/>
      <c r="AT26" s="563"/>
      <c r="AU26" s="563"/>
      <c r="AV26" s="563"/>
      <c r="AW26" s="563"/>
      <c r="AX26" s="563"/>
      <c r="AY26" s="563"/>
      <c r="AZ26" s="563"/>
      <c r="BA26" s="563"/>
      <c r="BB26" s="563"/>
      <c r="BC26" s="563"/>
      <c r="BD26" s="563"/>
      <c r="BE26" s="563"/>
      <c r="BF26" s="563"/>
      <c r="BG26" s="563"/>
      <c r="BH26" s="563"/>
      <c r="BI26" s="563"/>
      <c r="BJ26" s="563"/>
      <c r="BK26" s="563"/>
      <c r="BL26" s="563"/>
      <c r="BM26" s="563"/>
      <c r="BN26" s="563"/>
      <c r="BO26" s="563"/>
      <c r="BP26" s="563"/>
      <c r="BQ26" s="563"/>
      <c r="BR26" s="563"/>
      <c r="BS26" s="563"/>
      <c r="BT26" s="563"/>
      <c r="BU26" s="563"/>
      <c r="BV26" s="563"/>
      <c r="BW26" s="563"/>
      <c r="BX26" s="563"/>
      <c r="BY26" s="563"/>
      <c r="BZ26" s="563"/>
      <c r="CA26" s="563"/>
      <c r="CB26" s="563"/>
      <c r="CC26" s="563"/>
      <c r="CD26" s="563"/>
      <c r="CE26" s="563"/>
      <c r="CF26" s="563"/>
      <c r="CG26" s="563"/>
      <c r="CH26" s="563"/>
      <c r="CI26" s="563"/>
      <c r="CJ26" s="563"/>
      <c r="CK26" s="563"/>
      <c r="CL26" s="563"/>
      <c r="CM26" s="563"/>
      <c r="CN26" s="563"/>
      <c r="CO26" s="563"/>
      <c r="CP26" s="563"/>
      <c r="CQ26" s="563"/>
      <c r="CR26" s="563"/>
      <c r="CS26" s="563"/>
      <c r="CT26" s="563"/>
      <c r="CU26" s="563"/>
      <c r="CV26" s="563"/>
      <c r="CW26" s="563"/>
      <c r="CX26" s="563"/>
      <c r="CY26" s="563"/>
      <c r="CZ26" s="563"/>
      <c r="DA26" s="563"/>
      <c r="DB26" s="563"/>
      <c r="DC26" s="563"/>
      <c r="DD26" s="563"/>
      <c r="DE26" s="563"/>
      <c r="DF26" s="563"/>
      <c r="DG26" s="563"/>
      <c r="DH26" s="563"/>
      <c r="DI26" s="563"/>
      <c r="DJ26" s="563"/>
      <c r="DK26" s="563"/>
      <c r="DL26" s="563"/>
      <c r="DM26" s="563"/>
      <c r="DN26" s="563"/>
      <c r="DO26" s="563"/>
      <c r="DP26" s="563"/>
      <c r="DQ26" s="563"/>
      <c r="DR26" s="563"/>
      <c r="DS26" s="563"/>
      <c r="DT26" s="563"/>
      <c r="DU26" s="563"/>
      <c r="DV26" s="563"/>
      <c r="DW26" s="563"/>
      <c r="DX26" s="563"/>
      <c r="DY26" s="563"/>
      <c r="DZ26" s="563"/>
      <c r="EA26" s="563"/>
      <c r="EB26" s="563"/>
      <c r="EC26" s="563"/>
      <c r="ED26" s="563"/>
      <c r="EE26" s="563"/>
      <c r="EF26" s="563"/>
      <c r="EG26" s="563"/>
      <c r="EH26" s="563"/>
      <c r="EI26" s="563"/>
      <c r="EJ26" s="563"/>
      <c r="EK26" s="563"/>
      <c r="EL26" s="563"/>
      <c r="EM26" s="563"/>
      <c r="EN26" s="563"/>
      <c r="EO26" s="563"/>
      <c r="EP26" s="563"/>
      <c r="EQ26" s="563"/>
      <c r="ER26" s="563"/>
      <c r="ES26" s="563"/>
      <c r="ET26" s="563"/>
      <c r="EU26" s="563"/>
      <c r="EV26" s="563"/>
      <c r="EW26" s="563"/>
      <c r="EX26" s="563"/>
      <c r="EY26" s="563"/>
      <c r="EZ26" s="563"/>
      <c r="FA26" s="563"/>
      <c r="FB26" s="563"/>
      <c r="FC26" s="563"/>
      <c r="FD26" s="563"/>
      <c r="FE26" s="563"/>
      <c r="FF26" s="563"/>
      <c r="FG26" s="563"/>
      <c r="FH26" s="563"/>
      <c r="FI26" s="563"/>
      <c r="FJ26" s="563"/>
      <c r="FK26" s="563"/>
      <c r="FL26" s="563"/>
      <c r="FM26" s="563"/>
      <c r="FN26" s="563"/>
      <c r="FO26" s="563"/>
      <c r="FP26" s="563"/>
      <c r="FQ26" s="563"/>
      <c r="FR26" s="563"/>
      <c r="FS26" s="563"/>
      <c r="FT26" s="563"/>
      <c r="FU26" s="563"/>
      <c r="FV26" s="563"/>
      <c r="FW26" s="563"/>
      <c r="FX26" s="563"/>
      <c r="FY26" s="563"/>
      <c r="FZ26" s="563"/>
      <c r="GA26" s="563"/>
      <c r="GB26" s="563"/>
      <c r="GC26" s="563"/>
      <c r="GD26" s="563"/>
      <c r="GE26" s="563"/>
      <c r="GF26" s="563"/>
      <c r="GG26" s="563"/>
      <c r="GH26" s="563"/>
      <c r="GI26" s="563"/>
      <c r="GJ26" s="563"/>
      <c r="GK26" s="563"/>
      <c r="GL26" s="563"/>
      <c r="GM26" s="563"/>
      <c r="GN26" s="563"/>
      <c r="GO26" s="563"/>
      <c r="GP26" s="563"/>
      <c r="GQ26" s="563"/>
      <c r="GR26" s="563"/>
      <c r="GS26" s="563"/>
      <c r="GT26" s="563"/>
      <c r="GU26" s="563"/>
      <c r="GV26" s="563"/>
      <c r="GW26" s="563"/>
      <c r="GX26" s="563"/>
      <c r="GY26" s="563"/>
      <c r="GZ26" s="563"/>
      <c r="HA26" s="563"/>
      <c r="HB26" s="563"/>
      <c r="HC26" s="563"/>
      <c r="HD26" s="563"/>
      <c r="HE26" s="563"/>
      <c r="HF26" s="563"/>
      <c r="HG26" s="563"/>
      <c r="HH26" s="563"/>
      <c r="HI26" s="563"/>
      <c r="HJ26" s="563"/>
      <c r="HK26" s="563"/>
      <c r="HL26" s="563"/>
      <c r="HM26" s="563"/>
      <c r="HN26" s="563"/>
      <c r="HO26" s="563"/>
      <c r="HP26" s="563"/>
      <c r="HQ26" s="563"/>
      <c r="HR26" s="563"/>
      <c r="HS26" s="563"/>
      <c r="HT26" s="563"/>
      <c r="HU26" s="563"/>
      <c r="HV26" s="563"/>
      <c r="HW26" s="563"/>
      <c r="HX26" s="563"/>
      <c r="HY26" s="563"/>
      <c r="HZ26" s="563"/>
      <c r="IA26" s="563"/>
      <c r="IB26" s="563"/>
      <c r="IC26" s="563"/>
      <c r="ID26" s="563"/>
      <c r="IE26" s="563"/>
      <c r="IF26" s="563"/>
      <c r="IG26" s="563"/>
      <c r="IH26" s="563"/>
      <c r="II26" s="563"/>
      <c r="IJ26" s="563"/>
      <c r="IK26" s="563"/>
      <c r="IL26" s="563"/>
      <c r="IM26" s="563"/>
      <c r="IN26" s="563"/>
      <c r="IO26" s="563"/>
      <c r="IP26" s="563"/>
      <c r="IQ26" s="563"/>
      <c r="IR26" s="563"/>
      <c r="IS26" s="563"/>
      <c r="IT26" s="563"/>
      <c r="IU26" s="563"/>
      <c r="IV26" s="563"/>
      <c r="IW26" s="563"/>
      <c r="IX26" s="563"/>
    </row>
    <row r="27" s="533" customFormat="1" ht="39" customHeight="1" spans="1:258">
      <c r="A27" s="556" t="s">
        <v>229</v>
      </c>
      <c r="B27" s="557"/>
      <c r="C27" s="557"/>
      <c r="D27" s="557"/>
      <c r="E27" s="557"/>
      <c r="F27" s="557"/>
      <c r="G27" s="557"/>
      <c r="H27" s="557"/>
      <c r="I27" s="565"/>
      <c r="J27" s="566"/>
      <c r="K27" s="567"/>
      <c r="L27" s="567"/>
      <c r="M27" s="567"/>
      <c r="N27" s="567"/>
      <c r="O27" s="567"/>
      <c r="P27" s="567"/>
      <c r="Q27" s="567"/>
      <c r="R27" s="567"/>
      <c r="S27" s="567"/>
      <c r="T27" s="567"/>
      <c r="U27" s="567"/>
      <c r="V27" s="567"/>
      <c r="W27" s="567"/>
      <c r="X27" s="567"/>
      <c r="Y27" s="567"/>
      <c r="Z27" s="567"/>
      <c r="AA27" s="567"/>
      <c r="AB27" s="567"/>
      <c r="AC27" s="567"/>
      <c r="AD27" s="567"/>
      <c r="AE27" s="567"/>
      <c r="AF27" s="567"/>
      <c r="AG27" s="567"/>
      <c r="AH27" s="567"/>
      <c r="AI27" s="567"/>
      <c r="AJ27" s="567"/>
      <c r="AK27" s="567"/>
      <c r="AL27" s="567"/>
      <c r="AM27" s="567"/>
      <c r="AN27" s="567"/>
      <c r="AO27" s="567"/>
      <c r="AP27" s="567"/>
      <c r="AQ27" s="567"/>
      <c r="AR27" s="567"/>
      <c r="AS27" s="567"/>
      <c r="AT27" s="567"/>
      <c r="AU27" s="567"/>
      <c r="AV27" s="567"/>
      <c r="AW27" s="567"/>
      <c r="AX27" s="567"/>
      <c r="AY27" s="567"/>
      <c r="AZ27" s="567"/>
      <c r="BA27" s="567"/>
      <c r="BB27" s="563"/>
      <c r="BC27" s="563"/>
      <c r="BD27" s="563"/>
      <c r="BE27" s="563"/>
      <c r="BF27" s="563"/>
      <c r="BG27" s="563"/>
      <c r="BH27" s="563"/>
      <c r="BI27" s="563"/>
      <c r="BJ27" s="563"/>
      <c r="BK27" s="563"/>
      <c r="BL27" s="563"/>
      <c r="BM27" s="563"/>
      <c r="BN27" s="563"/>
      <c r="BO27" s="563"/>
      <c r="BP27" s="563"/>
      <c r="BQ27" s="563"/>
      <c r="BR27" s="563"/>
      <c r="BS27" s="563"/>
      <c r="BT27" s="563"/>
      <c r="BU27" s="563"/>
      <c r="BV27" s="563"/>
      <c r="BW27" s="563"/>
      <c r="BX27" s="563"/>
      <c r="BY27" s="563"/>
      <c r="BZ27" s="563"/>
      <c r="CA27" s="563"/>
      <c r="CB27" s="563"/>
      <c r="CC27" s="563"/>
      <c r="CD27" s="563"/>
      <c r="CE27" s="563"/>
      <c r="CF27" s="563"/>
      <c r="CG27" s="563"/>
      <c r="CH27" s="563"/>
      <c r="CI27" s="563"/>
      <c r="CJ27" s="563"/>
      <c r="CK27" s="563"/>
      <c r="CL27" s="563"/>
      <c r="CM27" s="563"/>
      <c r="CN27" s="563"/>
      <c r="CO27" s="563"/>
      <c r="CP27" s="563"/>
      <c r="CQ27" s="563"/>
      <c r="CR27" s="563"/>
      <c r="CS27" s="563"/>
      <c r="CT27" s="563"/>
      <c r="CU27" s="563"/>
      <c r="CV27" s="563"/>
      <c r="CW27" s="563"/>
      <c r="CX27" s="563"/>
      <c r="CY27" s="563"/>
      <c r="CZ27" s="563"/>
      <c r="DA27" s="563"/>
      <c r="DB27" s="563"/>
      <c r="DC27" s="563"/>
      <c r="DD27" s="563"/>
      <c r="DE27" s="563"/>
      <c r="DF27" s="563"/>
      <c r="DG27" s="563"/>
      <c r="DH27" s="563"/>
      <c r="DI27" s="563"/>
      <c r="DJ27" s="563"/>
      <c r="DK27" s="563"/>
      <c r="DL27" s="563"/>
      <c r="DM27" s="563"/>
      <c r="DN27" s="563"/>
      <c r="DO27" s="563"/>
      <c r="DP27" s="563"/>
      <c r="DQ27" s="563"/>
      <c r="DR27" s="563"/>
      <c r="DS27" s="563"/>
      <c r="DT27" s="563"/>
      <c r="DU27" s="563"/>
      <c r="DV27" s="563"/>
      <c r="DW27" s="563"/>
      <c r="DX27" s="563"/>
      <c r="DY27" s="563"/>
      <c r="DZ27" s="563"/>
      <c r="EA27" s="563"/>
      <c r="EB27" s="563"/>
      <c r="EC27" s="563"/>
      <c r="ED27" s="563"/>
      <c r="EE27" s="563"/>
      <c r="EF27" s="563"/>
      <c r="EG27" s="563"/>
      <c r="EH27" s="563"/>
      <c r="EI27" s="563"/>
      <c r="EJ27" s="563"/>
      <c r="EK27" s="563"/>
      <c r="EL27" s="563"/>
      <c r="EM27" s="563"/>
      <c r="EN27" s="563"/>
      <c r="EO27" s="563"/>
      <c r="EP27" s="563"/>
      <c r="EQ27" s="563"/>
      <c r="ER27" s="563"/>
      <c r="ES27" s="563"/>
      <c r="ET27" s="563"/>
      <c r="EU27" s="563"/>
      <c r="EV27" s="563"/>
      <c r="EW27" s="563"/>
      <c r="EX27" s="563"/>
      <c r="EY27" s="563"/>
      <c r="EZ27" s="563"/>
      <c r="FA27" s="563"/>
      <c r="FB27" s="563"/>
      <c r="FC27" s="563"/>
      <c r="FD27" s="563"/>
      <c r="FE27" s="563"/>
      <c r="FF27" s="563"/>
      <c r="FG27" s="563"/>
      <c r="FH27" s="563"/>
      <c r="FI27" s="563"/>
      <c r="FJ27" s="563"/>
      <c r="FK27" s="563"/>
      <c r="FL27" s="563"/>
      <c r="FM27" s="563"/>
      <c r="FN27" s="563"/>
      <c r="FO27" s="563"/>
      <c r="FP27" s="563"/>
      <c r="FQ27" s="563"/>
      <c r="FR27" s="563"/>
      <c r="FS27" s="563"/>
      <c r="FT27" s="563"/>
      <c r="FU27" s="563"/>
      <c r="FV27" s="563"/>
      <c r="FW27" s="563"/>
      <c r="FX27" s="563"/>
      <c r="FY27" s="563"/>
      <c r="FZ27" s="563"/>
      <c r="GA27" s="563"/>
      <c r="GB27" s="563"/>
      <c r="GC27" s="563"/>
      <c r="GD27" s="563"/>
      <c r="GE27" s="563"/>
      <c r="GF27" s="563"/>
      <c r="GG27" s="563"/>
      <c r="GH27" s="563"/>
      <c r="GI27" s="563"/>
      <c r="GJ27" s="563"/>
      <c r="GK27" s="563"/>
      <c r="GL27" s="563"/>
      <c r="GM27" s="563"/>
      <c r="GN27" s="563"/>
      <c r="GO27" s="563"/>
      <c r="GP27" s="563"/>
      <c r="GQ27" s="563"/>
      <c r="GR27" s="563"/>
      <c r="GS27" s="563"/>
      <c r="GT27" s="563"/>
      <c r="GU27" s="563"/>
      <c r="GV27" s="563"/>
      <c r="GW27" s="563"/>
      <c r="GX27" s="563"/>
      <c r="GY27" s="563"/>
      <c r="GZ27" s="563"/>
      <c r="HA27" s="563"/>
      <c r="HB27" s="563"/>
      <c r="HC27" s="563"/>
      <c r="HD27" s="563"/>
      <c r="HE27" s="563"/>
      <c r="HF27" s="563"/>
      <c r="HG27" s="563"/>
      <c r="HH27" s="563"/>
      <c r="HI27" s="563"/>
      <c r="HJ27" s="563"/>
      <c r="HK27" s="563"/>
      <c r="HL27" s="563"/>
      <c r="HM27" s="563"/>
      <c r="HN27" s="563"/>
      <c r="HO27" s="563"/>
      <c r="HP27" s="563"/>
      <c r="HQ27" s="563"/>
      <c r="HR27" s="563"/>
      <c r="HS27" s="563"/>
      <c r="HT27" s="563"/>
      <c r="HU27" s="563"/>
      <c r="HV27" s="563"/>
      <c r="HW27" s="563"/>
      <c r="HX27" s="563"/>
      <c r="HY27" s="563"/>
      <c r="HZ27" s="563"/>
      <c r="IA27" s="563"/>
      <c r="IB27" s="563"/>
      <c r="IC27" s="563"/>
      <c r="ID27" s="563"/>
      <c r="IE27" s="563"/>
      <c r="IF27" s="563"/>
      <c r="IG27" s="563"/>
      <c r="IH27" s="563"/>
      <c r="II27" s="563"/>
      <c r="IJ27" s="563"/>
      <c r="IK27" s="563"/>
      <c r="IL27" s="563"/>
      <c r="IM27" s="563"/>
      <c r="IN27" s="563"/>
      <c r="IO27" s="563"/>
      <c r="IP27" s="563"/>
      <c r="IQ27" s="563"/>
      <c r="IR27" s="563"/>
      <c r="IS27" s="563"/>
      <c r="IT27" s="563"/>
      <c r="IU27" s="563"/>
      <c r="IV27" s="563"/>
      <c r="IW27" s="563"/>
      <c r="IX27" s="563"/>
    </row>
    <row r="28" ht="25" customHeight="1" spans="1:9">
      <c r="A28" s="558"/>
      <c r="B28" s="558"/>
      <c r="C28" s="558"/>
      <c r="D28" s="558"/>
      <c r="E28" s="558"/>
      <c r="F28" s="558"/>
      <c r="G28" s="558"/>
      <c r="H28" s="558"/>
      <c r="I28" s="558"/>
    </row>
    <row r="29" spans="1:9">
      <c r="A29" s="534"/>
      <c r="B29" s="534"/>
      <c r="C29" s="534"/>
      <c r="D29" s="534"/>
      <c r="E29" s="534"/>
      <c r="F29" s="534"/>
      <c r="G29" s="534"/>
      <c r="H29" s="534"/>
      <c r="I29" s="534"/>
    </row>
    <row r="30" spans="1:9">
      <c r="A30" s="534"/>
      <c r="B30" s="534"/>
      <c r="C30" s="534"/>
      <c r="D30" s="534"/>
      <c r="E30" s="534"/>
      <c r="F30" s="534"/>
      <c r="G30" s="534"/>
      <c r="H30" s="534"/>
      <c r="I30" s="534"/>
    </row>
    <row r="31" spans="1:9">
      <c r="A31" s="534"/>
      <c r="B31" s="534"/>
      <c r="C31" s="534"/>
      <c r="D31" s="534"/>
      <c r="E31" s="534"/>
      <c r="F31" s="534"/>
      <c r="G31" s="534"/>
      <c r="H31" s="534"/>
      <c r="I31" s="534"/>
    </row>
    <row r="32" spans="1:9">
      <c r="A32" s="534"/>
      <c r="B32" s="534"/>
      <c r="C32" s="534"/>
      <c r="D32" s="534"/>
      <c r="E32" s="534"/>
      <c r="F32" s="534"/>
      <c r="G32" s="534"/>
      <c r="H32" s="534"/>
      <c r="I32" s="534"/>
    </row>
    <row r="33" spans="1:9">
      <c r="A33" s="534"/>
      <c r="B33" s="534"/>
      <c r="C33" s="534"/>
      <c r="D33" s="534"/>
      <c r="E33" s="534"/>
      <c r="F33" s="534"/>
      <c r="G33" s="534"/>
      <c r="H33" s="534"/>
      <c r="I33" s="534"/>
    </row>
    <row r="34" spans="1:9">
      <c r="A34" s="534"/>
      <c r="B34" s="534"/>
      <c r="C34" s="534"/>
      <c r="D34" s="534"/>
      <c r="E34" s="534"/>
      <c r="F34" s="534"/>
      <c r="G34" s="534"/>
      <c r="H34" s="534"/>
      <c r="I34" s="534"/>
    </row>
    <row r="35" spans="1:9">
      <c r="A35" s="534"/>
      <c r="B35" s="534"/>
      <c r="C35" s="534"/>
      <c r="D35" s="534"/>
      <c r="E35" s="534"/>
      <c r="F35" s="534"/>
      <c r="G35" s="534"/>
      <c r="H35" s="534"/>
      <c r="I35" s="534"/>
    </row>
    <row r="36" spans="1:9">
      <c r="A36" s="534"/>
      <c r="B36" s="534"/>
      <c r="C36" s="534"/>
      <c r="D36" s="534"/>
      <c r="E36" s="534"/>
      <c r="F36" s="534"/>
      <c r="G36" s="534"/>
      <c r="H36" s="534"/>
      <c r="I36" s="534"/>
    </row>
    <row r="37" spans="1:9">
      <c r="A37" s="534"/>
      <c r="B37" s="534"/>
      <c r="C37" s="534"/>
      <c r="D37" s="534"/>
      <c r="E37" s="534"/>
      <c r="F37" s="534"/>
      <c r="G37" s="534"/>
      <c r="H37" s="534"/>
      <c r="I37" s="534"/>
    </row>
    <row r="38" spans="1:9">
      <c r="A38" s="534"/>
      <c r="B38" s="534"/>
      <c r="C38" s="534"/>
      <c r="D38" s="534"/>
      <c r="E38" s="534"/>
      <c r="F38" s="534"/>
      <c r="G38" s="534"/>
      <c r="H38" s="534"/>
      <c r="I38" s="534"/>
    </row>
    <row r="39" spans="1:9">
      <c r="A39" s="534"/>
      <c r="B39" s="534"/>
      <c r="C39" s="534"/>
      <c r="D39" s="534"/>
      <c r="E39" s="534"/>
      <c r="F39" s="534"/>
      <c r="G39" s="534"/>
      <c r="H39" s="534"/>
      <c r="I39" s="534"/>
    </row>
    <row r="40" spans="1:9">
      <c r="A40" s="534"/>
      <c r="B40" s="534"/>
      <c r="C40" s="534"/>
      <c r="D40" s="534"/>
      <c r="E40" s="534"/>
      <c r="F40" s="534"/>
      <c r="G40" s="534"/>
      <c r="H40" s="534"/>
      <c r="I40" s="534"/>
    </row>
    <row r="41" spans="1:9">
      <c r="A41" s="534"/>
      <c r="B41" s="534"/>
      <c r="C41" s="534"/>
      <c r="D41" s="534"/>
      <c r="E41" s="534"/>
      <c r="F41" s="534"/>
      <c r="G41" s="534"/>
      <c r="H41" s="534"/>
      <c r="I41" s="534"/>
    </row>
    <row r="42" spans="1:9">
      <c r="A42" s="534"/>
      <c r="B42" s="534"/>
      <c r="C42" s="534"/>
      <c r="D42" s="534"/>
      <c r="E42" s="534"/>
      <c r="F42" s="534"/>
      <c r="G42" s="534"/>
      <c r="H42" s="534"/>
      <c r="I42" s="534"/>
    </row>
    <row r="43" spans="1:9">
      <c r="A43" s="534"/>
      <c r="B43" s="534"/>
      <c r="C43" s="534"/>
      <c r="D43" s="534"/>
      <c r="E43" s="534"/>
      <c r="F43" s="534"/>
      <c r="G43" s="534"/>
      <c r="H43" s="534"/>
      <c r="I43" s="534"/>
    </row>
    <row r="44" spans="1:9">
      <c r="A44" s="534"/>
      <c r="B44" s="534"/>
      <c r="C44" s="534"/>
      <c r="D44" s="534"/>
      <c r="E44" s="534"/>
      <c r="F44" s="534"/>
      <c r="G44" s="534"/>
      <c r="H44" s="534"/>
      <c r="I44" s="534"/>
    </row>
    <row r="45" spans="1:9">
      <c r="A45" s="534"/>
      <c r="B45" s="534"/>
      <c r="C45" s="534"/>
      <c r="D45" s="534"/>
      <c r="E45" s="534"/>
      <c r="F45" s="534"/>
      <c r="G45" s="534"/>
      <c r="H45" s="534"/>
      <c r="I45" s="534"/>
    </row>
    <row r="46" spans="1:9">
      <c r="A46" s="534"/>
      <c r="B46" s="534"/>
      <c r="C46" s="534"/>
      <c r="D46" s="534"/>
      <c r="E46" s="534"/>
      <c r="F46" s="534"/>
      <c r="G46" s="534"/>
      <c r="H46" s="534"/>
      <c r="I46" s="534"/>
    </row>
    <row r="47" spans="1:9">
      <c r="A47" s="534"/>
      <c r="B47" s="534"/>
      <c r="C47" s="534"/>
      <c r="D47" s="534"/>
      <c r="E47" s="534"/>
      <c r="F47" s="534"/>
      <c r="G47" s="534"/>
      <c r="H47" s="534"/>
      <c r="I47" s="534"/>
    </row>
    <row r="48" spans="1:9">
      <c r="A48" s="534"/>
      <c r="B48" s="534"/>
      <c r="C48" s="534"/>
      <c r="D48" s="534"/>
      <c r="E48" s="534"/>
      <c r="F48" s="534"/>
      <c r="G48" s="534"/>
      <c r="H48" s="534"/>
      <c r="I48" s="534"/>
    </row>
    <row r="49" spans="1:9">
      <c r="A49" s="534"/>
      <c r="B49" s="534"/>
      <c r="C49" s="534"/>
      <c r="D49" s="534"/>
      <c r="E49" s="534"/>
      <c r="F49" s="534"/>
      <c r="G49" s="534"/>
      <c r="H49" s="534"/>
      <c r="I49" s="534"/>
    </row>
    <row r="50" spans="1:9">
      <c r="A50" s="534"/>
      <c r="B50" s="534"/>
      <c r="C50" s="534"/>
      <c r="D50" s="534"/>
      <c r="E50" s="534"/>
      <c r="F50" s="534"/>
      <c r="G50" s="534"/>
      <c r="H50" s="534"/>
      <c r="I50" s="534"/>
    </row>
    <row r="51" spans="1:9">
      <c r="A51" s="534"/>
      <c r="B51" s="534"/>
      <c r="C51" s="534"/>
      <c r="D51" s="534"/>
      <c r="E51" s="534"/>
      <c r="F51" s="534"/>
      <c r="G51" s="534"/>
      <c r="H51" s="534"/>
      <c r="I51" s="534"/>
    </row>
    <row r="52" spans="1:9">
      <c r="A52" s="534"/>
      <c r="B52" s="534"/>
      <c r="C52" s="534"/>
      <c r="D52" s="534"/>
      <c r="E52" s="534"/>
      <c r="F52" s="534"/>
      <c r="G52" s="534"/>
      <c r="H52" s="534"/>
      <c r="I52" s="534"/>
    </row>
    <row r="53" spans="1:9">
      <c r="A53" s="534"/>
      <c r="B53" s="534"/>
      <c r="C53" s="534"/>
      <c r="D53" s="534"/>
      <c r="E53" s="534"/>
      <c r="F53" s="534"/>
      <c r="G53" s="534"/>
      <c r="H53" s="534"/>
      <c r="I53" s="534"/>
    </row>
    <row r="54" spans="1:9">
      <c r="A54" s="534"/>
      <c r="B54" s="534"/>
      <c r="C54" s="534"/>
      <c r="D54" s="534"/>
      <c r="E54" s="534"/>
      <c r="F54" s="534"/>
      <c r="G54" s="534"/>
      <c r="H54" s="534"/>
      <c r="I54" s="534"/>
    </row>
    <row r="55" spans="1:9">
      <c r="A55" s="534"/>
      <c r="B55" s="534"/>
      <c r="C55" s="534"/>
      <c r="D55" s="534"/>
      <c r="E55" s="534"/>
      <c r="F55" s="534"/>
      <c r="G55" s="534"/>
      <c r="H55" s="534"/>
      <c r="I55" s="534"/>
    </row>
    <row r="56" spans="1:9">
      <c r="A56" s="534"/>
      <c r="B56" s="534"/>
      <c r="C56" s="534"/>
      <c r="D56" s="534"/>
      <c r="E56" s="534"/>
      <c r="F56" s="534"/>
      <c r="G56" s="534"/>
      <c r="H56" s="534"/>
      <c r="I56" s="534"/>
    </row>
    <row r="57" spans="1:9">
      <c r="A57" s="534"/>
      <c r="B57" s="534"/>
      <c r="C57" s="534"/>
      <c r="D57" s="534"/>
      <c r="E57" s="534"/>
      <c r="F57" s="534"/>
      <c r="G57" s="534"/>
      <c r="H57" s="534"/>
      <c r="I57" s="534"/>
    </row>
    <row r="58" spans="1:9">
      <c r="A58" s="534"/>
      <c r="B58" s="534"/>
      <c r="C58" s="534"/>
      <c r="D58" s="534"/>
      <c r="E58" s="534"/>
      <c r="F58" s="534"/>
      <c r="G58" s="534"/>
      <c r="H58" s="534"/>
      <c r="I58" s="534"/>
    </row>
    <row r="59" spans="1:9">
      <c r="A59" s="534"/>
      <c r="B59" s="534"/>
      <c r="C59" s="534"/>
      <c r="D59" s="534"/>
      <c r="E59" s="534"/>
      <c r="F59" s="534"/>
      <c r="G59" s="534"/>
      <c r="H59" s="534"/>
      <c r="I59" s="534"/>
    </row>
    <row r="60" spans="1:9">
      <c r="A60" s="534"/>
      <c r="B60" s="534"/>
      <c r="C60" s="534"/>
      <c r="D60" s="534"/>
      <c r="E60" s="534"/>
      <c r="F60" s="534"/>
      <c r="G60" s="534"/>
      <c r="H60" s="534"/>
      <c r="I60" s="534"/>
    </row>
    <row r="61" spans="1:9">
      <c r="A61" s="534"/>
      <c r="B61" s="534"/>
      <c r="C61" s="534"/>
      <c r="D61" s="534"/>
      <c r="E61" s="534"/>
      <c r="F61" s="534"/>
      <c r="G61" s="534"/>
      <c r="H61" s="534"/>
      <c r="I61" s="534"/>
    </row>
    <row r="62" spans="1:9">
      <c r="A62" s="534"/>
      <c r="B62" s="534"/>
      <c r="C62" s="534"/>
      <c r="D62" s="534"/>
      <c r="E62" s="534"/>
      <c r="F62" s="534"/>
      <c r="G62" s="534"/>
      <c r="H62" s="534"/>
      <c r="I62" s="534"/>
    </row>
    <row r="63" spans="1:9">
      <c r="A63" s="534"/>
      <c r="B63" s="534"/>
      <c r="C63" s="534"/>
      <c r="D63" s="534"/>
      <c r="E63" s="534"/>
      <c r="F63" s="534"/>
      <c r="G63" s="534"/>
      <c r="H63" s="534"/>
      <c r="I63" s="534"/>
    </row>
    <row r="64" spans="1:9">
      <c r="A64" s="534"/>
      <c r="B64" s="534"/>
      <c r="C64" s="534"/>
      <c r="D64" s="534"/>
      <c r="E64" s="534"/>
      <c r="F64" s="534"/>
      <c r="G64" s="534"/>
      <c r="H64" s="534"/>
      <c r="I64" s="534"/>
    </row>
    <row r="65" spans="1:9">
      <c r="A65" s="534"/>
      <c r="B65" s="534"/>
      <c r="C65" s="534"/>
      <c r="D65" s="534"/>
      <c r="E65" s="534"/>
      <c r="F65" s="534"/>
      <c r="G65" s="534"/>
      <c r="H65" s="534"/>
      <c r="I65" s="534"/>
    </row>
    <row r="66" spans="1:9">
      <c r="A66" s="534"/>
      <c r="B66" s="534"/>
      <c r="C66" s="534"/>
      <c r="D66" s="534"/>
      <c r="E66" s="534"/>
      <c r="F66" s="534"/>
      <c r="G66" s="534"/>
      <c r="H66" s="534"/>
      <c r="I66" s="534"/>
    </row>
    <row r="67" spans="1:9">
      <c r="A67" s="534"/>
      <c r="B67" s="534"/>
      <c r="C67" s="534"/>
      <c r="D67" s="534"/>
      <c r="E67" s="534"/>
      <c r="F67" s="534"/>
      <c r="G67" s="534"/>
      <c r="H67" s="534"/>
      <c r="I67" s="534"/>
    </row>
    <row r="68" spans="1:9">
      <c r="A68" s="534"/>
      <c r="B68" s="534"/>
      <c r="C68" s="534"/>
      <c r="D68" s="534"/>
      <c r="E68" s="534"/>
      <c r="F68" s="534"/>
      <c r="G68" s="534"/>
      <c r="H68" s="534"/>
      <c r="I68" s="534"/>
    </row>
    <row r="69" spans="1:9">
      <c r="A69" s="534"/>
      <c r="B69" s="534"/>
      <c r="C69" s="534"/>
      <c r="D69" s="534"/>
      <c r="E69" s="534"/>
      <c r="F69" s="534"/>
      <c r="G69" s="534"/>
      <c r="H69" s="534"/>
      <c r="I69" s="534"/>
    </row>
    <row r="70" spans="1:9">
      <c r="A70" s="534"/>
      <c r="B70" s="534"/>
      <c r="C70" s="534"/>
      <c r="D70" s="534"/>
      <c r="E70" s="534"/>
      <c r="F70" s="534"/>
      <c r="G70" s="534"/>
      <c r="H70" s="534"/>
      <c r="I70" s="534"/>
    </row>
    <row r="71" spans="1:9">
      <c r="A71" s="534"/>
      <c r="B71" s="534"/>
      <c r="C71" s="534"/>
      <c r="D71" s="534"/>
      <c r="E71" s="534"/>
      <c r="F71" s="534"/>
      <c r="G71" s="534"/>
      <c r="H71" s="534"/>
      <c r="I71" s="534"/>
    </row>
    <row r="72" spans="1:9">
      <c r="A72" s="534"/>
      <c r="B72" s="534"/>
      <c r="C72" s="534"/>
      <c r="D72" s="534"/>
      <c r="E72" s="534"/>
      <c r="F72" s="534"/>
      <c r="G72" s="534"/>
      <c r="H72" s="534"/>
      <c r="I72" s="534"/>
    </row>
    <row r="73" spans="1:9">
      <c r="A73" s="534"/>
      <c r="B73" s="534"/>
      <c r="C73" s="534"/>
      <c r="D73" s="534"/>
      <c r="E73" s="534"/>
      <c r="F73" s="534"/>
      <c r="G73" s="534"/>
      <c r="H73" s="534"/>
      <c r="I73" s="534"/>
    </row>
    <row r="74" spans="1:9">
      <c r="A74" s="534"/>
      <c r="B74" s="534"/>
      <c r="C74" s="534"/>
      <c r="D74" s="534"/>
      <c r="E74" s="534"/>
      <c r="F74" s="534"/>
      <c r="G74" s="534"/>
      <c r="H74" s="534"/>
      <c r="I74" s="534"/>
    </row>
    <row r="75" spans="1:9">
      <c r="A75" s="534"/>
      <c r="B75" s="534"/>
      <c r="C75" s="534"/>
      <c r="D75" s="534"/>
      <c r="E75" s="534"/>
      <c r="F75" s="534"/>
      <c r="G75" s="534"/>
      <c r="H75" s="534"/>
      <c r="I75" s="534"/>
    </row>
    <row r="76" spans="1:9">
      <c r="A76" s="534"/>
      <c r="B76" s="534"/>
      <c r="C76" s="534"/>
      <c r="D76" s="534"/>
      <c r="E76" s="534"/>
      <c r="F76" s="534"/>
      <c r="G76" s="534"/>
      <c r="H76" s="534"/>
      <c r="I76" s="534"/>
    </row>
    <row r="77" spans="1:9">
      <c r="A77" s="534"/>
      <c r="B77" s="534"/>
      <c r="C77" s="534"/>
      <c r="D77" s="534"/>
      <c r="E77" s="534"/>
      <c r="F77" s="534"/>
      <c r="G77" s="534"/>
      <c r="H77" s="534"/>
      <c r="I77" s="534"/>
    </row>
    <row r="78" spans="1:9">
      <c r="A78" s="534"/>
      <c r="B78" s="534"/>
      <c r="C78" s="534"/>
      <c r="D78" s="534"/>
      <c r="E78" s="534"/>
      <c r="F78" s="534"/>
      <c r="G78" s="534"/>
      <c r="H78" s="534"/>
      <c r="I78" s="534"/>
    </row>
    <row r="79" spans="1:9">
      <c r="A79" s="534"/>
      <c r="B79" s="534"/>
      <c r="C79" s="534"/>
      <c r="D79" s="534"/>
      <c r="E79" s="534"/>
      <c r="F79" s="534"/>
      <c r="G79" s="534"/>
      <c r="H79" s="534"/>
      <c r="I79" s="534"/>
    </row>
    <row r="80" spans="1:9">
      <c r="A80" s="534"/>
      <c r="B80" s="534"/>
      <c r="C80" s="534"/>
      <c r="D80" s="534"/>
      <c r="E80" s="534"/>
      <c r="F80" s="534"/>
      <c r="G80" s="534"/>
      <c r="H80" s="534"/>
      <c r="I80" s="534"/>
    </row>
    <row r="81" spans="1:9">
      <c r="A81" s="534"/>
      <c r="B81" s="534"/>
      <c r="C81" s="534"/>
      <c r="D81" s="534"/>
      <c r="E81" s="534"/>
      <c r="F81" s="534"/>
      <c r="G81" s="534"/>
      <c r="H81" s="534"/>
      <c r="I81" s="534"/>
    </row>
    <row r="82" spans="1:9">
      <c r="A82" s="534"/>
      <c r="B82" s="534"/>
      <c r="C82" s="534"/>
      <c r="D82" s="534"/>
      <c r="E82" s="534"/>
      <c r="F82" s="534"/>
      <c r="G82" s="534"/>
      <c r="H82" s="534"/>
      <c r="I82" s="534"/>
    </row>
    <row r="83" spans="1:9">
      <c r="A83" s="534"/>
      <c r="B83" s="534"/>
      <c r="C83" s="534"/>
      <c r="D83" s="534"/>
      <c r="E83" s="534"/>
      <c r="F83" s="534"/>
      <c r="G83" s="534"/>
      <c r="H83" s="534"/>
      <c r="I83" s="534"/>
    </row>
    <row r="84" spans="1:9">
      <c r="A84" s="534"/>
      <c r="B84" s="534"/>
      <c r="C84" s="534"/>
      <c r="D84" s="534"/>
      <c r="E84" s="534"/>
      <c r="F84" s="534"/>
      <c r="G84" s="534"/>
      <c r="H84" s="534"/>
      <c r="I84" s="534"/>
    </row>
    <row r="85" spans="1:9">
      <c r="A85" s="534"/>
      <c r="B85" s="534"/>
      <c r="C85" s="534"/>
      <c r="D85" s="534"/>
      <c r="E85" s="534"/>
      <c r="F85" s="534"/>
      <c r="G85" s="534"/>
      <c r="H85" s="534"/>
      <c r="I85" s="534"/>
    </row>
    <row r="86" spans="1:9">
      <c r="A86" s="534"/>
      <c r="B86" s="534"/>
      <c r="C86" s="534"/>
      <c r="D86" s="534"/>
      <c r="E86" s="534"/>
      <c r="F86" s="534"/>
      <c r="G86" s="534"/>
      <c r="H86" s="534"/>
      <c r="I86" s="534"/>
    </row>
    <row r="87" spans="1:9">
      <c r="A87" s="534"/>
      <c r="B87" s="534"/>
      <c r="C87" s="534"/>
      <c r="D87" s="534"/>
      <c r="E87" s="534"/>
      <c r="F87" s="534"/>
      <c r="G87" s="534"/>
      <c r="H87" s="534"/>
      <c r="I87" s="534"/>
    </row>
    <row r="88" spans="1:9">
      <c r="A88" s="534"/>
      <c r="B88" s="534"/>
      <c r="C88" s="534"/>
      <c r="D88" s="534"/>
      <c r="E88" s="534"/>
      <c r="F88" s="534"/>
      <c r="G88" s="534"/>
      <c r="H88" s="534"/>
      <c r="I88" s="534"/>
    </row>
    <row r="89" spans="1:9">
      <c r="A89" s="534"/>
      <c r="B89" s="534"/>
      <c r="C89" s="534"/>
      <c r="D89" s="534"/>
      <c r="E89" s="534"/>
      <c r="F89" s="534"/>
      <c r="G89" s="534"/>
      <c r="H89" s="534"/>
      <c r="I89" s="534"/>
    </row>
    <row r="90" spans="1:9">
      <c r="A90" s="534"/>
      <c r="B90" s="534"/>
      <c r="C90" s="534"/>
      <c r="D90" s="534"/>
      <c r="E90" s="534"/>
      <c r="F90" s="534"/>
      <c r="G90" s="534"/>
      <c r="H90" s="534"/>
      <c r="I90" s="534"/>
    </row>
    <row r="91" spans="1:9">
      <c r="A91" s="534"/>
      <c r="B91" s="534"/>
      <c r="C91" s="534"/>
      <c r="D91" s="534"/>
      <c r="E91" s="534"/>
      <c r="F91" s="534"/>
      <c r="G91" s="534"/>
      <c r="H91" s="534"/>
      <c r="I91" s="534"/>
    </row>
    <row r="92" spans="1:9">
      <c r="A92" s="534"/>
      <c r="B92" s="534"/>
      <c r="C92" s="534"/>
      <c r="D92" s="534"/>
      <c r="E92" s="534"/>
      <c r="F92" s="534"/>
      <c r="G92" s="534"/>
      <c r="H92" s="534"/>
      <c r="I92" s="534"/>
    </row>
    <row r="93" spans="1:9">
      <c r="A93" s="534"/>
      <c r="B93" s="534"/>
      <c r="C93" s="534"/>
      <c r="D93" s="534"/>
      <c r="E93" s="534"/>
      <c r="F93" s="534"/>
      <c r="G93" s="534"/>
      <c r="H93" s="534"/>
      <c r="I93" s="534"/>
    </row>
    <row r="94" spans="1:9">
      <c r="A94" s="534"/>
      <c r="B94" s="534"/>
      <c r="C94" s="534"/>
      <c r="D94" s="534"/>
      <c r="E94" s="534"/>
      <c r="F94" s="534"/>
      <c r="G94" s="534"/>
      <c r="H94" s="534"/>
      <c r="I94" s="534"/>
    </row>
    <row r="95" spans="1:9">
      <c r="A95" s="534"/>
      <c r="B95" s="534"/>
      <c r="C95" s="534"/>
      <c r="D95" s="534"/>
      <c r="E95" s="534"/>
      <c r="F95" s="534"/>
      <c r="G95" s="534"/>
      <c r="H95" s="534"/>
      <c r="I95" s="534"/>
    </row>
    <row r="96" spans="1:9">
      <c r="A96" s="534"/>
      <c r="B96" s="534"/>
      <c r="C96" s="534"/>
      <c r="D96" s="534"/>
      <c r="E96" s="534"/>
      <c r="F96" s="534"/>
      <c r="G96" s="534"/>
      <c r="H96" s="534"/>
      <c r="I96" s="534"/>
    </row>
    <row r="97" spans="1:9">
      <c r="A97" s="534"/>
      <c r="B97" s="534"/>
      <c r="C97" s="534"/>
      <c r="D97" s="534"/>
      <c r="E97" s="534"/>
      <c r="F97" s="534"/>
      <c r="G97" s="534"/>
      <c r="H97" s="534"/>
      <c r="I97" s="534"/>
    </row>
    <row r="98" spans="1:9">
      <c r="A98" s="534"/>
      <c r="B98" s="534"/>
      <c r="C98" s="534"/>
      <c r="D98" s="534"/>
      <c r="E98" s="534"/>
      <c r="F98" s="534"/>
      <c r="G98" s="534"/>
      <c r="H98" s="534"/>
      <c r="I98" s="534"/>
    </row>
    <row r="99" spans="1:9">
      <c r="A99" s="534"/>
      <c r="B99" s="534"/>
      <c r="C99" s="534"/>
      <c r="D99" s="534"/>
      <c r="E99" s="534"/>
      <c r="F99" s="534"/>
      <c r="G99" s="534"/>
      <c r="H99" s="534"/>
      <c r="I99" s="534"/>
    </row>
    <row r="100" spans="1:9">
      <c r="A100" s="534"/>
      <c r="B100" s="534"/>
      <c r="C100" s="534"/>
      <c r="D100" s="534"/>
      <c r="E100" s="534"/>
      <c r="F100" s="534"/>
      <c r="G100" s="534"/>
      <c r="H100" s="534"/>
      <c r="I100" s="534"/>
    </row>
    <row r="101" spans="1:9">
      <c r="A101" s="534"/>
      <c r="B101" s="534"/>
      <c r="C101" s="534"/>
      <c r="D101" s="534"/>
      <c r="E101" s="534"/>
      <c r="F101" s="534"/>
      <c r="G101" s="534"/>
      <c r="H101" s="534"/>
      <c r="I101" s="534"/>
    </row>
    <row r="102" spans="1:9">
      <c r="A102" s="534"/>
      <c r="B102" s="534"/>
      <c r="C102" s="534"/>
      <c r="D102" s="534"/>
      <c r="E102" s="534"/>
      <c r="F102" s="534"/>
      <c r="G102" s="534"/>
      <c r="H102" s="534"/>
      <c r="I102" s="534"/>
    </row>
    <row r="103" spans="1:9">
      <c r="A103" s="534"/>
      <c r="B103" s="534"/>
      <c r="C103" s="534"/>
      <c r="D103" s="534"/>
      <c r="E103" s="534"/>
      <c r="F103" s="534"/>
      <c r="G103" s="534"/>
      <c r="H103" s="534"/>
      <c r="I103" s="534"/>
    </row>
    <row r="104" spans="1:9">
      <c r="A104" s="534"/>
      <c r="B104" s="534"/>
      <c r="C104" s="534"/>
      <c r="D104" s="534"/>
      <c r="E104" s="534"/>
      <c r="F104" s="534"/>
      <c r="G104" s="534"/>
      <c r="H104" s="534"/>
      <c r="I104" s="534"/>
    </row>
    <row r="105" spans="1:9">
      <c r="A105" s="534"/>
      <c r="B105" s="534"/>
      <c r="C105" s="534"/>
      <c r="D105" s="534"/>
      <c r="E105" s="534"/>
      <c r="F105" s="534"/>
      <c r="G105" s="534"/>
      <c r="H105" s="534"/>
      <c r="I105" s="534"/>
    </row>
    <row r="106" spans="1:9">
      <c r="A106" s="534"/>
      <c r="B106" s="534"/>
      <c r="C106" s="534"/>
      <c r="D106" s="534"/>
      <c r="E106" s="534"/>
      <c r="F106" s="534"/>
      <c r="G106" s="534"/>
      <c r="H106" s="534"/>
      <c r="I106" s="534"/>
    </row>
    <row r="107" spans="1:9">
      <c r="A107" s="534"/>
      <c r="B107" s="534"/>
      <c r="C107" s="534"/>
      <c r="D107" s="534"/>
      <c r="E107" s="534"/>
      <c r="F107" s="534"/>
      <c r="G107" s="534"/>
      <c r="H107" s="534"/>
      <c r="I107" s="534"/>
    </row>
    <row r="108" spans="1:9">
      <c r="A108" s="534"/>
      <c r="B108" s="534"/>
      <c r="C108" s="534"/>
      <c r="D108" s="534"/>
      <c r="E108" s="534"/>
      <c r="F108" s="534"/>
      <c r="G108" s="534"/>
      <c r="H108" s="534"/>
      <c r="I108" s="534"/>
    </row>
    <row r="109" spans="1:9">
      <c r="A109" s="534"/>
      <c r="B109" s="534"/>
      <c r="C109" s="534"/>
      <c r="D109" s="534"/>
      <c r="E109" s="534"/>
      <c r="F109" s="534"/>
      <c r="G109" s="534"/>
      <c r="H109" s="534"/>
      <c r="I109" s="534"/>
    </row>
    <row r="110" spans="1:9">
      <c r="A110" s="534"/>
      <c r="B110" s="534"/>
      <c r="C110" s="534"/>
      <c r="D110" s="534"/>
      <c r="E110" s="534"/>
      <c r="F110" s="534"/>
      <c r="G110" s="534"/>
      <c r="H110" s="534"/>
      <c r="I110" s="534"/>
    </row>
    <row r="111" spans="1:9">
      <c r="A111" s="534"/>
      <c r="B111" s="534"/>
      <c r="C111" s="534"/>
      <c r="D111" s="534"/>
      <c r="E111" s="534"/>
      <c r="F111" s="534"/>
      <c r="G111" s="534"/>
      <c r="H111" s="534"/>
      <c r="I111" s="534"/>
    </row>
    <row r="112" spans="1:9">
      <c r="A112" s="534"/>
      <c r="B112" s="534"/>
      <c r="C112" s="534"/>
      <c r="D112" s="534"/>
      <c r="E112" s="534"/>
      <c r="F112" s="534"/>
      <c r="G112" s="534"/>
      <c r="H112" s="534"/>
      <c r="I112" s="534"/>
    </row>
    <row r="113" spans="1:9">
      <c r="A113" s="534"/>
      <c r="B113" s="534"/>
      <c r="C113" s="534"/>
      <c r="D113" s="534"/>
      <c r="E113" s="534"/>
      <c r="F113" s="534"/>
      <c r="G113" s="534"/>
      <c r="H113" s="534"/>
      <c r="I113" s="534"/>
    </row>
    <row r="114" spans="1:9">
      <c r="A114" s="534"/>
      <c r="B114" s="534"/>
      <c r="C114" s="534"/>
      <c r="D114" s="534"/>
      <c r="E114" s="534"/>
      <c r="F114" s="534"/>
      <c r="G114" s="534"/>
      <c r="H114" s="534"/>
      <c r="I114" s="534"/>
    </row>
    <row r="115" spans="1:9">
      <c r="A115" s="534"/>
      <c r="B115" s="534"/>
      <c r="C115" s="534"/>
      <c r="D115" s="534"/>
      <c r="E115" s="534"/>
      <c r="F115" s="534"/>
      <c r="G115" s="534"/>
      <c r="H115" s="534"/>
      <c r="I115" s="534"/>
    </row>
    <row r="116" spans="1:9">
      <c r="A116" s="534"/>
      <c r="B116" s="534"/>
      <c r="C116" s="534"/>
      <c r="D116" s="534"/>
      <c r="E116" s="534"/>
      <c r="F116" s="534"/>
      <c r="G116" s="534"/>
      <c r="H116" s="534"/>
      <c r="I116" s="534"/>
    </row>
    <row r="117" spans="1:9">
      <c r="A117" s="534"/>
      <c r="B117" s="534"/>
      <c r="C117" s="534"/>
      <c r="D117" s="534"/>
      <c r="E117" s="534"/>
      <c r="F117" s="534"/>
      <c r="G117" s="534"/>
      <c r="H117" s="534"/>
      <c r="I117" s="534"/>
    </row>
    <row r="118" spans="1:9">
      <c r="A118" s="534"/>
      <c r="B118" s="534"/>
      <c r="C118" s="534"/>
      <c r="D118" s="534"/>
      <c r="E118" s="534"/>
      <c r="F118" s="534"/>
      <c r="G118" s="534"/>
      <c r="H118" s="534"/>
      <c r="I118" s="534"/>
    </row>
    <row r="119" spans="1:9">
      <c r="A119" s="534"/>
      <c r="B119" s="534"/>
      <c r="C119" s="534"/>
      <c r="D119" s="534"/>
      <c r="E119" s="534"/>
      <c r="F119" s="534"/>
      <c r="G119" s="534"/>
      <c r="H119" s="534"/>
      <c r="I119" s="534"/>
    </row>
    <row r="120" spans="1:9">
      <c r="A120" s="534"/>
      <c r="B120" s="534"/>
      <c r="C120" s="534"/>
      <c r="D120" s="534"/>
      <c r="E120" s="534"/>
      <c r="F120" s="534"/>
      <c r="G120" s="534"/>
      <c r="H120" s="534"/>
      <c r="I120" s="534"/>
    </row>
    <row r="121" spans="1:9">
      <c r="A121" s="534"/>
      <c r="B121" s="534"/>
      <c r="C121" s="534"/>
      <c r="D121" s="534"/>
      <c r="E121" s="534"/>
      <c r="F121" s="534"/>
      <c r="G121" s="534"/>
      <c r="H121" s="534"/>
      <c r="I121" s="534"/>
    </row>
    <row r="122" spans="1:9">
      <c r="A122" s="534"/>
      <c r="B122" s="534"/>
      <c r="C122" s="534"/>
      <c r="D122" s="534"/>
      <c r="E122" s="534"/>
      <c r="F122" s="534"/>
      <c r="G122" s="534"/>
      <c r="H122" s="534"/>
      <c r="I122" s="534"/>
    </row>
    <row r="123" spans="1:9">
      <c r="A123" s="534"/>
      <c r="B123" s="534"/>
      <c r="C123" s="534"/>
      <c r="D123" s="534"/>
      <c r="E123" s="534"/>
      <c r="F123" s="534"/>
      <c r="G123" s="534"/>
      <c r="H123" s="534"/>
      <c r="I123" s="534"/>
    </row>
    <row r="124" spans="1:9">
      <c r="A124" s="534"/>
      <c r="B124" s="534"/>
      <c r="C124" s="534"/>
      <c r="D124" s="534"/>
      <c r="E124" s="534"/>
      <c r="F124" s="534"/>
      <c r="G124" s="534"/>
      <c r="H124" s="534"/>
      <c r="I124" s="534"/>
    </row>
    <row r="125" spans="1:9">
      <c r="A125" s="534"/>
      <c r="B125" s="534"/>
      <c r="C125" s="534"/>
      <c r="D125" s="534"/>
      <c r="E125" s="534"/>
      <c r="F125" s="534"/>
      <c r="G125" s="534"/>
      <c r="H125" s="534"/>
      <c r="I125" s="534"/>
    </row>
    <row r="126" spans="1:9">
      <c r="A126" s="534"/>
      <c r="B126" s="534"/>
      <c r="C126" s="534"/>
      <c r="D126" s="534"/>
      <c r="E126" s="534"/>
      <c r="F126" s="534"/>
      <c r="G126" s="534"/>
      <c r="H126" s="534"/>
      <c r="I126" s="534"/>
    </row>
    <row r="127" spans="1:9">
      <c r="A127" s="534"/>
      <c r="B127" s="534"/>
      <c r="C127" s="534"/>
      <c r="D127" s="534"/>
      <c r="E127" s="534"/>
      <c r="F127" s="534"/>
      <c r="G127" s="534"/>
      <c r="H127" s="534"/>
      <c r="I127" s="534"/>
    </row>
    <row r="128" spans="1:9">
      <c r="A128" s="534"/>
      <c r="B128" s="534"/>
      <c r="C128" s="534"/>
      <c r="D128" s="534"/>
      <c r="E128" s="534"/>
      <c r="F128" s="534"/>
      <c r="G128" s="534"/>
      <c r="H128" s="534"/>
      <c r="I128" s="534"/>
    </row>
    <row r="129" spans="1:9">
      <c r="A129" s="534"/>
      <c r="B129" s="534"/>
      <c r="C129" s="534"/>
      <c r="D129" s="534"/>
      <c r="E129" s="534"/>
      <c r="F129" s="534"/>
      <c r="G129" s="534"/>
      <c r="H129" s="534"/>
      <c r="I129" s="534"/>
    </row>
    <row r="130" spans="1:9">
      <c r="A130" s="534"/>
      <c r="B130" s="534"/>
      <c r="C130" s="534"/>
      <c r="D130" s="534"/>
      <c r="E130" s="534"/>
      <c r="F130" s="534"/>
      <c r="G130" s="534"/>
      <c r="H130" s="534"/>
      <c r="I130" s="534"/>
    </row>
    <row r="131" spans="1:9">
      <c r="A131" s="534"/>
      <c r="B131" s="534"/>
      <c r="C131" s="534"/>
      <c r="D131" s="534"/>
      <c r="E131" s="534"/>
      <c r="F131" s="534"/>
      <c r="G131" s="534"/>
      <c r="H131" s="534"/>
      <c r="I131" s="534"/>
    </row>
    <row r="132" spans="1:9">
      <c r="A132" s="534"/>
      <c r="B132" s="534"/>
      <c r="C132" s="534"/>
      <c r="D132" s="534"/>
      <c r="E132" s="534"/>
      <c r="F132" s="534"/>
      <c r="G132" s="534"/>
      <c r="H132" s="534"/>
      <c r="I132" s="534"/>
    </row>
    <row r="133" spans="1:9">
      <c r="A133" s="534"/>
      <c r="B133" s="534"/>
      <c r="C133" s="534"/>
      <c r="D133" s="534"/>
      <c r="E133" s="534"/>
      <c r="F133" s="534"/>
      <c r="G133" s="534"/>
      <c r="H133" s="534"/>
      <c r="I133" s="534"/>
    </row>
    <row r="134" spans="1:9">
      <c r="A134" s="534"/>
      <c r="B134" s="534"/>
      <c r="C134" s="534"/>
      <c r="D134" s="534"/>
      <c r="E134" s="534"/>
      <c r="F134" s="534"/>
      <c r="G134" s="534"/>
      <c r="H134" s="534"/>
      <c r="I134" s="534"/>
    </row>
    <row r="135" spans="1:9">
      <c r="A135" s="534"/>
      <c r="B135" s="534"/>
      <c r="C135" s="534"/>
      <c r="D135" s="534"/>
      <c r="E135" s="534"/>
      <c r="F135" s="534"/>
      <c r="G135" s="534"/>
      <c r="H135" s="534"/>
      <c r="I135" s="534"/>
    </row>
    <row r="136" spans="1:9">
      <c r="A136" s="534"/>
      <c r="B136" s="534"/>
      <c r="C136" s="534"/>
      <c r="D136" s="534"/>
      <c r="E136" s="534"/>
      <c r="F136" s="534"/>
      <c r="G136" s="534"/>
      <c r="H136" s="534"/>
      <c r="I136" s="534"/>
    </row>
    <row r="137" spans="1:9">
      <c r="A137" s="534"/>
      <c r="B137" s="534"/>
      <c r="C137" s="534"/>
      <c r="D137" s="534"/>
      <c r="E137" s="534"/>
      <c r="F137" s="534"/>
      <c r="G137" s="534"/>
      <c r="H137" s="534"/>
      <c r="I137" s="534"/>
    </row>
    <row r="138" spans="1:9">
      <c r="A138" s="534"/>
      <c r="B138" s="534"/>
      <c r="C138" s="534"/>
      <c r="D138" s="534"/>
      <c r="E138" s="534"/>
      <c r="F138" s="534"/>
      <c r="G138" s="534"/>
      <c r="H138" s="534"/>
      <c r="I138" s="534"/>
    </row>
    <row r="139" spans="1:9">
      <c r="A139" s="534"/>
      <c r="B139" s="534"/>
      <c r="C139" s="534"/>
      <c r="D139" s="534"/>
      <c r="E139" s="534"/>
      <c r="F139" s="534"/>
      <c r="G139" s="534"/>
      <c r="H139" s="534"/>
      <c r="I139" s="534"/>
    </row>
    <row r="140" spans="1:9">
      <c r="A140" s="534"/>
      <c r="B140" s="534"/>
      <c r="C140" s="534"/>
      <c r="D140" s="534"/>
      <c r="E140" s="534"/>
      <c r="F140" s="534"/>
      <c r="G140" s="534"/>
      <c r="H140" s="534"/>
      <c r="I140" s="534"/>
    </row>
    <row r="141" spans="1:9">
      <c r="A141" s="534"/>
      <c r="B141" s="534"/>
      <c r="C141" s="534"/>
      <c r="D141" s="534"/>
      <c r="E141" s="534"/>
      <c r="F141" s="534"/>
      <c r="G141" s="534"/>
      <c r="H141" s="534"/>
      <c r="I141" s="534"/>
    </row>
    <row r="142" spans="1:9">
      <c r="A142" s="534"/>
      <c r="B142" s="534"/>
      <c r="C142" s="534"/>
      <c r="D142" s="534"/>
      <c r="E142" s="534"/>
      <c r="F142" s="534"/>
      <c r="G142" s="534"/>
      <c r="H142" s="534"/>
      <c r="I142" s="534"/>
    </row>
    <row r="143" spans="1:9">
      <c r="A143" s="534"/>
      <c r="B143" s="534"/>
      <c r="C143" s="534"/>
      <c r="D143" s="534"/>
      <c r="E143" s="534"/>
      <c r="F143" s="534"/>
      <c r="G143" s="534"/>
      <c r="H143" s="534"/>
      <c r="I143" s="534"/>
    </row>
    <row r="144" spans="1:9">
      <c r="A144" s="534"/>
      <c r="B144" s="534"/>
      <c r="C144" s="534"/>
      <c r="D144" s="534"/>
      <c r="E144" s="534"/>
      <c r="F144" s="534"/>
      <c r="G144" s="534"/>
      <c r="H144" s="534"/>
      <c r="I144" s="534"/>
    </row>
    <row r="145" spans="1:9">
      <c r="A145" s="534"/>
      <c r="B145" s="534"/>
      <c r="C145" s="534"/>
      <c r="D145" s="534"/>
      <c r="E145" s="534"/>
      <c r="F145" s="534"/>
      <c r="G145" s="534"/>
      <c r="H145" s="534"/>
      <c r="I145" s="534"/>
    </row>
    <row r="146" spans="1:9">
      <c r="A146" s="534"/>
      <c r="B146" s="534"/>
      <c r="C146" s="534"/>
      <c r="D146" s="534"/>
      <c r="E146" s="534"/>
      <c r="F146" s="534"/>
      <c r="G146" s="534"/>
      <c r="H146" s="534"/>
      <c r="I146" s="534"/>
    </row>
    <row r="147" spans="1:9">
      <c r="A147" s="534"/>
      <c r="B147" s="534"/>
      <c r="C147" s="534"/>
      <c r="D147" s="534"/>
      <c r="E147" s="534"/>
      <c r="F147" s="534"/>
      <c r="G147" s="534"/>
      <c r="H147" s="534"/>
      <c r="I147" s="534"/>
    </row>
    <row r="148" spans="1:9">
      <c r="A148" s="534"/>
      <c r="B148" s="534"/>
      <c r="C148" s="534"/>
      <c r="D148" s="534"/>
      <c r="E148" s="534"/>
      <c r="F148" s="534"/>
      <c r="G148" s="534"/>
      <c r="H148" s="534"/>
      <c r="I148" s="534"/>
    </row>
    <row r="149" spans="1:9">
      <c r="A149" s="534"/>
      <c r="B149" s="534"/>
      <c r="C149" s="534"/>
      <c r="D149" s="534"/>
      <c r="E149" s="534"/>
      <c r="F149" s="534"/>
      <c r="G149" s="534"/>
      <c r="H149" s="534"/>
      <c r="I149" s="534"/>
    </row>
    <row r="150" spans="1:9">
      <c r="A150" s="534"/>
      <c r="B150" s="534"/>
      <c r="C150" s="534"/>
      <c r="D150" s="534"/>
      <c r="E150" s="534"/>
      <c r="F150" s="534"/>
      <c r="G150" s="534"/>
      <c r="H150" s="534"/>
      <c r="I150" s="534"/>
    </row>
    <row r="151" spans="1:9">
      <c r="A151" s="534"/>
      <c r="B151" s="534"/>
      <c r="C151" s="534"/>
      <c r="D151" s="534"/>
      <c r="E151" s="534"/>
      <c r="F151" s="534"/>
      <c r="G151" s="534"/>
      <c r="H151" s="534"/>
      <c r="I151" s="534"/>
    </row>
    <row r="152" spans="1:9">
      <c r="A152" s="534"/>
      <c r="B152" s="534"/>
      <c r="C152" s="534"/>
      <c r="D152" s="534"/>
      <c r="E152" s="534"/>
      <c r="F152" s="534"/>
      <c r="G152" s="534"/>
      <c r="H152" s="534"/>
      <c r="I152" s="534"/>
    </row>
    <row r="153" spans="1:9">
      <c r="A153" s="534"/>
      <c r="B153" s="534"/>
      <c r="C153" s="534"/>
      <c r="D153" s="534"/>
      <c r="E153" s="534"/>
      <c r="F153" s="534"/>
      <c r="G153" s="534"/>
      <c r="H153" s="534"/>
      <c r="I153" s="534"/>
    </row>
    <row r="154" spans="1:9">
      <c r="A154" s="534"/>
      <c r="B154" s="534"/>
      <c r="C154" s="534"/>
      <c r="D154" s="534"/>
      <c r="E154" s="534"/>
      <c r="F154" s="534"/>
      <c r="G154" s="534"/>
      <c r="H154" s="534"/>
      <c r="I154" s="534"/>
    </row>
    <row r="155" spans="1:9">
      <c r="A155" s="534"/>
      <c r="B155" s="534"/>
      <c r="C155" s="534"/>
      <c r="D155" s="534"/>
      <c r="E155" s="534"/>
      <c r="F155" s="534"/>
      <c r="G155" s="534"/>
      <c r="H155" s="534"/>
      <c r="I155" s="534"/>
    </row>
    <row r="156" spans="1:9">
      <c r="A156" s="534"/>
      <c r="B156" s="534"/>
      <c r="C156" s="534"/>
      <c r="D156" s="534"/>
      <c r="E156" s="534"/>
      <c r="F156" s="534"/>
      <c r="G156" s="534"/>
      <c r="H156" s="534"/>
      <c r="I156" s="534"/>
    </row>
    <row r="157" spans="1:9">
      <c r="A157" s="534"/>
      <c r="B157" s="534"/>
      <c r="C157" s="534"/>
      <c r="D157" s="534"/>
      <c r="E157" s="534"/>
      <c r="F157" s="534"/>
      <c r="G157" s="534"/>
      <c r="H157" s="534"/>
      <c r="I157" s="534"/>
    </row>
    <row r="158" spans="1:9">
      <c r="A158" s="534"/>
      <c r="B158" s="534"/>
      <c r="C158" s="534"/>
      <c r="D158" s="534"/>
      <c r="E158" s="534"/>
      <c r="F158" s="534"/>
      <c r="G158" s="534"/>
      <c r="H158" s="534"/>
      <c r="I158" s="534"/>
    </row>
    <row r="159" spans="1:9">
      <c r="A159" s="534"/>
      <c r="B159" s="534"/>
      <c r="C159" s="534"/>
      <c r="D159" s="534"/>
      <c r="E159" s="534"/>
      <c r="F159" s="534"/>
      <c r="G159" s="534"/>
      <c r="H159" s="534"/>
      <c r="I159" s="534"/>
    </row>
    <row r="160" spans="1:9">
      <c r="A160" s="534"/>
      <c r="B160" s="534"/>
      <c r="C160" s="534"/>
      <c r="D160" s="534"/>
      <c r="E160" s="534"/>
      <c r="F160" s="534"/>
      <c r="G160" s="534"/>
      <c r="H160" s="534"/>
      <c r="I160" s="534"/>
    </row>
    <row r="161" spans="1:9">
      <c r="A161" s="534"/>
      <c r="B161" s="534"/>
      <c r="C161" s="534"/>
      <c r="D161" s="534"/>
      <c r="E161" s="534"/>
      <c r="F161" s="534"/>
      <c r="G161" s="534"/>
      <c r="H161" s="534"/>
      <c r="I161" s="534"/>
    </row>
    <row r="162" spans="1:9">
      <c r="A162" s="534"/>
      <c r="B162" s="534"/>
      <c r="C162" s="534"/>
      <c r="D162" s="534"/>
      <c r="E162" s="534"/>
      <c r="F162" s="534"/>
      <c r="G162" s="534"/>
      <c r="H162" s="534"/>
      <c r="I162" s="534"/>
    </row>
    <row r="163" spans="1:9">
      <c r="A163" s="534"/>
      <c r="B163" s="534"/>
      <c r="C163" s="534"/>
      <c r="D163" s="534"/>
      <c r="E163" s="534"/>
      <c r="F163" s="534"/>
      <c r="G163" s="534"/>
      <c r="H163" s="534"/>
      <c r="I163" s="534"/>
    </row>
    <row r="164" spans="1:9">
      <c r="A164" s="534"/>
      <c r="B164" s="534"/>
      <c r="C164" s="534"/>
      <c r="D164" s="534"/>
      <c r="E164" s="534"/>
      <c r="F164" s="534"/>
      <c r="G164" s="534"/>
      <c r="H164" s="534"/>
      <c r="I164" s="534"/>
    </row>
    <row r="165" spans="1:9">
      <c r="A165" s="534"/>
      <c r="B165" s="534"/>
      <c r="C165" s="534"/>
      <c r="D165" s="534"/>
      <c r="E165" s="534"/>
      <c r="F165" s="534"/>
      <c r="G165" s="534"/>
      <c r="H165" s="534"/>
      <c r="I165" s="534"/>
    </row>
    <row r="166" spans="1:9">
      <c r="A166" s="534"/>
      <c r="B166" s="534"/>
      <c r="C166" s="534"/>
      <c r="D166" s="534"/>
      <c r="E166" s="534"/>
      <c r="F166" s="534"/>
      <c r="G166" s="534"/>
      <c r="H166" s="534"/>
      <c r="I166" s="534"/>
    </row>
    <row r="167" spans="1:9">
      <c r="A167" s="534"/>
      <c r="B167" s="534"/>
      <c r="C167" s="534"/>
      <c r="D167" s="534"/>
      <c r="E167" s="534"/>
      <c r="F167" s="534"/>
      <c r="G167" s="534"/>
      <c r="H167" s="534"/>
      <c r="I167" s="534"/>
    </row>
    <row r="168" spans="1:9">
      <c r="A168" s="534"/>
      <c r="B168" s="534"/>
      <c r="C168" s="534"/>
      <c r="D168" s="534"/>
      <c r="E168" s="534"/>
      <c r="F168" s="534"/>
      <c r="G168" s="534"/>
      <c r="H168" s="534"/>
      <c r="I168" s="534"/>
    </row>
    <row r="169" spans="1:9">
      <c r="A169" s="534"/>
      <c r="B169" s="534"/>
      <c r="C169" s="534"/>
      <c r="D169" s="534"/>
      <c r="E169" s="534"/>
      <c r="F169" s="534"/>
      <c r="G169" s="534"/>
      <c r="H169" s="534"/>
      <c r="I169" s="534"/>
    </row>
    <row r="170" spans="1:9">
      <c r="A170" s="534"/>
      <c r="B170" s="534"/>
      <c r="C170" s="534"/>
      <c r="D170" s="534"/>
      <c r="E170" s="534"/>
      <c r="F170" s="534"/>
      <c r="G170" s="534"/>
      <c r="H170" s="534"/>
      <c r="I170" s="534"/>
    </row>
    <row r="171" spans="1:9">
      <c r="A171" s="534"/>
      <c r="B171" s="534"/>
      <c r="C171" s="534"/>
      <c r="D171" s="534"/>
      <c r="E171" s="534"/>
      <c r="F171" s="534"/>
      <c r="G171" s="534"/>
      <c r="H171" s="534"/>
      <c r="I171" s="534"/>
    </row>
    <row r="172" spans="1:9">
      <c r="A172" s="534"/>
      <c r="B172" s="534"/>
      <c r="C172" s="534"/>
      <c r="D172" s="534"/>
      <c r="E172" s="534"/>
      <c r="F172" s="534"/>
      <c r="G172" s="534"/>
      <c r="H172" s="534"/>
      <c r="I172" s="534"/>
    </row>
    <row r="173" spans="1:9">
      <c r="A173" s="534"/>
      <c r="B173" s="534"/>
      <c r="C173" s="534"/>
      <c r="D173" s="534"/>
      <c r="E173" s="534"/>
      <c r="F173" s="534"/>
      <c r="G173" s="534"/>
      <c r="H173" s="534"/>
      <c r="I173" s="534"/>
    </row>
    <row r="174" spans="1:9">
      <c r="A174" s="534"/>
      <c r="B174" s="534"/>
      <c r="C174" s="534"/>
      <c r="D174" s="534"/>
      <c r="E174" s="534"/>
      <c r="F174" s="534"/>
      <c r="G174" s="534"/>
      <c r="H174" s="534"/>
      <c r="I174" s="534"/>
    </row>
    <row r="175" spans="1:9">
      <c r="A175" s="534"/>
      <c r="B175" s="534"/>
      <c r="C175" s="534"/>
      <c r="D175" s="534"/>
      <c r="E175" s="534"/>
      <c r="F175" s="534"/>
      <c r="G175" s="534"/>
      <c r="H175" s="534"/>
      <c r="I175" s="534"/>
    </row>
    <row r="176" spans="1:9">
      <c r="A176" s="534"/>
      <c r="B176" s="534"/>
      <c r="C176" s="534"/>
      <c r="D176" s="534"/>
      <c r="E176" s="534"/>
      <c r="F176" s="534"/>
      <c r="G176" s="534"/>
      <c r="H176" s="534"/>
      <c r="I176" s="534"/>
    </row>
    <row r="177" spans="1:9">
      <c r="A177" s="534"/>
      <c r="B177" s="534"/>
      <c r="C177" s="534"/>
      <c r="D177" s="534"/>
      <c r="E177" s="534"/>
      <c r="F177" s="534"/>
      <c r="G177" s="534"/>
      <c r="H177" s="534"/>
      <c r="I177" s="534"/>
    </row>
    <row r="178" spans="1:9">
      <c r="A178" s="534"/>
      <c r="B178" s="534"/>
      <c r="C178" s="534"/>
      <c r="D178" s="534"/>
      <c r="E178" s="534"/>
      <c r="F178" s="534"/>
      <c r="G178" s="534"/>
      <c r="H178" s="534"/>
      <c r="I178" s="534"/>
    </row>
    <row r="179" spans="1:9">
      <c r="A179" s="534"/>
      <c r="B179" s="534"/>
      <c r="C179" s="534"/>
      <c r="D179" s="534"/>
      <c r="E179" s="534"/>
      <c r="F179" s="534"/>
      <c r="G179" s="534"/>
      <c r="H179" s="534"/>
      <c r="I179" s="534"/>
    </row>
    <row r="180" spans="1:9">
      <c r="A180" s="534"/>
      <c r="B180" s="534"/>
      <c r="C180" s="534"/>
      <c r="D180" s="534"/>
      <c r="E180" s="534"/>
      <c r="F180" s="534"/>
      <c r="G180" s="534"/>
      <c r="H180" s="534"/>
      <c r="I180" s="534"/>
    </row>
    <row r="181" spans="1:9">
      <c r="A181" s="534"/>
      <c r="B181" s="534"/>
      <c r="C181" s="534"/>
      <c r="D181" s="534"/>
      <c r="E181" s="534"/>
      <c r="F181" s="534"/>
      <c r="G181" s="534"/>
      <c r="H181" s="534"/>
      <c r="I181" s="534"/>
    </row>
    <row r="182" spans="1:9">
      <c r="A182" s="534"/>
      <c r="B182" s="534"/>
      <c r="C182" s="534"/>
      <c r="D182" s="534"/>
      <c r="E182" s="534"/>
      <c r="F182" s="534"/>
      <c r="G182" s="534"/>
      <c r="H182" s="534"/>
      <c r="I182" s="534"/>
    </row>
    <row r="183" spans="1:9">
      <c r="A183" s="534"/>
      <c r="B183" s="534"/>
      <c r="C183" s="534"/>
      <c r="D183" s="534"/>
      <c r="E183" s="534"/>
      <c r="F183" s="534"/>
      <c r="G183" s="534"/>
      <c r="H183" s="534"/>
      <c r="I183" s="534"/>
    </row>
    <row r="184" spans="1:9">
      <c r="A184" s="534"/>
      <c r="B184" s="534"/>
      <c r="C184" s="534"/>
      <c r="D184" s="534"/>
      <c r="E184" s="534"/>
      <c r="F184" s="534"/>
      <c r="G184" s="534"/>
      <c r="H184" s="534"/>
      <c r="I184" s="534"/>
    </row>
    <row r="185" spans="1:9">
      <c r="A185" s="534"/>
      <c r="B185" s="534"/>
      <c r="C185" s="534"/>
      <c r="D185" s="534"/>
      <c r="E185" s="534"/>
      <c r="F185" s="534"/>
      <c r="G185" s="534"/>
      <c r="H185" s="534"/>
      <c r="I185" s="534"/>
    </row>
    <row r="186" spans="1:9">
      <c r="A186" s="534"/>
      <c r="B186" s="534"/>
      <c r="C186" s="534"/>
      <c r="D186" s="534"/>
      <c r="E186" s="534"/>
      <c r="F186" s="534"/>
      <c r="G186" s="534"/>
      <c r="H186" s="534"/>
      <c r="I186" s="534"/>
    </row>
    <row r="187" spans="1:9">
      <c r="A187" s="534"/>
      <c r="B187" s="534"/>
      <c r="C187" s="534"/>
      <c r="D187" s="534"/>
      <c r="E187" s="534"/>
      <c r="F187" s="534"/>
      <c r="G187" s="534"/>
      <c r="H187" s="534"/>
      <c r="I187" s="534"/>
    </row>
    <row r="188" spans="1:9">
      <c r="A188" s="534"/>
      <c r="B188" s="534"/>
      <c r="C188" s="534"/>
      <c r="D188" s="534"/>
      <c r="E188" s="534"/>
      <c r="F188" s="534"/>
      <c r="G188" s="534"/>
      <c r="H188" s="534"/>
      <c r="I188" s="534"/>
    </row>
    <row r="189" spans="1:9">
      <c r="A189" s="534"/>
      <c r="B189" s="534"/>
      <c r="C189" s="534"/>
      <c r="D189" s="534"/>
      <c r="E189" s="534"/>
      <c r="F189" s="534"/>
      <c r="G189" s="534"/>
      <c r="H189" s="534"/>
      <c r="I189" s="534"/>
    </row>
    <row r="190" spans="1:9">
      <c r="A190" s="534"/>
      <c r="B190" s="534"/>
      <c r="C190" s="534"/>
      <c r="D190" s="534"/>
      <c r="E190" s="534"/>
      <c r="F190" s="534"/>
      <c r="G190" s="534"/>
      <c r="H190" s="534"/>
      <c r="I190" s="534"/>
    </row>
    <row r="191" spans="1:9">
      <c r="A191" s="534"/>
      <c r="B191" s="534"/>
      <c r="C191" s="534"/>
      <c r="D191" s="534"/>
      <c r="E191" s="534"/>
      <c r="F191" s="534"/>
      <c r="G191" s="534"/>
      <c r="H191" s="534"/>
      <c r="I191" s="534"/>
    </row>
    <row r="192" spans="1:9">
      <c r="A192" s="534"/>
      <c r="B192" s="534"/>
      <c r="C192" s="534"/>
      <c r="D192" s="534"/>
      <c r="E192" s="534"/>
      <c r="F192" s="534"/>
      <c r="G192" s="534"/>
      <c r="H192" s="534"/>
      <c r="I192" s="534"/>
    </row>
    <row r="193" spans="1:9">
      <c r="A193" s="534"/>
      <c r="B193" s="534"/>
      <c r="C193" s="534"/>
      <c r="D193" s="534"/>
      <c r="E193" s="534"/>
      <c r="F193" s="534"/>
      <c r="G193" s="534"/>
      <c r="H193" s="534"/>
      <c r="I193" s="534"/>
    </row>
    <row r="194" spans="1:9">
      <c r="A194" s="534"/>
      <c r="B194" s="534"/>
      <c r="C194" s="534"/>
      <c r="D194" s="534"/>
      <c r="E194" s="534"/>
      <c r="F194" s="534"/>
      <c r="G194" s="534"/>
      <c r="H194" s="534"/>
      <c r="I194" s="534"/>
    </row>
    <row r="195" spans="1:9">
      <c r="A195" s="534"/>
      <c r="B195" s="534"/>
      <c r="C195" s="534"/>
      <c r="D195" s="534"/>
      <c r="E195" s="534"/>
      <c r="F195" s="534"/>
      <c r="G195" s="534"/>
      <c r="H195" s="534"/>
      <c r="I195" s="534"/>
    </row>
    <row r="196" spans="1:9">
      <c r="A196" s="534"/>
      <c r="B196" s="534"/>
      <c r="C196" s="534"/>
      <c r="D196" s="534"/>
      <c r="E196" s="534"/>
      <c r="F196" s="534"/>
      <c r="G196" s="534"/>
      <c r="H196" s="534"/>
      <c r="I196" s="534"/>
    </row>
    <row r="197" spans="1:9">
      <c r="A197" s="534"/>
      <c r="B197" s="534"/>
      <c r="C197" s="534"/>
      <c r="D197" s="534"/>
      <c r="E197" s="534"/>
      <c r="F197" s="534"/>
      <c r="G197" s="534"/>
      <c r="H197" s="534"/>
      <c r="I197" s="534"/>
    </row>
    <row r="198" spans="1:9">
      <c r="A198" s="534"/>
      <c r="B198" s="534"/>
      <c r="C198" s="534"/>
      <c r="D198" s="534"/>
      <c r="E198" s="534"/>
      <c r="F198" s="534"/>
      <c r="G198" s="534"/>
      <c r="H198" s="534"/>
      <c r="I198" s="534"/>
    </row>
    <row r="199" spans="1:9">
      <c r="A199" s="534"/>
      <c r="B199" s="534"/>
      <c r="C199" s="534"/>
      <c r="D199" s="534"/>
      <c r="E199" s="534"/>
      <c r="F199" s="534"/>
      <c r="G199" s="534"/>
      <c r="H199" s="534"/>
      <c r="I199" s="534"/>
    </row>
    <row r="200" spans="1:9">
      <c r="A200" s="534"/>
      <c r="B200" s="534"/>
      <c r="C200" s="534"/>
      <c r="D200" s="534"/>
      <c r="E200" s="534"/>
      <c r="F200" s="534"/>
      <c r="G200" s="534"/>
      <c r="H200" s="534"/>
      <c r="I200" s="534"/>
    </row>
    <row r="201" spans="1:9">
      <c r="A201" s="534"/>
      <c r="B201" s="534"/>
      <c r="C201" s="534"/>
      <c r="D201" s="534"/>
      <c r="E201" s="534"/>
      <c r="F201" s="534"/>
      <c r="G201" s="534"/>
      <c r="H201" s="534"/>
      <c r="I201" s="534"/>
    </row>
    <row r="202" spans="1:9">
      <c r="A202" s="534"/>
      <c r="B202" s="534"/>
      <c r="C202" s="534"/>
      <c r="D202" s="534"/>
      <c r="E202" s="534"/>
      <c r="F202" s="534"/>
      <c r="G202" s="534"/>
      <c r="H202" s="534"/>
      <c r="I202" s="534"/>
    </row>
    <row r="203" spans="1:9">
      <c r="A203" s="534"/>
      <c r="B203" s="534"/>
      <c r="C203" s="534"/>
      <c r="D203" s="534"/>
      <c r="E203" s="534"/>
      <c r="F203" s="534"/>
      <c r="G203" s="534"/>
      <c r="H203" s="534"/>
      <c r="I203" s="534"/>
    </row>
    <row r="204" spans="1:9">
      <c r="A204" s="534"/>
      <c r="B204" s="534"/>
      <c r="C204" s="534"/>
      <c r="D204" s="534"/>
      <c r="E204" s="534"/>
      <c r="F204" s="534"/>
      <c r="G204" s="534"/>
      <c r="H204" s="534"/>
      <c r="I204" s="534"/>
    </row>
    <row r="205" spans="1:9">
      <c r="A205" s="534"/>
      <c r="B205" s="534"/>
      <c r="C205" s="534"/>
      <c r="D205" s="534"/>
      <c r="E205" s="534"/>
      <c r="F205" s="534"/>
      <c r="G205" s="534"/>
      <c r="H205" s="534"/>
      <c r="I205" s="534"/>
    </row>
    <row r="206" spans="1:9">
      <c r="A206" s="534"/>
      <c r="B206" s="534"/>
      <c r="C206" s="534"/>
      <c r="D206" s="534"/>
      <c r="E206" s="534"/>
      <c r="F206" s="534"/>
      <c r="G206" s="534"/>
      <c r="H206" s="534"/>
      <c r="I206" s="534"/>
    </row>
    <row r="207" spans="1:9">
      <c r="A207" s="534"/>
      <c r="B207" s="534"/>
      <c r="C207" s="534"/>
      <c r="D207" s="534"/>
      <c r="E207" s="534"/>
      <c r="F207" s="534"/>
      <c r="G207" s="534"/>
      <c r="H207" s="534"/>
      <c r="I207" s="534"/>
    </row>
    <row r="208" spans="1:9">
      <c r="A208" s="534"/>
      <c r="B208" s="534"/>
      <c r="C208" s="534"/>
      <c r="D208" s="534"/>
      <c r="E208" s="534"/>
      <c r="F208" s="534"/>
      <c r="G208" s="534"/>
      <c r="H208" s="534"/>
      <c r="I208" s="534"/>
    </row>
    <row r="209" spans="1:9">
      <c r="A209" s="534"/>
      <c r="B209" s="534"/>
      <c r="C209" s="534"/>
      <c r="D209" s="534"/>
      <c r="E209" s="534"/>
      <c r="F209" s="534"/>
      <c r="G209" s="534"/>
      <c r="H209" s="534"/>
      <c r="I209" s="534"/>
    </row>
    <row r="210" spans="1:9">
      <c r="A210" s="534"/>
      <c r="B210" s="534"/>
      <c r="C210" s="534"/>
      <c r="D210" s="534"/>
      <c r="E210" s="534"/>
      <c r="F210" s="534"/>
      <c r="G210" s="534"/>
      <c r="H210" s="534"/>
      <c r="I210" s="534"/>
    </row>
    <row r="211" spans="1:9">
      <c r="A211" s="534"/>
      <c r="B211" s="534"/>
      <c r="C211" s="534"/>
      <c r="D211" s="534"/>
      <c r="E211" s="534"/>
      <c r="F211" s="534"/>
      <c r="G211" s="534"/>
      <c r="H211" s="534"/>
      <c r="I211" s="534"/>
    </row>
    <row r="212" spans="1:9">
      <c r="A212" s="534"/>
      <c r="B212" s="534"/>
      <c r="C212" s="534"/>
      <c r="D212" s="534"/>
      <c r="E212" s="534"/>
      <c r="F212" s="534"/>
      <c r="G212" s="534"/>
      <c r="H212" s="534"/>
      <c r="I212" s="534"/>
    </row>
    <row r="213" spans="1:9">
      <c r="A213" s="534"/>
      <c r="B213" s="534"/>
      <c r="C213" s="534"/>
      <c r="D213" s="534"/>
      <c r="E213" s="534"/>
      <c r="F213" s="534"/>
      <c r="G213" s="534"/>
      <c r="H213" s="534"/>
      <c r="I213" s="534"/>
    </row>
    <row r="214" spans="1:9">
      <c r="A214" s="534"/>
      <c r="B214" s="534"/>
      <c r="C214" s="534"/>
      <c r="D214" s="534"/>
      <c r="E214" s="534"/>
      <c r="F214" s="534"/>
      <c r="G214" s="534"/>
      <c r="H214" s="534"/>
      <c r="I214" s="534"/>
    </row>
    <row r="215" spans="1:9">
      <c r="A215" s="534"/>
      <c r="B215" s="534"/>
      <c r="C215" s="534"/>
      <c r="D215" s="534"/>
      <c r="E215" s="534"/>
      <c r="F215" s="534"/>
      <c r="G215" s="534"/>
      <c r="H215" s="534"/>
      <c r="I215" s="534"/>
    </row>
    <row r="216" spans="1:9">
      <c r="A216" s="534"/>
      <c r="B216" s="534"/>
      <c r="C216" s="534"/>
      <c r="D216" s="534"/>
      <c r="E216" s="534"/>
      <c r="F216" s="534"/>
      <c r="G216" s="534"/>
      <c r="H216" s="534"/>
      <c r="I216" s="534"/>
    </row>
    <row r="217" spans="1:9">
      <c r="A217" s="534"/>
      <c r="B217" s="534"/>
      <c r="C217" s="534"/>
      <c r="D217" s="534"/>
      <c r="E217" s="534"/>
      <c r="F217" s="534"/>
      <c r="G217" s="534"/>
      <c r="H217" s="534"/>
      <c r="I217" s="534"/>
    </row>
    <row r="218" spans="1:9">
      <c r="A218" s="534"/>
      <c r="B218" s="534"/>
      <c r="C218" s="534"/>
      <c r="D218" s="534"/>
      <c r="E218" s="534"/>
      <c r="F218" s="534"/>
      <c r="G218" s="534"/>
      <c r="H218" s="534"/>
      <c r="I218" s="534"/>
    </row>
    <row r="219" spans="1:9">
      <c r="A219" s="534"/>
      <c r="B219" s="534"/>
      <c r="C219" s="534"/>
      <c r="D219" s="534"/>
      <c r="E219" s="534"/>
      <c r="F219" s="534"/>
      <c r="G219" s="534"/>
      <c r="H219" s="534"/>
      <c r="I219" s="534"/>
    </row>
    <row r="220" spans="1:9">
      <c r="A220" s="534"/>
      <c r="B220" s="534"/>
      <c r="C220" s="534"/>
      <c r="D220" s="534"/>
      <c r="E220" s="534"/>
      <c r="F220" s="534"/>
      <c r="G220" s="534"/>
      <c r="H220" s="534"/>
      <c r="I220" s="534"/>
    </row>
    <row r="221" spans="1:9">
      <c r="A221" s="534"/>
      <c r="B221" s="534"/>
      <c r="C221" s="534"/>
      <c r="D221" s="534"/>
      <c r="E221" s="534"/>
      <c r="F221" s="534"/>
      <c r="G221" s="534"/>
      <c r="H221" s="534"/>
      <c r="I221" s="534"/>
    </row>
    <row r="222" spans="1:9">
      <c r="A222" s="534"/>
      <c r="B222" s="534"/>
      <c r="C222" s="534"/>
      <c r="D222" s="534"/>
      <c r="E222" s="534"/>
      <c r="F222" s="534"/>
      <c r="G222" s="534"/>
      <c r="H222" s="534"/>
      <c r="I222" s="534"/>
    </row>
    <row r="223" spans="1:9">
      <c r="A223" s="534"/>
      <c r="B223" s="534"/>
      <c r="C223" s="534"/>
      <c r="D223" s="534"/>
      <c r="E223" s="534"/>
      <c r="F223" s="534"/>
      <c r="G223" s="534"/>
      <c r="H223" s="534"/>
      <c r="I223" s="534"/>
    </row>
    <row r="224" spans="1:9">
      <c r="A224" s="534"/>
      <c r="B224" s="534"/>
      <c r="C224" s="534"/>
      <c r="D224" s="534"/>
      <c r="E224" s="534"/>
      <c r="F224" s="534"/>
      <c r="G224" s="534"/>
      <c r="H224" s="534"/>
      <c r="I224" s="534"/>
    </row>
    <row r="225" spans="1:9">
      <c r="A225" s="534"/>
      <c r="B225" s="534"/>
      <c r="C225" s="534"/>
      <c r="D225" s="534"/>
      <c r="E225" s="534"/>
      <c r="F225" s="534"/>
      <c r="G225" s="534"/>
      <c r="H225" s="534"/>
      <c r="I225" s="534"/>
    </row>
    <row r="226" spans="1:9">
      <c r="A226" s="534"/>
      <c r="B226" s="534"/>
      <c r="C226" s="534"/>
      <c r="D226" s="534"/>
      <c r="E226" s="534"/>
      <c r="F226" s="534"/>
      <c r="G226" s="534"/>
      <c r="H226" s="534"/>
      <c r="I226" s="534"/>
    </row>
    <row r="227" spans="1:9">
      <c r="A227" s="534"/>
      <c r="B227" s="534"/>
      <c r="C227" s="534"/>
      <c r="D227" s="534"/>
      <c r="E227" s="534"/>
      <c r="F227" s="534"/>
      <c r="G227" s="534"/>
      <c r="H227" s="534"/>
      <c r="I227" s="534"/>
    </row>
    <row r="228" spans="1:9">
      <c r="A228" s="534"/>
      <c r="B228" s="534"/>
      <c r="C228" s="534"/>
      <c r="D228" s="534"/>
      <c r="E228" s="534"/>
      <c r="F228" s="534"/>
      <c r="G228" s="534"/>
      <c r="H228" s="534"/>
      <c r="I228" s="534"/>
    </row>
    <row r="229" spans="1:9">
      <c r="A229" s="534"/>
      <c r="B229" s="534"/>
      <c r="C229" s="534"/>
      <c r="D229" s="534"/>
      <c r="E229" s="534"/>
      <c r="F229" s="534"/>
      <c r="G229" s="534"/>
      <c r="H229" s="534"/>
      <c r="I229" s="534"/>
    </row>
    <row r="230" spans="1:9">
      <c r="A230" s="534"/>
      <c r="B230" s="534"/>
      <c r="C230" s="534"/>
      <c r="D230" s="534"/>
      <c r="E230" s="534"/>
      <c r="F230" s="534"/>
      <c r="G230" s="534"/>
      <c r="H230" s="534"/>
      <c r="I230" s="534"/>
    </row>
    <row r="231" spans="1:9">
      <c r="A231" s="534"/>
      <c r="B231" s="534"/>
      <c r="C231" s="534"/>
      <c r="D231" s="534"/>
      <c r="E231" s="534"/>
      <c r="F231" s="534"/>
      <c r="G231" s="534"/>
      <c r="H231" s="534"/>
      <c r="I231" s="534"/>
    </row>
    <row r="232" spans="1:9">
      <c r="A232" s="534"/>
      <c r="B232" s="534"/>
      <c r="C232" s="534"/>
      <c r="D232" s="534"/>
      <c r="E232" s="534"/>
      <c r="F232" s="534"/>
      <c r="G232" s="534"/>
      <c r="H232" s="534"/>
      <c r="I232" s="534"/>
    </row>
    <row r="233" spans="1:9">
      <c r="A233" s="534"/>
      <c r="B233" s="534"/>
      <c r="C233" s="534"/>
      <c r="D233" s="534"/>
      <c r="E233" s="534"/>
      <c r="F233" s="534"/>
      <c r="G233" s="534"/>
      <c r="H233" s="534"/>
      <c r="I233" s="534"/>
    </row>
    <row r="234" spans="1:9">
      <c r="A234" s="534"/>
      <c r="B234" s="534"/>
      <c r="C234" s="534"/>
      <c r="D234" s="534"/>
      <c r="E234" s="534"/>
      <c r="F234" s="534"/>
      <c r="G234" s="534"/>
      <c r="H234" s="534"/>
      <c r="I234" s="534"/>
    </row>
    <row r="235" spans="1:9">
      <c r="A235" s="534"/>
      <c r="B235" s="534"/>
      <c r="C235" s="534"/>
      <c r="D235" s="534"/>
      <c r="E235" s="534"/>
      <c r="F235" s="534"/>
      <c r="G235" s="534"/>
      <c r="H235" s="534"/>
      <c r="I235" s="534"/>
    </row>
    <row r="236" spans="1:9">
      <c r="A236" s="534"/>
      <c r="B236" s="534"/>
      <c r="C236" s="534"/>
      <c r="D236" s="534"/>
      <c r="E236" s="534"/>
      <c r="F236" s="534"/>
      <c r="G236" s="534"/>
      <c r="H236" s="534"/>
      <c r="I236" s="534"/>
    </row>
    <row r="237" spans="1:9">
      <c r="A237" s="534"/>
      <c r="B237" s="534"/>
      <c r="C237" s="534"/>
      <c r="D237" s="534"/>
      <c r="E237" s="534"/>
      <c r="F237" s="534"/>
      <c r="G237" s="534"/>
      <c r="H237" s="534"/>
      <c r="I237" s="534"/>
    </row>
    <row r="238" spans="1:9">
      <c r="A238" s="534"/>
      <c r="B238" s="534"/>
      <c r="C238" s="534"/>
      <c r="D238" s="534"/>
      <c r="E238" s="534"/>
      <c r="F238" s="534"/>
      <c r="G238" s="534"/>
      <c r="H238" s="534"/>
      <c r="I238" s="534"/>
    </row>
    <row r="239" spans="1:9">
      <c r="A239" s="534"/>
      <c r="B239" s="534"/>
      <c r="C239" s="534"/>
      <c r="D239" s="534"/>
      <c r="E239" s="534"/>
      <c r="F239" s="534"/>
      <c r="G239" s="534"/>
      <c r="H239" s="534"/>
      <c r="I239" s="534"/>
    </row>
    <row r="240" spans="1:9">
      <c r="A240" s="534"/>
      <c r="B240" s="534"/>
      <c r="C240" s="534"/>
      <c r="D240" s="534"/>
      <c r="E240" s="534"/>
      <c r="F240" s="534"/>
      <c r="G240" s="534"/>
      <c r="H240" s="534"/>
      <c r="I240" s="534"/>
    </row>
    <row r="241" spans="1:9">
      <c r="A241" s="534"/>
      <c r="B241" s="534"/>
      <c r="C241" s="534"/>
      <c r="D241" s="534"/>
      <c r="E241" s="534"/>
      <c r="F241" s="534"/>
      <c r="G241" s="534"/>
      <c r="H241" s="534"/>
      <c r="I241" s="534"/>
    </row>
    <row r="242" spans="1:9">
      <c r="A242" s="534"/>
      <c r="B242" s="534"/>
      <c r="C242" s="534"/>
      <c r="D242" s="534"/>
      <c r="E242" s="534"/>
      <c r="F242" s="534"/>
      <c r="G242" s="534"/>
      <c r="H242" s="534"/>
      <c r="I242" s="534"/>
    </row>
    <row r="243" spans="1:9">
      <c r="A243" s="534"/>
      <c r="B243" s="534"/>
      <c r="C243" s="534"/>
      <c r="D243" s="534"/>
      <c r="E243" s="534"/>
      <c r="F243" s="534"/>
      <c r="G243" s="534"/>
      <c r="H243" s="534"/>
      <c r="I243" s="534"/>
    </row>
    <row r="244" spans="1:9">
      <c r="A244" s="534"/>
      <c r="B244" s="534"/>
      <c r="C244" s="534"/>
      <c r="D244" s="534"/>
      <c r="E244" s="534"/>
      <c r="F244" s="534"/>
      <c r="G244" s="534"/>
      <c r="H244" s="534"/>
      <c r="I244" s="534"/>
    </row>
    <row r="245" spans="1:9">
      <c r="A245" s="534"/>
      <c r="B245" s="534"/>
      <c r="C245" s="534"/>
      <c r="D245" s="534"/>
      <c r="E245" s="534"/>
      <c r="F245" s="534"/>
      <c r="G245" s="534"/>
      <c r="H245" s="534"/>
      <c r="I245" s="534"/>
    </row>
    <row r="246" spans="1:9">
      <c r="A246" s="534"/>
      <c r="B246" s="534"/>
      <c r="C246" s="534"/>
      <c r="D246" s="534"/>
      <c r="E246" s="534"/>
      <c r="F246" s="534"/>
      <c r="G246" s="534"/>
      <c r="H246" s="534"/>
      <c r="I246" s="534"/>
    </row>
    <row r="247" spans="1:9">
      <c r="A247" s="534"/>
      <c r="B247" s="534"/>
      <c r="C247" s="534"/>
      <c r="D247" s="534"/>
      <c r="E247" s="534"/>
      <c r="F247" s="534"/>
      <c r="G247" s="534"/>
      <c r="H247" s="534"/>
      <c r="I247" s="534"/>
    </row>
    <row r="248" spans="1:9">
      <c r="A248" s="534"/>
      <c r="B248" s="534"/>
      <c r="C248" s="534"/>
      <c r="D248" s="534"/>
      <c r="E248" s="534"/>
      <c r="F248" s="534"/>
      <c r="G248" s="534"/>
      <c r="H248" s="534"/>
      <c r="I248" s="534"/>
    </row>
    <row r="249" spans="1:9">
      <c r="A249" s="534"/>
      <c r="B249" s="534"/>
      <c r="C249" s="534"/>
      <c r="D249" s="534"/>
      <c r="E249" s="534"/>
      <c r="F249" s="534"/>
      <c r="G249" s="534"/>
      <c r="H249" s="534"/>
      <c r="I249" s="534"/>
    </row>
    <row r="250" spans="1:9">
      <c r="A250" s="534"/>
      <c r="B250" s="534"/>
      <c r="C250" s="534"/>
      <c r="D250" s="534"/>
      <c r="E250" s="534"/>
      <c r="F250" s="534"/>
      <c r="G250" s="534"/>
      <c r="H250" s="534"/>
      <c r="I250" s="534"/>
    </row>
    <row r="251" spans="1:9">
      <c r="A251" s="534"/>
      <c r="B251" s="534"/>
      <c r="C251" s="534"/>
      <c r="D251" s="534"/>
      <c r="E251" s="534"/>
      <c r="F251" s="534"/>
      <c r="G251" s="534"/>
      <c r="H251" s="534"/>
      <c r="I251" s="534"/>
    </row>
    <row r="252" spans="1:9">
      <c r="A252" s="534"/>
      <c r="B252" s="534"/>
      <c r="C252" s="534"/>
      <c r="D252" s="534"/>
      <c r="E252" s="534"/>
      <c r="F252" s="534"/>
      <c r="G252" s="534"/>
      <c r="H252" s="534"/>
      <c r="I252" s="534"/>
    </row>
    <row r="253" spans="1:9">
      <c r="A253" s="534"/>
      <c r="B253" s="534"/>
      <c r="C253" s="534"/>
      <c r="D253" s="534"/>
      <c r="E253" s="534"/>
      <c r="F253" s="534"/>
      <c r="G253" s="534"/>
      <c r="H253" s="534"/>
      <c r="I253" s="534"/>
    </row>
    <row r="254" spans="1:9">
      <c r="A254" s="534"/>
      <c r="B254" s="534"/>
      <c r="C254" s="534"/>
      <c r="D254" s="534"/>
      <c r="E254" s="534"/>
      <c r="F254" s="534"/>
      <c r="G254" s="534"/>
      <c r="H254" s="534"/>
      <c r="I254" s="534"/>
    </row>
    <row r="255" spans="1:9">
      <c r="A255" s="534"/>
      <c r="B255" s="534"/>
      <c r="C255" s="534"/>
      <c r="D255" s="534"/>
      <c r="E255" s="534"/>
      <c r="F255" s="534"/>
      <c r="G255" s="534"/>
      <c r="H255" s="534"/>
      <c r="I255" s="534"/>
    </row>
    <row r="256" spans="1:9">
      <c r="A256" s="534"/>
      <c r="B256" s="534"/>
      <c r="C256" s="534"/>
      <c r="D256" s="534"/>
      <c r="E256" s="534"/>
      <c r="F256" s="534"/>
      <c r="G256" s="534"/>
      <c r="H256" s="534"/>
      <c r="I256" s="534"/>
    </row>
    <row r="257" spans="1:9">
      <c r="A257" s="534"/>
      <c r="B257" s="534"/>
      <c r="C257" s="534"/>
      <c r="D257" s="534"/>
      <c r="E257" s="534"/>
      <c r="F257" s="534"/>
      <c r="G257" s="534"/>
      <c r="H257" s="534"/>
      <c r="I257" s="534"/>
    </row>
    <row r="258" spans="1:9">
      <c r="A258" s="534"/>
      <c r="B258" s="534"/>
      <c r="C258" s="534"/>
      <c r="D258" s="534"/>
      <c r="E258" s="534"/>
      <c r="F258" s="534"/>
      <c r="G258" s="534"/>
      <c r="H258" s="534"/>
      <c r="I258" s="534"/>
    </row>
    <row r="259" spans="1:9">
      <c r="A259" s="534"/>
      <c r="B259" s="534"/>
      <c r="C259" s="534"/>
      <c r="D259" s="534"/>
      <c r="E259" s="534"/>
      <c r="F259" s="534"/>
      <c r="G259" s="534"/>
      <c r="H259" s="534"/>
      <c r="I259" s="534"/>
    </row>
    <row r="260" spans="1:9">
      <c r="A260" s="534"/>
      <c r="B260" s="534"/>
      <c r="C260" s="534"/>
      <c r="D260" s="534"/>
      <c r="E260" s="534"/>
      <c r="F260" s="534"/>
      <c r="G260" s="534"/>
      <c r="H260" s="534"/>
      <c r="I260" s="534"/>
    </row>
    <row r="261" spans="1:9">
      <c r="A261" s="534"/>
      <c r="B261" s="534"/>
      <c r="C261" s="534"/>
      <c r="D261" s="534"/>
      <c r="E261" s="534"/>
      <c r="F261" s="534"/>
      <c r="G261" s="534"/>
      <c r="H261" s="534"/>
      <c r="I261" s="534"/>
    </row>
    <row r="262" spans="1:9">
      <c r="A262" s="534"/>
      <c r="B262" s="534"/>
      <c r="C262" s="534"/>
      <c r="D262" s="534"/>
      <c r="E262" s="534"/>
      <c r="F262" s="534"/>
      <c r="G262" s="534"/>
      <c r="H262" s="534"/>
      <c r="I262" s="534"/>
    </row>
    <row r="263" spans="1:9">
      <c r="A263" s="534"/>
      <c r="B263" s="534"/>
      <c r="C263" s="534"/>
      <c r="D263" s="534"/>
      <c r="E263" s="534"/>
      <c r="F263" s="534"/>
      <c r="G263" s="534"/>
      <c r="H263" s="534"/>
      <c r="I263" s="534"/>
    </row>
    <row r="264" spans="1:9">
      <c r="A264" s="534"/>
      <c r="B264" s="534"/>
      <c r="C264" s="534"/>
      <c r="D264" s="534"/>
      <c r="E264" s="534"/>
      <c r="F264" s="534"/>
      <c r="G264" s="534"/>
      <c r="H264" s="534"/>
      <c r="I264" s="534"/>
    </row>
    <row r="265" spans="1:9">
      <c r="A265" s="534"/>
      <c r="B265" s="534"/>
      <c r="C265" s="534"/>
      <c r="D265" s="534"/>
      <c r="E265" s="534"/>
      <c r="F265" s="534"/>
      <c r="G265" s="534"/>
      <c r="H265" s="534"/>
      <c r="I265" s="534"/>
    </row>
    <row r="266" spans="1:9">
      <c r="A266" s="534"/>
      <c r="B266" s="534"/>
      <c r="C266" s="534"/>
      <c r="D266" s="534"/>
      <c r="E266" s="534"/>
      <c r="F266" s="534"/>
      <c r="G266" s="534"/>
      <c r="H266" s="534"/>
      <c r="I266" s="534"/>
    </row>
    <row r="267" spans="1:9">
      <c r="A267" s="534"/>
      <c r="B267" s="534"/>
      <c r="C267" s="534"/>
      <c r="D267" s="534"/>
      <c r="E267" s="534"/>
      <c r="F267" s="534"/>
      <c r="G267" s="534"/>
      <c r="H267" s="534"/>
      <c r="I267" s="534"/>
    </row>
    <row r="268" spans="1:9">
      <c r="A268" s="534"/>
      <c r="B268" s="534"/>
      <c r="C268" s="534"/>
      <c r="D268" s="534"/>
      <c r="E268" s="534"/>
      <c r="F268" s="534"/>
      <c r="G268" s="534"/>
      <c r="H268" s="534"/>
      <c r="I268" s="534"/>
    </row>
    <row r="269" spans="1:9">
      <c r="A269" s="534"/>
      <c r="B269" s="534"/>
      <c r="C269" s="534"/>
      <c r="D269" s="534"/>
      <c r="E269" s="534"/>
      <c r="F269" s="534"/>
      <c r="G269" s="534"/>
      <c r="H269" s="534"/>
      <c r="I269" s="534"/>
    </row>
    <row r="270" spans="1:9">
      <c r="A270" s="534"/>
      <c r="B270" s="534"/>
      <c r="C270" s="534"/>
      <c r="D270" s="534"/>
      <c r="E270" s="534"/>
      <c r="F270" s="534"/>
      <c r="G270" s="534"/>
      <c r="H270" s="534"/>
      <c r="I270" s="534"/>
    </row>
    <row r="271" spans="1:9">
      <c r="A271" s="534"/>
      <c r="B271" s="534"/>
      <c r="C271" s="534"/>
      <c r="D271" s="534"/>
      <c r="E271" s="534"/>
      <c r="F271" s="534"/>
      <c r="G271" s="534"/>
      <c r="H271" s="534"/>
      <c r="I271" s="534"/>
    </row>
    <row r="272" spans="1:9">
      <c r="A272" s="534"/>
      <c r="B272" s="534"/>
      <c r="C272" s="534"/>
      <c r="D272" s="534"/>
      <c r="E272" s="534"/>
      <c r="F272" s="534"/>
      <c r="G272" s="534"/>
      <c r="H272" s="534"/>
      <c r="I272" s="534"/>
    </row>
    <row r="273" spans="1:9">
      <c r="A273" s="534"/>
      <c r="B273" s="534"/>
      <c r="C273" s="534"/>
      <c r="D273" s="534"/>
      <c r="E273" s="534"/>
      <c r="F273" s="534"/>
      <c r="G273" s="534"/>
      <c r="H273" s="534"/>
      <c r="I273" s="534"/>
    </row>
    <row r="274" spans="1:9">
      <c r="A274" s="534"/>
      <c r="B274" s="534"/>
      <c r="C274" s="534"/>
      <c r="D274" s="534"/>
      <c r="E274" s="534"/>
      <c r="F274" s="534"/>
      <c r="G274" s="534"/>
      <c r="H274" s="534"/>
      <c r="I274" s="534"/>
    </row>
    <row r="275" spans="1:9">
      <c r="A275" s="534"/>
      <c r="B275" s="534"/>
      <c r="C275" s="534"/>
      <c r="D275" s="534"/>
      <c r="E275" s="534"/>
      <c r="F275" s="534"/>
      <c r="G275" s="534"/>
      <c r="H275" s="534"/>
      <c r="I275" s="534"/>
    </row>
    <row r="276" spans="1:9">
      <c r="A276" s="534"/>
      <c r="B276" s="534"/>
      <c r="C276" s="534"/>
      <c r="D276" s="534"/>
      <c r="E276" s="534"/>
      <c r="F276" s="534"/>
      <c r="G276" s="534"/>
      <c r="H276" s="534"/>
      <c r="I276" s="534"/>
    </row>
    <row r="277" spans="1:9">
      <c r="A277" s="534"/>
      <c r="B277" s="534"/>
      <c r="C277" s="534"/>
      <c r="D277" s="534"/>
      <c r="E277" s="534"/>
      <c r="F277" s="534"/>
      <c r="G277" s="534"/>
      <c r="H277" s="534"/>
      <c r="I277" s="534"/>
    </row>
    <row r="278" spans="1:9">
      <c r="A278" s="534"/>
      <c r="B278" s="534"/>
      <c r="C278" s="534"/>
      <c r="D278" s="534"/>
      <c r="E278" s="534"/>
      <c r="F278" s="534"/>
      <c r="G278" s="534"/>
      <c r="H278" s="534"/>
      <c r="I278" s="534"/>
    </row>
    <row r="279" spans="1:9">
      <c r="A279" s="534"/>
      <c r="B279" s="534"/>
      <c r="C279" s="534"/>
      <c r="D279" s="534"/>
      <c r="E279" s="534"/>
      <c r="F279" s="534"/>
      <c r="G279" s="534"/>
      <c r="H279" s="534"/>
      <c r="I279" s="534"/>
    </row>
    <row r="280" spans="1:9">
      <c r="A280" s="534"/>
      <c r="B280" s="534"/>
      <c r="C280" s="534"/>
      <c r="D280" s="534"/>
      <c r="E280" s="534"/>
      <c r="F280" s="534"/>
      <c r="G280" s="534"/>
      <c r="H280" s="534"/>
      <c r="I280" s="534"/>
    </row>
    <row r="281" spans="1:9">
      <c r="A281" s="534"/>
      <c r="B281" s="534"/>
      <c r="C281" s="534"/>
      <c r="D281" s="534"/>
      <c r="E281" s="534"/>
      <c r="F281" s="534"/>
      <c r="G281" s="534"/>
      <c r="H281" s="534"/>
      <c r="I281" s="534"/>
    </row>
    <row r="282" spans="1:9">
      <c r="A282" s="534"/>
      <c r="B282" s="534"/>
      <c r="C282" s="534"/>
      <c r="D282" s="534"/>
      <c r="E282" s="534"/>
      <c r="F282" s="534"/>
      <c r="G282" s="534"/>
      <c r="H282" s="534"/>
      <c r="I282" s="534"/>
    </row>
    <row r="283" spans="1:9">
      <c r="A283" s="534"/>
      <c r="B283" s="534"/>
      <c r="C283" s="534"/>
      <c r="D283" s="534"/>
      <c r="E283" s="534"/>
      <c r="F283" s="534"/>
      <c r="G283" s="534"/>
      <c r="H283" s="534"/>
      <c r="I283" s="534"/>
    </row>
    <row r="284" spans="1:9">
      <c r="A284" s="534"/>
      <c r="B284" s="534"/>
      <c r="C284" s="534"/>
      <c r="D284" s="534"/>
      <c r="E284" s="534"/>
      <c r="F284" s="534"/>
      <c r="G284" s="534"/>
      <c r="H284" s="534"/>
      <c r="I284" s="534"/>
    </row>
    <row r="285" spans="1:9">
      <c r="A285" s="534"/>
      <c r="B285" s="534"/>
      <c r="C285" s="534"/>
      <c r="D285" s="534"/>
      <c r="E285" s="534"/>
      <c r="F285" s="534"/>
      <c r="G285" s="534"/>
      <c r="H285" s="534"/>
      <c r="I285" s="534"/>
    </row>
    <row r="286" spans="1:9">
      <c r="A286" s="534"/>
      <c r="B286" s="534"/>
      <c r="C286" s="534"/>
      <c r="D286" s="534"/>
      <c r="E286" s="534"/>
      <c r="F286" s="534"/>
      <c r="G286" s="534"/>
      <c r="H286" s="534"/>
      <c r="I286" s="534"/>
    </row>
    <row r="287" spans="1:9">
      <c r="A287" s="534"/>
      <c r="B287" s="534"/>
      <c r="C287" s="534"/>
      <c r="D287" s="534"/>
      <c r="E287" s="534"/>
      <c r="F287" s="534"/>
      <c r="G287" s="534"/>
      <c r="H287" s="534"/>
      <c r="I287" s="534"/>
    </row>
    <row r="288" spans="1:9">
      <c r="A288" s="534"/>
      <c r="B288" s="534"/>
      <c r="C288" s="534"/>
      <c r="D288" s="534"/>
      <c r="E288" s="534"/>
      <c r="F288" s="534"/>
      <c r="G288" s="534"/>
      <c r="H288" s="534"/>
      <c r="I288" s="534"/>
    </row>
    <row r="289" spans="1:9">
      <c r="A289" s="534"/>
      <c r="B289" s="534"/>
      <c r="C289" s="534"/>
      <c r="D289" s="534"/>
      <c r="E289" s="534"/>
      <c r="F289" s="534"/>
      <c r="G289" s="534"/>
      <c r="H289" s="534"/>
      <c r="I289" s="534"/>
    </row>
    <row r="290" spans="1:9">
      <c r="A290" s="534"/>
      <c r="B290" s="534"/>
      <c r="C290" s="534"/>
      <c r="D290" s="534"/>
      <c r="E290" s="534"/>
      <c r="F290" s="534"/>
      <c r="G290" s="534"/>
      <c r="H290" s="534"/>
      <c r="I290" s="534"/>
    </row>
    <row r="291" spans="1:9">
      <c r="A291" s="534"/>
      <c r="B291" s="534"/>
      <c r="C291" s="534"/>
      <c r="D291" s="534"/>
      <c r="E291" s="534"/>
      <c r="F291" s="534"/>
      <c r="G291" s="534"/>
      <c r="H291" s="534"/>
      <c r="I291" s="534"/>
    </row>
    <row r="292" spans="1:9">
      <c r="A292" s="534"/>
      <c r="B292" s="534"/>
      <c r="C292" s="534"/>
      <c r="D292" s="534"/>
      <c r="E292" s="534"/>
      <c r="F292" s="534"/>
      <c r="G292" s="534"/>
      <c r="H292" s="534"/>
      <c r="I292" s="534"/>
    </row>
    <row r="293" spans="1:9">
      <c r="A293" s="534"/>
      <c r="B293" s="534"/>
      <c r="C293" s="534"/>
      <c r="D293" s="534"/>
      <c r="E293" s="534"/>
      <c r="F293" s="534"/>
      <c r="G293" s="534"/>
      <c r="H293" s="534"/>
      <c r="I293" s="534"/>
    </row>
    <row r="294" spans="1:9">
      <c r="A294" s="534"/>
      <c r="B294" s="534"/>
      <c r="C294" s="534"/>
      <c r="D294" s="534"/>
      <c r="E294" s="534"/>
      <c r="F294" s="534"/>
      <c r="G294" s="534"/>
      <c r="H294" s="534"/>
      <c r="I294" s="534"/>
    </row>
    <row r="295" spans="1:9">
      <c r="A295" s="534"/>
      <c r="B295" s="534"/>
      <c r="C295" s="534"/>
      <c r="D295" s="534"/>
      <c r="E295" s="534"/>
      <c r="F295" s="534"/>
      <c r="G295" s="534"/>
      <c r="H295" s="534"/>
      <c r="I295" s="534"/>
    </row>
    <row r="296" spans="1:9">
      <c r="A296" s="534"/>
      <c r="B296" s="534"/>
      <c r="C296" s="534"/>
      <c r="D296" s="534"/>
      <c r="E296" s="534"/>
      <c r="F296" s="534"/>
      <c r="G296" s="534"/>
      <c r="H296" s="534"/>
      <c r="I296" s="534"/>
    </row>
    <row r="297" spans="1:9">
      <c r="A297" s="534"/>
      <c r="B297" s="534"/>
      <c r="C297" s="534"/>
      <c r="D297" s="534"/>
      <c r="E297" s="534"/>
      <c r="F297" s="534"/>
      <c r="G297" s="534"/>
      <c r="H297" s="534"/>
      <c r="I297" s="534"/>
    </row>
    <row r="298" spans="1:9">
      <c r="A298" s="534"/>
      <c r="B298" s="534"/>
      <c r="C298" s="534"/>
      <c r="D298" s="534"/>
      <c r="E298" s="534"/>
      <c r="F298" s="534"/>
      <c r="G298" s="534"/>
      <c r="H298" s="534"/>
      <c r="I298" s="534"/>
    </row>
    <row r="299" spans="1:9">
      <c r="A299" s="534"/>
      <c r="B299" s="534"/>
      <c r="C299" s="534"/>
      <c r="D299" s="534"/>
      <c r="E299" s="534"/>
      <c r="F299" s="534"/>
      <c r="G299" s="534"/>
      <c r="H299" s="534"/>
      <c r="I299" s="534"/>
    </row>
    <row r="300" spans="1:9">
      <c r="A300" s="534"/>
      <c r="B300" s="534"/>
      <c r="C300" s="534"/>
      <c r="D300" s="534"/>
      <c r="E300" s="534"/>
      <c r="F300" s="534"/>
      <c r="G300" s="534"/>
      <c r="H300" s="534"/>
      <c r="I300" s="534"/>
    </row>
    <row r="301" spans="1:9">
      <c r="A301" s="534"/>
      <c r="B301" s="534"/>
      <c r="C301" s="534"/>
      <c r="D301" s="534"/>
      <c r="E301" s="534"/>
      <c r="F301" s="534"/>
      <c r="G301" s="534"/>
      <c r="H301" s="534"/>
      <c r="I301" s="534"/>
    </row>
    <row r="302" spans="1:9">
      <c r="A302" s="534"/>
      <c r="B302" s="534"/>
      <c r="C302" s="534"/>
      <c r="D302" s="534"/>
      <c r="E302" s="534"/>
      <c r="F302" s="534"/>
      <c r="G302" s="534"/>
      <c r="H302" s="534"/>
      <c r="I302" s="534"/>
    </row>
    <row r="303" spans="1:9">
      <c r="A303" s="534"/>
      <c r="B303" s="534"/>
      <c r="C303" s="534"/>
      <c r="D303" s="534"/>
      <c r="E303" s="534"/>
      <c r="F303" s="534"/>
      <c r="G303" s="534"/>
      <c r="H303" s="534"/>
      <c r="I303" s="534"/>
    </row>
    <row r="304" spans="1:9">
      <c r="A304" s="534"/>
      <c r="B304" s="534"/>
      <c r="C304" s="534"/>
      <c r="D304" s="534"/>
      <c r="E304" s="534"/>
      <c r="F304" s="534"/>
      <c r="G304" s="534"/>
      <c r="H304" s="534"/>
      <c r="I304" s="534"/>
    </row>
    <row r="305" spans="1:9">
      <c r="A305" s="534"/>
      <c r="B305" s="534"/>
      <c r="C305" s="534"/>
      <c r="D305" s="534"/>
      <c r="E305" s="534"/>
      <c r="F305" s="534"/>
      <c r="G305" s="534"/>
      <c r="H305" s="534"/>
      <c r="I305" s="534"/>
    </row>
    <row r="306" spans="1:9">
      <c r="A306" s="534"/>
      <c r="B306" s="534"/>
      <c r="C306" s="534"/>
      <c r="D306" s="534"/>
      <c r="E306" s="534"/>
      <c r="F306" s="534"/>
      <c r="G306" s="534"/>
      <c r="H306" s="534"/>
      <c r="I306" s="534"/>
    </row>
    <row r="307" spans="1:9">
      <c r="A307" s="534"/>
      <c r="B307" s="534"/>
      <c r="C307" s="534"/>
      <c r="D307" s="534"/>
      <c r="E307" s="534"/>
      <c r="F307" s="534"/>
      <c r="G307" s="534"/>
      <c r="H307" s="534"/>
      <c r="I307" s="534"/>
    </row>
    <row r="308" spans="1:9">
      <c r="A308" s="534"/>
      <c r="B308" s="534"/>
      <c r="C308" s="534"/>
      <c r="D308" s="534"/>
      <c r="E308" s="534"/>
      <c r="F308" s="534"/>
      <c r="G308" s="534"/>
      <c r="H308" s="534"/>
      <c r="I308" s="534"/>
    </row>
    <row r="309" spans="1:9">
      <c r="A309" s="534"/>
      <c r="B309" s="534"/>
      <c r="C309" s="534"/>
      <c r="D309" s="534"/>
      <c r="E309" s="534"/>
      <c r="F309" s="534"/>
      <c r="G309" s="534"/>
      <c r="H309" s="534"/>
      <c r="I309" s="534"/>
    </row>
    <row r="310" spans="1:9">
      <c r="A310" s="534"/>
      <c r="B310" s="534"/>
      <c r="C310" s="534"/>
      <c r="D310" s="534"/>
      <c r="E310" s="534"/>
      <c r="F310" s="534"/>
      <c r="G310" s="534"/>
      <c r="H310" s="534"/>
      <c r="I310" s="534"/>
    </row>
    <row r="311" spans="1:9">
      <c r="A311" s="534"/>
      <c r="B311" s="534"/>
      <c r="C311" s="534"/>
      <c r="D311" s="534"/>
      <c r="E311" s="534"/>
      <c r="F311" s="534"/>
      <c r="G311" s="534"/>
      <c r="H311" s="534"/>
      <c r="I311" s="534"/>
    </row>
    <row r="312" spans="1:9">
      <c r="A312" s="534"/>
      <c r="B312" s="534"/>
      <c r="C312" s="534"/>
      <c r="D312" s="534"/>
      <c r="E312" s="534"/>
      <c r="F312" s="534"/>
      <c r="G312" s="534"/>
      <c r="H312" s="534"/>
      <c r="I312" s="534"/>
    </row>
    <row r="313" spans="1:9">
      <c r="A313" s="534"/>
      <c r="B313" s="534"/>
      <c r="C313" s="534"/>
      <c r="D313" s="534"/>
      <c r="E313" s="534"/>
      <c r="F313" s="534"/>
      <c r="G313" s="534"/>
      <c r="H313" s="534"/>
      <c r="I313" s="534"/>
    </row>
    <row r="314" spans="1:9">
      <c r="A314" s="534"/>
      <c r="B314" s="534"/>
      <c r="C314" s="534"/>
      <c r="D314" s="534"/>
      <c r="E314" s="534"/>
      <c r="F314" s="534"/>
      <c r="G314" s="534"/>
      <c r="H314" s="534"/>
      <c r="I314" s="534"/>
    </row>
    <row r="315" spans="1:9">
      <c r="A315" s="534"/>
      <c r="B315" s="534"/>
      <c r="C315" s="534"/>
      <c r="D315" s="534"/>
      <c r="E315" s="534"/>
      <c r="F315" s="534"/>
      <c r="G315" s="534"/>
      <c r="H315" s="534"/>
      <c r="I315" s="534"/>
    </row>
    <row r="316" spans="1:9">
      <c r="A316" s="534"/>
      <c r="B316" s="534"/>
      <c r="C316" s="534"/>
      <c r="D316" s="534"/>
      <c r="E316" s="534"/>
      <c r="F316" s="534"/>
      <c r="G316" s="534"/>
      <c r="H316" s="534"/>
      <c r="I316" s="534"/>
    </row>
    <row r="317" spans="1:9">
      <c r="A317" s="534"/>
      <c r="B317" s="534"/>
      <c r="C317" s="534"/>
      <c r="D317" s="534"/>
      <c r="E317" s="534"/>
      <c r="F317" s="534"/>
      <c r="G317" s="534"/>
      <c r="H317" s="534"/>
      <c r="I317" s="534"/>
    </row>
    <row r="318" spans="1:9">
      <c r="A318" s="534"/>
      <c r="B318" s="534"/>
      <c r="C318" s="534"/>
      <c r="D318" s="534"/>
      <c r="E318" s="534"/>
      <c r="F318" s="534"/>
      <c r="G318" s="534"/>
      <c r="H318" s="534"/>
      <c r="I318" s="534"/>
    </row>
    <row r="319" spans="1:9">
      <c r="A319" s="534"/>
      <c r="B319" s="534"/>
      <c r="C319" s="534"/>
      <c r="D319" s="534"/>
      <c r="E319" s="534"/>
      <c r="F319" s="534"/>
      <c r="G319" s="534"/>
      <c r="H319" s="534"/>
      <c r="I319" s="534"/>
    </row>
    <row r="320" spans="1:9">
      <c r="A320" s="534"/>
      <c r="B320" s="534"/>
      <c r="C320" s="534"/>
      <c r="D320" s="534"/>
      <c r="E320" s="534"/>
      <c r="F320" s="534"/>
      <c r="G320" s="534"/>
      <c r="H320" s="534"/>
      <c r="I320" s="534"/>
    </row>
    <row r="321" spans="1:9">
      <c r="A321" s="534"/>
      <c r="B321" s="534"/>
      <c r="C321" s="534"/>
      <c r="D321" s="534"/>
      <c r="E321" s="534"/>
      <c r="F321" s="534"/>
      <c r="G321" s="534"/>
      <c r="H321" s="534"/>
      <c r="I321" s="534"/>
    </row>
    <row r="322" spans="1:9">
      <c r="A322" s="534"/>
      <c r="B322" s="534"/>
      <c r="C322" s="534"/>
      <c r="D322" s="534"/>
      <c r="E322" s="534"/>
      <c r="F322" s="534"/>
      <c r="G322" s="534"/>
      <c r="H322" s="534"/>
      <c r="I322" s="534"/>
    </row>
    <row r="323" spans="1:9">
      <c r="A323" s="534"/>
      <c r="B323" s="534"/>
      <c r="C323" s="534"/>
      <c r="D323" s="534"/>
      <c r="E323" s="534"/>
      <c r="F323" s="534"/>
      <c r="G323" s="534"/>
      <c r="H323" s="534"/>
      <c r="I323" s="534"/>
    </row>
    <row r="324" spans="1:9">
      <c r="A324" s="534"/>
      <c r="B324" s="534"/>
      <c r="C324" s="534"/>
      <c r="D324" s="534"/>
      <c r="E324" s="534"/>
      <c r="F324" s="534"/>
      <c r="G324" s="534"/>
      <c r="H324" s="534"/>
      <c r="I324" s="534"/>
    </row>
    <row r="325" spans="1:9">
      <c r="A325" s="534"/>
      <c r="B325" s="534"/>
      <c r="C325" s="534"/>
      <c r="D325" s="534"/>
      <c r="E325" s="534"/>
      <c r="F325" s="534"/>
      <c r="G325" s="534"/>
      <c r="H325" s="534"/>
      <c r="I325" s="534"/>
    </row>
    <row r="326" spans="1:9">
      <c r="A326" s="534"/>
      <c r="B326" s="534"/>
      <c r="C326" s="534"/>
      <c r="D326" s="534"/>
      <c r="E326" s="534"/>
      <c r="F326" s="534"/>
      <c r="G326" s="534"/>
      <c r="H326" s="534"/>
      <c r="I326" s="534"/>
    </row>
    <row r="327" spans="1:9">
      <c r="A327" s="534"/>
      <c r="B327" s="534"/>
      <c r="C327" s="534"/>
      <c r="D327" s="534"/>
      <c r="E327" s="534"/>
      <c r="F327" s="534"/>
      <c r="G327" s="534"/>
      <c r="H327" s="534"/>
      <c r="I327" s="534"/>
    </row>
    <row r="328" spans="1:9">
      <c r="A328" s="534"/>
      <c r="B328" s="534"/>
      <c r="C328" s="534"/>
      <c r="D328" s="534"/>
      <c r="E328" s="534"/>
      <c r="F328" s="534"/>
      <c r="G328" s="534"/>
      <c r="H328" s="534"/>
      <c r="I328" s="534"/>
    </row>
    <row r="329" spans="1:9">
      <c r="A329" s="534"/>
      <c r="B329" s="534"/>
      <c r="C329" s="534"/>
      <c r="D329" s="534"/>
      <c r="E329" s="534"/>
      <c r="F329" s="534"/>
      <c r="G329" s="534"/>
      <c r="H329" s="534"/>
      <c r="I329" s="534"/>
    </row>
    <row r="330" spans="1:9">
      <c r="A330" s="534"/>
      <c r="B330" s="534"/>
      <c r="C330" s="534"/>
      <c r="D330" s="534"/>
      <c r="E330" s="534"/>
      <c r="F330" s="534"/>
      <c r="G330" s="534"/>
      <c r="H330" s="534"/>
      <c r="I330" s="534"/>
    </row>
    <row r="331" spans="1:9">
      <c r="A331" s="534"/>
      <c r="B331" s="534"/>
      <c r="C331" s="534"/>
      <c r="D331" s="534"/>
      <c r="E331" s="534"/>
      <c r="F331" s="534"/>
      <c r="G331" s="534"/>
      <c r="H331" s="534"/>
      <c r="I331" s="534"/>
    </row>
    <row r="332" spans="1:9">
      <c r="A332" s="534"/>
      <c r="B332" s="534"/>
      <c r="C332" s="534"/>
      <c r="D332" s="534"/>
      <c r="E332" s="534"/>
      <c r="F332" s="534"/>
      <c r="G332" s="534"/>
      <c r="H332" s="534"/>
      <c r="I332" s="534"/>
    </row>
    <row r="333" spans="1:9">
      <c r="A333" s="534"/>
      <c r="B333" s="534"/>
      <c r="C333" s="534"/>
      <c r="D333" s="534"/>
      <c r="E333" s="534"/>
      <c r="F333" s="534"/>
      <c r="G333" s="534"/>
      <c r="H333" s="534"/>
      <c r="I333" s="534"/>
    </row>
    <row r="334" spans="1:9">
      <c r="A334" s="534"/>
      <c r="B334" s="534"/>
      <c r="C334" s="534"/>
      <c r="D334" s="534"/>
      <c r="E334" s="534"/>
      <c r="F334" s="534"/>
      <c r="G334" s="534"/>
      <c r="H334" s="534"/>
      <c r="I334" s="534"/>
    </row>
    <row r="335" spans="1:9">
      <c r="A335" s="534"/>
      <c r="B335" s="534"/>
      <c r="C335" s="534"/>
      <c r="D335" s="534"/>
      <c r="E335" s="534"/>
      <c r="F335" s="534"/>
      <c r="G335" s="534"/>
      <c r="H335" s="534"/>
      <c r="I335" s="534"/>
    </row>
    <row r="336" spans="1:9">
      <c r="A336" s="534"/>
      <c r="B336" s="534"/>
      <c r="C336" s="534"/>
      <c r="D336" s="534"/>
      <c r="E336" s="534"/>
      <c r="F336" s="534"/>
      <c r="G336" s="534"/>
      <c r="H336" s="534"/>
      <c r="I336" s="534"/>
    </row>
    <row r="337" spans="1:9">
      <c r="A337" s="534"/>
      <c r="B337" s="534"/>
      <c r="C337" s="534"/>
      <c r="D337" s="534"/>
      <c r="E337" s="534"/>
      <c r="F337" s="534"/>
      <c r="G337" s="534"/>
      <c r="H337" s="534"/>
      <c r="I337" s="534"/>
    </row>
    <row r="338" spans="1:9">
      <c r="A338" s="534"/>
      <c r="B338" s="534"/>
      <c r="C338" s="534"/>
      <c r="D338" s="534"/>
      <c r="E338" s="534"/>
      <c r="F338" s="534"/>
      <c r="G338" s="534"/>
      <c r="H338" s="534"/>
      <c r="I338" s="534"/>
    </row>
    <row r="339" spans="1:9">
      <c r="A339" s="534"/>
      <c r="B339" s="534"/>
      <c r="C339" s="534"/>
      <c r="D339" s="534"/>
      <c r="E339" s="534"/>
      <c r="F339" s="534"/>
      <c r="G339" s="534"/>
      <c r="H339" s="534"/>
      <c r="I339" s="534"/>
    </row>
    <row r="340" spans="1:9">
      <c r="A340" s="534"/>
      <c r="B340" s="534"/>
      <c r="C340" s="534"/>
      <c r="D340" s="534"/>
      <c r="E340" s="534"/>
      <c r="F340" s="534"/>
      <c r="G340" s="534"/>
      <c r="H340" s="534"/>
      <c r="I340" s="534"/>
    </row>
    <row r="341" spans="1:9">
      <c r="A341" s="534"/>
      <c r="B341" s="534"/>
      <c r="C341" s="534"/>
      <c r="D341" s="534"/>
      <c r="E341" s="534"/>
      <c r="F341" s="534"/>
      <c r="G341" s="534"/>
      <c r="H341" s="534"/>
      <c r="I341" s="534"/>
    </row>
    <row r="342" spans="1:9">
      <c r="A342" s="534"/>
      <c r="B342" s="534"/>
      <c r="C342" s="534"/>
      <c r="D342" s="534"/>
      <c r="E342" s="534"/>
      <c r="F342" s="534"/>
      <c r="G342" s="534"/>
      <c r="H342" s="534"/>
      <c r="I342" s="534"/>
    </row>
    <row r="343" spans="1:9">
      <c r="A343" s="534"/>
      <c r="B343" s="534"/>
      <c r="C343" s="534"/>
      <c r="D343" s="534"/>
      <c r="E343" s="534"/>
      <c r="F343" s="534"/>
      <c r="G343" s="534"/>
      <c r="H343" s="534"/>
      <c r="I343" s="534"/>
    </row>
    <row r="344" spans="1:9">
      <c r="A344" s="534"/>
      <c r="B344" s="534"/>
      <c r="C344" s="534"/>
      <c r="D344" s="534"/>
      <c r="E344" s="534"/>
      <c r="F344" s="534"/>
      <c r="G344" s="534"/>
      <c r="H344" s="534"/>
      <c r="I344" s="534"/>
    </row>
    <row r="345" spans="1:9">
      <c r="A345" s="534"/>
      <c r="B345" s="534"/>
      <c r="C345" s="534"/>
      <c r="D345" s="534"/>
      <c r="E345" s="534"/>
      <c r="F345" s="534"/>
      <c r="G345" s="534"/>
      <c r="H345" s="534"/>
      <c r="I345" s="534"/>
    </row>
    <row r="346" spans="1:9">
      <c r="A346" s="534"/>
      <c r="B346" s="534"/>
      <c r="C346" s="534"/>
      <c r="D346" s="534"/>
      <c r="E346" s="534"/>
      <c r="F346" s="534"/>
      <c r="G346" s="534"/>
      <c r="H346" s="534"/>
      <c r="I346" s="534"/>
    </row>
    <row r="347" spans="1:9">
      <c r="A347" s="534"/>
      <c r="B347" s="534"/>
      <c r="C347" s="534"/>
      <c r="D347" s="534"/>
      <c r="E347" s="534"/>
      <c r="F347" s="534"/>
      <c r="G347" s="534"/>
      <c r="H347" s="534"/>
      <c r="I347" s="534"/>
    </row>
    <row r="348" spans="1:9">
      <c r="A348" s="534"/>
      <c r="B348" s="534"/>
      <c r="C348" s="534"/>
      <c r="D348" s="534"/>
      <c r="E348" s="534"/>
      <c r="F348" s="534"/>
      <c r="G348" s="534"/>
      <c r="H348" s="534"/>
      <c r="I348" s="534"/>
    </row>
    <row r="349" spans="1:9">
      <c r="A349" s="534"/>
      <c r="B349" s="534"/>
      <c r="C349" s="534"/>
      <c r="D349" s="534"/>
      <c r="E349" s="534"/>
      <c r="F349" s="534"/>
      <c r="G349" s="534"/>
      <c r="H349" s="534"/>
      <c r="I349" s="534"/>
    </row>
    <row r="350" spans="1:9">
      <c r="A350" s="534"/>
      <c r="B350" s="534"/>
      <c r="C350" s="534"/>
      <c r="D350" s="534"/>
      <c r="E350" s="534"/>
      <c r="F350" s="534"/>
      <c r="G350" s="534"/>
      <c r="H350" s="534"/>
      <c r="I350" s="534"/>
    </row>
    <row r="351" spans="1:9">
      <c r="A351" s="534"/>
      <c r="B351" s="534"/>
      <c r="C351" s="534"/>
      <c r="D351" s="534"/>
      <c r="E351" s="534"/>
      <c r="F351" s="534"/>
      <c r="G351" s="534"/>
      <c r="H351" s="534"/>
      <c r="I351" s="534"/>
    </row>
    <row r="352" spans="1:9">
      <c r="A352" s="534"/>
      <c r="B352" s="534"/>
      <c r="C352" s="534"/>
      <c r="D352" s="534"/>
      <c r="E352" s="534"/>
      <c r="F352" s="534"/>
      <c r="G352" s="534"/>
      <c r="H352" s="534"/>
      <c r="I352" s="534"/>
    </row>
    <row r="353" spans="1:9">
      <c r="A353" s="534"/>
      <c r="B353" s="534"/>
      <c r="C353" s="534"/>
      <c r="D353" s="534"/>
      <c r="E353" s="534"/>
      <c r="F353" s="534"/>
      <c r="G353" s="534"/>
      <c r="H353" s="534"/>
      <c r="I353" s="534"/>
    </row>
    <row r="354" spans="1:9">
      <c r="A354" s="534"/>
      <c r="B354" s="534"/>
      <c r="C354" s="534"/>
      <c r="D354" s="534"/>
      <c r="E354" s="534"/>
      <c r="F354" s="534"/>
      <c r="G354" s="534"/>
      <c r="H354" s="534"/>
      <c r="I354" s="534"/>
    </row>
    <row r="355" spans="1:9">
      <c r="A355" s="534"/>
      <c r="B355" s="534"/>
      <c r="C355" s="534"/>
      <c r="D355" s="534"/>
      <c r="E355" s="534"/>
      <c r="F355" s="534"/>
      <c r="G355" s="534"/>
      <c r="H355" s="534"/>
      <c r="I355" s="534"/>
    </row>
    <row r="356" spans="1:9">
      <c r="A356" s="534"/>
      <c r="B356" s="534"/>
      <c r="C356" s="534"/>
      <c r="D356" s="534"/>
      <c r="E356" s="534"/>
      <c r="F356" s="534"/>
      <c r="G356" s="534"/>
      <c r="H356" s="534"/>
      <c r="I356" s="534"/>
    </row>
    <row r="357" spans="1:9">
      <c r="A357" s="534"/>
      <c r="B357" s="534"/>
      <c r="C357" s="534"/>
      <c r="D357" s="534"/>
      <c r="E357" s="534"/>
      <c r="F357" s="534"/>
      <c r="G357" s="534"/>
      <c r="H357" s="534"/>
      <c r="I357" s="534"/>
    </row>
    <row r="358" spans="1:9">
      <c r="A358" s="534"/>
      <c r="B358" s="534"/>
      <c r="C358" s="534"/>
      <c r="D358" s="534"/>
      <c r="E358" s="534"/>
      <c r="F358" s="534"/>
      <c r="G358" s="534"/>
      <c r="H358" s="534"/>
      <c r="I358" s="534"/>
    </row>
    <row r="359" spans="1:9">
      <c r="A359" s="534"/>
      <c r="B359" s="534"/>
      <c r="C359" s="534"/>
      <c r="D359" s="534"/>
      <c r="E359" s="534"/>
      <c r="F359" s="534"/>
      <c r="G359" s="534"/>
      <c r="H359" s="534"/>
      <c r="I359" s="534"/>
    </row>
    <row r="360" spans="1:9">
      <c r="A360" s="534"/>
      <c r="B360" s="534"/>
      <c r="C360" s="534"/>
      <c r="D360" s="534"/>
      <c r="E360" s="534"/>
      <c r="F360" s="534"/>
      <c r="G360" s="534"/>
      <c r="H360" s="534"/>
      <c r="I360" s="534"/>
    </row>
    <row r="361" spans="1:9">
      <c r="A361" s="534"/>
      <c r="B361" s="534"/>
      <c r="C361" s="534"/>
      <c r="D361" s="534"/>
      <c r="E361" s="534"/>
      <c r="F361" s="534"/>
      <c r="G361" s="534"/>
      <c r="H361" s="534"/>
      <c r="I361" s="534"/>
    </row>
    <row r="362" spans="1:9">
      <c r="A362" s="534"/>
      <c r="B362" s="534"/>
      <c r="C362" s="534"/>
      <c r="D362" s="534"/>
      <c r="E362" s="534"/>
      <c r="F362" s="534"/>
      <c r="G362" s="534"/>
      <c r="H362" s="534"/>
      <c r="I362" s="534"/>
    </row>
    <row r="363" spans="1:9">
      <c r="A363" s="534"/>
      <c r="B363" s="534"/>
      <c r="C363" s="534"/>
      <c r="D363" s="534"/>
      <c r="E363" s="534"/>
      <c r="F363" s="534"/>
      <c r="G363" s="534"/>
      <c r="H363" s="534"/>
      <c r="I363" s="534"/>
    </row>
    <row r="364" spans="1:9">
      <c r="A364" s="534"/>
      <c r="B364" s="534"/>
      <c r="C364" s="534"/>
      <c r="D364" s="534"/>
      <c r="E364" s="534"/>
      <c r="F364" s="534"/>
      <c r="G364" s="534"/>
      <c r="H364" s="534"/>
      <c r="I364" s="534"/>
    </row>
    <row r="365" spans="1:9">
      <c r="A365" s="534"/>
      <c r="B365" s="534"/>
      <c r="C365" s="534"/>
      <c r="D365" s="534"/>
      <c r="E365" s="534"/>
      <c r="F365" s="534"/>
      <c r="G365" s="534"/>
      <c r="H365" s="534"/>
      <c r="I365" s="534"/>
    </row>
    <row r="366" spans="1:9">
      <c r="A366" s="534"/>
      <c r="B366" s="534"/>
      <c r="C366" s="534"/>
      <c r="D366" s="534"/>
      <c r="E366" s="534"/>
      <c r="F366" s="534"/>
      <c r="G366" s="534"/>
      <c r="H366" s="534"/>
      <c r="I366" s="534"/>
    </row>
    <row r="367" spans="1:9">
      <c r="A367" s="534"/>
      <c r="B367" s="534"/>
      <c r="C367" s="534"/>
      <c r="D367" s="534"/>
      <c r="E367" s="534"/>
      <c r="F367" s="534"/>
      <c r="G367" s="534"/>
      <c r="H367" s="534"/>
      <c r="I367" s="534"/>
    </row>
    <row r="368" spans="1:9">
      <c r="A368" s="534"/>
      <c r="B368" s="534"/>
      <c r="C368" s="534"/>
      <c r="D368" s="534"/>
      <c r="E368" s="534"/>
      <c r="F368" s="534"/>
      <c r="G368" s="534"/>
      <c r="H368" s="534"/>
      <c r="I368" s="534"/>
    </row>
    <row r="369" spans="1:9">
      <c r="A369" s="534"/>
      <c r="B369" s="534"/>
      <c r="C369" s="534"/>
      <c r="D369" s="534"/>
      <c r="E369" s="534"/>
      <c r="F369" s="534"/>
      <c r="G369" s="534"/>
      <c r="H369" s="534"/>
      <c r="I369" s="534"/>
    </row>
    <row r="370" spans="1:9">
      <c r="A370" s="534"/>
      <c r="B370" s="534"/>
      <c r="C370" s="534"/>
      <c r="D370" s="534"/>
      <c r="E370" s="534"/>
      <c r="F370" s="534"/>
      <c r="G370" s="534"/>
      <c r="H370" s="534"/>
      <c r="I370" s="534"/>
    </row>
    <row r="371" spans="1:9">
      <c r="A371" s="534"/>
      <c r="B371" s="534"/>
      <c r="C371" s="534"/>
      <c r="D371" s="534"/>
      <c r="E371" s="534"/>
      <c r="F371" s="534"/>
      <c r="G371" s="534"/>
      <c r="H371" s="534"/>
      <c r="I371" s="534"/>
    </row>
    <row r="372" spans="1:9">
      <c r="A372" s="534"/>
      <c r="B372" s="534"/>
      <c r="C372" s="534"/>
      <c r="D372" s="534"/>
      <c r="E372" s="534"/>
      <c r="F372" s="534"/>
      <c r="G372" s="534"/>
      <c r="H372" s="534"/>
      <c r="I372" s="534"/>
    </row>
    <row r="373" spans="1:9">
      <c r="A373" s="534"/>
      <c r="B373" s="534"/>
      <c r="C373" s="534"/>
      <c r="D373" s="534"/>
      <c r="E373" s="534"/>
      <c r="F373" s="534"/>
      <c r="G373" s="534"/>
      <c r="H373" s="534"/>
      <c r="I373" s="534"/>
    </row>
    <row r="374" spans="1:9">
      <c r="A374" s="534"/>
      <c r="B374" s="534"/>
      <c r="C374" s="534"/>
      <c r="D374" s="534"/>
      <c r="E374" s="534"/>
      <c r="F374" s="534"/>
      <c r="G374" s="534"/>
      <c r="H374" s="534"/>
      <c r="I374" s="534"/>
    </row>
    <row r="375" spans="1:9">
      <c r="A375" s="534"/>
      <c r="B375" s="534"/>
      <c r="C375" s="534"/>
      <c r="D375" s="534"/>
      <c r="E375" s="534"/>
      <c r="F375" s="534"/>
      <c r="G375" s="534"/>
      <c r="H375" s="534"/>
      <c r="I375" s="534"/>
    </row>
    <row r="376" spans="1:9">
      <c r="A376" s="534"/>
      <c r="B376" s="534"/>
      <c r="C376" s="534"/>
      <c r="D376" s="534"/>
      <c r="E376" s="534"/>
      <c r="F376" s="534"/>
      <c r="G376" s="534"/>
      <c r="H376" s="534"/>
      <c r="I376" s="534"/>
    </row>
    <row r="377" spans="1:9">
      <c r="A377" s="534"/>
      <c r="B377" s="534"/>
      <c r="C377" s="534"/>
      <c r="D377" s="534"/>
      <c r="E377" s="534"/>
      <c r="F377" s="534"/>
      <c r="G377" s="534"/>
      <c r="H377" s="534"/>
      <c r="I377" s="534"/>
    </row>
    <row r="378" spans="1:9">
      <c r="A378" s="534"/>
      <c r="B378" s="534"/>
      <c r="C378" s="534"/>
      <c r="D378" s="534"/>
      <c r="E378" s="534"/>
      <c r="F378" s="534"/>
      <c r="G378" s="534"/>
      <c r="H378" s="534"/>
      <c r="I378" s="534"/>
    </row>
    <row r="379" spans="1:9">
      <c r="A379" s="534"/>
      <c r="B379" s="534"/>
      <c r="C379" s="534"/>
      <c r="D379" s="534"/>
      <c r="E379" s="534"/>
      <c r="F379" s="534"/>
      <c r="G379" s="534"/>
      <c r="H379" s="534"/>
      <c r="I379" s="534"/>
    </row>
    <row r="380" spans="1:9">
      <c r="A380" s="534"/>
      <c r="B380" s="534"/>
      <c r="C380" s="534"/>
      <c r="D380" s="534"/>
      <c r="E380" s="534"/>
      <c r="F380" s="534"/>
      <c r="G380" s="534"/>
      <c r="H380" s="534"/>
      <c r="I380" s="534"/>
    </row>
    <row r="381" spans="1:9">
      <c r="A381" s="534"/>
      <c r="B381" s="534"/>
      <c r="C381" s="534"/>
      <c r="D381" s="534"/>
      <c r="E381" s="534"/>
      <c r="F381" s="534"/>
      <c r="G381" s="534"/>
      <c r="H381" s="534"/>
      <c r="I381" s="534"/>
    </row>
    <row r="382" spans="1:9">
      <c r="A382" s="534"/>
      <c r="B382" s="534"/>
      <c r="C382" s="534"/>
      <c r="D382" s="534"/>
      <c r="E382" s="534"/>
      <c r="F382" s="534"/>
      <c r="G382" s="534"/>
      <c r="H382" s="534"/>
      <c r="I382" s="534"/>
    </row>
    <row r="383" spans="1:9">
      <c r="A383" s="534"/>
      <c r="B383" s="534"/>
      <c r="C383" s="534"/>
      <c r="D383" s="534"/>
      <c r="E383" s="534"/>
      <c r="F383" s="534"/>
      <c r="G383" s="534"/>
      <c r="H383" s="534"/>
      <c r="I383" s="534"/>
    </row>
    <row r="384" spans="1:9">
      <c r="A384" s="534"/>
      <c r="B384" s="534"/>
      <c r="C384" s="534"/>
      <c r="D384" s="534"/>
      <c r="E384" s="534"/>
      <c r="F384" s="534"/>
      <c r="G384" s="534"/>
      <c r="H384" s="534"/>
      <c r="I384" s="534"/>
    </row>
    <row r="385" spans="1:9">
      <c r="A385" s="534"/>
      <c r="B385" s="534"/>
      <c r="C385" s="534"/>
      <c r="D385" s="534"/>
      <c r="E385" s="534"/>
      <c r="F385" s="534"/>
      <c r="G385" s="534"/>
      <c r="H385" s="534"/>
      <c r="I385" s="534"/>
    </row>
    <row r="386" spans="1:9">
      <c r="A386" s="534"/>
      <c r="B386" s="534"/>
      <c r="C386" s="534"/>
      <c r="D386" s="534"/>
      <c r="E386" s="534"/>
      <c r="F386" s="534"/>
      <c r="G386" s="534"/>
      <c r="H386" s="534"/>
      <c r="I386" s="534"/>
    </row>
    <row r="387" spans="1:9">
      <c r="A387" s="534"/>
      <c r="B387" s="534"/>
      <c r="C387" s="534"/>
      <c r="D387" s="534"/>
      <c r="E387" s="534"/>
      <c r="F387" s="534"/>
      <c r="G387" s="534"/>
      <c r="H387" s="534"/>
      <c r="I387" s="534"/>
    </row>
    <row r="388" spans="1:9">
      <c r="A388" s="534"/>
      <c r="B388" s="534"/>
      <c r="C388" s="534"/>
      <c r="D388" s="534"/>
      <c r="E388" s="534"/>
      <c r="F388" s="534"/>
      <c r="G388" s="534"/>
      <c r="H388" s="534"/>
      <c r="I388" s="534"/>
    </row>
    <row r="389" spans="1:9">
      <c r="A389" s="534"/>
      <c r="B389" s="534"/>
      <c r="C389" s="534"/>
      <c r="D389" s="534"/>
      <c r="E389" s="534"/>
      <c r="F389" s="534"/>
      <c r="G389" s="534"/>
      <c r="H389" s="534"/>
      <c r="I389" s="534"/>
    </row>
    <row r="390" spans="1:9">
      <c r="A390" s="534"/>
      <c r="B390" s="534"/>
      <c r="C390" s="534"/>
      <c r="D390" s="534"/>
      <c r="E390" s="534"/>
      <c r="F390" s="534"/>
      <c r="G390" s="534"/>
      <c r="H390" s="534"/>
      <c r="I390" s="534"/>
    </row>
    <row r="391" spans="1:9">
      <c r="A391" s="534"/>
      <c r="B391" s="534"/>
      <c r="C391" s="534"/>
      <c r="D391" s="534"/>
      <c r="E391" s="534"/>
      <c r="F391" s="534"/>
      <c r="G391" s="534"/>
      <c r="H391" s="534"/>
      <c r="I391" s="534"/>
    </row>
    <row r="392" spans="1:9">
      <c r="A392" s="534"/>
      <c r="B392" s="534"/>
      <c r="C392" s="534"/>
      <c r="D392" s="534"/>
      <c r="E392" s="534"/>
      <c r="F392" s="534"/>
      <c r="G392" s="534"/>
      <c r="H392" s="534"/>
      <c r="I392" s="534"/>
    </row>
    <row r="393" spans="1:9">
      <c r="A393" s="534"/>
      <c r="B393" s="534"/>
      <c r="C393" s="534"/>
      <c r="D393" s="534"/>
      <c r="E393" s="534"/>
      <c r="F393" s="534"/>
      <c r="G393" s="534"/>
      <c r="H393" s="534"/>
      <c r="I393" s="534"/>
    </row>
    <row r="394" spans="1:9">
      <c r="A394" s="534"/>
      <c r="B394" s="534"/>
      <c r="C394" s="534"/>
      <c r="D394" s="534"/>
      <c r="E394" s="534"/>
      <c r="F394" s="534"/>
      <c r="G394" s="534"/>
      <c r="H394" s="534"/>
      <c r="I394" s="534"/>
    </row>
    <row r="395" spans="1:9">
      <c r="A395" s="534"/>
      <c r="B395" s="534"/>
      <c r="C395" s="534"/>
      <c r="D395" s="534"/>
      <c r="E395" s="534"/>
      <c r="F395" s="534"/>
      <c r="G395" s="534"/>
      <c r="H395" s="534"/>
      <c r="I395" s="534"/>
    </row>
    <row r="396" spans="1:9">
      <c r="A396" s="534"/>
      <c r="B396" s="534"/>
      <c r="C396" s="534"/>
      <c r="D396" s="534"/>
      <c r="E396" s="534"/>
      <c r="F396" s="534"/>
      <c r="G396" s="534"/>
      <c r="H396" s="534"/>
      <c r="I396" s="534"/>
    </row>
    <row r="397" spans="1:9">
      <c r="A397" s="534"/>
      <c r="B397" s="534"/>
      <c r="C397" s="534"/>
      <c r="D397" s="534"/>
      <c r="E397" s="534"/>
      <c r="F397" s="534"/>
      <c r="G397" s="534"/>
      <c r="H397" s="534"/>
      <c r="I397" s="534"/>
    </row>
    <row r="398" spans="1:9">
      <c r="A398" s="534"/>
      <c r="B398" s="534"/>
      <c r="C398" s="534"/>
      <c r="D398" s="534"/>
      <c r="E398" s="534"/>
      <c r="F398" s="534"/>
      <c r="G398" s="534"/>
      <c r="H398" s="534"/>
      <c r="I398" s="534"/>
    </row>
    <row r="399" spans="1:9">
      <c r="A399" s="534"/>
      <c r="B399" s="534"/>
      <c r="C399" s="534"/>
      <c r="D399" s="534"/>
      <c r="E399" s="534"/>
      <c r="F399" s="534"/>
      <c r="G399" s="534"/>
      <c r="H399" s="534"/>
      <c r="I399" s="534"/>
    </row>
    <row r="400" spans="1:9">
      <c r="A400" s="534"/>
      <c r="B400" s="534"/>
      <c r="C400" s="534"/>
      <c r="D400" s="534"/>
      <c r="E400" s="534"/>
      <c r="F400" s="534"/>
      <c r="G400" s="534"/>
      <c r="H400" s="534"/>
      <c r="I400" s="534"/>
    </row>
    <row r="401" spans="1:9">
      <c r="A401" s="534"/>
      <c r="B401" s="534"/>
      <c r="C401" s="534"/>
      <c r="D401" s="534"/>
      <c r="E401" s="534"/>
      <c r="F401" s="534"/>
      <c r="G401" s="534"/>
      <c r="H401" s="534"/>
      <c r="I401" s="534"/>
    </row>
    <row r="402" spans="1:9">
      <c r="A402" s="534"/>
      <c r="B402" s="534"/>
      <c r="C402" s="534"/>
      <c r="D402" s="534"/>
      <c r="E402" s="534"/>
      <c r="F402" s="534"/>
      <c r="G402" s="534"/>
      <c r="H402" s="534"/>
      <c r="I402" s="534"/>
    </row>
    <row r="403" spans="1:9">
      <c r="A403" s="534"/>
      <c r="B403" s="534"/>
      <c r="C403" s="534"/>
      <c r="D403" s="534"/>
      <c r="E403" s="534"/>
      <c r="F403" s="534"/>
      <c r="G403" s="534"/>
      <c r="H403" s="534"/>
      <c r="I403" s="534"/>
    </row>
    <row r="404" spans="1:9">
      <c r="A404" s="534"/>
      <c r="B404" s="534"/>
      <c r="C404" s="534"/>
      <c r="D404" s="534"/>
      <c r="E404" s="534"/>
      <c r="F404" s="534"/>
      <c r="G404" s="534"/>
      <c r="H404" s="534"/>
      <c r="I404" s="534"/>
    </row>
    <row r="405" spans="1:9">
      <c r="A405" s="534"/>
      <c r="B405" s="534"/>
      <c r="C405" s="534"/>
      <c r="D405" s="534"/>
      <c r="E405" s="534"/>
      <c r="F405" s="534"/>
      <c r="G405" s="534"/>
      <c r="H405" s="534"/>
      <c r="I405" s="534"/>
    </row>
    <row r="406" spans="1:9">
      <c r="A406" s="534"/>
      <c r="B406" s="534"/>
      <c r="C406" s="534"/>
      <c r="D406" s="534"/>
      <c r="E406" s="534"/>
      <c r="F406" s="534"/>
      <c r="G406" s="534"/>
      <c r="H406" s="534"/>
      <c r="I406" s="534"/>
    </row>
    <row r="407" spans="1:9">
      <c r="A407" s="534"/>
      <c r="B407" s="534"/>
      <c r="C407" s="534"/>
      <c r="D407" s="534"/>
      <c r="E407" s="534"/>
      <c r="F407" s="534"/>
      <c r="G407" s="534"/>
      <c r="H407" s="534"/>
      <c r="I407" s="534"/>
    </row>
    <row r="408" spans="1:9">
      <c r="A408" s="534"/>
      <c r="B408" s="534"/>
      <c r="C408" s="534"/>
      <c r="D408" s="534"/>
      <c r="E408" s="534"/>
      <c r="F408" s="534"/>
      <c r="G408" s="534"/>
      <c r="H408" s="534"/>
      <c r="I408" s="534"/>
    </row>
    <row r="409" spans="1:9">
      <c r="A409" s="534"/>
      <c r="B409" s="534"/>
      <c r="C409" s="534"/>
      <c r="D409" s="534"/>
      <c r="E409" s="534"/>
      <c r="F409" s="534"/>
      <c r="G409" s="534"/>
      <c r="H409" s="534"/>
      <c r="I409" s="534"/>
    </row>
    <row r="410" spans="1:9">
      <c r="A410" s="534"/>
      <c r="B410" s="534"/>
      <c r="C410" s="534"/>
      <c r="D410" s="534"/>
      <c r="E410" s="534"/>
      <c r="F410" s="534"/>
      <c r="G410" s="534"/>
      <c r="H410" s="534"/>
      <c r="I410" s="534"/>
    </row>
    <row r="411" spans="1:9">
      <c r="A411" s="534"/>
      <c r="B411" s="534"/>
      <c r="C411" s="534"/>
      <c r="D411" s="534"/>
      <c r="E411" s="534"/>
      <c r="F411" s="534"/>
      <c r="G411" s="534"/>
      <c r="H411" s="534"/>
      <c r="I411" s="534"/>
    </row>
    <row r="412" spans="10:53">
      <c r="J412" s="558"/>
      <c r="K412" s="558"/>
      <c r="L412" s="558"/>
      <c r="M412" s="558"/>
      <c r="N412" s="558"/>
      <c r="O412" s="558"/>
      <c r="P412" s="558"/>
      <c r="Q412" s="558"/>
      <c r="R412" s="558"/>
      <c r="S412" s="558"/>
      <c r="T412" s="558"/>
      <c r="U412" s="558"/>
      <c r="V412" s="558"/>
      <c r="W412" s="558"/>
      <c r="X412" s="558"/>
      <c r="Y412" s="558"/>
      <c r="Z412" s="558"/>
      <c r="AA412" s="558"/>
      <c r="AB412" s="558"/>
      <c r="AC412" s="558"/>
      <c r="AD412" s="558"/>
      <c r="AE412" s="558"/>
      <c r="AF412" s="558"/>
      <c r="AG412" s="558"/>
      <c r="AH412" s="558"/>
      <c r="AI412" s="558"/>
      <c r="AJ412" s="558"/>
      <c r="AK412" s="558"/>
      <c r="AL412" s="558"/>
      <c r="AM412" s="558"/>
      <c r="AN412" s="558"/>
      <c r="AO412" s="558"/>
      <c r="AP412" s="558"/>
      <c r="AQ412" s="558"/>
      <c r="AR412" s="558"/>
      <c r="AS412" s="558"/>
      <c r="AT412" s="558"/>
      <c r="AU412" s="558"/>
      <c r="AV412" s="558"/>
      <c r="AW412" s="558"/>
      <c r="AX412" s="558"/>
      <c r="AY412" s="558"/>
      <c r="AZ412" s="558"/>
      <c r="BA412" s="558"/>
    </row>
  </sheetData>
  <sheetProtection algorithmName="SHA-512" hashValue="JnZASz0Jx7m1LH2smMlPGEh3V4y2qvLxjox6qy73Mv1VrEVOdWy+pU5F1dXzL7h6iBB2zmDOFbl9wJq2ihEw+g==" saltValue="Xry9WoMEKNXUWwqChBHFuw==" spinCount="100000" sheet="1" objects="1"/>
  <protectedRanges>
    <protectedRange sqref="L2" name="区域1"/>
    <protectedRange sqref="J2:K2" name="区域1_1"/>
  </protectedRanges>
  <mergeCells count="30">
    <mergeCell ref="A1:I1"/>
    <mergeCell ref="B2:E2"/>
    <mergeCell ref="F2:I2"/>
    <mergeCell ref="J2:K2"/>
    <mergeCell ref="B3:C3"/>
    <mergeCell ref="D3:E3"/>
    <mergeCell ref="F3:G3"/>
    <mergeCell ref="H3:I3"/>
    <mergeCell ref="J3:K3"/>
    <mergeCell ref="A8:I8"/>
    <mergeCell ref="A9:I9"/>
    <mergeCell ref="A10:I10"/>
    <mergeCell ref="A11:I11"/>
    <mergeCell ref="A12:I12"/>
    <mergeCell ref="A13:I13"/>
    <mergeCell ref="A14:I14"/>
    <mergeCell ref="A15:I15"/>
    <mergeCell ref="A16:I16"/>
    <mergeCell ref="A17:I17"/>
    <mergeCell ref="A18:I18"/>
    <mergeCell ref="A19:I19"/>
    <mergeCell ref="A20:I20"/>
    <mergeCell ref="A21:I21"/>
    <mergeCell ref="A22:I22"/>
    <mergeCell ref="A23:I23"/>
    <mergeCell ref="A24:I24"/>
    <mergeCell ref="A25:I25"/>
    <mergeCell ref="A26:I26"/>
    <mergeCell ref="A27:I27"/>
    <mergeCell ref="A3:A4"/>
  </mergeCells>
  <hyperlinks>
    <hyperlink ref="L2" location="禁运品说明!A1" display="点击链接跳转"/>
    <hyperlink ref="L3" location="发货模版报价!A1" display="点击链接跳转"/>
  </hyperlink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40" zoomScaleNormal="40" workbookViewId="0">
      <pane ySplit="2" topLeftCell="A3" activePane="bottomLeft" state="frozen"/>
      <selection/>
      <selection pane="bottomLeft" activeCell="R33" sqref="R33"/>
    </sheetView>
  </sheetViews>
  <sheetFormatPr defaultColWidth="9" defaultRowHeight="19"/>
  <cols>
    <col min="1" max="1" width="45.5272727272727" style="121" customWidth="1"/>
    <col min="2" max="2" width="28.4" style="121" customWidth="1"/>
    <col min="3" max="3" width="35.6727272727273" style="121" customWidth="1"/>
    <col min="4" max="4" width="47.7272727272727" style="121" customWidth="1"/>
    <col min="5" max="5" width="50.2272727272727" style="121" customWidth="1"/>
    <col min="6" max="6" width="26.3545454545455" style="121" customWidth="1"/>
    <col min="7" max="7" width="16.5272727272727" style="121" customWidth="1"/>
    <col min="8" max="8" width="51.5818181818182" style="121" customWidth="1"/>
    <col min="9" max="9" width="9" style="121"/>
    <col min="10" max="10" width="34.3181818181818" style="121" customWidth="1"/>
    <col min="11" max="11" width="38.6363636363636" style="121" customWidth="1"/>
    <col min="12" max="12" width="9" style="121"/>
    <col min="13" max="13" width="34.3181818181818" style="121" customWidth="1"/>
    <col min="14" max="14" width="39.9909090909091" style="121" customWidth="1"/>
    <col min="15" max="16384" width="9" style="121"/>
  </cols>
  <sheetData>
    <row r="1" s="121" customFormat="1" ht="183" customHeight="1" spans="1:9">
      <c r="A1" s="498" t="str">
        <f>_xlfn.DISPIMG("ID_FC2876FC13FF4F51875F9694400A34B9",1)</f>
        <v>=DISPIMG("ID_FC2876FC13FF4F51875F9694400A34B9",1)</v>
      </c>
      <c r="B1" s="498"/>
      <c r="C1" s="498"/>
      <c r="D1" s="498"/>
      <c r="E1" s="498"/>
      <c r="F1" s="498"/>
      <c r="G1" s="498"/>
      <c r="H1" s="498"/>
      <c r="I1" s="120"/>
    </row>
    <row r="2" s="121" customFormat="1" ht="83" customHeight="1" spans="1:8">
      <c r="A2" s="499" t="s">
        <v>244</v>
      </c>
      <c r="B2" s="500"/>
      <c r="C2" s="500"/>
      <c r="D2" s="500"/>
      <c r="E2" s="500"/>
      <c r="F2" s="500"/>
      <c r="G2" s="500"/>
      <c r="H2" s="500"/>
    </row>
    <row r="3" s="121" customFormat="1" ht="66" customHeight="1" spans="1:12">
      <c r="A3" s="501" t="s">
        <v>245</v>
      </c>
      <c r="B3" s="502"/>
      <c r="C3" s="503"/>
      <c r="D3" s="503"/>
      <c r="E3" s="503"/>
      <c r="F3" s="503"/>
      <c r="G3" s="503"/>
      <c r="H3" s="504"/>
      <c r="I3" s="120"/>
      <c r="J3" s="531" t="s">
        <v>103</v>
      </c>
      <c r="K3" s="532" t="s">
        <v>9</v>
      </c>
      <c r="L3" s="115"/>
    </row>
    <row r="4" s="121" customFormat="1" ht="60" customHeight="1" spans="1:11">
      <c r="A4" s="505" t="s">
        <v>246</v>
      </c>
      <c r="B4" s="506"/>
      <c r="C4" s="507" t="s">
        <v>247</v>
      </c>
      <c r="D4" s="507" t="s">
        <v>65</v>
      </c>
      <c r="E4" s="507" t="s">
        <v>248</v>
      </c>
      <c r="F4" s="507" t="s">
        <v>70</v>
      </c>
      <c r="G4" s="507" t="s">
        <v>71</v>
      </c>
      <c r="H4" s="508"/>
      <c r="I4" s="120"/>
      <c r="J4" s="531" t="s">
        <v>30</v>
      </c>
      <c r="K4" s="532" t="s">
        <v>9</v>
      </c>
    </row>
    <row r="5" s="121" customFormat="1" ht="60" customHeight="1" spans="1:9">
      <c r="A5" s="509" t="s">
        <v>249</v>
      </c>
      <c r="B5" s="510" t="str">
        <f>_xlfn.DISPIMG("ID_3EBB1959D5CA4A0EB2E16C4EB415F664",1)</f>
        <v>=DISPIMG("ID_3EBB1959D5CA4A0EB2E16C4EB415F664",1)</v>
      </c>
      <c r="C5" s="511" t="s">
        <v>250</v>
      </c>
      <c r="D5" s="511" t="s">
        <v>251</v>
      </c>
      <c r="E5" s="511" t="s">
        <v>252</v>
      </c>
      <c r="F5" s="511" t="s">
        <v>253</v>
      </c>
      <c r="G5" s="511" t="s">
        <v>254</v>
      </c>
      <c r="H5" s="512"/>
      <c r="I5" s="120"/>
    </row>
    <row r="6" s="121" customFormat="1" ht="60" customHeight="1" spans="1:9">
      <c r="A6" s="513"/>
      <c r="B6" s="514"/>
      <c r="C6" s="515"/>
      <c r="D6" s="515" t="s">
        <v>255</v>
      </c>
      <c r="E6" s="515" t="s">
        <v>256</v>
      </c>
      <c r="F6" s="515" t="s">
        <v>253</v>
      </c>
      <c r="G6" s="515"/>
      <c r="H6" s="516"/>
      <c r="I6" s="120"/>
    </row>
    <row r="7" s="121" customFormat="1" ht="60" customHeight="1" spans="9:9">
      <c r="I7" s="120"/>
    </row>
    <row r="8" s="121" customFormat="1" ht="60" customHeight="1" spans="1:9">
      <c r="A8" s="501" t="s">
        <v>257</v>
      </c>
      <c r="B8" s="502"/>
      <c r="C8" s="503"/>
      <c r="D8" s="503"/>
      <c r="E8" s="503"/>
      <c r="F8" s="503"/>
      <c r="G8" s="503"/>
      <c r="H8" s="504"/>
      <c r="I8" s="120"/>
    </row>
    <row r="9" s="121" customFormat="1" ht="60" customHeight="1" spans="1:9">
      <c r="A9" s="505" t="s">
        <v>246</v>
      </c>
      <c r="B9" s="506"/>
      <c r="C9" s="507" t="s">
        <v>247</v>
      </c>
      <c r="D9" s="507" t="s">
        <v>65</v>
      </c>
      <c r="E9" s="507" t="s">
        <v>248</v>
      </c>
      <c r="F9" s="507" t="s">
        <v>70</v>
      </c>
      <c r="G9" s="507" t="s">
        <v>71</v>
      </c>
      <c r="H9" s="508"/>
      <c r="I9" s="120"/>
    </row>
    <row r="10" s="121" customFormat="1" ht="60" customHeight="1" spans="1:9">
      <c r="A10" s="509" t="s">
        <v>258</v>
      </c>
      <c r="B10" s="510" t="str">
        <f>_xlfn.DISPIMG("ID_42A898E4D0D54727A1745BF6088651B2",1)</f>
        <v>=DISPIMG("ID_42A898E4D0D54727A1745BF6088651B2",1)</v>
      </c>
      <c r="C10" s="511" t="s">
        <v>259</v>
      </c>
      <c r="D10" s="511" t="s">
        <v>251</v>
      </c>
      <c r="E10" s="517" t="s">
        <v>260</v>
      </c>
      <c r="F10" s="518" t="s">
        <v>253</v>
      </c>
      <c r="G10" s="518" t="s">
        <v>261</v>
      </c>
      <c r="H10" s="519"/>
      <c r="I10" s="120"/>
    </row>
    <row r="11" s="121" customFormat="1" ht="60" customHeight="1" spans="1:9">
      <c r="A11" s="513"/>
      <c r="B11" s="514"/>
      <c r="C11" s="515"/>
      <c r="D11" s="515" t="s">
        <v>255</v>
      </c>
      <c r="E11" s="520" t="s">
        <v>262</v>
      </c>
      <c r="F11" s="521" t="s">
        <v>253</v>
      </c>
      <c r="G11" s="521"/>
      <c r="H11" s="522"/>
      <c r="I11" s="120"/>
    </row>
    <row r="12" s="497" customFormat="1" ht="60" customHeight="1"/>
    <row r="13" s="121" customFormat="1" ht="60" customHeight="1" spans="1:9">
      <c r="A13" s="501" t="s">
        <v>263</v>
      </c>
      <c r="B13" s="502"/>
      <c r="C13" s="503"/>
      <c r="D13" s="503"/>
      <c r="E13" s="503"/>
      <c r="F13" s="503"/>
      <c r="G13" s="503"/>
      <c r="H13" s="504"/>
      <c r="I13" s="120"/>
    </row>
    <row r="14" s="121" customFormat="1" ht="60" customHeight="1" spans="1:9">
      <c r="A14" s="505" t="s">
        <v>246</v>
      </c>
      <c r="B14" s="506"/>
      <c r="C14" s="507" t="s">
        <v>247</v>
      </c>
      <c r="D14" s="507" t="s">
        <v>65</v>
      </c>
      <c r="E14" s="507" t="s">
        <v>248</v>
      </c>
      <c r="F14" s="507" t="s">
        <v>70</v>
      </c>
      <c r="G14" s="507" t="s">
        <v>71</v>
      </c>
      <c r="H14" s="508"/>
      <c r="I14" s="120"/>
    </row>
    <row r="15" s="121" customFormat="1" ht="60" customHeight="1" spans="1:9">
      <c r="A15" s="509" t="s">
        <v>263</v>
      </c>
      <c r="B15" s="510" t="str">
        <f>_xlfn.DISPIMG("ID_69AA04E95B294527BB5DB1DC79AA4AB9",1)</f>
        <v>=DISPIMG("ID_69AA04E95B294527BB5DB1DC79AA4AB9",1)</v>
      </c>
      <c r="C15" s="511" t="s">
        <v>264</v>
      </c>
      <c r="D15" s="511" t="s">
        <v>251</v>
      </c>
      <c r="E15" s="523" t="s">
        <v>265</v>
      </c>
      <c r="F15" s="523" t="s">
        <v>266</v>
      </c>
      <c r="G15" s="511" t="s">
        <v>267</v>
      </c>
      <c r="H15" s="512"/>
      <c r="I15" s="120"/>
    </row>
    <row r="16" s="121" customFormat="1" ht="60" customHeight="1" spans="1:9">
      <c r="A16" s="513"/>
      <c r="B16" s="514"/>
      <c r="C16" s="515"/>
      <c r="D16" s="515" t="s">
        <v>255</v>
      </c>
      <c r="E16" s="524" t="s">
        <v>268</v>
      </c>
      <c r="F16" s="524" t="s">
        <v>266</v>
      </c>
      <c r="G16" s="515"/>
      <c r="H16" s="516"/>
      <c r="I16" s="120"/>
    </row>
    <row r="17" s="121" customFormat="1" ht="60" customHeight="1" spans="1:9">
      <c r="A17" s="497"/>
      <c r="B17" s="497"/>
      <c r="C17" s="497"/>
      <c r="D17" s="497"/>
      <c r="E17" s="497"/>
      <c r="F17" s="497"/>
      <c r="G17" s="497"/>
      <c r="H17" s="497"/>
      <c r="I17" s="497"/>
    </row>
    <row r="18" s="121" customFormat="1" ht="60" customHeight="1" spans="1:9">
      <c r="A18" s="501" t="s">
        <v>263</v>
      </c>
      <c r="B18" s="502"/>
      <c r="C18" s="503"/>
      <c r="D18" s="503"/>
      <c r="E18" s="503"/>
      <c r="F18" s="503"/>
      <c r="G18" s="503"/>
      <c r="H18" s="504"/>
      <c r="I18" s="120"/>
    </row>
    <row r="19" s="121" customFormat="1" ht="60" customHeight="1" spans="1:9">
      <c r="A19" s="505" t="s">
        <v>246</v>
      </c>
      <c r="B19" s="506"/>
      <c r="C19" s="507" t="s">
        <v>247</v>
      </c>
      <c r="D19" s="507" t="s">
        <v>65</v>
      </c>
      <c r="E19" s="507" t="s">
        <v>248</v>
      </c>
      <c r="F19" s="507" t="s">
        <v>70</v>
      </c>
      <c r="G19" s="507" t="s">
        <v>71</v>
      </c>
      <c r="H19" s="508"/>
      <c r="I19" s="120"/>
    </row>
    <row r="20" s="121" customFormat="1" ht="60" customHeight="1" spans="1:9">
      <c r="A20" s="509" t="s">
        <v>269</v>
      </c>
      <c r="B20" s="510" t="str">
        <f>_xlfn.DISPIMG("ID_F5ED4D9C03BC48DEB70B2A88399BBBF0",1)</f>
        <v>=DISPIMG("ID_F5ED4D9C03BC48DEB70B2A88399BBBF0",1)</v>
      </c>
      <c r="C20" s="511" t="s">
        <v>264</v>
      </c>
      <c r="D20" s="511" t="s">
        <v>251</v>
      </c>
      <c r="E20" s="523" t="s">
        <v>265</v>
      </c>
      <c r="F20" s="523" t="s">
        <v>266</v>
      </c>
      <c r="G20" s="511" t="s">
        <v>267</v>
      </c>
      <c r="H20" s="512"/>
      <c r="I20" s="120"/>
    </row>
    <row r="21" s="121" customFormat="1" ht="60" customHeight="1" spans="1:9">
      <c r="A21" s="513"/>
      <c r="B21" s="514"/>
      <c r="C21" s="515"/>
      <c r="D21" s="515" t="s">
        <v>255</v>
      </c>
      <c r="E21" s="524" t="s">
        <v>270</v>
      </c>
      <c r="F21" s="524" t="s">
        <v>266</v>
      </c>
      <c r="G21" s="515"/>
      <c r="H21" s="516"/>
      <c r="I21" s="120"/>
    </row>
    <row r="22" s="121" customFormat="1" ht="60" customHeight="1" spans="1:9">
      <c r="A22" s="525" t="s">
        <v>271</v>
      </c>
      <c r="B22" s="525"/>
      <c r="C22" s="525"/>
      <c r="D22" s="525"/>
      <c r="E22" s="525"/>
      <c r="F22" s="525"/>
      <c r="G22" s="525"/>
      <c r="H22" s="525"/>
      <c r="I22" s="120"/>
    </row>
    <row r="23" s="121" customFormat="1" ht="140" customHeight="1" spans="1:9">
      <c r="A23" s="526" t="s">
        <v>272</v>
      </c>
      <c r="B23" s="527"/>
      <c r="C23" s="528"/>
      <c r="D23" s="528"/>
      <c r="E23" s="528"/>
      <c r="F23" s="528"/>
      <c r="G23" s="528"/>
      <c r="H23" s="529"/>
      <c r="I23" s="120"/>
    </row>
    <row r="24" spans="1:8">
      <c r="A24" s="530"/>
      <c r="B24" s="530"/>
      <c r="C24" s="530"/>
      <c r="D24" s="530"/>
      <c r="E24" s="530"/>
      <c r="F24" s="530"/>
      <c r="G24" s="530"/>
      <c r="H24" s="530"/>
    </row>
  </sheetData>
  <sheetProtection algorithmName="SHA-512" hashValue="fcHD9jaO7nCnUtDgeCD2KIKoA3OP3BobNulAIarbp7n53OZzMEhDX+zNtDKxWZAghcIH3RqmwUf4ELqVVDbzTQ==" saltValue="cKKahOH8MdL+6/0NO9jC6A==" spinCount="100000" sheet="1" objects="1"/>
  <protectedRanges>
    <protectedRange sqref="I2:J2" name="区域1"/>
    <protectedRange sqref="J3:K3" name="区域1_1"/>
  </protectedRanges>
  <mergeCells count="32">
    <mergeCell ref="A1:H1"/>
    <mergeCell ref="A2:H2"/>
    <mergeCell ref="A3:H3"/>
    <mergeCell ref="A4:B4"/>
    <mergeCell ref="G4:H4"/>
    <mergeCell ref="A8:H8"/>
    <mergeCell ref="A9:B9"/>
    <mergeCell ref="G9:H9"/>
    <mergeCell ref="A13:H13"/>
    <mergeCell ref="A14:B14"/>
    <mergeCell ref="G14:H14"/>
    <mergeCell ref="A18:H18"/>
    <mergeCell ref="A19:B19"/>
    <mergeCell ref="G19:H19"/>
    <mergeCell ref="A22:H22"/>
    <mergeCell ref="A23:H23"/>
    <mergeCell ref="A5:A6"/>
    <mergeCell ref="A10:A11"/>
    <mergeCell ref="A15:A16"/>
    <mergeCell ref="A20:A21"/>
    <mergeCell ref="B5:B6"/>
    <mergeCell ref="B10:B11"/>
    <mergeCell ref="B15:B16"/>
    <mergeCell ref="B20:B21"/>
    <mergeCell ref="C5:C6"/>
    <mergeCell ref="C10:C11"/>
    <mergeCell ref="C15:C16"/>
    <mergeCell ref="C20:C21"/>
    <mergeCell ref="G5:H6"/>
    <mergeCell ref="G10:H11"/>
    <mergeCell ref="G15:H16"/>
    <mergeCell ref="G20:H21"/>
  </mergeCells>
  <hyperlinks>
    <hyperlink ref="K3" location="禁运品说明!A1" display="点击链接跳转"/>
    <hyperlink ref="K4" location="发货模版报价!A1" display="点击链接跳转"/>
  </hyperlink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pageSetUpPr fitToPage="1"/>
  </sheetPr>
  <dimension ref="A1:O80"/>
  <sheetViews>
    <sheetView zoomScale="55" zoomScaleNormal="55" workbookViewId="0">
      <pane ySplit="2" topLeftCell="A66" activePane="bottomLeft" state="frozen"/>
      <selection/>
      <selection pane="bottomLeft" activeCell="N76" sqref="N76"/>
    </sheetView>
  </sheetViews>
  <sheetFormatPr defaultColWidth="14.2545454545455" defaultRowHeight="50" customHeight="1"/>
  <cols>
    <col min="1" max="1" width="14.2545454545455" style="298" customWidth="1"/>
    <col min="2" max="2" width="30.1454545454545" style="298" customWidth="1"/>
    <col min="3" max="3" width="21.5" style="298" customWidth="1"/>
    <col min="4" max="4" width="24.1090909090909" style="298" customWidth="1"/>
    <col min="5" max="5" width="14.2545454545455" style="298" customWidth="1"/>
    <col min="6" max="6" width="24.3727272727273" style="298" customWidth="1"/>
    <col min="7" max="9" width="14.2545454545455" style="298" customWidth="1"/>
    <col min="10" max="10" width="36.3181818181818" style="298" customWidth="1"/>
    <col min="11" max="11" width="14.2545454545455" style="298" customWidth="1"/>
    <col min="12" max="12" width="17.8545454545455" style="298" customWidth="1"/>
    <col min="13" max="13" width="34.5636363636364" style="298" customWidth="1"/>
    <col min="14" max="14" width="33.5636363636364" style="298" customWidth="1"/>
    <col min="15" max="39" width="14.2545454545455" style="298" customWidth="1"/>
    <col min="40" max="16384" width="14.2545454545455" style="299" customWidth="1"/>
  </cols>
  <sheetData>
    <row r="1" s="394" customFormat="1" ht="147" customHeight="1" spans="1:10">
      <c r="A1" s="395"/>
      <c r="B1" s="395"/>
      <c r="C1" s="395"/>
      <c r="D1" s="395"/>
      <c r="E1" s="395"/>
      <c r="F1" s="395"/>
      <c r="G1" s="395"/>
      <c r="H1" s="395"/>
      <c r="I1" s="395"/>
      <c r="J1" s="395"/>
    </row>
    <row r="2" s="298" customFormat="1" ht="62" customHeight="1" spans="1:15">
      <c r="A2" s="396" t="s">
        <v>273</v>
      </c>
      <c r="B2" s="397" t="str">
        <f>_xlfn.DISPIMG("ID_733724B86BF9465D97DA6BA73553D6EA",1)</f>
        <v>=DISPIMG("ID_733724B86BF9465D97DA6BA73553D6EA",1)</v>
      </c>
      <c r="C2" s="397"/>
      <c r="D2" s="397"/>
      <c r="E2" s="397"/>
      <c r="F2" s="397"/>
      <c r="G2" s="397"/>
      <c r="H2" s="397"/>
      <c r="I2" s="397"/>
      <c r="J2" s="397"/>
      <c r="L2" s="394"/>
      <c r="M2" s="394"/>
      <c r="N2" s="394"/>
      <c r="O2" s="394"/>
    </row>
    <row r="3" s="298" customFormat="1" customHeight="1" spans="1:13">
      <c r="A3" s="398" t="s">
        <v>274</v>
      </c>
      <c r="B3" s="399" t="s">
        <v>275</v>
      </c>
      <c r="C3" s="400"/>
      <c r="D3" s="400"/>
      <c r="E3" s="400"/>
      <c r="F3" s="400"/>
      <c r="G3" s="400"/>
      <c r="H3" s="400"/>
      <c r="I3" s="400"/>
      <c r="J3" s="400"/>
      <c r="K3" s="460" t="s">
        <v>72</v>
      </c>
      <c r="L3" s="461"/>
      <c r="M3" s="462" t="s">
        <v>9</v>
      </c>
    </row>
    <row r="4" s="298" customFormat="1" customHeight="1" spans="1:13">
      <c r="A4" s="401"/>
      <c r="B4" s="402" t="s">
        <v>276</v>
      </c>
      <c r="C4" s="402" t="s">
        <v>106</v>
      </c>
      <c r="D4" s="402" t="s">
        <v>277</v>
      </c>
      <c r="E4" s="402" t="s">
        <v>278</v>
      </c>
      <c r="F4" s="403"/>
      <c r="G4" s="403"/>
      <c r="H4" s="403"/>
      <c r="I4" s="403"/>
      <c r="J4" s="403"/>
      <c r="K4" s="460" t="s">
        <v>30</v>
      </c>
      <c r="L4" s="461"/>
      <c r="M4" s="462" t="s">
        <v>9</v>
      </c>
    </row>
    <row r="5" s="298" customFormat="1" customHeight="1" spans="1:10">
      <c r="A5" s="401"/>
      <c r="B5" s="404" t="s">
        <v>279</v>
      </c>
      <c r="C5" s="405" t="s">
        <v>280</v>
      </c>
      <c r="D5" s="406" t="s">
        <v>281</v>
      </c>
      <c r="E5" s="404" t="s">
        <v>282</v>
      </c>
      <c r="F5" s="404"/>
      <c r="G5" s="404"/>
      <c r="H5" s="404"/>
      <c r="I5" s="404"/>
      <c r="J5" s="404"/>
    </row>
    <row r="6" s="298" customFormat="1" customHeight="1" spans="1:10">
      <c r="A6" s="401"/>
      <c r="B6" s="404"/>
      <c r="C6" s="405" t="s">
        <v>283</v>
      </c>
      <c r="D6" s="406" t="s">
        <v>284</v>
      </c>
      <c r="E6" s="404"/>
      <c r="F6" s="404"/>
      <c r="G6" s="404"/>
      <c r="H6" s="404"/>
      <c r="I6" s="404"/>
      <c r="J6" s="404"/>
    </row>
    <row r="7" s="298" customFormat="1" customHeight="1" spans="1:10">
      <c r="A7" s="401"/>
      <c r="B7" s="404" t="s">
        <v>285</v>
      </c>
      <c r="C7" s="405" t="s">
        <v>286</v>
      </c>
      <c r="D7" s="406" t="s">
        <v>287</v>
      </c>
      <c r="E7" s="404" t="s">
        <v>288</v>
      </c>
      <c r="F7" s="404"/>
      <c r="G7" s="404"/>
      <c r="H7" s="404"/>
      <c r="I7" s="404"/>
      <c r="J7" s="404"/>
    </row>
    <row r="8" s="298" customFormat="1" customHeight="1" spans="1:10">
      <c r="A8" s="401"/>
      <c r="B8" s="404"/>
      <c r="C8" s="405" t="s">
        <v>289</v>
      </c>
      <c r="D8" s="406" t="s">
        <v>281</v>
      </c>
      <c r="E8" s="404"/>
      <c r="F8" s="404"/>
      <c r="G8" s="404"/>
      <c r="H8" s="404"/>
      <c r="I8" s="404"/>
      <c r="J8" s="404"/>
    </row>
    <row r="9" s="298" customFormat="1" ht="63" customHeight="1" spans="1:10">
      <c r="A9" s="407" t="s">
        <v>290</v>
      </c>
      <c r="B9" s="408"/>
      <c r="C9" s="408"/>
      <c r="D9" s="408"/>
      <c r="E9" s="408"/>
      <c r="F9" s="408"/>
      <c r="G9" s="408"/>
      <c r="H9" s="408"/>
      <c r="I9" s="408"/>
      <c r="J9" s="408"/>
    </row>
    <row r="10" s="298" customFormat="1" ht="54" customHeight="1" spans="1:10">
      <c r="A10" s="407" t="s">
        <v>291</v>
      </c>
      <c r="B10" s="409" t="s">
        <v>292</v>
      </c>
      <c r="C10" s="409"/>
      <c r="D10" s="409"/>
      <c r="E10" s="409"/>
      <c r="F10" s="409"/>
      <c r="G10" s="409"/>
      <c r="H10" s="409"/>
      <c r="I10" s="409"/>
      <c r="J10" s="409"/>
    </row>
    <row r="11" s="298" customFormat="1" customHeight="1" spans="1:10">
      <c r="A11" s="410" t="s">
        <v>293</v>
      </c>
      <c r="B11" s="410" t="s">
        <v>294</v>
      </c>
      <c r="C11" s="411"/>
      <c r="D11" s="410" t="s">
        <v>106</v>
      </c>
      <c r="E11" s="410" t="s">
        <v>295</v>
      </c>
      <c r="F11" s="410" t="s">
        <v>296</v>
      </c>
      <c r="G11" s="412" t="s">
        <v>71</v>
      </c>
      <c r="H11" s="413"/>
      <c r="I11" s="413"/>
      <c r="J11" s="463"/>
    </row>
    <row r="12" s="298" customFormat="1" customHeight="1" spans="1:10">
      <c r="A12" s="411"/>
      <c r="B12" s="389" t="s">
        <v>297</v>
      </c>
      <c r="C12" s="389"/>
      <c r="D12" s="389" t="s">
        <v>298</v>
      </c>
      <c r="E12" s="389" t="s">
        <v>287</v>
      </c>
      <c r="F12" s="389" t="s">
        <v>299</v>
      </c>
      <c r="G12" s="414" t="s">
        <v>300</v>
      </c>
      <c r="H12" s="415"/>
      <c r="I12" s="415"/>
      <c r="J12" s="464"/>
    </row>
    <row r="13" s="298" customFormat="1" customHeight="1" spans="1:10">
      <c r="A13" s="411"/>
      <c r="B13" s="389" t="s">
        <v>301</v>
      </c>
      <c r="C13" s="389"/>
      <c r="D13" s="389" t="s">
        <v>298</v>
      </c>
      <c r="E13" s="389" t="s">
        <v>302</v>
      </c>
      <c r="F13" s="389" t="s">
        <v>287</v>
      </c>
      <c r="G13" s="416"/>
      <c r="H13" s="417"/>
      <c r="I13" s="417"/>
      <c r="J13" s="465"/>
    </row>
    <row r="14" s="298" customFormat="1" customHeight="1" spans="1:10">
      <c r="A14" s="411"/>
      <c r="B14" s="389" t="s">
        <v>303</v>
      </c>
      <c r="C14" s="389"/>
      <c r="D14" s="389" t="s">
        <v>298</v>
      </c>
      <c r="E14" s="389" t="s">
        <v>304</v>
      </c>
      <c r="F14" s="389" t="s">
        <v>302</v>
      </c>
      <c r="G14" s="416"/>
      <c r="H14" s="417"/>
      <c r="I14" s="417"/>
      <c r="J14" s="465"/>
    </row>
    <row r="15" s="298" customFormat="1" customHeight="1" spans="1:10">
      <c r="A15" s="411"/>
      <c r="B15" s="389" t="s">
        <v>305</v>
      </c>
      <c r="C15" s="389"/>
      <c r="D15" s="389" t="s">
        <v>298</v>
      </c>
      <c r="E15" s="389" t="s">
        <v>306</v>
      </c>
      <c r="F15" s="389" t="s">
        <v>304</v>
      </c>
      <c r="G15" s="418"/>
      <c r="H15" s="419"/>
      <c r="I15" s="419"/>
      <c r="J15" s="466"/>
    </row>
    <row r="16" s="298" customFormat="1" customHeight="1" spans="1:10">
      <c r="A16" s="411"/>
      <c r="B16" s="410" t="s">
        <v>307</v>
      </c>
      <c r="C16" s="411"/>
      <c r="D16" s="410" t="s">
        <v>106</v>
      </c>
      <c r="E16" s="410" t="s">
        <v>277</v>
      </c>
      <c r="F16" s="410" t="s">
        <v>308</v>
      </c>
      <c r="G16" s="412" t="s">
        <v>71</v>
      </c>
      <c r="H16" s="413"/>
      <c r="I16" s="413"/>
      <c r="J16" s="463"/>
    </row>
    <row r="17" s="298" customFormat="1" customHeight="1" spans="1:10">
      <c r="A17" s="411"/>
      <c r="B17" s="389" t="s">
        <v>309</v>
      </c>
      <c r="C17" s="389"/>
      <c r="D17" s="389" t="s">
        <v>310</v>
      </c>
      <c r="E17" s="389" t="s">
        <v>311</v>
      </c>
      <c r="F17" s="389" t="s">
        <v>312</v>
      </c>
      <c r="G17" s="420" t="s">
        <v>313</v>
      </c>
      <c r="H17" s="421"/>
      <c r="I17" s="421"/>
      <c r="J17" s="467"/>
    </row>
    <row r="18" s="298" customFormat="1" customHeight="1" spans="1:10">
      <c r="A18" s="411"/>
      <c r="B18" s="389" t="s">
        <v>314</v>
      </c>
      <c r="C18" s="389"/>
      <c r="D18" s="389" t="s">
        <v>315</v>
      </c>
      <c r="E18" s="389" t="s">
        <v>316</v>
      </c>
      <c r="F18" s="389" t="s">
        <v>312</v>
      </c>
      <c r="G18" s="422"/>
      <c r="H18" s="423"/>
      <c r="I18" s="423"/>
      <c r="J18" s="468"/>
    </row>
    <row r="19" s="298" customFormat="1" customHeight="1" spans="1:10">
      <c r="A19" s="411"/>
      <c r="B19" s="389" t="s">
        <v>317</v>
      </c>
      <c r="C19" s="389"/>
      <c r="D19" s="389" t="s">
        <v>315</v>
      </c>
      <c r="E19" s="389" t="s">
        <v>318</v>
      </c>
      <c r="F19" s="389" t="s">
        <v>312</v>
      </c>
      <c r="G19" s="424"/>
      <c r="H19" s="425"/>
      <c r="I19" s="425"/>
      <c r="J19" s="469"/>
    </row>
    <row r="20" s="298" customFormat="1" customHeight="1" spans="1:10">
      <c r="A20" s="410" t="s">
        <v>319</v>
      </c>
      <c r="B20" s="426" t="s">
        <v>320</v>
      </c>
      <c r="C20" s="426" t="s">
        <v>104</v>
      </c>
      <c r="D20" s="426" t="s">
        <v>321</v>
      </c>
      <c r="E20" s="410" t="s">
        <v>71</v>
      </c>
      <c r="F20" s="411"/>
      <c r="G20" s="411"/>
      <c r="H20" s="411"/>
      <c r="I20" s="411"/>
      <c r="J20" s="411"/>
    </row>
    <row r="21" s="298" customFormat="1" customHeight="1" spans="1:10">
      <c r="A21" s="411"/>
      <c r="B21" s="389" t="s">
        <v>322</v>
      </c>
      <c r="C21" s="389" t="s">
        <v>323</v>
      </c>
      <c r="D21" s="389" t="s">
        <v>324</v>
      </c>
      <c r="E21" s="410" t="s">
        <v>325</v>
      </c>
      <c r="F21" s="411"/>
      <c r="G21" s="410" t="s">
        <v>326</v>
      </c>
      <c r="H21" s="410" t="s">
        <v>71</v>
      </c>
      <c r="I21" s="411"/>
      <c r="J21" s="411"/>
    </row>
    <row r="22" s="298" customFormat="1" customHeight="1" spans="1:10">
      <c r="A22" s="411"/>
      <c r="B22" s="389"/>
      <c r="C22" s="389" t="s">
        <v>327</v>
      </c>
      <c r="D22" s="389" t="s">
        <v>328</v>
      </c>
      <c r="E22" s="389" t="s">
        <v>329</v>
      </c>
      <c r="F22" s="389" t="s">
        <v>284</v>
      </c>
      <c r="G22" s="389" t="s">
        <v>330</v>
      </c>
      <c r="H22" s="389" t="s">
        <v>331</v>
      </c>
      <c r="I22" s="389"/>
      <c r="J22" s="389"/>
    </row>
    <row r="23" s="298" customFormat="1" customHeight="1" spans="1:10">
      <c r="A23" s="411"/>
      <c r="B23" s="389"/>
      <c r="C23" s="389" t="s">
        <v>332</v>
      </c>
      <c r="D23" s="389" t="s">
        <v>333</v>
      </c>
      <c r="E23" s="427" t="s">
        <v>334</v>
      </c>
      <c r="F23" s="427" t="s">
        <v>335</v>
      </c>
      <c r="G23" s="389"/>
      <c r="H23" s="389"/>
      <c r="I23" s="389"/>
      <c r="J23" s="389"/>
    </row>
    <row r="24" s="298" customFormat="1" customHeight="1" spans="1:10">
      <c r="A24" s="411"/>
      <c r="B24" s="389"/>
      <c r="C24" s="389" t="s">
        <v>336</v>
      </c>
      <c r="D24" s="389" t="s">
        <v>337</v>
      </c>
      <c r="E24" s="427" t="s">
        <v>338</v>
      </c>
      <c r="F24" s="427" t="s">
        <v>339</v>
      </c>
      <c r="G24" s="389"/>
      <c r="H24" s="389"/>
      <c r="I24" s="389"/>
      <c r="J24" s="389"/>
    </row>
    <row r="25" s="298" customFormat="1" customHeight="1" spans="1:10">
      <c r="A25" s="411"/>
      <c r="B25" s="389"/>
      <c r="C25" s="389" t="s">
        <v>340</v>
      </c>
      <c r="D25" s="389" t="s">
        <v>341</v>
      </c>
      <c r="E25" s="389" t="s">
        <v>342</v>
      </c>
      <c r="F25" s="389"/>
      <c r="G25" s="389"/>
      <c r="H25" s="389"/>
      <c r="I25" s="389"/>
      <c r="J25" s="389"/>
    </row>
    <row r="26" s="298" customFormat="1" customHeight="1" spans="1:10">
      <c r="A26" s="411"/>
      <c r="B26" s="389"/>
      <c r="C26" s="389" t="s">
        <v>343</v>
      </c>
      <c r="D26" s="389" t="s">
        <v>344</v>
      </c>
      <c r="E26" s="389"/>
      <c r="F26" s="389"/>
      <c r="G26" s="389"/>
      <c r="H26" s="389"/>
      <c r="I26" s="389"/>
      <c r="J26" s="389"/>
    </row>
    <row r="27" s="298" customFormat="1" customHeight="1" spans="1:10">
      <c r="A27" s="411"/>
      <c r="B27" s="389"/>
      <c r="C27" s="389" t="s">
        <v>345</v>
      </c>
      <c r="D27" s="389" t="s">
        <v>346</v>
      </c>
      <c r="E27" s="389"/>
      <c r="F27" s="389"/>
      <c r="G27" s="389"/>
      <c r="H27" s="389"/>
      <c r="I27" s="389"/>
      <c r="J27" s="389"/>
    </row>
    <row r="28" s="298" customFormat="1" customHeight="1" spans="1:10">
      <c r="A28" s="411"/>
      <c r="B28" s="389"/>
      <c r="C28" s="389" t="s">
        <v>347</v>
      </c>
      <c r="D28" s="389" t="s">
        <v>348</v>
      </c>
      <c r="E28" s="389"/>
      <c r="F28" s="389"/>
      <c r="G28" s="389"/>
      <c r="H28" s="389"/>
      <c r="I28" s="389"/>
      <c r="J28" s="389"/>
    </row>
    <row r="29" s="298" customFormat="1" customHeight="1" spans="1:10">
      <c r="A29" s="411"/>
      <c r="B29" s="389"/>
      <c r="C29" s="389" t="s">
        <v>349</v>
      </c>
      <c r="D29" s="428" t="s">
        <v>350</v>
      </c>
      <c r="E29" s="389"/>
      <c r="F29" s="389"/>
      <c r="G29" s="389"/>
      <c r="H29" s="389"/>
      <c r="I29" s="389"/>
      <c r="J29" s="389"/>
    </row>
    <row r="30" s="298" customFormat="1" customHeight="1" spans="1:10">
      <c r="A30" s="410" t="s">
        <v>351</v>
      </c>
      <c r="B30" s="426" t="s">
        <v>320</v>
      </c>
      <c r="C30" s="426" t="s">
        <v>352</v>
      </c>
      <c r="D30" s="426" t="s">
        <v>104</v>
      </c>
      <c r="E30" s="426" t="s">
        <v>106</v>
      </c>
      <c r="F30" s="426" t="s">
        <v>321</v>
      </c>
      <c r="G30" s="426" t="s">
        <v>353</v>
      </c>
      <c r="H30" s="429"/>
      <c r="I30" s="429"/>
      <c r="J30" s="429"/>
    </row>
    <row r="31" s="298" customFormat="1" customHeight="1" spans="1:10">
      <c r="A31" s="411"/>
      <c r="B31" s="430" t="s">
        <v>354</v>
      </c>
      <c r="C31" s="430">
        <v>1</v>
      </c>
      <c r="D31" s="431" t="s">
        <v>355</v>
      </c>
      <c r="E31" s="431" t="s">
        <v>356</v>
      </c>
      <c r="F31" s="431" t="s">
        <v>284</v>
      </c>
      <c r="G31" s="389" t="s">
        <v>357</v>
      </c>
      <c r="H31" s="389"/>
      <c r="I31" s="389"/>
      <c r="J31" s="389"/>
    </row>
    <row r="32" s="298" customFormat="1" customHeight="1" spans="1:10">
      <c r="A32" s="411"/>
      <c r="B32" s="430"/>
      <c r="C32" s="430">
        <v>2</v>
      </c>
      <c r="D32" s="430" t="s">
        <v>358</v>
      </c>
      <c r="E32" s="430" t="s">
        <v>356</v>
      </c>
      <c r="F32" s="430">
        <v>5</v>
      </c>
      <c r="G32" s="389"/>
      <c r="H32" s="389"/>
      <c r="I32" s="389"/>
      <c r="J32" s="389"/>
    </row>
    <row r="33" s="298" customFormat="1" customHeight="1" spans="1:10">
      <c r="A33" s="411"/>
      <c r="B33" s="430"/>
      <c r="C33" s="430">
        <v>3</v>
      </c>
      <c r="D33" s="430" t="s">
        <v>359</v>
      </c>
      <c r="E33" s="430" t="s">
        <v>356</v>
      </c>
      <c r="F33" s="430">
        <v>9</v>
      </c>
      <c r="G33" s="389"/>
      <c r="H33" s="389"/>
      <c r="I33" s="389"/>
      <c r="J33" s="389"/>
    </row>
    <row r="34" s="298" customFormat="1" customHeight="1" spans="1:10">
      <c r="A34" s="411"/>
      <c r="B34" s="430"/>
      <c r="C34" s="430">
        <v>4</v>
      </c>
      <c r="D34" s="430" t="s">
        <v>360</v>
      </c>
      <c r="E34" s="430" t="s">
        <v>356</v>
      </c>
      <c r="F34" s="430">
        <v>12</v>
      </c>
      <c r="G34" s="389"/>
      <c r="H34" s="389"/>
      <c r="I34" s="389"/>
      <c r="J34" s="389"/>
    </row>
    <row r="35" s="298" customFormat="1" customHeight="1" spans="1:10">
      <c r="A35" s="411"/>
      <c r="B35" s="430"/>
      <c r="C35" s="430">
        <v>5</v>
      </c>
      <c r="D35" s="430" t="s">
        <v>361</v>
      </c>
      <c r="E35" s="430" t="s">
        <v>356</v>
      </c>
      <c r="F35" s="430">
        <v>25</v>
      </c>
      <c r="G35" s="389"/>
      <c r="H35" s="389"/>
      <c r="I35" s="389"/>
      <c r="J35" s="389"/>
    </row>
    <row r="36" s="298" customFormat="1" customHeight="1" spans="1:10">
      <c r="A36" s="411"/>
      <c r="B36" s="430"/>
      <c r="C36" s="430">
        <v>6</v>
      </c>
      <c r="D36" s="430" t="s">
        <v>362</v>
      </c>
      <c r="E36" s="430" t="s">
        <v>356</v>
      </c>
      <c r="F36" s="430">
        <v>50</v>
      </c>
      <c r="G36" s="389"/>
      <c r="H36" s="389"/>
      <c r="I36" s="389"/>
      <c r="J36" s="389"/>
    </row>
    <row r="37" s="298" customFormat="1" customHeight="1" spans="1:10">
      <c r="A37" s="410" t="s">
        <v>123</v>
      </c>
      <c r="B37" s="430" t="s">
        <v>363</v>
      </c>
      <c r="C37" s="426" t="s">
        <v>352</v>
      </c>
      <c r="D37" s="426" t="s">
        <v>104</v>
      </c>
      <c r="E37" s="426" t="s">
        <v>106</v>
      </c>
      <c r="F37" s="426" t="s">
        <v>321</v>
      </c>
      <c r="G37" s="426" t="s">
        <v>353</v>
      </c>
      <c r="H37" s="429"/>
      <c r="I37" s="429"/>
      <c r="J37" s="429"/>
    </row>
    <row r="38" s="298" customFormat="1" customHeight="1" spans="1:10">
      <c r="A38" s="411"/>
      <c r="B38" s="430"/>
      <c r="C38" s="432">
        <v>1</v>
      </c>
      <c r="D38" s="431" t="s">
        <v>364</v>
      </c>
      <c r="E38" s="431" t="s">
        <v>365</v>
      </c>
      <c r="F38" s="431">
        <v>2</v>
      </c>
      <c r="G38" s="432"/>
      <c r="H38" s="432"/>
      <c r="I38" s="432"/>
      <c r="J38" s="432"/>
    </row>
    <row r="39" s="298" customFormat="1" customHeight="1" spans="1:10">
      <c r="A39" s="411"/>
      <c r="B39" s="430"/>
      <c r="C39" s="430">
        <v>2</v>
      </c>
      <c r="D39" s="389" t="s">
        <v>366</v>
      </c>
      <c r="E39" s="430" t="s">
        <v>365</v>
      </c>
      <c r="F39" s="430">
        <v>1</v>
      </c>
      <c r="G39" s="430"/>
      <c r="H39" s="430"/>
      <c r="I39" s="430"/>
      <c r="J39" s="430"/>
    </row>
    <row r="40" s="298" customFormat="1" customHeight="1" spans="1:10">
      <c r="A40" s="411"/>
      <c r="B40" s="430"/>
      <c r="C40" s="430">
        <v>3</v>
      </c>
      <c r="D40" s="389" t="s">
        <v>367</v>
      </c>
      <c r="E40" s="430" t="s">
        <v>365</v>
      </c>
      <c r="F40" s="430">
        <v>1.5</v>
      </c>
      <c r="G40" s="430"/>
      <c r="H40" s="430"/>
      <c r="I40" s="430"/>
      <c r="J40" s="430"/>
    </row>
    <row r="41" s="298" customFormat="1" customHeight="1" spans="1:10">
      <c r="A41" s="411"/>
      <c r="B41" s="430"/>
      <c r="C41" s="430">
        <v>4</v>
      </c>
      <c r="D41" s="389" t="s">
        <v>368</v>
      </c>
      <c r="E41" s="430" t="s">
        <v>365</v>
      </c>
      <c r="F41" s="430">
        <v>2</v>
      </c>
      <c r="G41" s="430"/>
      <c r="H41" s="430"/>
      <c r="I41" s="430"/>
      <c r="J41" s="430"/>
    </row>
    <row r="42" s="298" customFormat="1" customHeight="1" spans="1:10">
      <c r="A42" s="411"/>
      <c r="B42" s="430"/>
      <c r="C42" s="430">
        <v>5</v>
      </c>
      <c r="D42" s="389" t="s">
        <v>369</v>
      </c>
      <c r="E42" s="430" t="s">
        <v>365</v>
      </c>
      <c r="F42" s="430">
        <v>4</v>
      </c>
      <c r="G42" s="430"/>
      <c r="H42" s="430"/>
      <c r="I42" s="430"/>
      <c r="J42" s="430"/>
    </row>
    <row r="43" s="298" customFormat="1" customHeight="1" spans="1:10">
      <c r="A43" s="411"/>
      <c r="B43" s="430"/>
      <c r="C43" s="430">
        <v>6</v>
      </c>
      <c r="D43" s="430" t="s">
        <v>370</v>
      </c>
      <c r="E43" s="430" t="s">
        <v>365</v>
      </c>
      <c r="F43" s="430">
        <v>15</v>
      </c>
      <c r="G43" s="430"/>
      <c r="H43" s="430"/>
      <c r="I43" s="430"/>
      <c r="J43" s="430"/>
    </row>
    <row r="44" s="298" customFormat="1" customHeight="1" spans="1:10">
      <c r="A44" s="411"/>
      <c r="B44" s="430"/>
      <c r="C44" s="430">
        <v>7</v>
      </c>
      <c r="D44" s="430" t="s">
        <v>371</v>
      </c>
      <c r="E44" s="430" t="s">
        <v>365</v>
      </c>
      <c r="F44" s="430">
        <v>20</v>
      </c>
      <c r="G44" s="430"/>
      <c r="H44" s="430"/>
      <c r="I44" s="430"/>
      <c r="J44" s="430"/>
    </row>
    <row r="45" s="298" customFormat="1" customHeight="1" spans="1:10">
      <c r="A45" s="411"/>
      <c r="B45" s="430"/>
      <c r="C45" s="430">
        <v>8</v>
      </c>
      <c r="D45" s="389" t="s">
        <v>372</v>
      </c>
      <c r="E45" s="430" t="s">
        <v>365</v>
      </c>
      <c r="F45" s="430">
        <v>100</v>
      </c>
      <c r="G45" s="430"/>
      <c r="H45" s="430"/>
      <c r="I45" s="430"/>
      <c r="J45" s="430"/>
    </row>
    <row r="46" s="298" customFormat="1" customHeight="1" spans="1:10">
      <c r="A46" s="411"/>
      <c r="B46" s="430"/>
      <c r="C46" s="430">
        <v>9</v>
      </c>
      <c r="D46" s="389" t="s">
        <v>373</v>
      </c>
      <c r="E46" s="430" t="s">
        <v>365</v>
      </c>
      <c r="F46" s="430">
        <v>2</v>
      </c>
      <c r="G46" s="430"/>
      <c r="H46" s="430"/>
      <c r="I46" s="430"/>
      <c r="J46" s="430"/>
    </row>
    <row r="47" s="298" customFormat="1" customHeight="1" spans="1:10">
      <c r="A47" s="411"/>
      <c r="B47" s="430"/>
      <c r="C47" s="430">
        <v>10</v>
      </c>
      <c r="D47" s="389" t="s">
        <v>374</v>
      </c>
      <c r="E47" s="430" t="s">
        <v>375</v>
      </c>
      <c r="F47" s="430">
        <v>3</v>
      </c>
      <c r="G47" s="430"/>
      <c r="H47" s="430"/>
      <c r="I47" s="430"/>
      <c r="J47" s="430"/>
    </row>
    <row r="48" s="298" customFormat="1" customHeight="1" spans="1:10">
      <c r="A48" s="411"/>
      <c r="B48" s="430"/>
      <c r="C48" s="430">
        <v>11</v>
      </c>
      <c r="D48" s="389" t="s">
        <v>376</v>
      </c>
      <c r="E48" s="430" t="s">
        <v>365</v>
      </c>
      <c r="F48" s="430" t="s">
        <v>284</v>
      </c>
      <c r="G48" s="430"/>
      <c r="H48" s="430"/>
      <c r="I48" s="430"/>
      <c r="J48" s="430"/>
    </row>
    <row r="49" s="298" customFormat="1" customHeight="1" spans="1:10">
      <c r="A49" s="411"/>
      <c r="B49" s="430"/>
      <c r="C49" s="430">
        <v>12</v>
      </c>
      <c r="D49" s="430" t="s">
        <v>377</v>
      </c>
      <c r="E49" s="430" t="s">
        <v>365</v>
      </c>
      <c r="F49" s="430">
        <v>1</v>
      </c>
      <c r="G49" s="430"/>
      <c r="H49" s="430"/>
      <c r="I49" s="430"/>
      <c r="J49" s="430"/>
    </row>
    <row r="50" s="298" customFormat="1" customHeight="1" spans="1:10">
      <c r="A50" s="411"/>
      <c r="B50" s="430"/>
      <c r="C50" s="430">
        <v>14</v>
      </c>
      <c r="D50" s="430" t="s">
        <v>378</v>
      </c>
      <c r="E50" s="430" t="s">
        <v>365</v>
      </c>
      <c r="F50" s="430">
        <v>2</v>
      </c>
      <c r="G50" s="430" t="s">
        <v>379</v>
      </c>
      <c r="H50" s="430"/>
      <c r="I50" s="430"/>
      <c r="J50" s="430"/>
    </row>
    <row r="51" s="298" customFormat="1" customHeight="1" spans="1:10">
      <c r="A51" s="411"/>
      <c r="B51" s="430"/>
      <c r="C51" s="430">
        <v>15</v>
      </c>
      <c r="D51" s="430" t="s">
        <v>380</v>
      </c>
      <c r="E51" s="430" t="s">
        <v>381</v>
      </c>
      <c r="F51" s="430">
        <v>2</v>
      </c>
      <c r="G51" s="433" t="s">
        <v>382</v>
      </c>
      <c r="H51" s="434"/>
      <c r="I51" s="434"/>
      <c r="J51" s="470"/>
    </row>
    <row r="52" s="298" customFormat="1" customHeight="1" spans="1:10">
      <c r="A52" s="411"/>
      <c r="B52" s="430"/>
      <c r="C52" s="430">
        <v>16</v>
      </c>
      <c r="D52" s="430" t="s">
        <v>383</v>
      </c>
      <c r="E52" s="430" t="s">
        <v>365</v>
      </c>
      <c r="F52" s="430">
        <v>2</v>
      </c>
      <c r="G52" s="430" t="s">
        <v>384</v>
      </c>
      <c r="H52" s="430"/>
      <c r="I52" s="430"/>
      <c r="J52" s="430"/>
    </row>
    <row r="53" s="298" customFormat="1" customHeight="1" spans="1:10">
      <c r="A53" s="411"/>
      <c r="B53" s="430" t="s">
        <v>385</v>
      </c>
      <c r="C53" s="426" t="s">
        <v>352</v>
      </c>
      <c r="D53" s="426" t="s">
        <v>104</v>
      </c>
      <c r="E53" s="426" t="s">
        <v>106</v>
      </c>
      <c r="F53" s="426" t="s">
        <v>321</v>
      </c>
      <c r="G53" s="426" t="s">
        <v>353</v>
      </c>
      <c r="H53" s="429"/>
      <c r="I53" s="429"/>
      <c r="J53" s="429"/>
    </row>
    <row r="54" s="298" customFormat="1" customHeight="1" spans="1:10">
      <c r="A54" s="411"/>
      <c r="B54" s="430"/>
      <c r="C54" s="430">
        <v>1</v>
      </c>
      <c r="D54" s="430" t="s">
        <v>386</v>
      </c>
      <c r="E54" s="430" t="s">
        <v>387</v>
      </c>
      <c r="F54" s="430">
        <v>3</v>
      </c>
      <c r="G54" s="414" t="s">
        <v>388</v>
      </c>
      <c r="H54" s="435"/>
      <c r="I54" s="435"/>
      <c r="J54" s="471"/>
    </row>
    <row r="55" s="298" customFormat="1" customHeight="1" spans="1:10">
      <c r="A55" s="411"/>
      <c r="B55" s="430"/>
      <c r="C55" s="430">
        <v>2</v>
      </c>
      <c r="D55" s="430" t="s">
        <v>389</v>
      </c>
      <c r="E55" s="430" t="s">
        <v>375</v>
      </c>
      <c r="F55" s="430">
        <v>15</v>
      </c>
      <c r="G55" s="436"/>
      <c r="H55" s="437"/>
      <c r="I55" s="437"/>
      <c r="J55" s="472"/>
    </row>
    <row r="56" s="298" customFormat="1" customHeight="1" spans="1:10">
      <c r="A56" s="411"/>
      <c r="B56" s="430"/>
      <c r="C56" s="430">
        <v>3</v>
      </c>
      <c r="D56" s="430" t="s">
        <v>390</v>
      </c>
      <c r="E56" s="430" t="s">
        <v>375</v>
      </c>
      <c r="F56" s="430">
        <v>10</v>
      </c>
      <c r="G56" s="438"/>
      <c r="H56" s="439"/>
      <c r="I56" s="439"/>
      <c r="J56" s="473"/>
    </row>
    <row r="57" s="298" customFormat="1" customHeight="1" spans="1:10">
      <c r="A57" s="440" t="s">
        <v>391</v>
      </c>
      <c r="B57" s="441" t="s">
        <v>392</v>
      </c>
      <c r="C57" s="426" t="s">
        <v>352</v>
      </c>
      <c r="D57" s="426" t="s">
        <v>104</v>
      </c>
      <c r="E57" s="426" t="s">
        <v>106</v>
      </c>
      <c r="F57" s="426" t="s">
        <v>321</v>
      </c>
      <c r="G57" s="426" t="s">
        <v>353</v>
      </c>
      <c r="H57" s="429"/>
      <c r="I57" s="429"/>
      <c r="J57" s="429"/>
    </row>
    <row r="58" s="298" customFormat="1" customHeight="1" spans="1:10">
      <c r="A58" s="442"/>
      <c r="B58" s="443"/>
      <c r="C58" s="430">
        <v>1</v>
      </c>
      <c r="D58" s="389" t="s">
        <v>393</v>
      </c>
      <c r="E58" s="430" t="s">
        <v>394</v>
      </c>
      <c r="F58" s="430" t="s">
        <v>395</v>
      </c>
      <c r="G58" s="444" t="s">
        <v>396</v>
      </c>
      <c r="H58" s="445"/>
      <c r="I58" s="445"/>
      <c r="J58" s="474"/>
    </row>
    <row r="59" s="298" customFormat="1" ht="99" customHeight="1" spans="1:10">
      <c r="A59" s="442"/>
      <c r="B59" s="443"/>
      <c r="C59" s="430">
        <v>2</v>
      </c>
      <c r="D59" s="389" t="s">
        <v>397</v>
      </c>
      <c r="E59" s="430" t="s">
        <v>394</v>
      </c>
      <c r="F59" s="430" t="s">
        <v>398</v>
      </c>
      <c r="G59" s="446"/>
      <c r="H59" s="447"/>
      <c r="I59" s="447"/>
      <c r="J59" s="475"/>
    </row>
    <row r="60" s="298" customFormat="1" ht="93" customHeight="1" spans="1:10">
      <c r="A60" s="442"/>
      <c r="B60" s="443"/>
      <c r="C60" s="430">
        <v>3</v>
      </c>
      <c r="D60" s="430" t="s">
        <v>399</v>
      </c>
      <c r="E60" s="430" t="s">
        <v>298</v>
      </c>
      <c r="F60" s="430" t="s">
        <v>400</v>
      </c>
      <c r="G60" s="448" t="s">
        <v>401</v>
      </c>
      <c r="H60" s="449"/>
      <c r="I60" s="449"/>
      <c r="J60" s="449"/>
    </row>
    <row r="61" s="298" customFormat="1" ht="75" customHeight="1" spans="1:10">
      <c r="A61" s="442"/>
      <c r="B61" s="450"/>
      <c r="C61" s="430">
        <v>4</v>
      </c>
      <c r="D61" s="430" t="s">
        <v>402</v>
      </c>
      <c r="E61" s="430" t="s">
        <v>298</v>
      </c>
      <c r="F61" s="430" t="s">
        <v>400</v>
      </c>
      <c r="G61" s="448" t="s">
        <v>403</v>
      </c>
      <c r="H61" s="448"/>
      <c r="I61" s="448"/>
      <c r="J61" s="448"/>
    </row>
    <row r="62" s="298" customFormat="1" customHeight="1" spans="1:10">
      <c r="A62" s="442"/>
      <c r="B62" s="451" t="s">
        <v>404</v>
      </c>
      <c r="C62" s="452">
        <v>1</v>
      </c>
      <c r="D62" s="453" t="s">
        <v>405</v>
      </c>
      <c r="E62" s="454" t="s">
        <v>106</v>
      </c>
      <c r="F62" s="426" t="s">
        <v>406</v>
      </c>
      <c r="G62" s="426" t="s">
        <v>353</v>
      </c>
      <c r="H62" s="429"/>
      <c r="I62" s="429"/>
      <c r="J62" s="429"/>
    </row>
    <row r="63" s="298" customFormat="1" customHeight="1" spans="1:10">
      <c r="A63" s="442"/>
      <c r="B63" s="455"/>
      <c r="C63" s="456"/>
      <c r="D63" s="456" t="s">
        <v>407</v>
      </c>
      <c r="E63" s="457" t="s">
        <v>365</v>
      </c>
      <c r="F63" s="451">
        <v>5</v>
      </c>
      <c r="G63" s="458" t="s">
        <v>408</v>
      </c>
      <c r="H63" s="458"/>
      <c r="I63" s="458"/>
      <c r="J63" s="458"/>
    </row>
    <row r="64" s="298" customFormat="1" customHeight="1" spans="1:10">
      <c r="A64" s="442"/>
      <c r="B64" s="455"/>
      <c r="C64" s="456"/>
      <c r="D64" s="456" t="s">
        <v>409</v>
      </c>
      <c r="E64" s="457" t="s">
        <v>365</v>
      </c>
      <c r="F64" s="455">
        <v>5.5</v>
      </c>
      <c r="G64" s="459"/>
      <c r="H64" s="459"/>
      <c r="I64" s="459"/>
      <c r="J64" s="459"/>
    </row>
    <row r="65" s="298" customFormat="1" customHeight="1" spans="1:10">
      <c r="A65" s="442"/>
      <c r="B65" s="455"/>
      <c r="C65" s="456"/>
      <c r="D65" s="456" t="s">
        <v>410</v>
      </c>
      <c r="E65" s="457" t="s">
        <v>365</v>
      </c>
      <c r="F65" s="455">
        <v>6</v>
      </c>
      <c r="G65" s="459"/>
      <c r="H65" s="459"/>
      <c r="I65" s="459"/>
      <c r="J65" s="459"/>
    </row>
    <row r="66" s="298" customFormat="1" customHeight="1" spans="1:10">
      <c r="A66" s="442"/>
      <c r="B66" s="455"/>
      <c r="C66" s="456"/>
      <c r="D66" s="456" t="s">
        <v>411</v>
      </c>
      <c r="E66" s="457" t="s">
        <v>365</v>
      </c>
      <c r="F66" s="455">
        <v>6.5</v>
      </c>
      <c r="G66" s="459"/>
      <c r="H66" s="459"/>
      <c r="I66" s="459"/>
      <c r="J66" s="459"/>
    </row>
    <row r="67" s="298" customFormat="1" customHeight="1" spans="1:10">
      <c r="A67" s="442"/>
      <c r="B67" s="455"/>
      <c r="C67" s="456"/>
      <c r="D67" s="456" t="s">
        <v>412</v>
      </c>
      <c r="E67" s="457" t="s">
        <v>365</v>
      </c>
      <c r="F67" s="455">
        <v>7</v>
      </c>
      <c r="G67" s="459"/>
      <c r="H67" s="459"/>
      <c r="I67" s="459"/>
      <c r="J67" s="459"/>
    </row>
    <row r="68" s="298" customFormat="1" customHeight="1" spans="1:10">
      <c r="A68" s="442"/>
      <c r="B68" s="455"/>
      <c r="C68" s="456"/>
      <c r="D68" s="456" t="s">
        <v>413</v>
      </c>
      <c r="E68" s="457" t="s">
        <v>365</v>
      </c>
      <c r="F68" s="455">
        <v>11</v>
      </c>
      <c r="G68" s="459"/>
      <c r="H68" s="459"/>
      <c r="I68" s="459"/>
      <c r="J68" s="459"/>
    </row>
    <row r="69" s="298" customFormat="1" customHeight="1" spans="1:10">
      <c r="A69" s="442"/>
      <c r="B69" s="455"/>
      <c r="C69" s="456"/>
      <c r="D69" s="456" t="s">
        <v>414</v>
      </c>
      <c r="E69" s="457" t="s">
        <v>365</v>
      </c>
      <c r="F69" s="455">
        <v>16</v>
      </c>
      <c r="G69" s="459"/>
      <c r="H69" s="459"/>
      <c r="I69" s="459"/>
      <c r="J69" s="459"/>
    </row>
    <row r="70" s="298" customFormat="1" customHeight="1" spans="1:10">
      <c r="A70" s="442"/>
      <c r="B70" s="455"/>
      <c r="C70" s="456"/>
      <c r="D70" s="456" t="s">
        <v>415</v>
      </c>
      <c r="E70" s="457" t="s">
        <v>365</v>
      </c>
      <c r="F70" s="455">
        <v>20</v>
      </c>
      <c r="G70" s="459"/>
      <c r="H70" s="459"/>
      <c r="I70" s="459"/>
      <c r="J70" s="459"/>
    </row>
    <row r="71" s="298" customFormat="1" customHeight="1" spans="1:10">
      <c r="A71" s="442"/>
      <c r="B71" s="455"/>
      <c r="C71" s="456"/>
      <c r="D71" s="456" t="s">
        <v>416</v>
      </c>
      <c r="E71" s="457" t="s">
        <v>365</v>
      </c>
      <c r="F71" s="455">
        <v>25</v>
      </c>
      <c r="G71" s="459"/>
      <c r="H71" s="459"/>
      <c r="I71" s="459"/>
      <c r="J71" s="459"/>
    </row>
    <row r="72" s="298" customFormat="1" customHeight="1" spans="1:10">
      <c r="A72" s="476" t="s">
        <v>417</v>
      </c>
      <c r="B72" s="477" t="s">
        <v>418</v>
      </c>
      <c r="C72" s="477"/>
      <c r="D72" s="477"/>
      <c r="E72" s="477"/>
      <c r="F72" s="477"/>
      <c r="G72" s="477"/>
      <c r="H72" s="477"/>
      <c r="I72" s="477"/>
      <c r="J72" s="493"/>
    </row>
    <row r="73" s="298" customFormat="1" customHeight="1" spans="1:10">
      <c r="A73" s="478"/>
      <c r="B73" s="479" t="s">
        <v>419</v>
      </c>
      <c r="C73" s="359"/>
      <c r="D73" s="358" t="s">
        <v>420</v>
      </c>
      <c r="E73" s="359"/>
      <c r="F73" s="358" t="s">
        <v>421</v>
      </c>
      <c r="G73" s="358" t="s">
        <v>71</v>
      </c>
      <c r="H73" s="479"/>
      <c r="I73" s="479"/>
      <c r="J73" s="359"/>
    </row>
    <row r="74" s="298" customFormat="1" customHeight="1" spans="1:10">
      <c r="A74" s="478"/>
      <c r="B74" s="480" t="s">
        <v>422</v>
      </c>
      <c r="C74" s="481"/>
      <c r="D74" s="482" t="s">
        <v>423</v>
      </c>
      <c r="E74" s="480"/>
      <c r="F74" s="483" t="s">
        <v>424</v>
      </c>
      <c r="G74" s="484" t="s">
        <v>425</v>
      </c>
      <c r="H74" s="484"/>
      <c r="I74" s="484"/>
      <c r="J74" s="494"/>
    </row>
    <row r="75" s="298" customFormat="1" customHeight="1" spans="1:10">
      <c r="A75" s="478"/>
      <c r="B75" s="480" t="s">
        <v>426</v>
      </c>
      <c r="C75" s="481"/>
      <c r="D75" s="485">
        <v>0.01</v>
      </c>
      <c r="E75" s="480"/>
      <c r="F75" s="486"/>
      <c r="G75" s="487"/>
      <c r="H75" s="487"/>
      <c r="I75" s="487"/>
      <c r="J75" s="495"/>
    </row>
    <row r="76" s="298" customFormat="1" customHeight="1" spans="1:10">
      <c r="A76" s="478"/>
      <c r="B76" s="480" t="s">
        <v>427</v>
      </c>
      <c r="C76" s="481"/>
      <c r="D76" s="485">
        <v>0.02</v>
      </c>
      <c r="E76" s="480"/>
      <c r="F76" s="486"/>
      <c r="G76" s="487"/>
      <c r="H76" s="487"/>
      <c r="I76" s="487"/>
      <c r="J76" s="495"/>
    </row>
    <row r="77" s="298" customFormat="1" customHeight="1" spans="1:10">
      <c r="A77" s="478"/>
      <c r="B77" s="480" t="s">
        <v>428</v>
      </c>
      <c r="C77" s="481"/>
      <c r="D77" s="485">
        <v>0.03</v>
      </c>
      <c r="E77" s="480"/>
      <c r="F77" s="486"/>
      <c r="G77" s="487"/>
      <c r="H77" s="487"/>
      <c r="I77" s="487"/>
      <c r="J77" s="495"/>
    </row>
    <row r="78" customHeight="1" spans="1:10">
      <c r="A78" s="478"/>
      <c r="B78" s="358" t="s">
        <v>429</v>
      </c>
      <c r="C78" s="359"/>
      <c r="D78" s="488" t="s">
        <v>430</v>
      </c>
      <c r="E78" s="489"/>
      <c r="F78" s="486"/>
      <c r="G78" s="487"/>
      <c r="H78" s="487"/>
      <c r="I78" s="487"/>
      <c r="J78" s="495"/>
    </row>
    <row r="79" ht="98" customHeight="1" spans="1:10">
      <c r="A79" s="490" t="s">
        <v>431</v>
      </c>
      <c r="B79" s="491"/>
      <c r="C79" s="491"/>
      <c r="D79" s="491"/>
      <c r="E79" s="491"/>
      <c r="F79" s="491"/>
      <c r="G79" s="491"/>
      <c r="H79" s="491"/>
      <c r="I79" s="491"/>
      <c r="J79" s="496"/>
    </row>
    <row r="80" customHeight="1" spans="1:10">
      <c r="A80" s="492"/>
      <c r="B80" s="492"/>
      <c r="C80" s="492"/>
      <c r="D80" s="492"/>
      <c r="E80" s="492"/>
      <c r="F80" s="492"/>
      <c r="G80" s="492"/>
      <c r="H80" s="492"/>
      <c r="I80" s="492"/>
      <c r="J80" s="492"/>
    </row>
  </sheetData>
  <sheetProtection algorithmName="SHA-512" hashValue="5mCF1frOxonfgIsz0vSHqZFJCeSIj7KXf+oLofDA47t6zRWpFtSwswTwsrawguhob/DEhson/Wp6Ne0Aw2GDsw==" saltValue="ARoq/15mym4pasHuRJTXSg==" spinCount="100000" sheet="1" insertHyperlinks="0" autoFilter="0" objects="1"/>
  <protectedRanges>
    <protectedRange sqref="L2:N2" name="区域1"/>
    <protectedRange sqref="M3" name="区域1_1"/>
    <protectedRange sqref="K3:L3" name="区域1_1_1"/>
  </protectedRanges>
  <mergeCells count="87">
    <mergeCell ref="A1:J1"/>
    <mergeCell ref="B2:J2"/>
    <mergeCell ref="B3:J3"/>
    <mergeCell ref="K3:L3"/>
    <mergeCell ref="E4:J4"/>
    <mergeCell ref="K4:L4"/>
    <mergeCell ref="A9:J9"/>
    <mergeCell ref="B10:J10"/>
    <mergeCell ref="B11:C11"/>
    <mergeCell ref="G11:J11"/>
    <mergeCell ref="B12:C12"/>
    <mergeCell ref="B13:C13"/>
    <mergeCell ref="B14:C14"/>
    <mergeCell ref="B15:C15"/>
    <mergeCell ref="B16:C16"/>
    <mergeCell ref="G16:J16"/>
    <mergeCell ref="B17:C17"/>
    <mergeCell ref="B18:C18"/>
    <mergeCell ref="B19:C19"/>
    <mergeCell ref="E20:J20"/>
    <mergeCell ref="E21:F21"/>
    <mergeCell ref="H21:J21"/>
    <mergeCell ref="G30:J30"/>
    <mergeCell ref="G37:J37"/>
    <mergeCell ref="G38:J38"/>
    <mergeCell ref="G39:J39"/>
    <mergeCell ref="G40:J40"/>
    <mergeCell ref="G41:J41"/>
    <mergeCell ref="G42:J42"/>
    <mergeCell ref="G43:J43"/>
    <mergeCell ref="G44:J44"/>
    <mergeCell ref="G45:J45"/>
    <mergeCell ref="G46:J46"/>
    <mergeCell ref="G47:J47"/>
    <mergeCell ref="G48:J48"/>
    <mergeCell ref="G49:J49"/>
    <mergeCell ref="G50:J50"/>
    <mergeCell ref="G51:J51"/>
    <mergeCell ref="G52:J52"/>
    <mergeCell ref="G53:J53"/>
    <mergeCell ref="G57:J57"/>
    <mergeCell ref="G60:J60"/>
    <mergeCell ref="G61:J61"/>
    <mergeCell ref="G62:J62"/>
    <mergeCell ref="B73:C73"/>
    <mergeCell ref="D73:E73"/>
    <mergeCell ref="G73:J73"/>
    <mergeCell ref="B74:C74"/>
    <mergeCell ref="D74:E74"/>
    <mergeCell ref="B75:C75"/>
    <mergeCell ref="D75:E75"/>
    <mergeCell ref="B76:C76"/>
    <mergeCell ref="D76:E76"/>
    <mergeCell ref="B77:C77"/>
    <mergeCell ref="D77:E77"/>
    <mergeCell ref="B78:C78"/>
    <mergeCell ref="D78:E78"/>
    <mergeCell ref="A79:J79"/>
    <mergeCell ref="A3:A8"/>
    <mergeCell ref="A11:A19"/>
    <mergeCell ref="A20:A29"/>
    <mergeCell ref="A30:A36"/>
    <mergeCell ref="A37:A56"/>
    <mergeCell ref="A57:A71"/>
    <mergeCell ref="A72:A78"/>
    <mergeCell ref="B5:B6"/>
    <mergeCell ref="B7:B8"/>
    <mergeCell ref="B21:B29"/>
    <mergeCell ref="B31:B36"/>
    <mergeCell ref="B37:B52"/>
    <mergeCell ref="B53:B56"/>
    <mergeCell ref="B57:B61"/>
    <mergeCell ref="B62:B71"/>
    <mergeCell ref="C62:C71"/>
    <mergeCell ref="F74:F78"/>
    <mergeCell ref="G22:G29"/>
    <mergeCell ref="E5:J6"/>
    <mergeCell ref="E7:J8"/>
    <mergeCell ref="G12:J15"/>
    <mergeCell ref="G17:J19"/>
    <mergeCell ref="E25:F29"/>
    <mergeCell ref="H22:J29"/>
    <mergeCell ref="G31:J36"/>
    <mergeCell ref="G54:J56"/>
    <mergeCell ref="G58:J59"/>
    <mergeCell ref="G63:J71"/>
    <mergeCell ref="G74:J78"/>
  </mergeCells>
  <hyperlinks>
    <hyperlink ref="M3" location="禁运品说明!A1" display="点击链接跳转"/>
    <hyperlink ref="M4" location="发货模版报价!A1" display="点击链接跳转"/>
  </hyperlinks>
  <pageMargins left="0.7" right="0.7" top="0.75" bottom="0.75" header="0.3" footer="0.3"/>
  <pageSetup paperSize="9" scale="43" fitToHeight="0" orientation="portrait"/>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pageSetUpPr fitToPage="1"/>
  </sheetPr>
  <dimension ref="A1:AN53"/>
  <sheetViews>
    <sheetView zoomScale="55" zoomScaleNormal="55" workbookViewId="0">
      <pane ySplit="2" topLeftCell="A31" activePane="bottomLeft" state="frozen"/>
      <selection/>
      <selection pane="bottomLeft" activeCell="R33" sqref="R33"/>
    </sheetView>
  </sheetViews>
  <sheetFormatPr defaultColWidth="11.3363636363636" defaultRowHeight="78" customHeight="1"/>
  <cols>
    <col min="1" max="1" width="17.6727272727273" style="325" customWidth="1"/>
    <col min="2" max="2" width="13.7545454545455" style="325" customWidth="1"/>
    <col min="3" max="3" width="16.3363636363636" style="325" customWidth="1"/>
    <col min="4" max="4" width="15" style="325" customWidth="1"/>
    <col min="5" max="5" width="19.8727272727273" style="325" customWidth="1"/>
    <col min="6" max="6" width="11.3363636363636" style="325"/>
    <col min="7" max="7" width="9.45454545454546" style="325" customWidth="1"/>
    <col min="8" max="8" width="11.3363636363636" style="325"/>
    <col min="9" max="9" width="15" style="325" customWidth="1"/>
    <col min="10" max="10" width="22.1454545454545" style="325" customWidth="1"/>
    <col min="11" max="11" width="21.6090909090909" style="325" customWidth="1"/>
    <col min="12" max="13" width="11.3363636363636" style="325"/>
    <col min="14" max="14" width="29.1" style="325" customWidth="1"/>
    <col min="15" max="16" width="15.1454545454545" style="325" customWidth="1"/>
    <col min="17" max="17" width="36.7090909090909" style="325" customWidth="1"/>
    <col min="18" max="18" width="42.9545454545455" style="325" customWidth="1"/>
    <col min="19" max="40" width="11.3363636363636" style="325"/>
    <col min="41" max="16384" width="11.3363636363636" style="279"/>
  </cols>
  <sheetData>
    <row r="1" ht="160" customHeight="1" spans="1:14">
      <c r="A1" s="332" t="str">
        <f>_xlfn.DISPIMG("ID_5F0E0426F58B48048CF7E91B8536748D",1)</f>
        <v>=DISPIMG("ID_5F0E0426F58B48048CF7E91B8536748D",1)</v>
      </c>
      <c r="B1" s="332"/>
      <c r="C1" s="332"/>
      <c r="D1" s="332"/>
      <c r="E1" s="332"/>
      <c r="F1" s="332"/>
      <c r="G1" s="332"/>
      <c r="H1" s="332"/>
      <c r="I1" s="332"/>
      <c r="J1" s="332"/>
      <c r="K1" s="332"/>
      <c r="L1" s="332"/>
      <c r="M1" s="332"/>
      <c r="N1" s="332"/>
    </row>
    <row r="2" customHeight="1" spans="1:14">
      <c r="A2" s="333" t="s">
        <v>273</v>
      </c>
      <c r="B2" s="334" t="str">
        <f>_xlfn.DISPIMG("ID_31011A8688B74791BE2D1ABBDCCC7B49",1)</f>
        <v>=DISPIMG("ID_31011A8688B74791BE2D1ABBDCCC7B49",1)</v>
      </c>
      <c r="C2" s="334"/>
      <c r="D2" s="334"/>
      <c r="E2" s="334"/>
      <c r="F2" s="334"/>
      <c r="G2" s="334"/>
      <c r="H2" s="334"/>
      <c r="I2" s="334"/>
      <c r="J2" s="334"/>
      <c r="K2" s="334"/>
      <c r="L2" s="334"/>
      <c r="M2" s="334"/>
      <c r="N2" s="334"/>
    </row>
    <row r="3" s="325" customFormat="1" ht="50" customHeight="1" spans="1:17">
      <c r="A3" s="335" t="s">
        <v>432</v>
      </c>
      <c r="B3" s="336" t="s">
        <v>276</v>
      </c>
      <c r="C3" s="337"/>
      <c r="D3" s="336" t="s">
        <v>106</v>
      </c>
      <c r="E3" s="337"/>
      <c r="F3" s="336" t="s">
        <v>277</v>
      </c>
      <c r="G3" s="337"/>
      <c r="H3" s="336" t="s">
        <v>71</v>
      </c>
      <c r="I3" s="337"/>
      <c r="J3" s="337"/>
      <c r="K3" s="337"/>
      <c r="L3" s="337"/>
      <c r="M3" s="337"/>
      <c r="N3" s="337"/>
      <c r="O3" s="381" t="s">
        <v>72</v>
      </c>
      <c r="P3" s="382"/>
      <c r="Q3" s="393" t="s">
        <v>9</v>
      </c>
    </row>
    <row r="4" s="325" customFormat="1" ht="50" customHeight="1" spans="1:17">
      <c r="A4" s="338"/>
      <c r="B4" s="339" t="s">
        <v>433</v>
      </c>
      <c r="C4" s="339"/>
      <c r="D4" s="340" t="s">
        <v>280</v>
      </c>
      <c r="E4" s="340"/>
      <c r="F4" s="339" t="s">
        <v>281</v>
      </c>
      <c r="G4" s="339"/>
      <c r="H4" s="341" t="s">
        <v>288</v>
      </c>
      <c r="I4" s="383"/>
      <c r="J4" s="383"/>
      <c r="K4" s="383"/>
      <c r="L4" s="383"/>
      <c r="M4" s="383"/>
      <c r="N4" s="384"/>
      <c r="O4" s="381" t="s">
        <v>30</v>
      </c>
      <c r="P4" s="382"/>
      <c r="Q4" s="393" t="s">
        <v>9</v>
      </c>
    </row>
    <row r="5" s="325" customFormat="1" ht="50" customHeight="1" spans="1:14">
      <c r="A5" s="338"/>
      <c r="B5" s="339"/>
      <c r="C5" s="339"/>
      <c r="D5" s="340" t="s">
        <v>434</v>
      </c>
      <c r="E5" s="340"/>
      <c r="F5" s="339" t="s">
        <v>284</v>
      </c>
      <c r="G5" s="339"/>
      <c r="H5" s="342"/>
      <c r="I5" s="385"/>
      <c r="J5" s="385"/>
      <c r="K5" s="385"/>
      <c r="L5" s="385"/>
      <c r="M5" s="385"/>
      <c r="N5" s="386"/>
    </row>
    <row r="6" s="279" customFormat="1" customHeight="1" spans="1:14">
      <c r="A6" s="338"/>
      <c r="B6" s="339" t="s">
        <v>435</v>
      </c>
      <c r="C6" s="339"/>
      <c r="D6" s="340" t="s">
        <v>286</v>
      </c>
      <c r="E6" s="340"/>
      <c r="F6" s="339" t="s">
        <v>287</v>
      </c>
      <c r="G6" s="339"/>
      <c r="H6" s="342"/>
      <c r="I6" s="385"/>
      <c r="J6" s="385"/>
      <c r="K6" s="385"/>
      <c r="L6" s="385"/>
      <c r="M6" s="385"/>
      <c r="N6" s="386"/>
    </row>
    <row r="7" s="279" customFormat="1" customHeight="1" spans="1:14">
      <c r="A7" s="343"/>
      <c r="B7" s="339"/>
      <c r="C7" s="339"/>
      <c r="D7" s="340" t="s">
        <v>289</v>
      </c>
      <c r="E7" s="340"/>
      <c r="F7" s="339" t="s">
        <v>281</v>
      </c>
      <c r="G7" s="339"/>
      <c r="H7" s="344"/>
      <c r="I7" s="387"/>
      <c r="J7" s="387"/>
      <c r="K7" s="387"/>
      <c r="L7" s="387"/>
      <c r="M7" s="387"/>
      <c r="N7" s="388"/>
    </row>
    <row r="8" customHeight="1" spans="1:14">
      <c r="A8" s="333" t="s">
        <v>436</v>
      </c>
      <c r="B8" s="345" t="s">
        <v>437</v>
      </c>
      <c r="C8" s="346"/>
      <c r="D8" s="346"/>
      <c r="E8" s="346"/>
      <c r="F8" s="346"/>
      <c r="G8" s="346"/>
      <c r="H8" s="346"/>
      <c r="I8" s="346"/>
      <c r="J8" s="346"/>
      <c r="K8" s="346"/>
      <c r="L8" s="346"/>
      <c r="M8" s="346"/>
      <c r="N8" s="346"/>
    </row>
    <row r="9" customHeight="1" spans="1:14">
      <c r="A9" s="347"/>
      <c r="B9" s="348" t="s">
        <v>438</v>
      </c>
      <c r="C9" s="348"/>
      <c r="D9" s="348"/>
      <c r="E9" s="348"/>
      <c r="F9" s="348"/>
      <c r="G9" s="348"/>
      <c r="H9" s="348"/>
      <c r="I9" s="348"/>
      <c r="J9" s="348"/>
      <c r="K9" s="348"/>
      <c r="L9" s="348"/>
      <c r="M9" s="348"/>
      <c r="N9" s="348"/>
    </row>
    <row r="10" customHeight="1" spans="1:14">
      <c r="A10" s="347"/>
      <c r="B10" s="336" t="s">
        <v>439</v>
      </c>
      <c r="C10" s="337"/>
      <c r="D10" s="336" t="s">
        <v>440</v>
      </c>
      <c r="E10" s="336" t="s">
        <v>441</v>
      </c>
      <c r="F10" s="337"/>
      <c r="G10" s="337"/>
      <c r="H10" s="337"/>
      <c r="I10" s="336" t="s">
        <v>106</v>
      </c>
      <c r="J10" s="282" t="s">
        <v>442</v>
      </c>
      <c r="K10" s="282" t="s">
        <v>443</v>
      </c>
      <c r="L10" s="336" t="s">
        <v>71</v>
      </c>
      <c r="M10" s="337"/>
      <c r="N10" s="337"/>
    </row>
    <row r="11" customHeight="1" spans="1:14">
      <c r="A11" s="347"/>
      <c r="B11" s="348" t="s">
        <v>444</v>
      </c>
      <c r="C11" s="348"/>
      <c r="D11" s="348" t="s">
        <v>445</v>
      </c>
      <c r="E11" s="348" t="s">
        <v>446</v>
      </c>
      <c r="F11" s="348"/>
      <c r="G11" s="348"/>
      <c r="H11" s="348"/>
      <c r="I11" s="348" t="s">
        <v>298</v>
      </c>
      <c r="J11" s="389" t="s">
        <v>287</v>
      </c>
      <c r="K11" s="389" t="s">
        <v>299</v>
      </c>
      <c r="L11" s="348" t="s">
        <v>447</v>
      </c>
      <c r="M11" s="348"/>
      <c r="N11" s="348"/>
    </row>
    <row r="12" customHeight="1" spans="1:14">
      <c r="A12" s="347"/>
      <c r="B12" s="348"/>
      <c r="C12" s="348"/>
      <c r="D12" s="348"/>
      <c r="E12" s="348" t="s">
        <v>448</v>
      </c>
      <c r="F12" s="348"/>
      <c r="G12" s="348"/>
      <c r="H12" s="348"/>
      <c r="I12" s="348" t="s">
        <v>298</v>
      </c>
      <c r="J12" s="389" t="s">
        <v>302</v>
      </c>
      <c r="K12" s="389" t="s">
        <v>287</v>
      </c>
      <c r="L12" s="348"/>
      <c r="M12" s="348"/>
      <c r="N12" s="348"/>
    </row>
    <row r="13" customHeight="1" spans="1:14">
      <c r="A13" s="347"/>
      <c r="B13" s="348"/>
      <c r="C13" s="348"/>
      <c r="D13" s="348"/>
      <c r="E13" s="348" t="s">
        <v>449</v>
      </c>
      <c r="F13" s="348"/>
      <c r="G13" s="348"/>
      <c r="H13" s="348"/>
      <c r="I13" s="348" t="s">
        <v>298</v>
      </c>
      <c r="J13" s="389" t="s">
        <v>304</v>
      </c>
      <c r="K13" s="389" t="s">
        <v>302</v>
      </c>
      <c r="L13" s="348"/>
      <c r="M13" s="348"/>
      <c r="N13" s="348"/>
    </row>
    <row r="14" customHeight="1" spans="1:14">
      <c r="A14" s="347"/>
      <c r="B14" s="348"/>
      <c r="C14" s="348"/>
      <c r="D14" s="348"/>
      <c r="E14" s="348" t="s">
        <v>450</v>
      </c>
      <c r="F14" s="348"/>
      <c r="G14" s="348"/>
      <c r="H14" s="348"/>
      <c r="I14" s="348" t="s">
        <v>298</v>
      </c>
      <c r="J14" s="389" t="s">
        <v>306</v>
      </c>
      <c r="K14" s="389" t="s">
        <v>304</v>
      </c>
      <c r="L14" s="348"/>
      <c r="M14" s="348"/>
      <c r="N14" s="348"/>
    </row>
    <row r="15" customHeight="1" spans="1:14">
      <c r="A15" s="347"/>
      <c r="B15" s="348"/>
      <c r="C15" s="348"/>
      <c r="D15" s="348"/>
      <c r="E15" s="348" t="s">
        <v>451</v>
      </c>
      <c r="F15" s="348"/>
      <c r="G15" s="348"/>
      <c r="H15" s="348"/>
      <c r="I15" s="348" t="s">
        <v>310</v>
      </c>
      <c r="J15" s="390" t="s">
        <v>452</v>
      </c>
      <c r="K15" s="390" t="s">
        <v>453</v>
      </c>
      <c r="L15" s="348" t="s">
        <v>454</v>
      </c>
      <c r="M15" s="348"/>
      <c r="N15" s="348"/>
    </row>
    <row r="16" customHeight="1" spans="1:14">
      <c r="A16" s="347"/>
      <c r="B16" s="348"/>
      <c r="C16" s="348"/>
      <c r="D16" s="348"/>
      <c r="E16" s="348" t="s">
        <v>455</v>
      </c>
      <c r="F16" s="348"/>
      <c r="G16" s="348"/>
      <c r="H16" s="348"/>
      <c r="I16" s="348" t="s">
        <v>315</v>
      </c>
      <c r="J16" s="390" t="s">
        <v>456</v>
      </c>
      <c r="K16" s="390" t="s">
        <v>453</v>
      </c>
      <c r="L16" s="348" t="s">
        <v>457</v>
      </c>
      <c r="M16" s="348"/>
      <c r="N16" s="348"/>
    </row>
    <row r="17" customHeight="1" spans="1:14">
      <c r="A17" s="347"/>
      <c r="B17" s="348"/>
      <c r="C17" s="348"/>
      <c r="D17" s="348"/>
      <c r="E17" s="348" t="s">
        <v>458</v>
      </c>
      <c r="F17" s="348"/>
      <c r="G17" s="348"/>
      <c r="H17" s="348"/>
      <c r="I17" s="348" t="s">
        <v>315</v>
      </c>
      <c r="J17" s="390" t="s">
        <v>459</v>
      </c>
      <c r="K17" s="390" t="s">
        <v>453</v>
      </c>
      <c r="L17" s="348" t="s">
        <v>457</v>
      </c>
      <c r="M17" s="348"/>
      <c r="N17" s="348"/>
    </row>
    <row r="18" customHeight="1" spans="1:14">
      <c r="A18" s="347"/>
      <c r="B18" s="348" t="s">
        <v>291</v>
      </c>
      <c r="C18" s="348"/>
      <c r="D18" s="348"/>
      <c r="E18" s="348" t="s">
        <v>292</v>
      </c>
      <c r="F18" s="348"/>
      <c r="G18" s="348"/>
      <c r="H18" s="348"/>
      <c r="I18" s="348"/>
      <c r="J18" s="348"/>
      <c r="K18" s="348"/>
      <c r="L18" s="348"/>
      <c r="M18" s="348"/>
      <c r="N18" s="348"/>
    </row>
    <row r="19" customHeight="1" spans="1:14">
      <c r="A19" s="333" t="s">
        <v>460</v>
      </c>
      <c r="B19" s="345" t="s">
        <v>461</v>
      </c>
      <c r="C19" s="346"/>
      <c r="D19" s="346"/>
      <c r="E19" s="346"/>
      <c r="F19" s="346"/>
      <c r="G19" s="346"/>
      <c r="H19" s="346"/>
      <c r="I19" s="346"/>
      <c r="J19" s="346"/>
      <c r="K19" s="346"/>
      <c r="L19" s="346"/>
      <c r="M19" s="346"/>
      <c r="N19" s="346"/>
    </row>
    <row r="20" customHeight="1" spans="1:14">
      <c r="A20" s="347"/>
      <c r="B20" s="348" t="s">
        <v>130</v>
      </c>
      <c r="C20" s="348"/>
      <c r="D20" s="336" t="s">
        <v>462</v>
      </c>
      <c r="E20" s="337"/>
      <c r="F20" s="337"/>
      <c r="G20" s="337"/>
      <c r="H20" s="337"/>
      <c r="I20" s="336" t="s">
        <v>463</v>
      </c>
      <c r="J20" s="337"/>
      <c r="K20" s="337"/>
      <c r="L20" s="337"/>
      <c r="M20" s="337"/>
      <c r="N20" s="337"/>
    </row>
    <row r="21" customHeight="1" spans="1:14">
      <c r="A21" s="347"/>
      <c r="B21" s="348"/>
      <c r="C21" s="348"/>
      <c r="D21" s="336" t="s">
        <v>464</v>
      </c>
      <c r="E21" s="336" t="s">
        <v>465</v>
      </c>
      <c r="F21" s="336" t="s">
        <v>466</v>
      </c>
      <c r="G21" s="337"/>
      <c r="H21" s="336" t="s">
        <v>467</v>
      </c>
      <c r="I21" s="336" t="s">
        <v>130</v>
      </c>
      <c r="J21" s="336" t="s">
        <v>468</v>
      </c>
      <c r="K21" s="336" t="s">
        <v>469</v>
      </c>
      <c r="L21" s="336" t="s">
        <v>71</v>
      </c>
      <c r="M21" s="337"/>
      <c r="N21" s="337"/>
    </row>
    <row r="22" customHeight="1" spans="1:14">
      <c r="A22" s="347"/>
      <c r="B22" s="348"/>
      <c r="C22" s="348"/>
      <c r="D22" s="348" t="s">
        <v>470</v>
      </c>
      <c r="E22" s="348" t="s">
        <v>471</v>
      </c>
      <c r="F22" s="348" t="s">
        <v>472</v>
      </c>
      <c r="G22" s="348"/>
      <c r="H22" s="348" t="s">
        <v>473</v>
      </c>
      <c r="I22" s="348" t="s">
        <v>474</v>
      </c>
      <c r="J22" s="348" t="s">
        <v>475</v>
      </c>
      <c r="K22" s="348" t="s">
        <v>476</v>
      </c>
      <c r="L22" s="352" t="s">
        <v>477</v>
      </c>
      <c r="M22" s="352"/>
      <c r="N22" s="352"/>
    </row>
    <row r="23" customHeight="1" spans="1:14">
      <c r="A23" s="347"/>
      <c r="B23" s="349" t="s">
        <v>478</v>
      </c>
      <c r="C23" s="349"/>
      <c r="D23" s="350">
        <v>800</v>
      </c>
      <c r="E23" s="351">
        <v>1000</v>
      </c>
      <c r="F23" s="351">
        <v>1200</v>
      </c>
      <c r="G23" s="351"/>
      <c r="H23" s="351">
        <v>2400</v>
      </c>
      <c r="I23" s="348"/>
      <c r="J23" s="348"/>
      <c r="K23" s="348" t="s">
        <v>479</v>
      </c>
      <c r="L23" s="352" t="s">
        <v>480</v>
      </c>
      <c r="M23" s="352"/>
      <c r="N23" s="352"/>
    </row>
    <row r="24" customHeight="1" spans="1:14">
      <c r="A24" s="347"/>
      <c r="B24" s="349" t="s">
        <v>481</v>
      </c>
      <c r="C24" s="349"/>
      <c r="D24" s="351">
        <v>1000</v>
      </c>
      <c r="E24" s="351">
        <v>12000</v>
      </c>
      <c r="F24" s="351">
        <v>1500</v>
      </c>
      <c r="G24" s="351"/>
      <c r="H24" s="351">
        <v>3000</v>
      </c>
      <c r="I24" s="348"/>
      <c r="J24" s="348"/>
      <c r="K24" s="348"/>
      <c r="L24" s="352"/>
      <c r="M24" s="352"/>
      <c r="N24" s="352"/>
    </row>
    <row r="25" customHeight="1" spans="1:14">
      <c r="A25" s="347"/>
      <c r="B25" s="348" t="s">
        <v>482</v>
      </c>
      <c r="C25" s="348"/>
      <c r="D25" s="352" t="s">
        <v>483</v>
      </c>
      <c r="E25" s="352"/>
      <c r="F25" s="352"/>
      <c r="G25" s="352"/>
      <c r="H25" s="352"/>
      <c r="I25" s="352" t="s">
        <v>484</v>
      </c>
      <c r="J25" s="352" t="s">
        <v>485</v>
      </c>
      <c r="K25" s="352"/>
      <c r="L25" s="352"/>
      <c r="M25" s="352"/>
      <c r="N25" s="352"/>
    </row>
    <row r="26" customHeight="1" spans="1:14">
      <c r="A26" s="347"/>
      <c r="B26" s="348" t="s">
        <v>486</v>
      </c>
      <c r="C26" s="348"/>
      <c r="D26" s="352" t="s">
        <v>487</v>
      </c>
      <c r="E26" s="352"/>
      <c r="F26" s="352"/>
      <c r="G26" s="352"/>
      <c r="H26" s="352"/>
      <c r="I26" s="391" t="s">
        <v>488</v>
      </c>
      <c r="J26" s="391"/>
      <c r="K26" s="391"/>
      <c r="L26" s="391"/>
      <c r="M26" s="391"/>
      <c r="N26" s="391"/>
    </row>
    <row r="27" customHeight="1" spans="1:14">
      <c r="A27" s="347"/>
      <c r="B27" s="348" t="s">
        <v>489</v>
      </c>
      <c r="C27" s="348"/>
      <c r="D27" s="352" t="s">
        <v>490</v>
      </c>
      <c r="E27" s="352"/>
      <c r="F27" s="352"/>
      <c r="G27" s="352"/>
      <c r="H27" s="352"/>
      <c r="I27" s="391"/>
      <c r="J27" s="391"/>
      <c r="K27" s="391"/>
      <c r="L27" s="391"/>
      <c r="M27" s="391"/>
      <c r="N27" s="391"/>
    </row>
    <row r="28" ht="165" customHeight="1" spans="1:14">
      <c r="A28" s="347"/>
      <c r="B28" s="353" t="s">
        <v>491</v>
      </c>
      <c r="C28" s="353"/>
      <c r="D28" s="353"/>
      <c r="E28" s="353"/>
      <c r="F28" s="353"/>
      <c r="G28" s="353"/>
      <c r="H28" s="353"/>
      <c r="I28" s="391"/>
      <c r="J28" s="391"/>
      <c r="K28" s="391"/>
      <c r="L28" s="391"/>
      <c r="M28" s="391"/>
      <c r="N28" s="391"/>
    </row>
    <row r="29" ht="30" customHeight="1" spans="1:14">
      <c r="A29" s="333" t="s">
        <v>417</v>
      </c>
      <c r="B29" s="354" t="s">
        <v>418</v>
      </c>
      <c r="C29" s="355"/>
      <c r="D29" s="355"/>
      <c r="E29" s="355"/>
      <c r="F29" s="355"/>
      <c r="G29" s="355"/>
      <c r="H29" s="355"/>
      <c r="I29" s="355"/>
      <c r="J29" s="355"/>
      <c r="K29" s="355"/>
      <c r="L29" s="355"/>
      <c r="M29" s="355"/>
      <c r="N29" s="355"/>
    </row>
    <row r="30" ht="30" customHeight="1" spans="1:14">
      <c r="A30" s="347"/>
      <c r="B30" s="356" t="s">
        <v>419</v>
      </c>
      <c r="C30" s="357"/>
      <c r="D30" s="356" t="s">
        <v>420</v>
      </c>
      <c r="E30" s="357"/>
      <c r="F30" s="357"/>
      <c r="G30" s="357"/>
      <c r="H30" s="356" t="s">
        <v>71</v>
      </c>
      <c r="I30" s="357"/>
      <c r="J30" s="357"/>
      <c r="K30" s="357"/>
      <c r="L30" s="357"/>
      <c r="M30" s="357"/>
      <c r="N30" s="357"/>
    </row>
    <row r="31" ht="30" customHeight="1" spans="1:14">
      <c r="A31" s="347"/>
      <c r="B31" s="358" t="s">
        <v>422</v>
      </c>
      <c r="C31" s="359"/>
      <c r="D31" s="360" t="s">
        <v>423</v>
      </c>
      <c r="E31" s="361"/>
      <c r="F31" s="361"/>
      <c r="G31" s="362"/>
      <c r="H31" s="348" t="s">
        <v>425</v>
      </c>
      <c r="I31" s="348"/>
      <c r="J31" s="348"/>
      <c r="K31" s="348"/>
      <c r="L31" s="348"/>
      <c r="M31" s="348"/>
      <c r="N31" s="348"/>
    </row>
    <row r="32" ht="30" customHeight="1" spans="1:14">
      <c r="A32" s="347"/>
      <c r="B32" s="358" t="s">
        <v>492</v>
      </c>
      <c r="C32" s="359"/>
      <c r="D32" s="363">
        <v>0.01</v>
      </c>
      <c r="E32" s="364"/>
      <c r="F32" s="364"/>
      <c r="G32" s="365"/>
      <c r="H32" s="348"/>
      <c r="I32" s="348"/>
      <c r="J32" s="348"/>
      <c r="K32" s="348"/>
      <c r="L32" s="348"/>
      <c r="M32" s="348"/>
      <c r="N32" s="348"/>
    </row>
    <row r="33" ht="30" customHeight="1" spans="1:14">
      <c r="A33" s="347"/>
      <c r="B33" s="358" t="s">
        <v>493</v>
      </c>
      <c r="C33" s="359"/>
      <c r="D33" s="363">
        <v>0.02</v>
      </c>
      <c r="E33" s="364"/>
      <c r="F33" s="364"/>
      <c r="G33" s="365"/>
      <c r="H33" s="348"/>
      <c r="I33" s="348"/>
      <c r="J33" s="348"/>
      <c r="K33" s="348"/>
      <c r="L33" s="348"/>
      <c r="M33" s="348"/>
      <c r="N33" s="348"/>
    </row>
    <row r="34" ht="30" customHeight="1" spans="1:14">
      <c r="A34" s="347"/>
      <c r="B34" s="358" t="s">
        <v>494</v>
      </c>
      <c r="C34" s="359"/>
      <c r="D34" s="363">
        <v>0.03</v>
      </c>
      <c r="E34" s="364"/>
      <c r="F34" s="364"/>
      <c r="G34" s="365"/>
      <c r="H34" s="348"/>
      <c r="I34" s="348"/>
      <c r="J34" s="348"/>
      <c r="K34" s="348"/>
      <c r="L34" s="348"/>
      <c r="M34" s="348"/>
      <c r="N34" s="348"/>
    </row>
    <row r="35" ht="30" customHeight="1" spans="1:14">
      <c r="A35" s="347"/>
      <c r="B35" s="358" t="s">
        <v>429</v>
      </c>
      <c r="C35" s="359"/>
      <c r="D35" s="360" t="s">
        <v>430</v>
      </c>
      <c r="E35" s="361"/>
      <c r="F35" s="361"/>
      <c r="G35" s="362"/>
      <c r="H35" s="348"/>
      <c r="I35" s="348"/>
      <c r="J35" s="348"/>
      <c r="K35" s="348"/>
      <c r="L35" s="348"/>
      <c r="M35" s="348"/>
      <c r="N35" s="348"/>
    </row>
    <row r="36" ht="30" customHeight="1" spans="1:14">
      <c r="A36" s="333" t="s">
        <v>495</v>
      </c>
      <c r="B36" s="349" t="s">
        <v>496</v>
      </c>
      <c r="C36" s="349"/>
      <c r="D36" s="348" t="s">
        <v>346</v>
      </c>
      <c r="E36" s="348"/>
      <c r="F36" s="348"/>
      <c r="G36" s="348"/>
      <c r="H36" s="348" t="s">
        <v>497</v>
      </c>
      <c r="I36" s="348"/>
      <c r="J36" s="348"/>
      <c r="K36" s="348"/>
      <c r="L36" s="348"/>
      <c r="M36" s="348"/>
      <c r="N36" s="348"/>
    </row>
    <row r="37" ht="30" customHeight="1" spans="1:14">
      <c r="A37" s="347"/>
      <c r="B37" s="349"/>
      <c r="C37" s="349"/>
      <c r="D37" s="348" t="s">
        <v>348</v>
      </c>
      <c r="E37" s="348"/>
      <c r="F37" s="348"/>
      <c r="G37" s="348"/>
      <c r="H37" s="348"/>
      <c r="I37" s="348"/>
      <c r="J37" s="348"/>
      <c r="K37" s="348"/>
      <c r="L37" s="348"/>
      <c r="M37" s="348"/>
      <c r="N37" s="348"/>
    </row>
    <row r="38" ht="30" customHeight="1" spans="1:14">
      <c r="A38" s="347"/>
      <c r="B38" s="349" t="s">
        <v>498</v>
      </c>
      <c r="C38" s="349"/>
      <c r="D38" s="348" t="s">
        <v>499</v>
      </c>
      <c r="E38" s="348"/>
      <c r="F38" s="348"/>
      <c r="G38" s="348"/>
      <c r="H38" s="348"/>
      <c r="I38" s="348"/>
      <c r="J38" s="348"/>
      <c r="K38" s="348"/>
      <c r="L38" s="348"/>
      <c r="M38" s="348"/>
      <c r="N38" s="348"/>
    </row>
    <row r="39" ht="30" customHeight="1" spans="1:14">
      <c r="A39" s="347"/>
      <c r="B39" s="349"/>
      <c r="C39" s="349"/>
      <c r="D39" s="348" t="s">
        <v>500</v>
      </c>
      <c r="E39" s="348"/>
      <c r="F39" s="348"/>
      <c r="G39" s="348"/>
      <c r="H39" s="348"/>
      <c r="I39" s="348"/>
      <c r="J39" s="348"/>
      <c r="K39" s="348"/>
      <c r="L39" s="348"/>
      <c r="M39" s="348"/>
      <c r="N39" s="348"/>
    </row>
    <row r="40" ht="30" customHeight="1" spans="1:14">
      <c r="A40" s="347"/>
      <c r="B40" s="349"/>
      <c r="C40" s="349"/>
      <c r="D40" s="348" t="s">
        <v>501</v>
      </c>
      <c r="E40" s="348"/>
      <c r="F40" s="348"/>
      <c r="G40" s="348"/>
      <c r="H40" s="348"/>
      <c r="I40" s="348"/>
      <c r="J40" s="348"/>
      <c r="K40" s="348"/>
      <c r="L40" s="348"/>
      <c r="M40" s="348"/>
      <c r="N40" s="348"/>
    </row>
    <row r="41" ht="30" customHeight="1" spans="1:14">
      <c r="A41" s="347"/>
      <c r="B41" s="366" t="s">
        <v>502</v>
      </c>
      <c r="C41" s="366"/>
      <c r="D41" s="366" t="s">
        <v>503</v>
      </c>
      <c r="E41" s="366"/>
      <c r="F41" s="366"/>
      <c r="G41" s="366"/>
      <c r="H41" s="348"/>
      <c r="I41" s="348"/>
      <c r="J41" s="348"/>
      <c r="K41" s="348"/>
      <c r="L41" s="348"/>
      <c r="M41" s="348"/>
      <c r="N41" s="348"/>
    </row>
    <row r="42" s="279" customFormat="1" customHeight="1" spans="1:40">
      <c r="A42" s="335" t="s">
        <v>504</v>
      </c>
      <c r="B42" s="356" t="s">
        <v>352</v>
      </c>
      <c r="C42" s="357"/>
      <c r="D42" s="367" t="s">
        <v>505</v>
      </c>
      <c r="E42" s="368"/>
      <c r="F42" s="368"/>
      <c r="G42" s="369"/>
      <c r="H42" s="356" t="s">
        <v>506</v>
      </c>
      <c r="I42" s="357"/>
      <c r="J42" s="357"/>
      <c r="K42" s="357"/>
      <c r="L42" s="357"/>
      <c r="M42" s="357"/>
      <c r="N42" s="357"/>
      <c r="O42" s="325"/>
      <c r="P42" s="325"/>
      <c r="Q42" s="325"/>
      <c r="R42" s="325"/>
      <c r="S42" s="325"/>
      <c r="T42" s="325"/>
      <c r="U42" s="325"/>
      <c r="V42" s="325"/>
      <c r="W42" s="325"/>
      <c r="X42" s="325"/>
      <c r="Y42" s="325"/>
      <c r="Z42" s="325"/>
      <c r="AA42" s="325"/>
      <c r="AB42" s="325"/>
      <c r="AC42" s="325"/>
      <c r="AD42" s="325"/>
      <c r="AE42" s="325"/>
      <c r="AF42" s="325"/>
      <c r="AG42" s="325"/>
      <c r="AH42" s="325"/>
      <c r="AI42" s="325"/>
      <c r="AJ42" s="325"/>
      <c r="AK42" s="325"/>
      <c r="AL42" s="325"/>
      <c r="AM42" s="325"/>
      <c r="AN42" s="325"/>
    </row>
    <row r="43" s="279" customFormat="1" customHeight="1" spans="1:40">
      <c r="A43" s="338"/>
      <c r="B43" s="370" t="s">
        <v>507</v>
      </c>
      <c r="C43" s="371">
        <v>1</v>
      </c>
      <c r="D43" s="372" t="s">
        <v>508</v>
      </c>
      <c r="E43" s="373"/>
      <c r="F43" s="373"/>
      <c r="G43" s="374"/>
      <c r="H43" s="375" t="s">
        <v>509</v>
      </c>
      <c r="I43" s="375"/>
      <c r="J43" s="375"/>
      <c r="K43" s="375"/>
      <c r="L43" s="375"/>
      <c r="M43" s="375"/>
      <c r="N43" s="375"/>
      <c r="O43" s="325"/>
      <c r="P43" s="325"/>
      <c r="Q43" s="325"/>
      <c r="R43" s="325"/>
      <c r="S43" s="325"/>
      <c r="T43" s="325"/>
      <c r="U43" s="325"/>
      <c r="V43" s="325"/>
      <c r="W43" s="325"/>
      <c r="X43" s="325"/>
      <c r="Y43" s="325"/>
      <c r="Z43" s="325"/>
      <c r="AA43" s="325"/>
      <c r="AB43" s="325"/>
      <c r="AC43" s="325"/>
      <c r="AD43" s="325"/>
      <c r="AE43" s="325"/>
      <c r="AF43" s="325"/>
      <c r="AG43" s="325"/>
      <c r="AH43" s="325"/>
      <c r="AI43" s="325"/>
      <c r="AJ43" s="325"/>
      <c r="AK43" s="325"/>
      <c r="AL43" s="325"/>
      <c r="AM43" s="325"/>
      <c r="AN43" s="325"/>
    </row>
    <row r="44" s="279" customFormat="1" customHeight="1" spans="1:40">
      <c r="A44" s="338"/>
      <c r="B44" s="376"/>
      <c r="C44" s="371">
        <v>2</v>
      </c>
      <c r="D44" s="372" t="s">
        <v>510</v>
      </c>
      <c r="E44" s="373"/>
      <c r="F44" s="373"/>
      <c r="G44" s="374"/>
      <c r="H44" s="375" t="s">
        <v>511</v>
      </c>
      <c r="I44" s="375"/>
      <c r="J44" s="375"/>
      <c r="K44" s="375"/>
      <c r="L44" s="375"/>
      <c r="M44" s="375"/>
      <c r="N44" s="375"/>
      <c r="O44" s="325"/>
      <c r="P44" s="325"/>
      <c r="Q44" s="325"/>
      <c r="R44" s="325"/>
      <c r="S44" s="325"/>
      <c r="T44" s="325"/>
      <c r="U44" s="325"/>
      <c r="V44" s="325"/>
      <c r="W44" s="325"/>
      <c r="X44" s="325"/>
      <c r="Y44" s="325"/>
      <c r="Z44" s="325"/>
      <c r="AA44" s="325"/>
      <c r="AB44" s="325"/>
      <c r="AC44" s="325"/>
      <c r="AD44" s="325"/>
      <c r="AE44" s="325"/>
      <c r="AF44" s="325"/>
      <c r="AG44" s="325"/>
      <c r="AH44" s="325"/>
      <c r="AI44" s="325"/>
      <c r="AJ44" s="325"/>
      <c r="AK44" s="325"/>
      <c r="AL44" s="325"/>
      <c r="AM44" s="325"/>
      <c r="AN44" s="325"/>
    </row>
    <row r="45" s="279" customFormat="1" customHeight="1" spans="1:40">
      <c r="A45" s="338"/>
      <c r="B45" s="376"/>
      <c r="C45" s="371">
        <v>3</v>
      </c>
      <c r="D45" s="372" t="s">
        <v>512</v>
      </c>
      <c r="E45" s="373"/>
      <c r="F45" s="373"/>
      <c r="G45" s="374"/>
      <c r="H45" s="375" t="s">
        <v>513</v>
      </c>
      <c r="I45" s="375"/>
      <c r="J45" s="375"/>
      <c r="K45" s="375"/>
      <c r="L45" s="375"/>
      <c r="M45" s="375"/>
      <c r="N45" s="375"/>
      <c r="O45" s="325"/>
      <c r="P45" s="325"/>
      <c r="Q45" s="325"/>
      <c r="R45" s="325"/>
      <c r="S45" s="325"/>
      <c r="T45" s="325"/>
      <c r="U45" s="325"/>
      <c r="V45" s="325"/>
      <c r="W45" s="325"/>
      <c r="X45" s="325"/>
      <c r="Y45" s="325"/>
      <c r="Z45" s="325"/>
      <c r="AA45" s="325"/>
      <c r="AB45" s="325"/>
      <c r="AC45" s="325"/>
      <c r="AD45" s="325"/>
      <c r="AE45" s="325"/>
      <c r="AF45" s="325"/>
      <c r="AG45" s="325"/>
      <c r="AH45" s="325"/>
      <c r="AI45" s="325"/>
      <c r="AJ45" s="325"/>
      <c r="AK45" s="325"/>
      <c r="AL45" s="325"/>
      <c r="AM45" s="325"/>
      <c r="AN45" s="325"/>
    </row>
    <row r="46" s="279" customFormat="1" customHeight="1" spans="1:40">
      <c r="A46" s="338"/>
      <c r="B46" s="377"/>
      <c r="C46" s="371">
        <v>4</v>
      </c>
      <c r="D46" s="372" t="s">
        <v>514</v>
      </c>
      <c r="E46" s="373"/>
      <c r="F46" s="373"/>
      <c r="G46" s="374"/>
      <c r="H46" s="378" t="s">
        <v>515</v>
      </c>
      <c r="I46" s="378"/>
      <c r="J46" s="378"/>
      <c r="K46" s="378"/>
      <c r="L46" s="378"/>
      <c r="M46" s="378"/>
      <c r="N46" s="378"/>
      <c r="O46" s="325"/>
      <c r="P46" s="325"/>
      <c r="Q46" s="325"/>
      <c r="R46" s="325"/>
      <c r="S46" s="325"/>
      <c r="T46" s="325"/>
      <c r="U46" s="325"/>
      <c r="V46" s="325"/>
      <c r="W46" s="325"/>
      <c r="X46" s="325"/>
      <c r="Y46" s="325"/>
      <c r="Z46" s="325"/>
      <c r="AA46" s="325"/>
      <c r="AB46" s="325"/>
      <c r="AC46" s="325"/>
      <c r="AD46" s="325"/>
      <c r="AE46" s="325"/>
      <c r="AF46" s="325"/>
      <c r="AG46" s="325"/>
      <c r="AH46" s="325"/>
      <c r="AI46" s="325"/>
      <c r="AJ46" s="325"/>
      <c r="AK46" s="325"/>
      <c r="AL46" s="325"/>
      <c r="AM46" s="325"/>
      <c r="AN46" s="325"/>
    </row>
    <row r="47" s="279" customFormat="1" customHeight="1" spans="1:40">
      <c r="A47" s="338"/>
      <c r="B47" s="370" t="s">
        <v>516</v>
      </c>
      <c r="C47" s="371">
        <v>1</v>
      </c>
      <c r="D47" s="372" t="s">
        <v>517</v>
      </c>
      <c r="E47" s="373"/>
      <c r="F47" s="373"/>
      <c r="G47" s="374"/>
      <c r="H47" s="378" t="s">
        <v>518</v>
      </c>
      <c r="I47" s="378"/>
      <c r="J47" s="378"/>
      <c r="K47" s="378"/>
      <c r="L47" s="378"/>
      <c r="M47" s="378"/>
      <c r="N47" s="378"/>
      <c r="O47" s="325"/>
      <c r="P47" s="325"/>
      <c r="Q47" s="325"/>
      <c r="R47" s="325"/>
      <c r="S47" s="325"/>
      <c r="T47" s="325"/>
      <c r="U47" s="325"/>
      <c r="V47" s="325"/>
      <c r="W47" s="325"/>
      <c r="X47" s="325"/>
      <c r="Y47" s="325"/>
      <c r="Z47" s="325"/>
      <c r="AA47" s="325"/>
      <c r="AB47" s="325"/>
      <c r="AC47" s="325"/>
      <c r="AD47" s="325"/>
      <c r="AE47" s="325"/>
      <c r="AF47" s="325"/>
      <c r="AG47" s="325"/>
      <c r="AH47" s="325"/>
      <c r="AI47" s="325"/>
      <c r="AJ47" s="325"/>
      <c r="AK47" s="325"/>
      <c r="AL47" s="325"/>
      <c r="AM47" s="325"/>
      <c r="AN47" s="325"/>
    </row>
    <row r="48" s="279" customFormat="1" customHeight="1" spans="1:40">
      <c r="A48" s="338"/>
      <c r="B48" s="376"/>
      <c r="C48" s="371">
        <v>2</v>
      </c>
      <c r="D48" s="372" t="s">
        <v>519</v>
      </c>
      <c r="E48" s="373"/>
      <c r="F48" s="373"/>
      <c r="G48" s="374"/>
      <c r="H48" s="378" t="s">
        <v>520</v>
      </c>
      <c r="I48" s="378"/>
      <c r="J48" s="378"/>
      <c r="K48" s="378"/>
      <c r="L48" s="378"/>
      <c r="M48" s="378"/>
      <c r="N48" s="378"/>
      <c r="O48" s="325"/>
      <c r="P48" s="325"/>
      <c r="Q48" s="325"/>
      <c r="R48" s="325"/>
      <c r="S48" s="325"/>
      <c r="T48" s="325"/>
      <c r="U48" s="325"/>
      <c r="V48" s="325"/>
      <c r="W48" s="325"/>
      <c r="X48" s="325"/>
      <c r="Y48" s="325"/>
      <c r="Z48" s="325"/>
      <c r="AA48" s="325"/>
      <c r="AB48" s="325"/>
      <c r="AC48" s="325"/>
      <c r="AD48" s="325"/>
      <c r="AE48" s="325"/>
      <c r="AF48" s="325"/>
      <c r="AG48" s="325"/>
      <c r="AH48" s="325"/>
      <c r="AI48" s="325"/>
      <c r="AJ48" s="325"/>
      <c r="AK48" s="325"/>
      <c r="AL48" s="325"/>
      <c r="AM48" s="325"/>
      <c r="AN48" s="325"/>
    </row>
    <row r="49" s="279" customFormat="1" customHeight="1" spans="1:40">
      <c r="A49" s="338"/>
      <c r="B49" s="377"/>
      <c r="C49" s="371">
        <v>3</v>
      </c>
      <c r="D49" s="372" t="s">
        <v>521</v>
      </c>
      <c r="E49" s="373"/>
      <c r="F49" s="373"/>
      <c r="G49" s="374"/>
      <c r="H49" s="378" t="s">
        <v>522</v>
      </c>
      <c r="I49" s="378"/>
      <c r="J49" s="378"/>
      <c r="K49" s="378"/>
      <c r="L49" s="378"/>
      <c r="M49" s="378"/>
      <c r="N49" s="378"/>
      <c r="O49" s="325"/>
      <c r="P49" s="325"/>
      <c r="Q49" s="325"/>
      <c r="R49" s="325"/>
      <c r="S49" s="325"/>
      <c r="T49" s="325"/>
      <c r="U49" s="325"/>
      <c r="V49" s="325"/>
      <c r="W49" s="325"/>
      <c r="X49" s="325"/>
      <c r="Y49" s="325"/>
      <c r="Z49" s="325"/>
      <c r="AA49" s="325"/>
      <c r="AB49" s="325"/>
      <c r="AC49" s="325"/>
      <c r="AD49" s="325"/>
      <c r="AE49" s="325"/>
      <c r="AF49" s="325"/>
      <c r="AG49" s="325"/>
      <c r="AH49" s="325"/>
      <c r="AI49" s="325"/>
      <c r="AJ49" s="325"/>
      <c r="AK49" s="325"/>
      <c r="AL49" s="325"/>
      <c r="AM49" s="325"/>
      <c r="AN49" s="325"/>
    </row>
    <row r="50" s="279" customFormat="1" customHeight="1" spans="1:40">
      <c r="A50" s="338"/>
      <c r="B50" s="370" t="s">
        <v>523</v>
      </c>
      <c r="C50" s="371">
        <v>1</v>
      </c>
      <c r="D50" s="372" t="s">
        <v>524</v>
      </c>
      <c r="E50" s="373"/>
      <c r="F50" s="373"/>
      <c r="G50" s="374"/>
      <c r="H50" s="378" t="s">
        <v>525</v>
      </c>
      <c r="I50" s="378"/>
      <c r="J50" s="378"/>
      <c r="K50" s="378"/>
      <c r="L50" s="378"/>
      <c r="M50" s="378"/>
      <c r="N50" s="378"/>
      <c r="O50" s="325"/>
      <c r="P50" s="325"/>
      <c r="Q50" s="325"/>
      <c r="R50" s="325"/>
      <c r="S50" s="325"/>
      <c r="T50" s="325"/>
      <c r="U50" s="325"/>
      <c r="V50" s="325"/>
      <c r="W50" s="325"/>
      <c r="X50" s="325"/>
      <c r="Y50" s="325"/>
      <c r="Z50" s="325"/>
      <c r="AA50" s="325"/>
      <c r="AB50" s="325"/>
      <c r="AC50" s="325"/>
      <c r="AD50" s="325"/>
      <c r="AE50" s="325"/>
      <c r="AF50" s="325"/>
      <c r="AG50" s="325"/>
      <c r="AH50" s="325"/>
      <c r="AI50" s="325"/>
      <c r="AJ50" s="325"/>
      <c r="AK50" s="325"/>
      <c r="AL50" s="325"/>
      <c r="AM50" s="325"/>
      <c r="AN50" s="325"/>
    </row>
    <row r="51" s="279" customFormat="1" customHeight="1" spans="1:40">
      <c r="A51" s="338"/>
      <c r="B51" s="376"/>
      <c r="C51" s="371">
        <v>2</v>
      </c>
      <c r="D51" s="372" t="s">
        <v>526</v>
      </c>
      <c r="E51" s="373"/>
      <c r="F51" s="373"/>
      <c r="G51" s="374"/>
      <c r="H51" s="378" t="s">
        <v>527</v>
      </c>
      <c r="I51" s="378"/>
      <c r="J51" s="378"/>
      <c r="K51" s="378"/>
      <c r="L51" s="378"/>
      <c r="M51" s="378"/>
      <c r="N51" s="378"/>
      <c r="O51" s="325"/>
      <c r="P51" s="325"/>
      <c r="Q51" s="325"/>
      <c r="R51" s="325"/>
      <c r="S51" s="325"/>
      <c r="T51" s="325"/>
      <c r="U51" s="325"/>
      <c r="V51" s="325"/>
      <c r="W51" s="325"/>
      <c r="X51" s="325"/>
      <c r="Y51" s="325"/>
      <c r="Z51" s="325"/>
      <c r="AA51" s="325"/>
      <c r="AB51" s="325"/>
      <c r="AC51" s="325"/>
      <c r="AD51" s="325"/>
      <c r="AE51" s="325"/>
      <c r="AF51" s="325"/>
      <c r="AG51" s="325"/>
      <c r="AH51" s="325"/>
      <c r="AI51" s="325"/>
      <c r="AJ51" s="325"/>
      <c r="AK51" s="325"/>
      <c r="AL51" s="325"/>
      <c r="AM51" s="325"/>
      <c r="AN51" s="325"/>
    </row>
    <row r="52" s="279" customFormat="1" customHeight="1" spans="1:40">
      <c r="A52" s="343"/>
      <c r="B52" s="377"/>
      <c r="C52" s="371">
        <v>3</v>
      </c>
      <c r="D52" s="372" t="s">
        <v>528</v>
      </c>
      <c r="E52" s="373"/>
      <c r="F52" s="373"/>
      <c r="G52" s="374"/>
      <c r="H52" s="375" t="s">
        <v>529</v>
      </c>
      <c r="I52" s="375"/>
      <c r="J52" s="375"/>
      <c r="K52" s="375"/>
      <c r="L52" s="375"/>
      <c r="M52" s="375"/>
      <c r="N52" s="375"/>
      <c r="O52" s="325"/>
      <c r="P52" s="325"/>
      <c r="Q52" s="325"/>
      <c r="R52" s="325"/>
      <c r="S52" s="325"/>
      <c r="T52" s="325"/>
      <c r="U52" s="325"/>
      <c r="V52" s="325"/>
      <c r="W52" s="325"/>
      <c r="X52" s="325"/>
      <c r="Y52" s="325"/>
      <c r="Z52" s="325"/>
      <c r="AA52" s="325"/>
      <c r="AB52" s="325"/>
      <c r="AC52" s="325"/>
      <c r="AD52" s="325"/>
      <c r="AE52" s="325"/>
      <c r="AF52" s="325"/>
      <c r="AG52" s="325"/>
      <c r="AH52" s="325"/>
      <c r="AI52" s="325"/>
      <c r="AJ52" s="325"/>
      <c r="AK52" s="325"/>
      <c r="AL52" s="325"/>
      <c r="AM52" s="325"/>
      <c r="AN52" s="325"/>
    </row>
    <row r="53" customHeight="1" spans="1:14">
      <c r="A53" s="379" t="s">
        <v>530</v>
      </c>
      <c r="B53" s="380"/>
      <c r="C53" s="380"/>
      <c r="D53" s="380"/>
      <c r="E53" s="380"/>
      <c r="F53" s="380"/>
      <c r="G53" s="380"/>
      <c r="H53" s="380"/>
      <c r="I53" s="380"/>
      <c r="J53" s="380"/>
      <c r="K53" s="380"/>
      <c r="L53" s="380"/>
      <c r="M53" s="380"/>
      <c r="N53" s="392"/>
    </row>
  </sheetData>
  <sheetProtection algorithmName="SHA-512" hashValue="10J2MAtyizuN8CVxFwFxStetv2CmL+w6NK45QisewnyijgoCmwxO0PaqeKqE8idslAJwS7PxWSAg9lDtffKmRg==" saltValue="45W0S0/gV8hd4hpoy+KKYQ==" spinCount="100000" sheet="1" formatColumns="0" formatRows="0" insertRows="0" insertColumns="0" insertHyperlinks="0" deleteColumns="0" deleteRows="0" sort="0" autoFilter="0" pivotTables="0" objects="1"/>
  <protectedRanges>
    <protectedRange sqref="P2:R2" name="区域1"/>
    <protectedRange sqref="Q3" name="区域1_1"/>
    <protectedRange sqref="O3:P3" name="区域1_1_1"/>
  </protectedRanges>
  <mergeCells count="122">
    <mergeCell ref="A1:N1"/>
    <mergeCell ref="B2:N2"/>
    <mergeCell ref="B3:C3"/>
    <mergeCell ref="D3:E3"/>
    <mergeCell ref="F3:G3"/>
    <mergeCell ref="H3:N3"/>
    <mergeCell ref="O3:P3"/>
    <mergeCell ref="D4:E4"/>
    <mergeCell ref="F4:G4"/>
    <mergeCell ref="O4:P4"/>
    <mergeCell ref="D5:E5"/>
    <mergeCell ref="F5:G5"/>
    <mergeCell ref="D6:E6"/>
    <mergeCell ref="F6:G6"/>
    <mergeCell ref="D7:E7"/>
    <mergeCell ref="F7:G7"/>
    <mergeCell ref="B8:N8"/>
    <mergeCell ref="B9:N9"/>
    <mergeCell ref="B10:C10"/>
    <mergeCell ref="E10:H10"/>
    <mergeCell ref="L10:N10"/>
    <mergeCell ref="E11:H11"/>
    <mergeCell ref="E12:H12"/>
    <mergeCell ref="E13:H13"/>
    <mergeCell ref="E14:H14"/>
    <mergeCell ref="E15:H15"/>
    <mergeCell ref="L15:N15"/>
    <mergeCell ref="E16:H16"/>
    <mergeCell ref="L16:N16"/>
    <mergeCell ref="E17:H17"/>
    <mergeCell ref="L17:N17"/>
    <mergeCell ref="B18:C18"/>
    <mergeCell ref="E18:N18"/>
    <mergeCell ref="B19:N19"/>
    <mergeCell ref="D20:H20"/>
    <mergeCell ref="I20:N20"/>
    <mergeCell ref="F21:G21"/>
    <mergeCell ref="L21:N21"/>
    <mergeCell ref="F22:G22"/>
    <mergeCell ref="L22:N22"/>
    <mergeCell ref="B23:C23"/>
    <mergeCell ref="F23:G23"/>
    <mergeCell ref="B24:C24"/>
    <mergeCell ref="F24:G24"/>
    <mergeCell ref="B25:C25"/>
    <mergeCell ref="D25:H25"/>
    <mergeCell ref="J25:N25"/>
    <mergeCell ref="B26:C26"/>
    <mergeCell ref="D26:H26"/>
    <mergeCell ref="B27:C27"/>
    <mergeCell ref="D27:H27"/>
    <mergeCell ref="B28:H28"/>
    <mergeCell ref="B29:N29"/>
    <mergeCell ref="B30:C30"/>
    <mergeCell ref="D30:G30"/>
    <mergeCell ref="H30:N30"/>
    <mergeCell ref="B31:C31"/>
    <mergeCell ref="D31:G31"/>
    <mergeCell ref="B32:C32"/>
    <mergeCell ref="D32:G32"/>
    <mergeCell ref="B33:C33"/>
    <mergeCell ref="D33:G33"/>
    <mergeCell ref="B34:C34"/>
    <mergeCell ref="D34:G34"/>
    <mergeCell ref="B35:C35"/>
    <mergeCell ref="D35:G35"/>
    <mergeCell ref="D36:G36"/>
    <mergeCell ref="D37:G37"/>
    <mergeCell ref="D38:G38"/>
    <mergeCell ref="D39:G39"/>
    <mergeCell ref="D40:G40"/>
    <mergeCell ref="B41:C41"/>
    <mergeCell ref="D41:G41"/>
    <mergeCell ref="B42:C42"/>
    <mergeCell ref="D42:G42"/>
    <mergeCell ref="H42:N42"/>
    <mergeCell ref="D43:G43"/>
    <mergeCell ref="H43:N43"/>
    <mergeCell ref="D44:G44"/>
    <mergeCell ref="H44:N44"/>
    <mergeCell ref="D45:G45"/>
    <mergeCell ref="H45:N45"/>
    <mergeCell ref="D46:G46"/>
    <mergeCell ref="H46:N46"/>
    <mergeCell ref="D47:G47"/>
    <mergeCell ref="H47:N47"/>
    <mergeCell ref="D48:G48"/>
    <mergeCell ref="H48:N48"/>
    <mergeCell ref="D49:G49"/>
    <mergeCell ref="H49:N49"/>
    <mergeCell ref="D50:G50"/>
    <mergeCell ref="H50:N50"/>
    <mergeCell ref="D51:G51"/>
    <mergeCell ref="H51:N51"/>
    <mergeCell ref="D52:G52"/>
    <mergeCell ref="H52:N52"/>
    <mergeCell ref="A53:N53"/>
    <mergeCell ref="A3:A7"/>
    <mergeCell ref="A8:A18"/>
    <mergeCell ref="A19:A28"/>
    <mergeCell ref="A29:A35"/>
    <mergeCell ref="A36:A41"/>
    <mergeCell ref="A42:A52"/>
    <mergeCell ref="B43:B46"/>
    <mergeCell ref="B47:B49"/>
    <mergeCell ref="B50:B52"/>
    <mergeCell ref="D11:D18"/>
    <mergeCell ref="I22:I24"/>
    <mergeCell ref="J22:J24"/>
    <mergeCell ref="K23:K24"/>
    <mergeCell ref="B4:C5"/>
    <mergeCell ref="H4:N7"/>
    <mergeCell ref="B6:C7"/>
    <mergeCell ref="B11:C17"/>
    <mergeCell ref="L11:N14"/>
    <mergeCell ref="B20:C22"/>
    <mergeCell ref="L23:N24"/>
    <mergeCell ref="I26:N28"/>
    <mergeCell ref="H31:N35"/>
    <mergeCell ref="B36:C37"/>
    <mergeCell ref="H36:N41"/>
    <mergeCell ref="B38:C40"/>
  </mergeCells>
  <hyperlinks>
    <hyperlink ref="Q3" location="禁运品说明!A1" display="点击链接跳转"/>
    <hyperlink ref="Q4" location="发货模版报价!A1" display="点击链接跳转"/>
  </hyperlinks>
  <pageMargins left="0.7" right="0.7" top="0.75" bottom="0.75" header="0.3" footer="0.3"/>
  <pageSetup paperSize="9" scale="39" fitToHeight="0"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pageSetUpPr fitToPage="1"/>
  </sheetPr>
  <dimension ref="A1:P19"/>
  <sheetViews>
    <sheetView zoomScale="70" zoomScaleNormal="70" workbookViewId="0">
      <pane ySplit="2" topLeftCell="A5" activePane="bottomLeft" state="frozen"/>
      <selection/>
      <selection pane="bottomLeft" activeCell="Q12" sqref="Q12"/>
    </sheetView>
  </sheetViews>
  <sheetFormatPr defaultColWidth="11.3363636363636" defaultRowHeight="50" customHeight="1"/>
  <cols>
    <col min="1" max="1" width="23.8090909090909" style="298" customWidth="1"/>
    <col min="2" max="2" width="4.55454545454545" style="298" customWidth="1"/>
    <col min="3" max="3" width="14.9909090909091" style="298" customWidth="1"/>
    <col min="4" max="10" width="11.3363636363636" style="298"/>
    <col min="11" max="11" width="15.5" style="298" customWidth="1"/>
    <col min="12" max="12" width="23.5636363636364" style="298" customWidth="1"/>
    <col min="13" max="13" width="11.3363636363636" style="298"/>
    <col min="14" max="15" width="14.8727272727273" style="298" customWidth="1"/>
    <col min="16" max="16" width="35.1727272727273" style="298" customWidth="1"/>
    <col min="17" max="38" width="11.3363636363636" style="298"/>
    <col min="39" max="16384" width="11.3363636363636" style="299"/>
  </cols>
  <sheetData>
    <row r="1" ht="113" customHeight="1" spans="1:16">
      <c r="A1" s="300" t="str">
        <f>_xlfn.DISPIMG("ID_8C3CA4748FFD4A20BAFC9423F1EC0212",1)</f>
        <v>=DISPIMG("ID_8C3CA4748FFD4A20BAFC9423F1EC0212",1)</v>
      </c>
      <c r="B1" s="300"/>
      <c r="C1" s="300"/>
      <c r="D1" s="300"/>
      <c r="E1" s="300"/>
      <c r="F1" s="300"/>
      <c r="G1" s="300"/>
      <c r="H1" s="300"/>
      <c r="I1" s="300"/>
      <c r="J1" s="300"/>
      <c r="K1" s="300"/>
      <c r="L1" s="300"/>
      <c r="M1" s="325"/>
      <c r="N1" s="325"/>
      <c r="O1" s="325"/>
      <c r="P1" s="325"/>
    </row>
    <row r="2" customHeight="1" spans="1:16">
      <c r="A2" s="301" t="s">
        <v>531</v>
      </c>
      <c r="B2" s="301"/>
      <c r="C2" s="301"/>
      <c r="D2" s="301"/>
      <c r="E2" s="301"/>
      <c r="F2" s="301"/>
      <c r="G2" s="301"/>
      <c r="H2" s="301"/>
      <c r="I2" s="301"/>
      <c r="J2" s="301"/>
      <c r="K2" s="301"/>
      <c r="L2" s="301"/>
      <c r="M2" s="325"/>
      <c r="N2" s="325"/>
      <c r="O2" s="325"/>
      <c r="P2" s="325"/>
    </row>
    <row r="3" customHeight="1" spans="1:16">
      <c r="A3" s="301" t="s">
        <v>532</v>
      </c>
      <c r="B3" s="302"/>
      <c r="C3" s="302"/>
      <c r="D3" s="302"/>
      <c r="E3" s="302"/>
      <c r="F3" s="302"/>
      <c r="G3" s="302"/>
      <c r="H3" s="302"/>
      <c r="I3" s="302"/>
      <c r="J3" s="302"/>
      <c r="K3" s="302"/>
      <c r="L3" s="302"/>
      <c r="N3" s="326" t="s">
        <v>72</v>
      </c>
      <c r="O3" s="327"/>
      <c r="P3" s="328" t="s">
        <v>9</v>
      </c>
    </row>
    <row r="4" customHeight="1" spans="1:16">
      <c r="A4" s="303" t="s">
        <v>246</v>
      </c>
      <c r="B4" s="304"/>
      <c r="C4" s="305"/>
      <c r="D4" s="306" t="s">
        <v>247</v>
      </c>
      <c r="E4" s="307"/>
      <c r="F4" s="306" t="s">
        <v>65</v>
      </c>
      <c r="G4" s="307"/>
      <c r="H4" s="306" t="s">
        <v>248</v>
      </c>
      <c r="I4" s="307"/>
      <c r="J4" s="306" t="s">
        <v>70</v>
      </c>
      <c r="K4" s="306" t="s">
        <v>533</v>
      </c>
      <c r="L4" s="306" t="s">
        <v>406</v>
      </c>
      <c r="N4" s="326" t="s">
        <v>30</v>
      </c>
      <c r="O4" s="327"/>
      <c r="P4" s="328" t="s">
        <v>9</v>
      </c>
    </row>
    <row r="5" ht="34" customHeight="1" spans="1:12">
      <c r="A5" s="308" t="s">
        <v>534</v>
      </c>
      <c r="B5" s="309"/>
      <c r="C5" s="310" t="str">
        <f>_xlfn.DISPIMG("ID_212321D19DFF4203A92F23E1B16C3A26",1)</f>
        <v>=DISPIMG("ID_212321D19DFF4203A92F23E1B16C3A26",1)</v>
      </c>
      <c r="D5" s="308" t="s">
        <v>250</v>
      </c>
      <c r="E5" s="308"/>
      <c r="F5" s="308" t="s">
        <v>251</v>
      </c>
      <c r="G5" s="308"/>
      <c r="H5" s="308" t="s">
        <v>252</v>
      </c>
      <c r="I5" s="308"/>
      <c r="J5" s="308" t="s">
        <v>253</v>
      </c>
      <c r="K5" s="308" t="s">
        <v>535</v>
      </c>
      <c r="L5" s="308" t="s">
        <v>284</v>
      </c>
    </row>
    <row r="6" ht="34" customHeight="1" spans="1:12">
      <c r="A6" s="308"/>
      <c r="B6" s="309"/>
      <c r="C6" s="311"/>
      <c r="D6" s="308"/>
      <c r="E6" s="308"/>
      <c r="F6" s="308" t="s">
        <v>255</v>
      </c>
      <c r="G6" s="308"/>
      <c r="H6" s="308" t="s">
        <v>256</v>
      </c>
      <c r="I6" s="308"/>
      <c r="J6" s="308" t="s">
        <v>253</v>
      </c>
      <c r="K6" s="308" t="s">
        <v>535</v>
      </c>
      <c r="L6" s="308" t="s">
        <v>284</v>
      </c>
    </row>
    <row r="7" s="298" customFormat="1" customHeight="1" spans="1:12">
      <c r="A7" s="312" t="s">
        <v>536</v>
      </c>
      <c r="B7" s="313"/>
      <c r="C7" s="313"/>
      <c r="D7" s="313"/>
      <c r="E7" s="313"/>
      <c r="F7" s="313"/>
      <c r="G7" s="313"/>
      <c r="H7" s="313"/>
      <c r="I7" s="313"/>
      <c r="J7" s="313"/>
      <c r="K7" s="313"/>
      <c r="L7" s="313"/>
    </row>
    <row r="8" customHeight="1" spans="1:12">
      <c r="A8" s="313"/>
      <c r="B8" s="313"/>
      <c r="C8" s="313"/>
      <c r="D8" s="313"/>
      <c r="E8" s="313"/>
      <c r="F8" s="313"/>
      <c r="G8" s="313"/>
      <c r="H8" s="313"/>
      <c r="I8" s="313"/>
      <c r="J8" s="313"/>
      <c r="K8" s="313"/>
      <c r="L8" s="313"/>
    </row>
    <row r="9" customHeight="1" spans="1:12">
      <c r="A9" s="314"/>
      <c r="B9" s="314"/>
      <c r="C9" s="314"/>
      <c r="D9" s="314"/>
      <c r="E9" s="314"/>
      <c r="F9" s="314"/>
      <c r="G9" s="314"/>
      <c r="H9" s="314"/>
      <c r="I9" s="314"/>
      <c r="J9" s="314"/>
      <c r="K9" s="314"/>
      <c r="L9" s="314"/>
    </row>
    <row r="10" customHeight="1" spans="1:12">
      <c r="A10" s="303" t="s">
        <v>246</v>
      </c>
      <c r="B10" s="304"/>
      <c r="C10" s="305"/>
      <c r="D10" s="306" t="s">
        <v>247</v>
      </c>
      <c r="E10" s="307"/>
      <c r="F10" s="306" t="s">
        <v>537</v>
      </c>
      <c r="G10" s="307"/>
      <c r="H10" s="306" t="s">
        <v>538</v>
      </c>
      <c r="I10" s="307"/>
      <c r="J10" s="306" t="s">
        <v>70</v>
      </c>
      <c r="K10" s="306" t="s">
        <v>533</v>
      </c>
      <c r="L10" s="306" t="s">
        <v>406</v>
      </c>
    </row>
    <row r="11" customHeight="1" spans="1:12">
      <c r="A11" s="308" t="s">
        <v>539</v>
      </c>
      <c r="B11" s="309"/>
      <c r="C11" s="315" t="str">
        <f>_xlfn.DISPIMG("ID_CF2A94647D114FCBBB5BEC3272CA754F",1)</f>
        <v>=DISPIMG("ID_CF2A94647D114FCBBB5BEC3272CA754F",1)</v>
      </c>
      <c r="D11" s="308" t="s">
        <v>264</v>
      </c>
      <c r="E11" s="308"/>
      <c r="F11" s="308">
        <v>0.1</v>
      </c>
      <c r="G11" s="308">
        <v>30</v>
      </c>
      <c r="H11" s="308">
        <v>0.1</v>
      </c>
      <c r="I11" s="308" t="s">
        <v>540</v>
      </c>
      <c r="J11" s="308" t="s">
        <v>253</v>
      </c>
      <c r="K11" s="329" t="s">
        <v>535</v>
      </c>
      <c r="L11" s="308" t="s">
        <v>284</v>
      </c>
    </row>
    <row r="12" customHeight="1" spans="1:16">
      <c r="A12" s="308" t="s">
        <v>541</v>
      </c>
      <c r="B12" s="309"/>
      <c r="C12" s="308" t="str">
        <f>_xlfn.DISPIMG("ID_06BC290C1CEA4ECEA1977D9C81FA7088",1)</f>
        <v>=DISPIMG("ID_06BC290C1CEA4ECEA1977D9C81FA7088",1)</v>
      </c>
      <c r="D12" s="308" t="s">
        <v>264</v>
      </c>
      <c r="E12" s="308"/>
      <c r="F12" s="308">
        <v>0.1</v>
      </c>
      <c r="G12" s="308">
        <v>50</v>
      </c>
      <c r="H12" s="308">
        <v>0.1</v>
      </c>
      <c r="I12" s="308" t="s">
        <v>540</v>
      </c>
      <c r="J12" s="308" t="s">
        <v>253</v>
      </c>
      <c r="K12" s="329" t="s">
        <v>535</v>
      </c>
      <c r="L12" s="308" t="s">
        <v>284</v>
      </c>
      <c r="P12" s="330"/>
    </row>
    <row r="13" customHeight="1" spans="1:12">
      <c r="A13" s="316" t="s">
        <v>542</v>
      </c>
      <c r="B13" s="317"/>
      <c r="C13" s="318"/>
      <c r="D13" s="308" t="s">
        <v>543</v>
      </c>
      <c r="E13" s="308"/>
      <c r="F13" s="308" t="s">
        <v>544</v>
      </c>
      <c r="G13" s="308"/>
      <c r="H13" s="308"/>
      <c r="I13" s="308"/>
      <c r="J13" s="308" t="s">
        <v>253</v>
      </c>
      <c r="K13" s="329" t="s">
        <v>535</v>
      </c>
      <c r="L13" s="308" t="s">
        <v>284</v>
      </c>
    </row>
    <row r="14" customHeight="1" spans="1:12">
      <c r="A14" s="319" t="s">
        <v>71</v>
      </c>
      <c r="B14" s="320"/>
      <c r="C14" s="321" t="s">
        <v>545</v>
      </c>
      <c r="D14" s="322"/>
      <c r="E14" s="322"/>
      <c r="F14" s="322"/>
      <c r="G14" s="322"/>
      <c r="H14" s="322"/>
      <c r="I14" s="322"/>
      <c r="J14" s="322"/>
      <c r="K14" s="322"/>
      <c r="L14" s="331"/>
    </row>
    <row r="15" customHeight="1" spans="1:12">
      <c r="A15" s="320"/>
      <c r="B15" s="320"/>
      <c r="C15" s="321" t="s">
        <v>546</v>
      </c>
      <c r="D15" s="322"/>
      <c r="E15" s="322"/>
      <c r="F15" s="322"/>
      <c r="G15" s="322"/>
      <c r="H15" s="322"/>
      <c r="I15" s="322"/>
      <c r="J15" s="322"/>
      <c r="K15" s="322"/>
      <c r="L15" s="331"/>
    </row>
    <row r="16" customHeight="1" spans="1:12">
      <c r="A16" s="312" t="s">
        <v>547</v>
      </c>
      <c r="B16" s="312"/>
      <c r="C16" s="312"/>
      <c r="D16" s="312"/>
      <c r="E16" s="312"/>
      <c r="F16" s="312"/>
      <c r="G16" s="312"/>
      <c r="H16" s="312"/>
      <c r="I16" s="312"/>
      <c r="J16" s="312"/>
      <c r="K16" s="312"/>
      <c r="L16" s="312"/>
    </row>
    <row r="17" customHeight="1" spans="1:12">
      <c r="A17" s="312"/>
      <c r="B17" s="312"/>
      <c r="C17" s="312"/>
      <c r="D17" s="312"/>
      <c r="E17" s="312"/>
      <c r="F17" s="312"/>
      <c r="G17" s="312"/>
      <c r="H17" s="312"/>
      <c r="I17" s="312"/>
      <c r="J17" s="312"/>
      <c r="K17" s="312"/>
      <c r="L17" s="312"/>
    </row>
    <row r="18" customHeight="1" spans="1:12">
      <c r="A18" s="323" t="s">
        <v>530</v>
      </c>
      <c r="B18" s="324"/>
      <c r="C18" s="324"/>
      <c r="D18" s="324"/>
      <c r="E18" s="324"/>
      <c r="F18" s="324"/>
      <c r="G18" s="324"/>
      <c r="H18" s="324"/>
      <c r="I18" s="324"/>
      <c r="J18" s="324"/>
      <c r="K18" s="324"/>
      <c r="L18" s="324"/>
    </row>
    <row r="19" customHeight="1" spans="1:12">
      <c r="A19" s="324"/>
      <c r="B19" s="324"/>
      <c r="C19" s="324"/>
      <c r="D19" s="324"/>
      <c r="E19" s="324"/>
      <c r="F19" s="324"/>
      <c r="G19" s="324"/>
      <c r="H19" s="324"/>
      <c r="I19" s="324"/>
      <c r="J19" s="324"/>
      <c r="K19" s="324"/>
      <c r="L19" s="324"/>
    </row>
  </sheetData>
  <sheetProtection formatColumns="0" formatRows="0" insertRows="0" insertColumns="0" insertHyperlinks="0" deleteColumns="0" deleteRows="0" sort="0" autoFilter="0" pivotTables="0"/>
  <protectedRanges>
    <protectedRange sqref="N2:P2" name="区域1"/>
    <protectedRange sqref="P3" name="区域1_1"/>
    <protectedRange sqref="N3:O3" name="区域1_1_1"/>
  </protectedRanges>
  <mergeCells count="34">
    <mergeCell ref="A1:L1"/>
    <mergeCell ref="A2:L2"/>
    <mergeCell ref="A3:L3"/>
    <mergeCell ref="N3:O3"/>
    <mergeCell ref="A4:C4"/>
    <mergeCell ref="D4:E4"/>
    <mergeCell ref="F4:G4"/>
    <mergeCell ref="H4:I4"/>
    <mergeCell ref="N4:O4"/>
    <mergeCell ref="F5:G5"/>
    <mergeCell ref="H5:I5"/>
    <mergeCell ref="F6:G6"/>
    <mergeCell ref="H6:I6"/>
    <mergeCell ref="A9:L9"/>
    <mergeCell ref="A10:C10"/>
    <mergeCell ref="D10:E10"/>
    <mergeCell ref="F10:G10"/>
    <mergeCell ref="H10:I10"/>
    <mergeCell ref="A11:B11"/>
    <mergeCell ref="D11:E11"/>
    <mergeCell ref="A12:B12"/>
    <mergeCell ref="D12:E12"/>
    <mergeCell ref="A13:C13"/>
    <mergeCell ref="D13:E13"/>
    <mergeCell ref="F13:I13"/>
    <mergeCell ref="C14:L14"/>
    <mergeCell ref="C15:L15"/>
    <mergeCell ref="C5:C6"/>
    <mergeCell ref="A5:B6"/>
    <mergeCell ref="A14:B15"/>
    <mergeCell ref="D5:E6"/>
    <mergeCell ref="A7:L8"/>
    <mergeCell ref="A16:L17"/>
    <mergeCell ref="A18:L19"/>
  </mergeCells>
  <hyperlinks>
    <hyperlink ref="P3" location="禁运品说明!A1" display="点击链接跳转"/>
    <hyperlink ref="P4" location="发货模版报价!A1" display="点击链接跳转"/>
  </hyperlinks>
  <pageMargins left="0.7" right="0.7" top="0.75" bottom="0.75" header="0.3" footer="0.3"/>
  <pageSetup paperSize="9" scale="59" fitToHeight="0"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H52"/>
  <sheetViews>
    <sheetView zoomScale="70" zoomScaleNormal="70" workbookViewId="0">
      <pane ySplit="1" topLeftCell="A10" activePane="bottomLeft" state="frozen"/>
      <selection/>
      <selection pane="bottomLeft" activeCell="K6" sqref="K6"/>
    </sheetView>
  </sheetViews>
  <sheetFormatPr defaultColWidth="39.8727272727273" defaultRowHeight="50" customHeight="1"/>
  <cols>
    <col min="1" max="1" width="38.8818181818182" style="279" customWidth="1"/>
    <col min="2" max="2" width="11.9090909090909" style="279" customWidth="1"/>
    <col min="3" max="3" width="39.8727272727273" style="279" customWidth="1"/>
    <col min="4" max="4" width="17.7727272727273" style="279" customWidth="1"/>
    <col min="5" max="5" width="18.4727272727273" style="279" customWidth="1"/>
    <col min="6" max="6" width="17.2545454545455" style="279" hidden="1" customWidth="1"/>
    <col min="7" max="7" width="27.6454545454545" style="279" customWidth="1"/>
    <col min="8" max="8" width="22.0727272727273" style="279" customWidth="1"/>
    <col min="9" max="16378" width="39.8727272727273" style="279" customWidth="1"/>
    <col min="16379" max="16384" width="39.8727272727273" style="279"/>
  </cols>
  <sheetData>
    <row r="1" s="279" customFormat="1" ht="113" customHeight="1" spans="1:9">
      <c r="A1" s="281" t="str">
        <f>_xlfn.DISPIMG("ID_F38A4863C54B4FFC88AD7B2579372270",1)</f>
        <v>=DISPIMG("ID_F38A4863C54B4FFC88AD7B2579372270",1)</v>
      </c>
      <c r="B1" s="281"/>
      <c r="C1" s="281"/>
      <c r="D1" s="281"/>
      <c r="E1" s="281"/>
      <c r="F1" s="281"/>
      <c r="G1" s="281"/>
      <c r="H1" s="281"/>
      <c r="I1" s="281"/>
    </row>
    <row r="2" s="279" customFormat="1" ht="53" customHeight="1" spans="1:9">
      <c r="A2" s="282" t="s">
        <v>548</v>
      </c>
      <c r="B2" s="283"/>
      <c r="C2" s="283"/>
      <c r="D2" s="283"/>
      <c r="E2" s="283"/>
      <c r="F2" s="283"/>
      <c r="G2" s="283"/>
      <c r="H2" s="283"/>
      <c r="I2" s="283"/>
    </row>
    <row r="3" s="279" customFormat="1" ht="53" customHeight="1" spans="1:9">
      <c r="A3" s="284" t="s">
        <v>549</v>
      </c>
      <c r="B3" s="284"/>
      <c r="C3" s="284"/>
      <c r="D3" s="284"/>
      <c r="E3" s="284"/>
      <c r="F3" s="284"/>
      <c r="G3" s="284"/>
      <c r="H3" s="284"/>
      <c r="I3" s="284"/>
    </row>
    <row r="4" s="279" customFormat="1" ht="53" customHeight="1" spans="1:9">
      <c r="A4" s="282" t="s">
        <v>550</v>
      </c>
      <c r="B4" s="283"/>
      <c r="C4" s="283"/>
      <c r="D4" s="283"/>
      <c r="E4" s="283"/>
      <c r="F4" s="283"/>
      <c r="G4" s="283"/>
      <c r="H4" s="283"/>
      <c r="I4" s="283"/>
    </row>
    <row r="5" s="279" customFormat="1" ht="132" customHeight="1" spans="1:9">
      <c r="A5" s="285" t="s">
        <v>551</v>
      </c>
      <c r="B5" s="286"/>
      <c r="C5" s="286"/>
      <c r="D5" s="286"/>
      <c r="E5" s="286"/>
      <c r="F5" s="286"/>
      <c r="G5" s="286"/>
      <c r="H5" s="286"/>
      <c r="I5" s="286"/>
    </row>
    <row r="6" s="279" customFormat="1" ht="53" customHeight="1" spans="1:9">
      <c r="A6" s="282" t="s">
        <v>552</v>
      </c>
      <c r="B6" s="283"/>
      <c r="C6" s="282" t="s">
        <v>553</v>
      </c>
      <c r="D6" s="283"/>
      <c r="E6" s="283"/>
      <c r="F6" s="283"/>
      <c r="G6" s="282" t="s">
        <v>554</v>
      </c>
      <c r="H6" s="283"/>
      <c r="I6" s="283"/>
    </row>
    <row r="7" s="279" customFormat="1" ht="53" customHeight="1" spans="1:9">
      <c r="A7" s="287" t="s">
        <v>555</v>
      </c>
      <c r="B7" s="287"/>
      <c r="C7" s="288" t="s">
        <v>556</v>
      </c>
      <c r="D7" s="288"/>
      <c r="E7" s="288"/>
      <c r="F7" s="288"/>
      <c r="G7" s="284" t="s">
        <v>557</v>
      </c>
      <c r="H7" s="284"/>
      <c r="I7" s="284"/>
    </row>
    <row r="8" s="279" customFormat="1" ht="50.75" customHeight="1" spans="1:9">
      <c r="A8" s="287" t="s">
        <v>558</v>
      </c>
      <c r="B8" s="287"/>
      <c r="C8" s="289" t="s">
        <v>559</v>
      </c>
      <c r="D8" s="289"/>
      <c r="E8" s="289"/>
      <c r="F8" s="282"/>
      <c r="G8" s="284"/>
      <c r="H8" s="284"/>
      <c r="I8" s="284"/>
    </row>
    <row r="9" s="279" customFormat="1" customHeight="1" spans="1:9">
      <c r="A9" s="282" t="s">
        <v>560</v>
      </c>
      <c r="B9" s="283"/>
      <c r="C9" s="283"/>
      <c r="D9" s="283"/>
      <c r="E9" s="283"/>
      <c r="F9" s="283"/>
      <c r="G9" s="283"/>
      <c r="H9" s="283"/>
      <c r="I9" s="283"/>
    </row>
    <row r="10" s="279" customFormat="1" customHeight="1" spans="1:9">
      <c r="A10" s="282" t="s">
        <v>561</v>
      </c>
      <c r="B10" s="283"/>
      <c r="C10" s="283"/>
      <c r="D10" s="283"/>
      <c r="E10" s="283"/>
      <c r="F10" s="283"/>
      <c r="G10" s="283"/>
      <c r="H10" s="283"/>
      <c r="I10" s="283"/>
    </row>
    <row r="11" s="279" customFormat="1" customHeight="1" spans="1:9">
      <c r="A11" s="282" t="s">
        <v>552</v>
      </c>
      <c r="B11" s="283"/>
      <c r="C11" s="282" t="s">
        <v>553</v>
      </c>
      <c r="D11" s="283"/>
      <c r="E11" s="283"/>
      <c r="F11" s="283"/>
      <c r="G11" s="282" t="s">
        <v>554</v>
      </c>
      <c r="H11" s="283"/>
      <c r="I11" s="283"/>
    </row>
    <row r="12" s="279" customFormat="1" customHeight="1" spans="1:9">
      <c r="A12" s="288" t="s">
        <v>562</v>
      </c>
      <c r="B12" s="288"/>
      <c r="C12" s="288" t="s">
        <v>563</v>
      </c>
      <c r="D12" s="288"/>
      <c r="E12" s="288"/>
      <c r="F12" s="288"/>
      <c r="G12" s="284" t="s">
        <v>564</v>
      </c>
      <c r="H12" s="284"/>
      <c r="I12" s="284"/>
    </row>
    <row r="13" s="279" customFormat="1" customHeight="1" spans="1:9">
      <c r="A13" s="284" t="s">
        <v>565</v>
      </c>
      <c r="B13" s="284"/>
      <c r="C13" s="284" t="s">
        <v>566</v>
      </c>
      <c r="D13" s="284"/>
      <c r="E13" s="284"/>
      <c r="F13" s="284"/>
      <c r="G13" s="284"/>
      <c r="H13" s="284"/>
      <c r="I13" s="284"/>
    </row>
    <row r="14" s="279" customFormat="1" customHeight="1" spans="1:9">
      <c r="A14" s="288" t="s">
        <v>567</v>
      </c>
      <c r="B14" s="288"/>
      <c r="C14" s="287" t="s">
        <v>568</v>
      </c>
      <c r="D14" s="287"/>
      <c r="E14" s="287"/>
      <c r="F14" s="287"/>
      <c r="G14" s="284"/>
      <c r="H14" s="284"/>
      <c r="I14" s="284"/>
    </row>
    <row r="15" s="279" customFormat="1" customHeight="1" spans="1:9">
      <c r="A15" s="284" t="s">
        <v>569</v>
      </c>
      <c r="B15" s="284"/>
      <c r="C15" s="284" t="s">
        <v>570</v>
      </c>
      <c r="D15" s="284"/>
      <c r="E15" s="284"/>
      <c r="F15" s="284"/>
      <c r="G15" s="284"/>
      <c r="H15" s="284"/>
      <c r="I15" s="284"/>
    </row>
    <row r="16" s="279" customFormat="1" customHeight="1" spans="1:9">
      <c r="A16" s="282" t="s">
        <v>571</v>
      </c>
      <c r="B16" s="283"/>
      <c r="C16" s="283"/>
      <c r="D16" s="283"/>
      <c r="E16" s="283"/>
      <c r="F16" s="283"/>
      <c r="G16" s="283"/>
      <c r="H16" s="283"/>
      <c r="I16" s="283"/>
    </row>
    <row r="17" s="279" customFormat="1" customHeight="1" spans="1:9">
      <c r="A17" s="282" t="s">
        <v>552</v>
      </c>
      <c r="B17" s="283"/>
      <c r="C17" s="282" t="s">
        <v>553</v>
      </c>
      <c r="D17" s="283"/>
      <c r="E17" s="283"/>
      <c r="F17" s="283"/>
      <c r="G17" s="282" t="s">
        <v>554</v>
      </c>
      <c r="H17" s="283"/>
      <c r="I17" s="283"/>
    </row>
    <row r="18" s="279" customFormat="1" customHeight="1" spans="1:9">
      <c r="A18" s="284" t="s">
        <v>572</v>
      </c>
      <c r="B18" s="284"/>
      <c r="C18" s="284" t="s">
        <v>573</v>
      </c>
      <c r="D18" s="284"/>
      <c r="E18" s="284"/>
      <c r="F18" s="284"/>
      <c r="G18" s="284" t="s">
        <v>574</v>
      </c>
      <c r="H18" s="284"/>
      <c r="I18" s="284"/>
    </row>
    <row r="19" s="279" customFormat="1" customHeight="1" spans="1:9">
      <c r="A19" s="288" t="s">
        <v>575</v>
      </c>
      <c r="B19" s="288"/>
      <c r="C19" s="288" t="s">
        <v>576</v>
      </c>
      <c r="D19" s="288"/>
      <c r="E19" s="288"/>
      <c r="F19" s="288"/>
      <c r="G19" s="284"/>
      <c r="H19" s="284"/>
      <c r="I19" s="284"/>
    </row>
    <row r="20" s="279" customFormat="1" customHeight="1" spans="1:9">
      <c r="A20" s="284" t="s">
        <v>577</v>
      </c>
      <c r="B20" s="284"/>
      <c r="C20" s="284" t="s">
        <v>578</v>
      </c>
      <c r="D20" s="284"/>
      <c r="E20" s="284"/>
      <c r="F20" s="284"/>
      <c r="G20" s="284"/>
      <c r="H20" s="284"/>
      <c r="I20" s="284"/>
    </row>
    <row r="21" s="279" customFormat="1" customHeight="1" spans="1:9">
      <c r="A21" s="288" t="s">
        <v>579</v>
      </c>
      <c r="B21" s="288"/>
      <c r="C21" s="288" t="s">
        <v>576</v>
      </c>
      <c r="D21" s="288"/>
      <c r="E21" s="288"/>
      <c r="F21" s="288"/>
      <c r="G21" s="284"/>
      <c r="H21" s="284"/>
      <c r="I21" s="284"/>
    </row>
    <row r="22" s="279" customFormat="1" customHeight="1" spans="1:9">
      <c r="A22" s="282" t="s">
        <v>580</v>
      </c>
      <c r="B22" s="283"/>
      <c r="C22" s="283"/>
      <c r="D22" s="283"/>
      <c r="E22" s="283"/>
      <c r="F22" s="283"/>
      <c r="G22" s="283"/>
      <c r="H22" s="283"/>
      <c r="I22" s="283"/>
    </row>
    <row r="23" s="279" customFormat="1" customHeight="1" spans="1:9">
      <c r="A23" s="284" t="s">
        <v>581</v>
      </c>
      <c r="B23" s="284"/>
      <c r="C23" s="284"/>
      <c r="D23" s="284"/>
      <c r="E23" s="284"/>
      <c r="F23" s="284"/>
      <c r="G23" s="284"/>
      <c r="H23" s="284"/>
      <c r="I23" s="284"/>
    </row>
    <row r="24" s="279" customFormat="1" customHeight="1" spans="1:9">
      <c r="A24" s="282" t="s">
        <v>552</v>
      </c>
      <c r="B24" s="283"/>
      <c r="C24" s="282" t="s">
        <v>553</v>
      </c>
      <c r="D24" s="283"/>
      <c r="E24" s="283"/>
      <c r="F24" s="283"/>
      <c r="G24" s="282" t="s">
        <v>554</v>
      </c>
      <c r="H24" s="283"/>
      <c r="I24" s="283"/>
    </row>
    <row r="25" s="279" customFormat="1" ht="93" customHeight="1" spans="1:9">
      <c r="A25" s="288" t="s">
        <v>582</v>
      </c>
      <c r="B25" s="288"/>
      <c r="C25" s="288" t="s">
        <v>583</v>
      </c>
      <c r="D25" s="288"/>
      <c r="E25" s="288"/>
      <c r="F25" s="288"/>
      <c r="G25" s="284" t="s">
        <v>584</v>
      </c>
      <c r="H25" s="284"/>
      <c r="I25" s="284"/>
    </row>
    <row r="26" s="279" customFormat="1" customHeight="1" spans="1:9">
      <c r="A26" s="284" t="s">
        <v>585</v>
      </c>
      <c r="B26" s="284"/>
      <c r="C26" s="284" t="s">
        <v>586</v>
      </c>
      <c r="D26" s="284"/>
      <c r="E26" s="284"/>
      <c r="F26" s="284"/>
      <c r="G26" s="284"/>
      <c r="H26" s="284"/>
      <c r="I26" s="284"/>
    </row>
    <row r="27" s="279" customFormat="1" customHeight="1" spans="1:9">
      <c r="A27" s="288" t="s">
        <v>587</v>
      </c>
      <c r="B27" s="288"/>
      <c r="C27" s="288" t="s">
        <v>588</v>
      </c>
      <c r="D27" s="288"/>
      <c r="E27" s="288"/>
      <c r="F27" s="288"/>
      <c r="G27" s="284"/>
      <c r="H27" s="284"/>
      <c r="I27" s="284"/>
    </row>
    <row r="28" s="279" customFormat="1" customHeight="1" spans="1:9">
      <c r="A28" s="282" t="s">
        <v>589</v>
      </c>
      <c r="B28" s="283"/>
      <c r="C28" s="283"/>
      <c r="D28" s="283"/>
      <c r="E28" s="283"/>
      <c r="F28" s="283"/>
      <c r="G28" s="283"/>
      <c r="H28" s="283"/>
      <c r="I28" s="283"/>
    </row>
    <row r="29" s="279" customFormat="1" customHeight="1" spans="1:9">
      <c r="A29" s="290" t="s">
        <v>590</v>
      </c>
      <c r="B29" s="290"/>
      <c r="C29" s="290"/>
      <c r="D29" s="290"/>
      <c r="E29" s="290"/>
      <c r="F29" s="290"/>
      <c r="G29" s="290"/>
      <c r="H29" s="290"/>
      <c r="I29" s="290"/>
    </row>
    <row r="30" s="279" customFormat="1" customHeight="1" spans="1:9">
      <c r="A30" s="290" t="s">
        <v>591</v>
      </c>
      <c r="B30" s="290"/>
      <c r="C30" s="290"/>
      <c r="D30" s="290"/>
      <c r="E30" s="290"/>
      <c r="F30" s="290"/>
      <c r="G30" s="290"/>
      <c r="H30" s="290"/>
      <c r="I30" s="290"/>
    </row>
    <row r="31" s="279" customFormat="1" customHeight="1" spans="1:9">
      <c r="A31" s="290" t="s">
        <v>592</v>
      </c>
      <c r="B31" s="290"/>
      <c r="C31" s="290"/>
      <c r="D31" s="290"/>
      <c r="E31" s="290"/>
      <c r="F31" s="290"/>
      <c r="G31" s="290"/>
      <c r="H31" s="290"/>
      <c r="I31" s="290"/>
    </row>
    <row r="32" s="279" customFormat="1" customHeight="1" spans="1:9">
      <c r="A32" s="291" t="s">
        <v>593</v>
      </c>
      <c r="B32" s="291"/>
      <c r="C32" s="291"/>
      <c r="D32" s="291"/>
      <c r="E32" s="291"/>
      <c r="F32" s="291"/>
      <c r="G32" s="291"/>
      <c r="H32" s="291"/>
      <c r="I32" s="291"/>
    </row>
    <row r="33" s="279" customFormat="1" customHeight="1" spans="1:9">
      <c r="A33" s="282" t="s">
        <v>594</v>
      </c>
      <c r="B33" s="283"/>
      <c r="C33" s="283"/>
      <c r="D33" s="283"/>
      <c r="E33" s="283"/>
      <c r="F33" s="283"/>
      <c r="G33" s="283"/>
      <c r="H33" s="283"/>
      <c r="I33" s="283"/>
    </row>
    <row r="34" s="279" customFormat="1" customHeight="1" spans="1:9">
      <c r="A34" s="292" t="s">
        <v>595</v>
      </c>
      <c r="B34" s="292"/>
      <c r="C34" s="292"/>
      <c r="D34" s="292"/>
      <c r="E34" s="292"/>
      <c r="F34" s="292"/>
      <c r="G34" s="292"/>
      <c r="H34" s="292"/>
      <c r="I34" s="292"/>
    </row>
    <row r="35" s="279" customFormat="1" customHeight="1" spans="1:9">
      <c r="A35" s="293" t="s">
        <v>596</v>
      </c>
      <c r="B35" s="293"/>
      <c r="C35" s="293"/>
      <c r="D35" s="293"/>
      <c r="E35" s="293"/>
      <c r="F35" s="293"/>
      <c r="G35" s="293"/>
      <c r="H35" s="293"/>
      <c r="I35" s="293"/>
    </row>
    <row r="36" s="279" customFormat="1" customHeight="1" spans="1:9">
      <c r="A36" s="294" t="s">
        <v>597</v>
      </c>
      <c r="B36" s="294"/>
      <c r="C36" s="294"/>
      <c r="D36" s="294"/>
      <c r="E36" s="294"/>
      <c r="F36" s="294"/>
      <c r="G36" s="294"/>
      <c r="H36" s="294"/>
      <c r="I36" s="294"/>
    </row>
    <row r="37" s="279" customFormat="1" customHeight="1" spans="1:9">
      <c r="A37" s="293" t="s">
        <v>598</v>
      </c>
      <c r="B37" s="293"/>
      <c r="C37" s="293"/>
      <c r="D37" s="293"/>
      <c r="E37" s="293"/>
      <c r="F37" s="293"/>
      <c r="G37" s="293"/>
      <c r="H37" s="293"/>
      <c r="I37" s="293"/>
    </row>
    <row r="38" s="280" customFormat="1" customHeight="1" spans="1:346">
      <c r="A38" s="295" t="s">
        <v>599</v>
      </c>
      <c r="B38" s="295"/>
      <c r="C38" s="295"/>
      <c r="D38" s="295"/>
      <c r="E38" s="295"/>
      <c r="F38" s="295"/>
      <c r="G38" s="295"/>
      <c r="H38" s="295"/>
      <c r="I38" s="295"/>
      <c r="J38" s="279"/>
      <c r="K38" s="279"/>
      <c r="L38" s="279"/>
      <c r="M38" s="279"/>
      <c r="N38" s="279"/>
      <c r="O38" s="279"/>
      <c r="P38" s="279"/>
      <c r="Q38" s="279"/>
      <c r="R38" s="279"/>
      <c r="S38" s="279"/>
      <c r="T38" s="279"/>
      <c r="U38" s="279"/>
      <c r="V38" s="279"/>
      <c r="W38" s="279"/>
      <c r="X38" s="279"/>
      <c r="Y38" s="279"/>
      <c r="Z38" s="279"/>
      <c r="AA38" s="279"/>
      <c r="AB38" s="279"/>
      <c r="AC38" s="279"/>
      <c r="AD38" s="279"/>
      <c r="AE38" s="279"/>
      <c r="AF38" s="279"/>
      <c r="AG38" s="279"/>
      <c r="AH38" s="279"/>
      <c r="AI38" s="279"/>
      <c r="AJ38" s="279"/>
      <c r="AK38" s="279"/>
      <c r="AL38" s="279"/>
      <c r="AM38" s="279"/>
      <c r="AN38" s="279"/>
      <c r="AO38" s="279"/>
      <c r="AP38" s="279"/>
      <c r="AQ38" s="279"/>
      <c r="AR38" s="279"/>
      <c r="AS38" s="279"/>
      <c r="AT38" s="279"/>
      <c r="AU38" s="279"/>
      <c r="AV38" s="279"/>
      <c r="AW38" s="279"/>
      <c r="AX38" s="279"/>
      <c r="AY38" s="279"/>
      <c r="AZ38" s="279"/>
      <c r="BA38" s="279"/>
      <c r="BB38" s="279"/>
      <c r="BC38" s="279"/>
      <c r="BD38" s="279"/>
      <c r="BE38" s="279"/>
      <c r="BF38" s="279"/>
      <c r="BG38" s="279"/>
      <c r="BH38" s="279"/>
      <c r="BI38" s="279"/>
      <c r="BJ38" s="279"/>
      <c r="BK38" s="279"/>
      <c r="BL38" s="279"/>
      <c r="BM38" s="279"/>
      <c r="BN38" s="279"/>
      <c r="BO38" s="279"/>
      <c r="BP38" s="279"/>
      <c r="BQ38" s="279"/>
      <c r="BR38" s="279"/>
      <c r="BS38" s="279"/>
      <c r="BT38" s="279"/>
      <c r="BU38" s="279"/>
      <c r="BV38" s="279"/>
      <c r="BW38" s="279"/>
      <c r="BX38" s="279"/>
      <c r="BY38" s="279"/>
      <c r="BZ38" s="279"/>
      <c r="CA38" s="279"/>
      <c r="CB38" s="279"/>
      <c r="CC38" s="279"/>
      <c r="CD38" s="279"/>
      <c r="CE38" s="279"/>
      <c r="CF38" s="279"/>
      <c r="CG38" s="279"/>
      <c r="CH38" s="279"/>
      <c r="CI38" s="279"/>
      <c r="CJ38" s="279"/>
      <c r="CK38" s="279"/>
      <c r="CL38" s="279"/>
      <c r="CM38" s="279"/>
      <c r="CN38" s="279"/>
      <c r="CO38" s="279"/>
      <c r="CP38" s="279"/>
      <c r="CQ38" s="279"/>
      <c r="CR38" s="279"/>
      <c r="CS38" s="279"/>
      <c r="CT38" s="279"/>
      <c r="CU38" s="279"/>
      <c r="CV38" s="279"/>
      <c r="CW38" s="279"/>
      <c r="CX38" s="279"/>
      <c r="CY38" s="279"/>
      <c r="CZ38" s="279"/>
      <c r="DA38" s="279"/>
      <c r="DB38" s="279"/>
      <c r="DC38" s="279"/>
      <c r="DD38" s="279"/>
      <c r="DE38" s="279"/>
      <c r="DF38" s="279"/>
      <c r="DG38" s="279"/>
      <c r="DH38" s="279"/>
      <c r="DI38" s="279"/>
      <c r="DJ38" s="279"/>
      <c r="DK38" s="279"/>
      <c r="DL38" s="279"/>
      <c r="DM38" s="279"/>
      <c r="DN38" s="279"/>
      <c r="DO38" s="279"/>
      <c r="DP38" s="279"/>
      <c r="DQ38" s="279"/>
      <c r="DR38" s="279"/>
      <c r="DS38" s="279"/>
      <c r="DT38" s="279"/>
      <c r="DU38" s="279"/>
      <c r="DV38" s="279"/>
      <c r="DW38" s="279"/>
      <c r="DX38" s="279"/>
      <c r="DY38" s="279"/>
      <c r="DZ38" s="279"/>
      <c r="EA38" s="279"/>
      <c r="EB38" s="279"/>
      <c r="EC38" s="279"/>
      <c r="ED38" s="279"/>
      <c r="EE38" s="279"/>
      <c r="EF38" s="279"/>
      <c r="EG38" s="279"/>
      <c r="EH38" s="279"/>
      <c r="EI38" s="279"/>
      <c r="EJ38" s="279"/>
      <c r="EK38" s="279"/>
      <c r="EL38" s="279"/>
      <c r="EM38" s="279"/>
      <c r="EN38" s="279"/>
      <c r="EO38" s="279"/>
      <c r="EP38" s="279"/>
      <c r="EQ38" s="279"/>
      <c r="ER38" s="279"/>
      <c r="ES38" s="279"/>
      <c r="ET38" s="279"/>
      <c r="EU38" s="279"/>
      <c r="EV38" s="279"/>
      <c r="EW38" s="279"/>
      <c r="EX38" s="279"/>
      <c r="EY38" s="279"/>
      <c r="EZ38" s="279"/>
      <c r="FA38" s="279"/>
      <c r="FB38" s="279"/>
      <c r="FC38" s="279"/>
      <c r="FD38" s="279"/>
      <c r="FE38" s="279"/>
      <c r="FF38" s="279"/>
      <c r="FG38" s="279"/>
      <c r="FH38" s="279"/>
      <c r="FI38" s="279"/>
      <c r="FJ38" s="279"/>
      <c r="FK38" s="279"/>
      <c r="FL38" s="279"/>
      <c r="FM38" s="279"/>
      <c r="FN38" s="279"/>
      <c r="FO38" s="279"/>
      <c r="FP38" s="279"/>
      <c r="FQ38" s="279"/>
      <c r="FR38" s="279"/>
      <c r="FS38" s="279"/>
      <c r="FT38" s="279"/>
      <c r="FU38" s="279"/>
      <c r="FV38" s="279"/>
      <c r="FW38" s="279"/>
      <c r="FX38" s="279"/>
      <c r="FY38" s="279"/>
      <c r="FZ38" s="279"/>
      <c r="GA38" s="279"/>
      <c r="GB38" s="279"/>
      <c r="GC38" s="279"/>
      <c r="GD38" s="279"/>
      <c r="GE38" s="279"/>
      <c r="GF38" s="279"/>
      <c r="GG38" s="279"/>
      <c r="GH38" s="279"/>
      <c r="GI38" s="279"/>
      <c r="GJ38" s="279"/>
      <c r="GK38" s="279"/>
      <c r="GL38" s="279"/>
      <c r="GM38" s="279"/>
      <c r="GN38" s="279"/>
      <c r="GO38" s="279"/>
      <c r="GP38" s="279"/>
      <c r="GQ38" s="279"/>
      <c r="GR38" s="279"/>
      <c r="GS38" s="279"/>
      <c r="GT38" s="279"/>
      <c r="GU38" s="279"/>
      <c r="GV38" s="279"/>
      <c r="GW38" s="279"/>
      <c r="GX38" s="279"/>
      <c r="GY38" s="279"/>
      <c r="GZ38" s="279"/>
      <c r="HA38" s="279"/>
      <c r="HB38" s="279"/>
      <c r="HC38" s="279"/>
      <c r="HD38" s="279"/>
      <c r="HE38" s="279"/>
      <c r="HF38" s="279"/>
      <c r="HG38" s="279"/>
      <c r="HH38" s="279"/>
      <c r="HI38" s="279"/>
      <c r="HJ38" s="279"/>
      <c r="HK38" s="279"/>
      <c r="HL38" s="279"/>
      <c r="HM38" s="279"/>
      <c r="HN38" s="279"/>
      <c r="HO38" s="279"/>
      <c r="HP38" s="279"/>
      <c r="HQ38" s="279"/>
      <c r="HR38" s="279"/>
      <c r="HS38" s="279"/>
      <c r="HT38" s="279"/>
      <c r="HU38" s="279"/>
      <c r="HV38" s="279"/>
      <c r="HW38" s="279"/>
      <c r="HX38" s="279"/>
      <c r="HY38" s="279"/>
      <c r="HZ38" s="279"/>
      <c r="IA38" s="279"/>
      <c r="IB38" s="279"/>
      <c r="IC38" s="279"/>
      <c r="ID38" s="279"/>
      <c r="IE38" s="279"/>
      <c r="IF38" s="279"/>
      <c r="IG38" s="279"/>
      <c r="IH38" s="279"/>
      <c r="II38" s="279"/>
      <c r="IJ38" s="279"/>
      <c r="IK38" s="279"/>
      <c r="IL38" s="279"/>
      <c r="IM38" s="279"/>
      <c r="IN38" s="279"/>
      <c r="IO38" s="279"/>
      <c r="IP38" s="279"/>
      <c r="IQ38" s="279"/>
      <c r="IR38" s="279"/>
      <c r="IS38" s="279"/>
      <c r="IT38" s="279"/>
      <c r="IU38" s="279"/>
      <c r="IV38" s="279"/>
      <c r="IW38" s="279"/>
      <c r="IX38" s="279"/>
      <c r="IY38" s="279"/>
      <c r="IZ38" s="279"/>
      <c r="JA38" s="279"/>
      <c r="JB38" s="279"/>
      <c r="JC38" s="279"/>
      <c r="JD38" s="279"/>
      <c r="JE38" s="279"/>
      <c r="JF38" s="279"/>
      <c r="JG38" s="279"/>
      <c r="JH38" s="279"/>
      <c r="JI38" s="279"/>
      <c r="JJ38" s="279"/>
      <c r="JK38" s="279"/>
      <c r="JL38" s="279"/>
      <c r="JM38" s="279"/>
      <c r="JN38" s="279"/>
      <c r="JO38" s="279"/>
      <c r="JP38" s="279"/>
      <c r="JQ38" s="279"/>
      <c r="JR38" s="279"/>
      <c r="JS38" s="279"/>
      <c r="JT38" s="279"/>
      <c r="JU38" s="279"/>
      <c r="JV38" s="279"/>
      <c r="JW38" s="279"/>
      <c r="JX38" s="279"/>
      <c r="JY38" s="279"/>
      <c r="JZ38" s="279"/>
      <c r="KA38" s="279"/>
      <c r="KB38" s="279"/>
      <c r="KC38" s="279"/>
      <c r="KD38" s="279"/>
      <c r="KE38" s="279"/>
      <c r="KF38" s="279"/>
      <c r="KG38" s="279"/>
      <c r="KH38" s="279"/>
      <c r="KI38" s="279"/>
      <c r="KJ38" s="279"/>
      <c r="KK38" s="279"/>
      <c r="KL38" s="279"/>
      <c r="KM38" s="279"/>
      <c r="KN38" s="279"/>
      <c r="KO38" s="279"/>
      <c r="KP38" s="279"/>
      <c r="KQ38" s="279"/>
      <c r="KR38" s="279"/>
      <c r="KS38" s="279"/>
      <c r="KT38" s="279"/>
      <c r="KU38" s="279"/>
      <c r="KV38" s="279"/>
      <c r="KW38" s="279"/>
      <c r="KX38" s="279"/>
      <c r="KY38" s="279"/>
      <c r="KZ38" s="279"/>
      <c r="LA38" s="279"/>
      <c r="LB38" s="279"/>
      <c r="LC38" s="279"/>
      <c r="LD38" s="279"/>
      <c r="LE38" s="279"/>
      <c r="LF38" s="279"/>
      <c r="LG38" s="279"/>
      <c r="LH38" s="279"/>
      <c r="LI38" s="279"/>
      <c r="LJ38" s="279"/>
      <c r="LK38" s="279"/>
      <c r="LL38" s="279"/>
      <c r="LM38" s="279"/>
      <c r="LN38" s="279"/>
      <c r="LO38" s="279"/>
      <c r="LP38" s="279"/>
      <c r="LQ38" s="279"/>
      <c r="LR38" s="279"/>
      <c r="LS38" s="279"/>
      <c r="LT38" s="279"/>
      <c r="LU38" s="279"/>
      <c r="LV38" s="279"/>
      <c r="LW38" s="279"/>
      <c r="LX38" s="279"/>
      <c r="LY38" s="279"/>
      <c r="LZ38" s="279"/>
      <c r="MA38" s="279"/>
      <c r="MB38" s="279"/>
      <c r="MC38" s="279"/>
      <c r="MD38" s="279"/>
      <c r="ME38" s="279"/>
      <c r="MF38" s="279"/>
      <c r="MG38" s="279"/>
      <c r="MH38" s="279"/>
    </row>
    <row r="39" s="280" customFormat="1" customHeight="1" spans="1:346">
      <c r="A39" s="295" t="s">
        <v>600</v>
      </c>
      <c r="B39" s="295"/>
      <c r="C39" s="295"/>
      <c r="D39" s="295"/>
      <c r="E39" s="295"/>
      <c r="F39" s="295"/>
      <c r="G39" s="295"/>
      <c r="H39" s="295"/>
      <c r="I39" s="295"/>
      <c r="J39" s="279"/>
      <c r="K39" s="279"/>
      <c r="L39" s="279"/>
      <c r="M39" s="279"/>
      <c r="N39" s="279"/>
      <c r="O39" s="279"/>
      <c r="P39" s="279"/>
      <c r="Q39" s="279"/>
      <c r="R39" s="279"/>
      <c r="S39" s="279"/>
      <c r="T39" s="279"/>
      <c r="U39" s="279"/>
      <c r="V39" s="279"/>
      <c r="W39" s="279"/>
      <c r="X39" s="279"/>
      <c r="Y39" s="279"/>
      <c r="Z39" s="279"/>
      <c r="AA39" s="279"/>
      <c r="AB39" s="279"/>
      <c r="AC39" s="279"/>
      <c r="AD39" s="279"/>
      <c r="AE39" s="279"/>
      <c r="AF39" s="279"/>
      <c r="AG39" s="279"/>
      <c r="AH39" s="279"/>
      <c r="AI39" s="279"/>
      <c r="AJ39" s="279"/>
      <c r="AK39" s="279"/>
      <c r="AL39" s="279"/>
      <c r="AM39" s="279"/>
      <c r="AN39" s="279"/>
      <c r="AO39" s="279"/>
      <c r="AP39" s="279"/>
      <c r="AQ39" s="279"/>
      <c r="AR39" s="279"/>
      <c r="AS39" s="279"/>
      <c r="AT39" s="279"/>
      <c r="AU39" s="279"/>
      <c r="AV39" s="279"/>
      <c r="AW39" s="279"/>
      <c r="AX39" s="279"/>
      <c r="AY39" s="279"/>
      <c r="AZ39" s="279"/>
      <c r="BA39" s="279"/>
      <c r="BB39" s="279"/>
      <c r="BC39" s="279"/>
      <c r="BD39" s="279"/>
      <c r="BE39" s="279"/>
      <c r="BF39" s="279"/>
      <c r="BG39" s="279"/>
      <c r="BH39" s="279"/>
      <c r="BI39" s="279"/>
      <c r="BJ39" s="279"/>
      <c r="BK39" s="279"/>
      <c r="BL39" s="279"/>
      <c r="BM39" s="279"/>
      <c r="BN39" s="279"/>
      <c r="BO39" s="279"/>
      <c r="BP39" s="279"/>
      <c r="BQ39" s="279"/>
      <c r="BR39" s="279"/>
      <c r="BS39" s="279"/>
      <c r="BT39" s="279"/>
      <c r="BU39" s="279"/>
      <c r="BV39" s="279"/>
      <c r="BW39" s="279"/>
      <c r="BX39" s="279"/>
      <c r="BY39" s="279"/>
      <c r="BZ39" s="279"/>
      <c r="CA39" s="279"/>
      <c r="CB39" s="279"/>
      <c r="CC39" s="279"/>
      <c r="CD39" s="279"/>
      <c r="CE39" s="279"/>
      <c r="CF39" s="279"/>
      <c r="CG39" s="279"/>
      <c r="CH39" s="279"/>
      <c r="CI39" s="279"/>
      <c r="CJ39" s="279"/>
      <c r="CK39" s="279"/>
      <c r="CL39" s="279"/>
      <c r="CM39" s="279"/>
      <c r="CN39" s="279"/>
      <c r="CO39" s="279"/>
      <c r="CP39" s="279"/>
      <c r="CQ39" s="279"/>
      <c r="CR39" s="279"/>
      <c r="CS39" s="279"/>
      <c r="CT39" s="279"/>
      <c r="CU39" s="279"/>
      <c r="CV39" s="279"/>
      <c r="CW39" s="279"/>
      <c r="CX39" s="279"/>
      <c r="CY39" s="279"/>
      <c r="CZ39" s="279"/>
      <c r="DA39" s="279"/>
      <c r="DB39" s="279"/>
      <c r="DC39" s="279"/>
      <c r="DD39" s="279"/>
      <c r="DE39" s="279"/>
      <c r="DF39" s="279"/>
      <c r="DG39" s="279"/>
      <c r="DH39" s="279"/>
      <c r="DI39" s="279"/>
      <c r="DJ39" s="279"/>
      <c r="DK39" s="279"/>
      <c r="DL39" s="279"/>
      <c r="DM39" s="279"/>
      <c r="DN39" s="279"/>
      <c r="DO39" s="279"/>
      <c r="DP39" s="279"/>
      <c r="DQ39" s="279"/>
      <c r="DR39" s="279"/>
      <c r="DS39" s="279"/>
      <c r="DT39" s="279"/>
      <c r="DU39" s="279"/>
      <c r="DV39" s="279"/>
      <c r="DW39" s="279"/>
      <c r="DX39" s="279"/>
      <c r="DY39" s="279"/>
      <c r="DZ39" s="279"/>
      <c r="EA39" s="279"/>
      <c r="EB39" s="279"/>
      <c r="EC39" s="279"/>
      <c r="ED39" s="279"/>
      <c r="EE39" s="279"/>
      <c r="EF39" s="279"/>
      <c r="EG39" s="279"/>
      <c r="EH39" s="279"/>
      <c r="EI39" s="279"/>
      <c r="EJ39" s="279"/>
      <c r="EK39" s="279"/>
      <c r="EL39" s="279"/>
      <c r="EM39" s="279"/>
      <c r="EN39" s="279"/>
      <c r="EO39" s="279"/>
      <c r="EP39" s="279"/>
      <c r="EQ39" s="279"/>
      <c r="ER39" s="279"/>
      <c r="ES39" s="279"/>
      <c r="ET39" s="279"/>
      <c r="EU39" s="279"/>
      <c r="EV39" s="279"/>
      <c r="EW39" s="279"/>
      <c r="EX39" s="279"/>
      <c r="EY39" s="279"/>
      <c r="EZ39" s="279"/>
      <c r="FA39" s="279"/>
      <c r="FB39" s="279"/>
      <c r="FC39" s="279"/>
      <c r="FD39" s="279"/>
      <c r="FE39" s="279"/>
      <c r="FF39" s="279"/>
      <c r="FG39" s="279"/>
      <c r="FH39" s="279"/>
      <c r="FI39" s="279"/>
      <c r="FJ39" s="279"/>
      <c r="FK39" s="279"/>
      <c r="FL39" s="279"/>
      <c r="FM39" s="279"/>
      <c r="FN39" s="279"/>
      <c r="FO39" s="279"/>
      <c r="FP39" s="279"/>
      <c r="FQ39" s="279"/>
      <c r="FR39" s="279"/>
      <c r="FS39" s="279"/>
      <c r="FT39" s="279"/>
      <c r="FU39" s="279"/>
      <c r="FV39" s="279"/>
      <c r="FW39" s="279"/>
      <c r="FX39" s="279"/>
      <c r="FY39" s="279"/>
      <c r="FZ39" s="279"/>
      <c r="GA39" s="279"/>
      <c r="GB39" s="279"/>
      <c r="GC39" s="279"/>
      <c r="GD39" s="279"/>
      <c r="GE39" s="279"/>
      <c r="GF39" s="279"/>
      <c r="GG39" s="279"/>
      <c r="GH39" s="279"/>
      <c r="GI39" s="279"/>
      <c r="GJ39" s="279"/>
      <c r="GK39" s="279"/>
      <c r="GL39" s="279"/>
      <c r="GM39" s="279"/>
      <c r="GN39" s="279"/>
      <c r="GO39" s="279"/>
      <c r="GP39" s="279"/>
      <c r="GQ39" s="279"/>
      <c r="GR39" s="279"/>
      <c r="GS39" s="279"/>
      <c r="GT39" s="279"/>
      <c r="GU39" s="279"/>
      <c r="GV39" s="279"/>
      <c r="GW39" s="279"/>
      <c r="GX39" s="279"/>
      <c r="GY39" s="279"/>
      <c r="GZ39" s="279"/>
      <c r="HA39" s="279"/>
      <c r="HB39" s="279"/>
      <c r="HC39" s="279"/>
      <c r="HD39" s="279"/>
      <c r="HE39" s="279"/>
      <c r="HF39" s="279"/>
      <c r="HG39" s="279"/>
      <c r="HH39" s="279"/>
      <c r="HI39" s="279"/>
      <c r="HJ39" s="279"/>
      <c r="HK39" s="279"/>
      <c r="HL39" s="279"/>
      <c r="HM39" s="279"/>
      <c r="HN39" s="279"/>
      <c r="HO39" s="279"/>
      <c r="HP39" s="279"/>
      <c r="HQ39" s="279"/>
      <c r="HR39" s="279"/>
      <c r="HS39" s="279"/>
      <c r="HT39" s="279"/>
      <c r="HU39" s="279"/>
      <c r="HV39" s="279"/>
      <c r="HW39" s="279"/>
      <c r="HX39" s="279"/>
      <c r="HY39" s="279"/>
      <c r="HZ39" s="279"/>
      <c r="IA39" s="279"/>
      <c r="IB39" s="279"/>
      <c r="IC39" s="279"/>
      <c r="ID39" s="279"/>
      <c r="IE39" s="279"/>
      <c r="IF39" s="279"/>
      <c r="IG39" s="279"/>
      <c r="IH39" s="279"/>
      <c r="II39" s="279"/>
      <c r="IJ39" s="279"/>
      <c r="IK39" s="279"/>
      <c r="IL39" s="279"/>
      <c r="IM39" s="279"/>
      <c r="IN39" s="279"/>
      <c r="IO39" s="279"/>
      <c r="IP39" s="279"/>
      <c r="IQ39" s="279"/>
      <c r="IR39" s="279"/>
      <c r="IS39" s="279"/>
      <c r="IT39" s="279"/>
      <c r="IU39" s="279"/>
      <c r="IV39" s="279"/>
      <c r="IW39" s="279"/>
      <c r="IX39" s="279"/>
      <c r="IY39" s="279"/>
      <c r="IZ39" s="279"/>
      <c r="JA39" s="279"/>
      <c r="JB39" s="279"/>
      <c r="JC39" s="279"/>
      <c r="JD39" s="279"/>
      <c r="JE39" s="279"/>
      <c r="JF39" s="279"/>
      <c r="JG39" s="279"/>
      <c r="JH39" s="279"/>
      <c r="JI39" s="279"/>
      <c r="JJ39" s="279"/>
      <c r="JK39" s="279"/>
      <c r="JL39" s="279"/>
      <c r="JM39" s="279"/>
      <c r="JN39" s="279"/>
      <c r="JO39" s="279"/>
      <c r="JP39" s="279"/>
      <c r="JQ39" s="279"/>
      <c r="JR39" s="279"/>
      <c r="JS39" s="279"/>
      <c r="JT39" s="279"/>
      <c r="JU39" s="279"/>
      <c r="JV39" s="279"/>
      <c r="JW39" s="279"/>
      <c r="JX39" s="279"/>
      <c r="JY39" s="279"/>
      <c r="JZ39" s="279"/>
      <c r="KA39" s="279"/>
      <c r="KB39" s="279"/>
      <c r="KC39" s="279"/>
      <c r="KD39" s="279"/>
      <c r="KE39" s="279"/>
      <c r="KF39" s="279"/>
      <c r="KG39" s="279"/>
      <c r="KH39" s="279"/>
      <c r="KI39" s="279"/>
      <c r="KJ39" s="279"/>
      <c r="KK39" s="279"/>
      <c r="KL39" s="279"/>
      <c r="KM39" s="279"/>
      <c r="KN39" s="279"/>
      <c r="KO39" s="279"/>
      <c r="KP39" s="279"/>
      <c r="KQ39" s="279"/>
      <c r="KR39" s="279"/>
      <c r="KS39" s="279"/>
      <c r="KT39" s="279"/>
      <c r="KU39" s="279"/>
      <c r="KV39" s="279"/>
      <c r="KW39" s="279"/>
      <c r="KX39" s="279"/>
      <c r="KY39" s="279"/>
      <c r="KZ39" s="279"/>
      <c r="LA39" s="279"/>
      <c r="LB39" s="279"/>
      <c r="LC39" s="279"/>
      <c r="LD39" s="279"/>
      <c r="LE39" s="279"/>
      <c r="LF39" s="279"/>
      <c r="LG39" s="279"/>
      <c r="LH39" s="279"/>
      <c r="LI39" s="279"/>
      <c r="LJ39" s="279"/>
      <c r="LK39" s="279"/>
      <c r="LL39" s="279"/>
      <c r="LM39" s="279"/>
      <c r="LN39" s="279"/>
      <c r="LO39" s="279"/>
      <c r="LP39" s="279"/>
      <c r="LQ39" s="279"/>
      <c r="LR39" s="279"/>
      <c r="LS39" s="279"/>
      <c r="LT39" s="279"/>
      <c r="LU39" s="279"/>
      <c r="LV39" s="279"/>
      <c r="LW39" s="279"/>
      <c r="LX39" s="279"/>
      <c r="LY39" s="279"/>
      <c r="LZ39" s="279"/>
      <c r="MA39" s="279"/>
      <c r="MB39" s="279"/>
      <c r="MC39" s="279"/>
      <c r="MD39" s="279"/>
      <c r="ME39" s="279"/>
      <c r="MF39" s="279"/>
      <c r="MG39" s="279"/>
      <c r="MH39" s="279"/>
    </row>
    <row r="40" s="279" customFormat="1" customHeight="1" spans="1:9">
      <c r="A40" s="295" t="s">
        <v>601</v>
      </c>
      <c r="B40" s="295"/>
      <c r="C40" s="295"/>
      <c r="D40" s="295"/>
      <c r="E40" s="295"/>
      <c r="F40" s="295"/>
      <c r="G40" s="295"/>
      <c r="H40" s="295"/>
      <c r="I40" s="295"/>
    </row>
    <row r="41" s="280" customFormat="1" customHeight="1" spans="1:346">
      <c r="A41" s="295" t="s">
        <v>602</v>
      </c>
      <c r="B41" s="295"/>
      <c r="C41" s="295"/>
      <c r="D41" s="295"/>
      <c r="E41" s="295"/>
      <c r="F41" s="295"/>
      <c r="G41" s="295"/>
      <c r="H41" s="295"/>
      <c r="I41" s="295"/>
      <c r="J41" s="279"/>
      <c r="K41" s="279"/>
      <c r="L41" s="279"/>
      <c r="M41" s="279"/>
      <c r="N41" s="279"/>
      <c r="O41" s="279"/>
      <c r="P41" s="279"/>
      <c r="Q41" s="279"/>
      <c r="R41" s="279"/>
      <c r="S41" s="279"/>
      <c r="T41" s="279"/>
      <c r="U41" s="279"/>
      <c r="V41" s="279"/>
      <c r="W41" s="279"/>
      <c r="X41" s="279"/>
      <c r="Y41" s="279"/>
      <c r="Z41" s="279"/>
      <c r="AA41" s="279"/>
      <c r="AB41" s="279"/>
      <c r="AC41" s="279"/>
      <c r="AD41" s="279"/>
      <c r="AE41" s="279"/>
      <c r="AF41" s="279"/>
      <c r="AG41" s="279"/>
      <c r="AH41" s="279"/>
      <c r="AI41" s="279"/>
      <c r="AJ41" s="279"/>
      <c r="AK41" s="279"/>
      <c r="AL41" s="279"/>
      <c r="AM41" s="279"/>
      <c r="AN41" s="279"/>
      <c r="AO41" s="279"/>
      <c r="AP41" s="279"/>
      <c r="AQ41" s="279"/>
      <c r="AR41" s="279"/>
      <c r="AS41" s="279"/>
      <c r="AT41" s="279"/>
      <c r="AU41" s="279"/>
      <c r="AV41" s="279"/>
      <c r="AW41" s="279"/>
      <c r="AX41" s="279"/>
      <c r="AY41" s="279"/>
      <c r="AZ41" s="279"/>
      <c r="BA41" s="279"/>
      <c r="BB41" s="279"/>
      <c r="BC41" s="279"/>
      <c r="BD41" s="279"/>
      <c r="BE41" s="279"/>
      <c r="BF41" s="279"/>
      <c r="BG41" s="279"/>
      <c r="BH41" s="279"/>
      <c r="BI41" s="279"/>
      <c r="BJ41" s="279"/>
      <c r="BK41" s="279"/>
      <c r="BL41" s="279"/>
      <c r="BM41" s="279"/>
      <c r="BN41" s="279"/>
      <c r="BO41" s="279"/>
      <c r="BP41" s="279"/>
      <c r="BQ41" s="279"/>
      <c r="BR41" s="279"/>
      <c r="BS41" s="279"/>
      <c r="BT41" s="279"/>
      <c r="BU41" s="279"/>
      <c r="BV41" s="279"/>
      <c r="BW41" s="279"/>
      <c r="BX41" s="279"/>
      <c r="BY41" s="279"/>
      <c r="BZ41" s="279"/>
      <c r="CA41" s="279"/>
      <c r="CB41" s="279"/>
      <c r="CC41" s="279"/>
      <c r="CD41" s="279"/>
      <c r="CE41" s="279"/>
      <c r="CF41" s="279"/>
      <c r="CG41" s="279"/>
      <c r="CH41" s="279"/>
      <c r="CI41" s="279"/>
      <c r="CJ41" s="279"/>
      <c r="CK41" s="279"/>
      <c r="CL41" s="279"/>
      <c r="CM41" s="279"/>
      <c r="CN41" s="279"/>
      <c r="CO41" s="279"/>
      <c r="CP41" s="279"/>
      <c r="CQ41" s="279"/>
      <c r="CR41" s="279"/>
      <c r="CS41" s="279"/>
      <c r="CT41" s="279"/>
      <c r="CU41" s="279"/>
      <c r="CV41" s="279"/>
      <c r="CW41" s="279"/>
      <c r="CX41" s="279"/>
      <c r="CY41" s="279"/>
      <c r="CZ41" s="279"/>
      <c r="DA41" s="279"/>
      <c r="DB41" s="279"/>
      <c r="DC41" s="279"/>
      <c r="DD41" s="279"/>
      <c r="DE41" s="279"/>
      <c r="DF41" s="279"/>
      <c r="DG41" s="279"/>
      <c r="DH41" s="279"/>
      <c r="DI41" s="279"/>
      <c r="DJ41" s="279"/>
      <c r="DK41" s="279"/>
      <c r="DL41" s="279"/>
      <c r="DM41" s="279"/>
      <c r="DN41" s="279"/>
      <c r="DO41" s="279"/>
      <c r="DP41" s="279"/>
      <c r="DQ41" s="279"/>
      <c r="DR41" s="279"/>
      <c r="DS41" s="279"/>
      <c r="DT41" s="279"/>
      <c r="DU41" s="279"/>
      <c r="DV41" s="279"/>
      <c r="DW41" s="279"/>
      <c r="DX41" s="279"/>
      <c r="DY41" s="279"/>
      <c r="DZ41" s="279"/>
      <c r="EA41" s="279"/>
      <c r="EB41" s="279"/>
      <c r="EC41" s="279"/>
      <c r="ED41" s="279"/>
      <c r="EE41" s="279"/>
      <c r="EF41" s="279"/>
      <c r="EG41" s="279"/>
      <c r="EH41" s="279"/>
      <c r="EI41" s="279"/>
      <c r="EJ41" s="279"/>
      <c r="EK41" s="279"/>
      <c r="EL41" s="279"/>
      <c r="EM41" s="279"/>
      <c r="EN41" s="279"/>
      <c r="EO41" s="279"/>
      <c r="EP41" s="279"/>
      <c r="EQ41" s="279"/>
      <c r="ER41" s="279"/>
      <c r="ES41" s="279"/>
      <c r="ET41" s="279"/>
      <c r="EU41" s="279"/>
      <c r="EV41" s="279"/>
      <c r="EW41" s="279"/>
      <c r="EX41" s="279"/>
      <c r="EY41" s="279"/>
      <c r="EZ41" s="279"/>
      <c r="FA41" s="279"/>
      <c r="FB41" s="279"/>
      <c r="FC41" s="279"/>
      <c r="FD41" s="279"/>
      <c r="FE41" s="279"/>
      <c r="FF41" s="279"/>
      <c r="FG41" s="279"/>
      <c r="FH41" s="279"/>
      <c r="FI41" s="279"/>
      <c r="FJ41" s="279"/>
      <c r="FK41" s="279"/>
      <c r="FL41" s="279"/>
      <c r="FM41" s="279"/>
      <c r="FN41" s="279"/>
      <c r="FO41" s="279"/>
      <c r="FP41" s="279"/>
      <c r="FQ41" s="279"/>
      <c r="FR41" s="279"/>
      <c r="FS41" s="279"/>
      <c r="FT41" s="279"/>
      <c r="FU41" s="279"/>
      <c r="FV41" s="279"/>
      <c r="FW41" s="279"/>
      <c r="FX41" s="279"/>
      <c r="FY41" s="279"/>
      <c r="FZ41" s="279"/>
      <c r="GA41" s="279"/>
      <c r="GB41" s="279"/>
      <c r="GC41" s="279"/>
      <c r="GD41" s="279"/>
      <c r="GE41" s="279"/>
      <c r="GF41" s="279"/>
      <c r="GG41" s="279"/>
      <c r="GH41" s="279"/>
      <c r="GI41" s="279"/>
      <c r="GJ41" s="279"/>
      <c r="GK41" s="279"/>
      <c r="GL41" s="279"/>
      <c r="GM41" s="279"/>
      <c r="GN41" s="279"/>
      <c r="GO41" s="279"/>
      <c r="GP41" s="279"/>
      <c r="GQ41" s="279"/>
      <c r="GR41" s="279"/>
      <c r="GS41" s="279"/>
      <c r="GT41" s="279"/>
      <c r="GU41" s="279"/>
      <c r="GV41" s="279"/>
      <c r="GW41" s="279"/>
      <c r="GX41" s="279"/>
      <c r="GY41" s="279"/>
      <c r="GZ41" s="279"/>
      <c r="HA41" s="279"/>
      <c r="HB41" s="279"/>
      <c r="HC41" s="279"/>
      <c r="HD41" s="279"/>
      <c r="HE41" s="279"/>
      <c r="HF41" s="279"/>
      <c r="HG41" s="279"/>
      <c r="HH41" s="279"/>
      <c r="HI41" s="279"/>
      <c r="HJ41" s="279"/>
      <c r="HK41" s="279"/>
      <c r="HL41" s="279"/>
      <c r="HM41" s="279"/>
      <c r="HN41" s="279"/>
      <c r="HO41" s="279"/>
      <c r="HP41" s="279"/>
      <c r="HQ41" s="279"/>
      <c r="HR41" s="279"/>
      <c r="HS41" s="279"/>
      <c r="HT41" s="279"/>
      <c r="HU41" s="279"/>
      <c r="HV41" s="279"/>
      <c r="HW41" s="279"/>
      <c r="HX41" s="279"/>
      <c r="HY41" s="279"/>
      <c r="HZ41" s="279"/>
      <c r="IA41" s="279"/>
      <c r="IB41" s="279"/>
      <c r="IC41" s="279"/>
      <c r="ID41" s="279"/>
      <c r="IE41" s="279"/>
      <c r="IF41" s="279"/>
      <c r="IG41" s="279"/>
      <c r="IH41" s="279"/>
      <c r="II41" s="279"/>
      <c r="IJ41" s="279"/>
      <c r="IK41" s="279"/>
      <c r="IL41" s="279"/>
      <c r="IM41" s="279"/>
      <c r="IN41" s="279"/>
      <c r="IO41" s="279"/>
      <c r="IP41" s="279"/>
      <c r="IQ41" s="279"/>
      <c r="IR41" s="279"/>
      <c r="IS41" s="279"/>
      <c r="IT41" s="279"/>
      <c r="IU41" s="279"/>
      <c r="IV41" s="279"/>
      <c r="IW41" s="279"/>
      <c r="IX41" s="279"/>
      <c r="IY41" s="279"/>
      <c r="IZ41" s="279"/>
      <c r="JA41" s="279"/>
      <c r="JB41" s="279"/>
      <c r="JC41" s="279"/>
      <c r="JD41" s="279"/>
      <c r="JE41" s="279"/>
      <c r="JF41" s="279"/>
      <c r="JG41" s="279"/>
      <c r="JH41" s="279"/>
      <c r="JI41" s="279"/>
      <c r="JJ41" s="279"/>
      <c r="JK41" s="279"/>
      <c r="JL41" s="279"/>
      <c r="JM41" s="279"/>
      <c r="JN41" s="279"/>
      <c r="JO41" s="279"/>
      <c r="JP41" s="279"/>
      <c r="JQ41" s="279"/>
      <c r="JR41" s="279"/>
      <c r="JS41" s="279"/>
      <c r="JT41" s="279"/>
      <c r="JU41" s="279"/>
      <c r="JV41" s="279"/>
      <c r="JW41" s="279"/>
      <c r="JX41" s="279"/>
      <c r="JY41" s="279"/>
      <c r="JZ41" s="279"/>
      <c r="KA41" s="279"/>
      <c r="KB41" s="279"/>
      <c r="KC41" s="279"/>
      <c r="KD41" s="279"/>
      <c r="KE41" s="279"/>
      <c r="KF41" s="279"/>
      <c r="KG41" s="279"/>
      <c r="KH41" s="279"/>
      <c r="KI41" s="279"/>
      <c r="KJ41" s="279"/>
      <c r="KK41" s="279"/>
      <c r="KL41" s="279"/>
      <c r="KM41" s="279"/>
      <c r="KN41" s="279"/>
      <c r="KO41" s="279"/>
      <c r="KP41" s="279"/>
      <c r="KQ41" s="279"/>
      <c r="KR41" s="279"/>
      <c r="KS41" s="279"/>
      <c r="KT41" s="279"/>
      <c r="KU41" s="279"/>
      <c r="KV41" s="279"/>
      <c r="KW41" s="279"/>
      <c r="KX41" s="279"/>
      <c r="KY41" s="279"/>
      <c r="KZ41" s="279"/>
      <c r="LA41" s="279"/>
      <c r="LB41" s="279"/>
      <c r="LC41" s="279"/>
      <c r="LD41" s="279"/>
      <c r="LE41" s="279"/>
      <c r="LF41" s="279"/>
      <c r="LG41" s="279"/>
      <c r="LH41" s="279"/>
      <c r="LI41" s="279"/>
      <c r="LJ41" s="279"/>
      <c r="LK41" s="279"/>
      <c r="LL41" s="279"/>
      <c r="LM41" s="279"/>
      <c r="LN41" s="279"/>
      <c r="LO41" s="279"/>
      <c r="LP41" s="279"/>
      <c r="LQ41" s="279"/>
      <c r="LR41" s="279"/>
      <c r="LS41" s="279"/>
      <c r="LT41" s="279"/>
      <c r="LU41" s="279"/>
      <c r="LV41" s="279"/>
      <c r="LW41" s="279"/>
      <c r="LX41" s="279"/>
      <c r="LY41" s="279"/>
      <c r="LZ41" s="279"/>
      <c r="MA41" s="279"/>
      <c r="MB41" s="279"/>
      <c r="MC41" s="279"/>
      <c r="MD41" s="279"/>
      <c r="ME41" s="279"/>
      <c r="MF41" s="279"/>
      <c r="MG41" s="279"/>
      <c r="MH41" s="279"/>
    </row>
    <row r="42" s="280" customFormat="1" customHeight="1" spans="1:346">
      <c r="A42" s="282" t="s">
        <v>603</v>
      </c>
      <c r="B42" s="283"/>
      <c r="C42" s="283"/>
      <c r="D42" s="283"/>
      <c r="E42" s="283"/>
      <c r="F42" s="283"/>
      <c r="G42" s="283"/>
      <c r="H42" s="283"/>
      <c r="I42" s="283"/>
      <c r="J42" s="279"/>
      <c r="K42" s="279"/>
      <c r="L42" s="279"/>
      <c r="M42" s="279"/>
      <c r="N42" s="279"/>
      <c r="O42" s="279"/>
      <c r="P42" s="279"/>
      <c r="Q42" s="279"/>
      <c r="R42" s="279"/>
      <c r="S42" s="279"/>
      <c r="T42" s="279"/>
      <c r="U42" s="279"/>
      <c r="V42" s="279"/>
      <c r="W42" s="279"/>
      <c r="X42" s="279"/>
      <c r="Y42" s="279"/>
      <c r="Z42" s="279"/>
      <c r="AA42" s="279"/>
      <c r="AB42" s="279"/>
      <c r="AC42" s="279"/>
      <c r="AD42" s="279"/>
      <c r="AE42" s="279"/>
      <c r="AF42" s="279"/>
      <c r="AG42" s="279"/>
      <c r="AH42" s="279"/>
      <c r="AI42" s="279"/>
      <c r="AJ42" s="279"/>
      <c r="AK42" s="279"/>
      <c r="AL42" s="279"/>
      <c r="AM42" s="279"/>
      <c r="AN42" s="279"/>
      <c r="AO42" s="279"/>
      <c r="AP42" s="279"/>
      <c r="AQ42" s="279"/>
      <c r="AR42" s="279"/>
      <c r="AS42" s="279"/>
      <c r="AT42" s="279"/>
      <c r="AU42" s="279"/>
      <c r="AV42" s="279"/>
      <c r="AW42" s="279"/>
      <c r="AX42" s="279"/>
      <c r="AY42" s="279"/>
      <c r="AZ42" s="279"/>
      <c r="BA42" s="279"/>
      <c r="BB42" s="279"/>
      <c r="BC42" s="279"/>
      <c r="BD42" s="279"/>
      <c r="BE42" s="279"/>
      <c r="BF42" s="279"/>
      <c r="BG42" s="279"/>
      <c r="BH42" s="279"/>
      <c r="BI42" s="279"/>
      <c r="BJ42" s="279"/>
      <c r="BK42" s="279"/>
      <c r="BL42" s="279"/>
      <c r="BM42" s="279"/>
      <c r="BN42" s="279"/>
      <c r="BO42" s="279"/>
      <c r="BP42" s="279"/>
      <c r="BQ42" s="279"/>
      <c r="BR42" s="279"/>
      <c r="BS42" s="279"/>
      <c r="BT42" s="279"/>
      <c r="BU42" s="279"/>
      <c r="BV42" s="279"/>
      <c r="BW42" s="279"/>
      <c r="BX42" s="279"/>
      <c r="BY42" s="279"/>
      <c r="BZ42" s="279"/>
      <c r="CA42" s="279"/>
      <c r="CB42" s="279"/>
      <c r="CC42" s="279"/>
      <c r="CD42" s="279"/>
      <c r="CE42" s="279"/>
      <c r="CF42" s="279"/>
      <c r="CG42" s="279"/>
      <c r="CH42" s="279"/>
      <c r="CI42" s="279"/>
      <c r="CJ42" s="279"/>
      <c r="CK42" s="279"/>
      <c r="CL42" s="279"/>
      <c r="CM42" s="279"/>
      <c r="CN42" s="279"/>
      <c r="CO42" s="279"/>
      <c r="CP42" s="279"/>
      <c r="CQ42" s="279"/>
      <c r="CR42" s="279"/>
      <c r="CS42" s="279"/>
      <c r="CT42" s="279"/>
      <c r="CU42" s="279"/>
      <c r="CV42" s="279"/>
      <c r="CW42" s="279"/>
      <c r="CX42" s="279"/>
      <c r="CY42" s="279"/>
      <c r="CZ42" s="279"/>
      <c r="DA42" s="279"/>
      <c r="DB42" s="279"/>
      <c r="DC42" s="279"/>
      <c r="DD42" s="279"/>
      <c r="DE42" s="279"/>
      <c r="DF42" s="279"/>
      <c r="DG42" s="279"/>
      <c r="DH42" s="279"/>
      <c r="DI42" s="279"/>
      <c r="DJ42" s="279"/>
      <c r="DK42" s="279"/>
      <c r="DL42" s="279"/>
      <c r="DM42" s="279"/>
      <c r="DN42" s="279"/>
      <c r="DO42" s="279"/>
      <c r="DP42" s="279"/>
      <c r="DQ42" s="279"/>
      <c r="DR42" s="279"/>
      <c r="DS42" s="279"/>
      <c r="DT42" s="279"/>
      <c r="DU42" s="279"/>
      <c r="DV42" s="279"/>
      <c r="DW42" s="279"/>
      <c r="DX42" s="279"/>
      <c r="DY42" s="279"/>
      <c r="DZ42" s="279"/>
      <c r="EA42" s="279"/>
      <c r="EB42" s="279"/>
      <c r="EC42" s="279"/>
      <c r="ED42" s="279"/>
      <c r="EE42" s="279"/>
      <c r="EF42" s="279"/>
      <c r="EG42" s="279"/>
      <c r="EH42" s="279"/>
      <c r="EI42" s="279"/>
      <c r="EJ42" s="279"/>
      <c r="EK42" s="279"/>
      <c r="EL42" s="279"/>
      <c r="EM42" s="279"/>
      <c r="EN42" s="279"/>
      <c r="EO42" s="279"/>
      <c r="EP42" s="279"/>
      <c r="EQ42" s="279"/>
      <c r="ER42" s="279"/>
      <c r="ES42" s="279"/>
      <c r="ET42" s="279"/>
      <c r="EU42" s="279"/>
      <c r="EV42" s="279"/>
      <c r="EW42" s="279"/>
      <c r="EX42" s="279"/>
      <c r="EY42" s="279"/>
      <c r="EZ42" s="279"/>
      <c r="FA42" s="279"/>
      <c r="FB42" s="279"/>
      <c r="FC42" s="279"/>
      <c r="FD42" s="279"/>
      <c r="FE42" s="279"/>
      <c r="FF42" s="279"/>
      <c r="FG42" s="279"/>
      <c r="FH42" s="279"/>
      <c r="FI42" s="279"/>
      <c r="FJ42" s="279"/>
      <c r="FK42" s="279"/>
      <c r="FL42" s="279"/>
      <c r="FM42" s="279"/>
      <c r="FN42" s="279"/>
      <c r="FO42" s="279"/>
      <c r="FP42" s="279"/>
      <c r="FQ42" s="279"/>
      <c r="FR42" s="279"/>
      <c r="FS42" s="279"/>
      <c r="FT42" s="279"/>
      <c r="FU42" s="279"/>
      <c r="FV42" s="279"/>
      <c r="FW42" s="279"/>
      <c r="FX42" s="279"/>
      <c r="FY42" s="279"/>
      <c r="FZ42" s="279"/>
      <c r="GA42" s="279"/>
      <c r="GB42" s="279"/>
      <c r="GC42" s="279"/>
      <c r="GD42" s="279"/>
      <c r="GE42" s="279"/>
      <c r="GF42" s="279"/>
      <c r="GG42" s="279"/>
      <c r="GH42" s="279"/>
      <c r="GI42" s="279"/>
      <c r="GJ42" s="279"/>
      <c r="GK42" s="279"/>
      <c r="GL42" s="279"/>
      <c r="GM42" s="279"/>
      <c r="GN42" s="279"/>
      <c r="GO42" s="279"/>
      <c r="GP42" s="279"/>
      <c r="GQ42" s="279"/>
      <c r="GR42" s="279"/>
      <c r="GS42" s="279"/>
      <c r="GT42" s="279"/>
      <c r="GU42" s="279"/>
      <c r="GV42" s="279"/>
      <c r="GW42" s="279"/>
      <c r="GX42" s="279"/>
      <c r="GY42" s="279"/>
      <c r="GZ42" s="279"/>
      <c r="HA42" s="279"/>
      <c r="HB42" s="279"/>
      <c r="HC42" s="279"/>
      <c r="HD42" s="279"/>
      <c r="HE42" s="279"/>
      <c r="HF42" s="279"/>
      <c r="HG42" s="279"/>
      <c r="HH42" s="279"/>
      <c r="HI42" s="279"/>
      <c r="HJ42" s="279"/>
      <c r="HK42" s="279"/>
      <c r="HL42" s="279"/>
      <c r="HM42" s="279"/>
      <c r="HN42" s="279"/>
      <c r="HO42" s="279"/>
      <c r="HP42" s="279"/>
      <c r="HQ42" s="279"/>
      <c r="HR42" s="279"/>
      <c r="HS42" s="279"/>
      <c r="HT42" s="279"/>
      <c r="HU42" s="279"/>
      <c r="HV42" s="279"/>
      <c r="HW42" s="279"/>
      <c r="HX42" s="279"/>
      <c r="HY42" s="279"/>
      <c r="HZ42" s="279"/>
      <c r="IA42" s="279"/>
      <c r="IB42" s="279"/>
      <c r="IC42" s="279"/>
      <c r="ID42" s="279"/>
      <c r="IE42" s="279"/>
      <c r="IF42" s="279"/>
      <c r="IG42" s="279"/>
      <c r="IH42" s="279"/>
      <c r="II42" s="279"/>
      <c r="IJ42" s="279"/>
      <c r="IK42" s="279"/>
      <c r="IL42" s="279"/>
      <c r="IM42" s="279"/>
      <c r="IN42" s="279"/>
      <c r="IO42" s="279"/>
      <c r="IP42" s="279"/>
      <c r="IQ42" s="279"/>
      <c r="IR42" s="279"/>
      <c r="IS42" s="279"/>
      <c r="IT42" s="279"/>
      <c r="IU42" s="279"/>
      <c r="IV42" s="279"/>
      <c r="IW42" s="279"/>
      <c r="IX42" s="279"/>
      <c r="IY42" s="279"/>
      <c r="IZ42" s="279"/>
      <c r="JA42" s="279"/>
      <c r="JB42" s="279"/>
      <c r="JC42" s="279"/>
      <c r="JD42" s="279"/>
      <c r="JE42" s="279"/>
      <c r="JF42" s="279"/>
      <c r="JG42" s="279"/>
      <c r="JH42" s="279"/>
      <c r="JI42" s="279"/>
      <c r="JJ42" s="279"/>
      <c r="JK42" s="279"/>
      <c r="JL42" s="279"/>
      <c r="JM42" s="279"/>
      <c r="JN42" s="279"/>
      <c r="JO42" s="279"/>
      <c r="JP42" s="279"/>
      <c r="JQ42" s="279"/>
      <c r="JR42" s="279"/>
      <c r="JS42" s="279"/>
      <c r="JT42" s="279"/>
      <c r="JU42" s="279"/>
      <c r="JV42" s="279"/>
      <c r="JW42" s="279"/>
      <c r="JX42" s="279"/>
      <c r="JY42" s="279"/>
      <c r="JZ42" s="279"/>
      <c r="KA42" s="279"/>
      <c r="KB42" s="279"/>
      <c r="KC42" s="279"/>
      <c r="KD42" s="279"/>
      <c r="KE42" s="279"/>
      <c r="KF42" s="279"/>
      <c r="KG42" s="279"/>
      <c r="KH42" s="279"/>
      <c r="KI42" s="279"/>
      <c r="KJ42" s="279"/>
      <c r="KK42" s="279"/>
      <c r="KL42" s="279"/>
      <c r="KM42" s="279"/>
      <c r="KN42" s="279"/>
      <c r="KO42" s="279"/>
      <c r="KP42" s="279"/>
      <c r="KQ42" s="279"/>
      <c r="KR42" s="279"/>
      <c r="KS42" s="279"/>
      <c r="KT42" s="279"/>
      <c r="KU42" s="279"/>
      <c r="KV42" s="279"/>
      <c r="KW42" s="279"/>
      <c r="KX42" s="279"/>
      <c r="KY42" s="279"/>
      <c r="KZ42" s="279"/>
      <c r="LA42" s="279"/>
      <c r="LB42" s="279"/>
      <c r="LC42" s="279"/>
      <c r="LD42" s="279"/>
      <c r="LE42" s="279"/>
      <c r="LF42" s="279"/>
      <c r="LG42" s="279"/>
      <c r="LH42" s="279"/>
      <c r="LI42" s="279"/>
      <c r="LJ42" s="279"/>
      <c r="LK42" s="279"/>
      <c r="LL42" s="279"/>
      <c r="LM42" s="279"/>
      <c r="LN42" s="279"/>
      <c r="LO42" s="279"/>
      <c r="LP42" s="279"/>
      <c r="LQ42" s="279"/>
      <c r="LR42" s="279"/>
      <c r="LS42" s="279"/>
      <c r="LT42" s="279"/>
      <c r="LU42" s="279"/>
      <c r="LV42" s="279"/>
      <c r="LW42" s="279"/>
      <c r="LX42" s="279"/>
      <c r="LY42" s="279"/>
      <c r="LZ42" s="279"/>
      <c r="MA42" s="279"/>
      <c r="MB42" s="279"/>
      <c r="MC42" s="279"/>
      <c r="MD42" s="279"/>
      <c r="ME42" s="279"/>
      <c r="MF42" s="279"/>
      <c r="MG42" s="279"/>
      <c r="MH42" s="279"/>
    </row>
    <row r="43" s="280" customFormat="1" customHeight="1" spans="1:346">
      <c r="A43" s="295" t="s">
        <v>604</v>
      </c>
      <c r="B43" s="295"/>
      <c r="C43" s="295"/>
      <c r="D43" s="295"/>
      <c r="E43" s="295"/>
      <c r="F43" s="295"/>
      <c r="G43" s="295"/>
      <c r="H43" s="295"/>
      <c r="I43" s="295"/>
      <c r="J43" s="279"/>
      <c r="K43" s="279"/>
      <c r="L43" s="279"/>
      <c r="M43" s="279"/>
      <c r="N43" s="279"/>
      <c r="O43" s="279"/>
      <c r="P43" s="279"/>
      <c r="Q43" s="279"/>
      <c r="R43" s="279"/>
      <c r="S43" s="279"/>
      <c r="T43" s="279"/>
      <c r="U43" s="279"/>
      <c r="V43" s="279"/>
      <c r="W43" s="279"/>
      <c r="X43" s="279"/>
      <c r="Y43" s="279"/>
      <c r="Z43" s="279"/>
      <c r="AA43" s="279"/>
      <c r="AB43" s="279"/>
      <c r="AC43" s="279"/>
      <c r="AD43" s="279"/>
      <c r="AE43" s="279"/>
      <c r="AF43" s="279"/>
      <c r="AG43" s="279"/>
      <c r="AH43" s="279"/>
      <c r="AI43" s="279"/>
      <c r="AJ43" s="279"/>
      <c r="AK43" s="279"/>
      <c r="AL43" s="279"/>
      <c r="AM43" s="279"/>
      <c r="AN43" s="279"/>
      <c r="AO43" s="279"/>
      <c r="AP43" s="279"/>
      <c r="AQ43" s="279"/>
      <c r="AR43" s="279"/>
      <c r="AS43" s="279"/>
      <c r="AT43" s="279"/>
      <c r="AU43" s="279"/>
      <c r="AV43" s="279"/>
      <c r="AW43" s="279"/>
      <c r="AX43" s="279"/>
      <c r="AY43" s="279"/>
      <c r="AZ43" s="279"/>
      <c r="BA43" s="279"/>
      <c r="BB43" s="279"/>
      <c r="BC43" s="279"/>
      <c r="BD43" s="279"/>
      <c r="BE43" s="279"/>
      <c r="BF43" s="279"/>
      <c r="BG43" s="279"/>
      <c r="BH43" s="279"/>
      <c r="BI43" s="279"/>
      <c r="BJ43" s="279"/>
      <c r="BK43" s="279"/>
      <c r="BL43" s="279"/>
      <c r="BM43" s="279"/>
      <c r="BN43" s="279"/>
      <c r="BO43" s="279"/>
      <c r="BP43" s="279"/>
      <c r="BQ43" s="279"/>
      <c r="BR43" s="279"/>
      <c r="BS43" s="279"/>
      <c r="BT43" s="279"/>
      <c r="BU43" s="279"/>
      <c r="BV43" s="279"/>
      <c r="BW43" s="279"/>
      <c r="BX43" s="279"/>
      <c r="BY43" s="279"/>
      <c r="BZ43" s="279"/>
      <c r="CA43" s="279"/>
      <c r="CB43" s="279"/>
      <c r="CC43" s="279"/>
      <c r="CD43" s="279"/>
      <c r="CE43" s="279"/>
      <c r="CF43" s="279"/>
      <c r="CG43" s="279"/>
      <c r="CH43" s="279"/>
      <c r="CI43" s="279"/>
      <c r="CJ43" s="279"/>
      <c r="CK43" s="279"/>
      <c r="CL43" s="279"/>
      <c r="CM43" s="279"/>
      <c r="CN43" s="279"/>
      <c r="CO43" s="279"/>
      <c r="CP43" s="279"/>
      <c r="CQ43" s="279"/>
      <c r="CR43" s="279"/>
      <c r="CS43" s="279"/>
      <c r="CT43" s="279"/>
      <c r="CU43" s="279"/>
      <c r="CV43" s="279"/>
      <c r="CW43" s="279"/>
      <c r="CX43" s="279"/>
      <c r="CY43" s="279"/>
      <c r="CZ43" s="279"/>
      <c r="DA43" s="279"/>
      <c r="DB43" s="279"/>
      <c r="DC43" s="279"/>
      <c r="DD43" s="279"/>
      <c r="DE43" s="279"/>
      <c r="DF43" s="279"/>
      <c r="DG43" s="279"/>
      <c r="DH43" s="279"/>
      <c r="DI43" s="279"/>
      <c r="DJ43" s="279"/>
      <c r="DK43" s="279"/>
      <c r="DL43" s="279"/>
      <c r="DM43" s="279"/>
      <c r="DN43" s="279"/>
      <c r="DO43" s="279"/>
      <c r="DP43" s="279"/>
      <c r="DQ43" s="279"/>
      <c r="DR43" s="279"/>
      <c r="DS43" s="279"/>
      <c r="DT43" s="279"/>
      <c r="DU43" s="279"/>
      <c r="DV43" s="279"/>
      <c r="DW43" s="279"/>
      <c r="DX43" s="279"/>
      <c r="DY43" s="279"/>
      <c r="DZ43" s="279"/>
      <c r="EA43" s="279"/>
      <c r="EB43" s="279"/>
      <c r="EC43" s="279"/>
      <c r="ED43" s="279"/>
      <c r="EE43" s="279"/>
      <c r="EF43" s="279"/>
      <c r="EG43" s="279"/>
      <c r="EH43" s="279"/>
      <c r="EI43" s="279"/>
      <c r="EJ43" s="279"/>
      <c r="EK43" s="279"/>
      <c r="EL43" s="279"/>
      <c r="EM43" s="279"/>
      <c r="EN43" s="279"/>
      <c r="EO43" s="279"/>
      <c r="EP43" s="279"/>
      <c r="EQ43" s="279"/>
      <c r="ER43" s="279"/>
      <c r="ES43" s="279"/>
      <c r="ET43" s="279"/>
      <c r="EU43" s="279"/>
      <c r="EV43" s="279"/>
      <c r="EW43" s="279"/>
      <c r="EX43" s="279"/>
      <c r="EY43" s="279"/>
      <c r="EZ43" s="279"/>
      <c r="FA43" s="279"/>
      <c r="FB43" s="279"/>
      <c r="FC43" s="279"/>
      <c r="FD43" s="279"/>
      <c r="FE43" s="279"/>
      <c r="FF43" s="279"/>
      <c r="FG43" s="279"/>
      <c r="FH43" s="279"/>
      <c r="FI43" s="279"/>
      <c r="FJ43" s="279"/>
      <c r="FK43" s="279"/>
      <c r="FL43" s="279"/>
      <c r="FM43" s="279"/>
      <c r="FN43" s="279"/>
      <c r="FO43" s="279"/>
      <c r="FP43" s="279"/>
      <c r="FQ43" s="279"/>
      <c r="FR43" s="279"/>
      <c r="FS43" s="279"/>
      <c r="FT43" s="279"/>
      <c r="FU43" s="279"/>
      <c r="FV43" s="279"/>
      <c r="FW43" s="279"/>
      <c r="FX43" s="279"/>
      <c r="FY43" s="279"/>
      <c r="FZ43" s="279"/>
      <c r="GA43" s="279"/>
      <c r="GB43" s="279"/>
      <c r="GC43" s="279"/>
      <c r="GD43" s="279"/>
      <c r="GE43" s="279"/>
      <c r="GF43" s="279"/>
      <c r="GG43" s="279"/>
      <c r="GH43" s="279"/>
      <c r="GI43" s="279"/>
      <c r="GJ43" s="279"/>
      <c r="GK43" s="279"/>
      <c r="GL43" s="279"/>
      <c r="GM43" s="279"/>
      <c r="GN43" s="279"/>
      <c r="GO43" s="279"/>
      <c r="GP43" s="279"/>
      <c r="GQ43" s="279"/>
      <c r="GR43" s="279"/>
      <c r="GS43" s="279"/>
      <c r="GT43" s="279"/>
      <c r="GU43" s="279"/>
      <c r="GV43" s="279"/>
      <c r="GW43" s="279"/>
      <c r="GX43" s="279"/>
      <c r="GY43" s="279"/>
      <c r="GZ43" s="279"/>
      <c r="HA43" s="279"/>
      <c r="HB43" s="279"/>
      <c r="HC43" s="279"/>
      <c r="HD43" s="279"/>
      <c r="HE43" s="279"/>
      <c r="HF43" s="279"/>
      <c r="HG43" s="279"/>
      <c r="HH43" s="279"/>
      <c r="HI43" s="279"/>
      <c r="HJ43" s="279"/>
      <c r="HK43" s="279"/>
      <c r="HL43" s="279"/>
      <c r="HM43" s="279"/>
      <c r="HN43" s="279"/>
      <c r="HO43" s="279"/>
      <c r="HP43" s="279"/>
      <c r="HQ43" s="279"/>
      <c r="HR43" s="279"/>
      <c r="HS43" s="279"/>
      <c r="HT43" s="279"/>
      <c r="HU43" s="279"/>
      <c r="HV43" s="279"/>
      <c r="HW43" s="279"/>
      <c r="HX43" s="279"/>
      <c r="HY43" s="279"/>
      <c r="HZ43" s="279"/>
      <c r="IA43" s="279"/>
      <c r="IB43" s="279"/>
      <c r="IC43" s="279"/>
      <c r="ID43" s="279"/>
      <c r="IE43" s="279"/>
      <c r="IF43" s="279"/>
      <c r="IG43" s="279"/>
      <c r="IH43" s="279"/>
      <c r="II43" s="279"/>
      <c r="IJ43" s="279"/>
      <c r="IK43" s="279"/>
      <c r="IL43" s="279"/>
      <c r="IM43" s="279"/>
      <c r="IN43" s="279"/>
      <c r="IO43" s="279"/>
      <c r="IP43" s="279"/>
      <c r="IQ43" s="279"/>
      <c r="IR43" s="279"/>
      <c r="IS43" s="279"/>
      <c r="IT43" s="279"/>
      <c r="IU43" s="279"/>
      <c r="IV43" s="279"/>
      <c r="IW43" s="279"/>
      <c r="IX43" s="279"/>
      <c r="IY43" s="279"/>
      <c r="IZ43" s="279"/>
      <c r="JA43" s="279"/>
      <c r="JB43" s="279"/>
      <c r="JC43" s="279"/>
      <c r="JD43" s="279"/>
      <c r="JE43" s="279"/>
      <c r="JF43" s="279"/>
      <c r="JG43" s="279"/>
      <c r="JH43" s="279"/>
      <c r="JI43" s="279"/>
      <c r="JJ43" s="279"/>
      <c r="JK43" s="279"/>
      <c r="JL43" s="279"/>
      <c r="JM43" s="279"/>
      <c r="JN43" s="279"/>
      <c r="JO43" s="279"/>
      <c r="JP43" s="279"/>
      <c r="JQ43" s="279"/>
      <c r="JR43" s="279"/>
      <c r="JS43" s="279"/>
      <c r="JT43" s="279"/>
      <c r="JU43" s="279"/>
      <c r="JV43" s="279"/>
      <c r="JW43" s="279"/>
      <c r="JX43" s="279"/>
      <c r="JY43" s="279"/>
      <c r="JZ43" s="279"/>
      <c r="KA43" s="279"/>
      <c r="KB43" s="279"/>
      <c r="KC43" s="279"/>
      <c r="KD43" s="279"/>
      <c r="KE43" s="279"/>
      <c r="KF43" s="279"/>
      <c r="KG43" s="279"/>
      <c r="KH43" s="279"/>
      <c r="KI43" s="279"/>
      <c r="KJ43" s="279"/>
      <c r="KK43" s="279"/>
      <c r="KL43" s="279"/>
      <c r="KM43" s="279"/>
      <c r="KN43" s="279"/>
      <c r="KO43" s="279"/>
      <c r="KP43" s="279"/>
      <c r="KQ43" s="279"/>
      <c r="KR43" s="279"/>
      <c r="KS43" s="279"/>
      <c r="KT43" s="279"/>
      <c r="KU43" s="279"/>
      <c r="KV43" s="279"/>
      <c r="KW43" s="279"/>
      <c r="KX43" s="279"/>
      <c r="KY43" s="279"/>
      <c r="KZ43" s="279"/>
      <c r="LA43" s="279"/>
      <c r="LB43" s="279"/>
      <c r="LC43" s="279"/>
      <c r="LD43" s="279"/>
      <c r="LE43" s="279"/>
      <c r="LF43" s="279"/>
      <c r="LG43" s="279"/>
      <c r="LH43" s="279"/>
      <c r="LI43" s="279"/>
      <c r="LJ43" s="279"/>
      <c r="LK43" s="279"/>
      <c r="LL43" s="279"/>
      <c r="LM43" s="279"/>
      <c r="LN43" s="279"/>
      <c r="LO43" s="279"/>
      <c r="LP43" s="279"/>
      <c r="LQ43" s="279"/>
      <c r="LR43" s="279"/>
      <c r="LS43" s="279"/>
      <c r="LT43" s="279"/>
      <c r="LU43" s="279"/>
      <c r="LV43" s="279"/>
      <c r="LW43" s="279"/>
      <c r="LX43" s="279"/>
      <c r="LY43" s="279"/>
      <c r="LZ43" s="279"/>
      <c r="MA43" s="279"/>
      <c r="MB43" s="279"/>
      <c r="MC43" s="279"/>
      <c r="MD43" s="279"/>
      <c r="ME43" s="279"/>
      <c r="MF43" s="279"/>
      <c r="MG43" s="279"/>
      <c r="MH43" s="279"/>
    </row>
    <row r="44" s="280" customFormat="1" customHeight="1" spans="1:346">
      <c r="A44" s="295" t="s">
        <v>605</v>
      </c>
      <c r="B44" s="295"/>
      <c r="C44" s="295"/>
      <c r="D44" s="295"/>
      <c r="E44" s="295"/>
      <c r="F44" s="295"/>
      <c r="G44" s="295"/>
      <c r="H44" s="295"/>
      <c r="I44" s="295"/>
      <c r="J44" s="279"/>
      <c r="K44" s="279"/>
      <c r="L44" s="279"/>
      <c r="M44" s="279"/>
      <c r="N44" s="279"/>
      <c r="O44" s="279"/>
      <c r="P44" s="279"/>
      <c r="Q44" s="279"/>
      <c r="R44" s="279"/>
      <c r="S44" s="279"/>
      <c r="T44" s="279"/>
      <c r="U44" s="279"/>
      <c r="V44" s="279"/>
      <c r="W44" s="279"/>
      <c r="X44" s="279"/>
      <c r="Y44" s="279"/>
      <c r="Z44" s="279"/>
      <c r="AA44" s="279"/>
      <c r="AB44" s="279"/>
      <c r="AC44" s="279"/>
      <c r="AD44" s="279"/>
      <c r="AE44" s="279"/>
      <c r="AF44" s="279"/>
      <c r="AG44" s="279"/>
      <c r="AH44" s="279"/>
      <c r="AI44" s="279"/>
      <c r="AJ44" s="279"/>
      <c r="AK44" s="279"/>
      <c r="AL44" s="279"/>
      <c r="AM44" s="279"/>
      <c r="AN44" s="279"/>
      <c r="AO44" s="279"/>
      <c r="AP44" s="279"/>
      <c r="AQ44" s="279"/>
      <c r="AR44" s="279"/>
      <c r="AS44" s="279"/>
      <c r="AT44" s="279"/>
      <c r="AU44" s="279"/>
      <c r="AV44" s="279"/>
      <c r="AW44" s="279"/>
      <c r="AX44" s="279"/>
      <c r="AY44" s="279"/>
      <c r="AZ44" s="279"/>
      <c r="BA44" s="279"/>
      <c r="BB44" s="279"/>
      <c r="BC44" s="279"/>
      <c r="BD44" s="279"/>
      <c r="BE44" s="279"/>
      <c r="BF44" s="279"/>
      <c r="BG44" s="279"/>
      <c r="BH44" s="279"/>
      <c r="BI44" s="279"/>
      <c r="BJ44" s="279"/>
      <c r="BK44" s="279"/>
      <c r="BL44" s="279"/>
      <c r="BM44" s="279"/>
      <c r="BN44" s="279"/>
      <c r="BO44" s="279"/>
      <c r="BP44" s="279"/>
      <c r="BQ44" s="279"/>
      <c r="BR44" s="279"/>
      <c r="BS44" s="279"/>
      <c r="BT44" s="279"/>
      <c r="BU44" s="279"/>
      <c r="BV44" s="279"/>
      <c r="BW44" s="279"/>
      <c r="BX44" s="279"/>
      <c r="BY44" s="279"/>
      <c r="BZ44" s="279"/>
      <c r="CA44" s="279"/>
      <c r="CB44" s="279"/>
      <c r="CC44" s="279"/>
      <c r="CD44" s="279"/>
      <c r="CE44" s="279"/>
      <c r="CF44" s="279"/>
      <c r="CG44" s="279"/>
      <c r="CH44" s="279"/>
      <c r="CI44" s="279"/>
      <c r="CJ44" s="279"/>
      <c r="CK44" s="279"/>
      <c r="CL44" s="279"/>
      <c r="CM44" s="279"/>
      <c r="CN44" s="279"/>
      <c r="CO44" s="279"/>
      <c r="CP44" s="279"/>
      <c r="CQ44" s="279"/>
      <c r="CR44" s="279"/>
      <c r="CS44" s="279"/>
      <c r="CT44" s="279"/>
      <c r="CU44" s="279"/>
      <c r="CV44" s="279"/>
      <c r="CW44" s="279"/>
      <c r="CX44" s="279"/>
      <c r="CY44" s="279"/>
      <c r="CZ44" s="279"/>
      <c r="DA44" s="279"/>
      <c r="DB44" s="279"/>
      <c r="DC44" s="279"/>
      <c r="DD44" s="279"/>
      <c r="DE44" s="279"/>
      <c r="DF44" s="279"/>
      <c r="DG44" s="279"/>
      <c r="DH44" s="279"/>
      <c r="DI44" s="279"/>
      <c r="DJ44" s="279"/>
      <c r="DK44" s="279"/>
      <c r="DL44" s="279"/>
      <c r="DM44" s="279"/>
      <c r="DN44" s="279"/>
      <c r="DO44" s="279"/>
      <c r="DP44" s="279"/>
      <c r="DQ44" s="279"/>
      <c r="DR44" s="279"/>
      <c r="DS44" s="279"/>
      <c r="DT44" s="279"/>
      <c r="DU44" s="279"/>
      <c r="DV44" s="279"/>
      <c r="DW44" s="279"/>
      <c r="DX44" s="279"/>
      <c r="DY44" s="279"/>
      <c r="DZ44" s="279"/>
      <c r="EA44" s="279"/>
      <c r="EB44" s="279"/>
      <c r="EC44" s="279"/>
      <c r="ED44" s="279"/>
      <c r="EE44" s="279"/>
      <c r="EF44" s="279"/>
      <c r="EG44" s="279"/>
      <c r="EH44" s="279"/>
      <c r="EI44" s="279"/>
      <c r="EJ44" s="279"/>
      <c r="EK44" s="279"/>
      <c r="EL44" s="279"/>
      <c r="EM44" s="279"/>
      <c r="EN44" s="279"/>
      <c r="EO44" s="279"/>
      <c r="EP44" s="279"/>
      <c r="EQ44" s="279"/>
      <c r="ER44" s="279"/>
      <c r="ES44" s="279"/>
      <c r="ET44" s="279"/>
      <c r="EU44" s="279"/>
      <c r="EV44" s="279"/>
      <c r="EW44" s="279"/>
      <c r="EX44" s="279"/>
      <c r="EY44" s="279"/>
      <c r="EZ44" s="279"/>
      <c r="FA44" s="279"/>
      <c r="FB44" s="279"/>
      <c r="FC44" s="279"/>
      <c r="FD44" s="279"/>
      <c r="FE44" s="279"/>
      <c r="FF44" s="279"/>
      <c r="FG44" s="279"/>
      <c r="FH44" s="279"/>
      <c r="FI44" s="279"/>
      <c r="FJ44" s="279"/>
      <c r="FK44" s="279"/>
      <c r="FL44" s="279"/>
      <c r="FM44" s="279"/>
      <c r="FN44" s="279"/>
      <c r="FO44" s="279"/>
      <c r="FP44" s="279"/>
      <c r="FQ44" s="279"/>
      <c r="FR44" s="279"/>
      <c r="FS44" s="279"/>
      <c r="FT44" s="279"/>
      <c r="FU44" s="279"/>
      <c r="FV44" s="279"/>
      <c r="FW44" s="279"/>
      <c r="FX44" s="279"/>
      <c r="FY44" s="279"/>
      <c r="FZ44" s="279"/>
      <c r="GA44" s="279"/>
      <c r="GB44" s="279"/>
      <c r="GC44" s="279"/>
      <c r="GD44" s="279"/>
      <c r="GE44" s="279"/>
      <c r="GF44" s="279"/>
      <c r="GG44" s="279"/>
      <c r="GH44" s="279"/>
      <c r="GI44" s="279"/>
      <c r="GJ44" s="279"/>
      <c r="GK44" s="279"/>
      <c r="GL44" s="279"/>
      <c r="GM44" s="279"/>
      <c r="GN44" s="279"/>
      <c r="GO44" s="279"/>
      <c r="GP44" s="279"/>
      <c r="GQ44" s="279"/>
      <c r="GR44" s="279"/>
      <c r="GS44" s="279"/>
      <c r="GT44" s="279"/>
      <c r="GU44" s="279"/>
      <c r="GV44" s="279"/>
      <c r="GW44" s="279"/>
      <c r="GX44" s="279"/>
      <c r="GY44" s="279"/>
      <c r="GZ44" s="279"/>
      <c r="HA44" s="279"/>
      <c r="HB44" s="279"/>
      <c r="HC44" s="279"/>
      <c r="HD44" s="279"/>
      <c r="HE44" s="279"/>
      <c r="HF44" s="279"/>
      <c r="HG44" s="279"/>
      <c r="HH44" s="279"/>
      <c r="HI44" s="279"/>
      <c r="HJ44" s="279"/>
      <c r="HK44" s="279"/>
      <c r="HL44" s="279"/>
      <c r="HM44" s="279"/>
      <c r="HN44" s="279"/>
      <c r="HO44" s="279"/>
      <c r="HP44" s="279"/>
      <c r="HQ44" s="279"/>
      <c r="HR44" s="279"/>
      <c r="HS44" s="279"/>
      <c r="HT44" s="279"/>
      <c r="HU44" s="279"/>
      <c r="HV44" s="279"/>
      <c r="HW44" s="279"/>
      <c r="HX44" s="279"/>
      <c r="HY44" s="279"/>
      <c r="HZ44" s="279"/>
      <c r="IA44" s="279"/>
      <c r="IB44" s="279"/>
      <c r="IC44" s="279"/>
      <c r="ID44" s="279"/>
      <c r="IE44" s="279"/>
      <c r="IF44" s="279"/>
      <c r="IG44" s="279"/>
      <c r="IH44" s="279"/>
      <c r="II44" s="279"/>
      <c r="IJ44" s="279"/>
      <c r="IK44" s="279"/>
      <c r="IL44" s="279"/>
      <c r="IM44" s="279"/>
      <c r="IN44" s="279"/>
      <c r="IO44" s="279"/>
      <c r="IP44" s="279"/>
      <c r="IQ44" s="279"/>
      <c r="IR44" s="279"/>
      <c r="IS44" s="279"/>
      <c r="IT44" s="279"/>
      <c r="IU44" s="279"/>
      <c r="IV44" s="279"/>
      <c r="IW44" s="279"/>
      <c r="IX44" s="279"/>
      <c r="IY44" s="279"/>
      <c r="IZ44" s="279"/>
      <c r="JA44" s="279"/>
      <c r="JB44" s="279"/>
      <c r="JC44" s="279"/>
      <c r="JD44" s="279"/>
      <c r="JE44" s="279"/>
      <c r="JF44" s="279"/>
      <c r="JG44" s="279"/>
      <c r="JH44" s="279"/>
      <c r="JI44" s="279"/>
      <c r="JJ44" s="279"/>
      <c r="JK44" s="279"/>
      <c r="JL44" s="279"/>
      <c r="JM44" s="279"/>
      <c r="JN44" s="279"/>
      <c r="JO44" s="279"/>
      <c r="JP44" s="279"/>
      <c r="JQ44" s="279"/>
      <c r="JR44" s="279"/>
      <c r="JS44" s="279"/>
      <c r="JT44" s="279"/>
      <c r="JU44" s="279"/>
      <c r="JV44" s="279"/>
      <c r="JW44" s="279"/>
      <c r="JX44" s="279"/>
      <c r="JY44" s="279"/>
      <c r="JZ44" s="279"/>
      <c r="KA44" s="279"/>
      <c r="KB44" s="279"/>
      <c r="KC44" s="279"/>
      <c r="KD44" s="279"/>
      <c r="KE44" s="279"/>
      <c r="KF44" s="279"/>
      <c r="KG44" s="279"/>
      <c r="KH44" s="279"/>
      <c r="KI44" s="279"/>
      <c r="KJ44" s="279"/>
      <c r="KK44" s="279"/>
      <c r="KL44" s="279"/>
      <c r="KM44" s="279"/>
      <c r="KN44" s="279"/>
      <c r="KO44" s="279"/>
      <c r="KP44" s="279"/>
      <c r="KQ44" s="279"/>
      <c r="KR44" s="279"/>
      <c r="KS44" s="279"/>
      <c r="KT44" s="279"/>
      <c r="KU44" s="279"/>
      <c r="KV44" s="279"/>
      <c r="KW44" s="279"/>
      <c r="KX44" s="279"/>
      <c r="KY44" s="279"/>
      <c r="KZ44" s="279"/>
      <c r="LA44" s="279"/>
      <c r="LB44" s="279"/>
      <c r="LC44" s="279"/>
      <c r="LD44" s="279"/>
      <c r="LE44" s="279"/>
      <c r="LF44" s="279"/>
      <c r="LG44" s="279"/>
      <c r="LH44" s="279"/>
      <c r="LI44" s="279"/>
      <c r="LJ44" s="279"/>
      <c r="LK44" s="279"/>
      <c r="LL44" s="279"/>
      <c r="LM44" s="279"/>
      <c r="LN44" s="279"/>
      <c r="LO44" s="279"/>
      <c r="LP44" s="279"/>
      <c r="LQ44" s="279"/>
      <c r="LR44" s="279"/>
      <c r="LS44" s="279"/>
      <c r="LT44" s="279"/>
      <c r="LU44" s="279"/>
      <c r="LV44" s="279"/>
      <c r="LW44" s="279"/>
      <c r="LX44" s="279"/>
      <c r="LY44" s="279"/>
      <c r="LZ44" s="279"/>
      <c r="MA44" s="279"/>
      <c r="MB44" s="279"/>
      <c r="MC44" s="279"/>
      <c r="MD44" s="279"/>
      <c r="ME44" s="279"/>
      <c r="MF44" s="279"/>
      <c r="MG44" s="279"/>
      <c r="MH44" s="279"/>
    </row>
    <row r="45" s="280" customFormat="1" customHeight="1" spans="1:346">
      <c r="A45" s="295" t="s">
        <v>606</v>
      </c>
      <c r="B45" s="295"/>
      <c r="C45" s="295"/>
      <c r="D45" s="295"/>
      <c r="E45" s="295"/>
      <c r="F45" s="295"/>
      <c r="G45" s="295"/>
      <c r="H45" s="295"/>
      <c r="I45" s="295"/>
      <c r="J45" s="279"/>
      <c r="K45" s="279"/>
      <c r="L45" s="279"/>
      <c r="M45" s="279"/>
      <c r="N45" s="279"/>
      <c r="O45" s="279"/>
      <c r="P45" s="279"/>
      <c r="Q45" s="279"/>
      <c r="R45" s="279"/>
      <c r="S45" s="279"/>
      <c r="T45" s="279"/>
      <c r="U45" s="279"/>
      <c r="V45" s="279"/>
      <c r="W45" s="279"/>
      <c r="X45" s="279"/>
      <c r="Y45" s="279"/>
      <c r="Z45" s="279"/>
      <c r="AA45" s="279"/>
      <c r="AB45" s="279"/>
      <c r="AC45" s="279"/>
      <c r="AD45" s="279"/>
      <c r="AE45" s="279"/>
      <c r="AF45" s="279"/>
      <c r="AG45" s="279"/>
      <c r="AH45" s="279"/>
      <c r="AI45" s="279"/>
      <c r="AJ45" s="279"/>
      <c r="AK45" s="279"/>
      <c r="AL45" s="279"/>
      <c r="AM45" s="279"/>
      <c r="AN45" s="279"/>
      <c r="AO45" s="279"/>
      <c r="AP45" s="279"/>
      <c r="AQ45" s="279"/>
      <c r="AR45" s="279"/>
      <c r="AS45" s="279"/>
      <c r="AT45" s="279"/>
      <c r="AU45" s="279"/>
      <c r="AV45" s="279"/>
      <c r="AW45" s="279"/>
      <c r="AX45" s="279"/>
      <c r="AY45" s="279"/>
      <c r="AZ45" s="279"/>
      <c r="BA45" s="279"/>
      <c r="BB45" s="279"/>
      <c r="BC45" s="279"/>
      <c r="BD45" s="279"/>
      <c r="BE45" s="279"/>
      <c r="BF45" s="279"/>
      <c r="BG45" s="279"/>
      <c r="BH45" s="279"/>
      <c r="BI45" s="279"/>
      <c r="BJ45" s="279"/>
      <c r="BK45" s="279"/>
      <c r="BL45" s="279"/>
      <c r="BM45" s="279"/>
      <c r="BN45" s="279"/>
      <c r="BO45" s="279"/>
      <c r="BP45" s="279"/>
      <c r="BQ45" s="279"/>
      <c r="BR45" s="279"/>
      <c r="BS45" s="279"/>
      <c r="BT45" s="279"/>
      <c r="BU45" s="279"/>
      <c r="BV45" s="279"/>
      <c r="BW45" s="279"/>
      <c r="BX45" s="279"/>
      <c r="BY45" s="279"/>
      <c r="BZ45" s="279"/>
      <c r="CA45" s="279"/>
      <c r="CB45" s="279"/>
      <c r="CC45" s="279"/>
      <c r="CD45" s="279"/>
      <c r="CE45" s="279"/>
      <c r="CF45" s="279"/>
      <c r="CG45" s="279"/>
      <c r="CH45" s="279"/>
      <c r="CI45" s="279"/>
      <c r="CJ45" s="279"/>
      <c r="CK45" s="279"/>
      <c r="CL45" s="279"/>
      <c r="CM45" s="279"/>
      <c r="CN45" s="279"/>
      <c r="CO45" s="279"/>
      <c r="CP45" s="279"/>
      <c r="CQ45" s="279"/>
      <c r="CR45" s="279"/>
      <c r="CS45" s="279"/>
      <c r="CT45" s="279"/>
      <c r="CU45" s="279"/>
      <c r="CV45" s="279"/>
      <c r="CW45" s="279"/>
      <c r="CX45" s="279"/>
      <c r="CY45" s="279"/>
      <c r="CZ45" s="279"/>
      <c r="DA45" s="279"/>
      <c r="DB45" s="279"/>
      <c r="DC45" s="279"/>
      <c r="DD45" s="279"/>
      <c r="DE45" s="279"/>
      <c r="DF45" s="279"/>
      <c r="DG45" s="279"/>
      <c r="DH45" s="279"/>
      <c r="DI45" s="279"/>
      <c r="DJ45" s="279"/>
      <c r="DK45" s="279"/>
      <c r="DL45" s="279"/>
      <c r="DM45" s="279"/>
      <c r="DN45" s="279"/>
      <c r="DO45" s="279"/>
      <c r="DP45" s="279"/>
      <c r="DQ45" s="279"/>
      <c r="DR45" s="279"/>
      <c r="DS45" s="279"/>
      <c r="DT45" s="279"/>
      <c r="DU45" s="279"/>
      <c r="DV45" s="279"/>
      <c r="DW45" s="279"/>
      <c r="DX45" s="279"/>
      <c r="DY45" s="279"/>
      <c r="DZ45" s="279"/>
      <c r="EA45" s="279"/>
      <c r="EB45" s="279"/>
      <c r="EC45" s="279"/>
      <c r="ED45" s="279"/>
      <c r="EE45" s="279"/>
      <c r="EF45" s="279"/>
      <c r="EG45" s="279"/>
      <c r="EH45" s="279"/>
      <c r="EI45" s="279"/>
      <c r="EJ45" s="279"/>
      <c r="EK45" s="279"/>
      <c r="EL45" s="279"/>
      <c r="EM45" s="279"/>
      <c r="EN45" s="279"/>
      <c r="EO45" s="279"/>
      <c r="EP45" s="279"/>
      <c r="EQ45" s="279"/>
      <c r="ER45" s="279"/>
      <c r="ES45" s="279"/>
      <c r="ET45" s="279"/>
      <c r="EU45" s="279"/>
      <c r="EV45" s="279"/>
      <c r="EW45" s="279"/>
      <c r="EX45" s="279"/>
      <c r="EY45" s="279"/>
      <c r="EZ45" s="279"/>
      <c r="FA45" s="279"/>
      <c r="FB45" s="279"/>
      <c r="FC45" s="279"/>
      <c r="FD45" s="279"/>
      <c r="FE45" s="279"/>
      <c r="FF45" s="279"/>
      <c r="FG45" s="279"/>
      <c r="FH45" s="279"/>
      <c r="FI45" s="279"/>
      <c r="FJ45" s="279"/>
      <c r="FK45" s="279"/>
      <c r="FL45" s="279"/>
      <c r="FM45" s="279"/>
      <c r="FN45" s="279"/>
      <c r="FO45" s="279"/>
      <c r="FP45" s="279"/>
      <c r="FQ45" s="279"/>
      <c r="FR45" s="279"/>
      <c r="FS45" s="279"/>
      <c r="FT45" s="279"/>
      <c r="FU45" s="279"/>
      <c r="FV45" s="279"/>
      <c r="FW45" s="279"/>
      <c r="FX45" s="279"/>
      <c r="FY45" s="279"/>
      <c r="FZ45" s="279"/>
      <c r="GA45" s="279"/>
      <c r="GB45" s="279"/>
      <c r="GC45" s="279"/>
      <c r="GD45" s="279"/>
      <c r="GE45" s="279"/>
      <c r="GF45" s="279"/>
      <c r="GG45" s="279"/>
      <c r="GH45" s="279"/>
      <c r="GI45" s="279"/>
      <c r="GJ45" s="279"/>
      <c r="GK45" s="279"/>
      <c r="GL45" s="279"/>
      <c r="GM45" s="279"/>
      <c r="GN45" s="279"/>
      <c r="GO45" s="279"/>
      <c r="GP45" s="279"/>
      <c r="GQ45" s="279"/>
      <c r="GR45" s="279"/>
      <c r="GS45" s="279"/>
      <c r="GT45" s="279"/>
      <c r="GU45" s="279"/>
      <c r="GV45" s="279"/>
      <c r="GW45" s="279"/>
      <c r="GX45" s="279"/>
      <c r="GY45" s="279"/>
      <c r="GZ45" s="279"/>
      <c r="HA45" s="279"/>
      <c r="HB45" s="279"/>
      <c r="HC45" s="279"/>
      <c r="HD45" s="279"/>
      <c r="HE45" s="279"/>
      <c r="HF45" s="279"/>
      <c r="HG45" s="279"/>
      <c r="HH45" s="279"/>
      <c r="HI45" s="279"/>
      <c r="HJ45" s="279"/>
      <c r="HK45" s="279"/>
      <c r="HL45" s="279"/>
      <c r="HM45" s="279"/>
      <c r="HN45" s="279"/>
      <c r="HO45" s="279"/>
      <c r="HP45" s="279"/>
      <c r="HQ45" s="279"/>
      <c r="HR45" s="279"/>
      <c r="HS45" s="279"/>
      <c r="HT45" s="279"/>
      <c r="HU45" s="279"/>
      <c r="HV45" s="279"/>
      <c r="HW45" s="279"/>
      <c r="HX45" s="279"/>
      <c r="HY45" s="279"/>
      <c r="HZ45" s="279"/>
      <c r="IA45" s="279"/>
      <c r="IB45" s="279"/>
      <c r="IC45" s="279"/>
      <c r="ID45" s="279"/>
      <c r="IE45" s="279"/>
      <c r="IF45" s="279"/>
      <c r="IG45" s="279"/>
      <c r="IH45" s="279"/>
      <c r="II45" s="279"/>
      <c r="IJ45" s="279"/>
      <c r="IK45" s="279"/>
      <c r="IL45" s="279"/>
      <c r="IM45" s="279"/>
      <c r="IN45" s="279"/>
      <c r="IO45" s="279"/>
      <c r="IP45" s="279"/>
      <c r="IQ45" s="279"/>
      <c r="IR45" s="279"/>
      <c r="IS45" s="279"/>
      <c r="IT45" s="279"/>
      <c r="IU45" s="279"/>
      <c r="IV45" s="279"/>
      <c r="IW45" s="279"/>
      <c r="IX45" s="279"/>
      <c r="IY45" s="279"/>
      <c r="IZ45" s="279"/>
      <c r="JA45" s="279"/>
      <c r="JB45" s="279"/>
      <c r="JC45" s="279"/>
      <c r="JD45" s="279"/>
      <c r="JE45" s="279"/>
      <c r="JF45" s="279"/>
      <c r="JG45" s="279"/>
      <c r="JH45" s="279"/>
      <c r="JI45" s="279"/>
      <c r="JJ45" s="279"/>
      <c r="JK45" s="279"/>
      <c r="JL45" s="279"/>
      <c r="JM45" s="279"/>
      <c r="JN45" s="279"/>
      <c r="JO45" s="279"/>
      <c r="JP45" s="279"/>
      <c r="JQ45" s="279"/>
      <c r="JR45" s="279"/>
      <c r="JS45" s="279"/>
      <c r="JT45" s="279"/>
      <c r="JU45" s="279"/>
      <c r="JV45" s="279"/>
      <c r="JW45" s="279"/>
      <c r="JX45" s="279"/>
      <c r="JY45" s="279"/>
      <c r="JZ45" s="279"/>
      <c r="KA45" s="279"/>
      <c r="KB45" s="279"/>
      <c r="KC45" s="279"/>
      <c r="KD45" s="279"/>
      <c r="KE45" s="279"/>
      <c r="KF45" s="279"/>
      <c r="KG45" s="279"/>
      <c r="KH45" s="279"/>
      <c r="KI45" s="279"/>
      <c r="KJ45" s="279"/>
      <c r="KK45" s="279"/>
      <c r="KL45" s="279"/>
      <c r="KM45" s="279"/>
      <c r="KN45" s="279"/>
      <c r="KO45" s="279"/>
      <c r="KP45" s="279"/>
      <c r="KQ45" s="279"/>
      <c r="KR45" s="279"/>
      <c r="KS45" s="279"/>
      <c r="KT45" s="279"/>
      <c r="KU45" s="279"/>
      <c r="KV45" s="279"/>
      <c r="KW45" s="279"/>
      <c r="KX45" s="279"/>
      <c r="KY45" s="279"/>
      <c r="KZ45" s="279"/>
      <c r="LA45" s="279"/>
      <c r="LB45" s="279"/>
      <c r="LC45" s="279"/>
      <c r="LD45" s="279"/>
      <c r="LE45" s="279"/>
      <c r="LF45" s="279"/>
      <c r="LG45" s="279"/>
      <c r="LH45" s="279"/>
      <c r="LI45" s="279"/>
      <c r="LJ45" s="279"/>
      <c r="LK45" s="279"/>
      <c r="LL45" s="279"/>
      <c r="LM45" s="279"/>
      <c r="LN45" s="279"/>
      <c r="LO45" s="279"/>
      <c r="LP45" s="279"/>
      <c r="LQ45" s="279"/>
      <c r="LR45" s="279"/>
      <c r="LS45" s="279"/>
      <c r="LT45" s="279"/>
      <c r="LU45" s="279"/>
      <c r="LV45" s="279"/>
      <c r="LW45" s="279"/>
      <c r="LX45" s="279"/>
      <c r="LY45" s="279"/>
      <c r="LZ45" s="279"/>
      <c r="MA45" s="279"/>
      <c r="MB45" s="279"/>
      <c r="MC45" s="279"/>
      <c r="MD45" s="279"/>
      <c r="ME45" s="279"/>
      <c r="MF45" s="279"/>
      <c r="MG45" s="279"/>
      <c r="MH45" s="279"/>
    </row>
    <row r="46" s="280" customFormat="1" customHeight="1" spans="1:346">
      <c r="A46" s="295" t="s">
        <v>607</v>
      </c>
      <c r="B46" s="295"/>
      <c r="C46" s="295"/>
      <c r="D46" s="295"/>
      <c r="E46" s="295"/>
      <c r="F46" s="295"/>
      <c r="G46" s="295"/>
      <c r="H46" s="295"/>
      <c r="I46" s="295"/>
      <c r="J46" s="279"/>
      <c r="K46" s="279"/>
      <c r="L46" s="279"/>
      <c r="M46" s="279"/>
      <c r="N46" s="279"/>
      <c r="O46" s="279"/>
      <c r="P46" s="279"/>
      <c r="Q46" s="279"/>
      <c r="R46" s="279"/>
      <c r="S46" s="279"/>
      <c r="T46" s="279"/>
      <c r="U46" s="279"/>
      <c r="V46" s="279"/>
      <c r="W46" s="279"/>
      <c r="X46" s="279"/>
      <c r="Y46" s="279"/>
      <c r="Z46" s="279"/>
      <c r="AA46" s="279"/>
      <c r="AB46" s="279"/>
      <c r="AC46" s="279"/>
      <c r="AD46" s="279"/>
      <c r="AE46" s="279"/>
      <c r="AF46" s="279"/>
      <c r="AG46" s="279"/>
      <c r="AH46" s="279"/>
      <c r="AI46" s="279"/>
      <c r="AJ46" s="279"/>
      <c r="AK46" s="279"/>
      <c r="AL46" s="279"/>
      <c r="AM46" s="279"/>
      <c r="AN46" s="279"/>
      <c r="AO46" s="279"/>
      <c r="AP46" s="279"/>
      <c r="AQ46" s="279"/>
      <c r="AR46" s="279"/>
      <c r="AS46" s="279"/>
      <c r="AT46" s="279"/>
      <c r="AU46" s="279"/>
      <c r="AV46" s="279"/>
      <c r="AW46" s="279"/>
      <c r="AX46" s="279"/>
      <c r="AY46" s="279"/>
      <c r="AZ46" s="279"/>
      <c r="BA46" s="279"/>
      <c r="BB46" s="279"/>
      <c r="BC46" s="279"/>
      <c r="BD46" s="279"/>
      <c r="BE46" s="279"/>
      <c r="BF46" s="279"/>
      <c r="BG46" s="279"/>
      <c r="BH46" s="279"/>
      <c r="BI46" s="279"/>
      <c r="BJ46" s="279"/>
      <c r="BK46" s="279"/>
      <c r="BL46" s="279"/>
      <c r="BM46" s="279"/>
      <c r="BN46" s="279"/>
      <c r="BO46" s="279"/>
      <c r="BP46" s="279"/>
      <c r="BQ46" s="279"/>
      <c r="BR46" s="279"/>
      <c r="BS46" s="279"/>
      <c r="BT46" s="279"/>
      <c r="BU46" s="279"/>
      <c r="BV46" s="279"/>
      <c r="BW46" s="279"/>
      <c r="BX46" s="279"/>
      <c r="BY46" s="279"/>
      <c r="BZ46" s="279"/>
      <c r="CA46" s="279"/>
      <c r="CB46" s="279"/>
      <c r="CC46" s="279"/>
      <c r="CD46" s="279"/>
      <c r="CE46" s="279"/>
      <c r="CF46" s="279"/>
      <c r="CG46" s="279"/>
      <c r="CH46" s="279"/>
      <c r="CI46" s="279"/>
      <c r="CJ46" s="279"/>
      <c r="CK46" s="279"/>
      <c r="CL46" s="279"/>
      <c r="CM46" s="279"/>
      <c r="CN46" s="279"/>
      <c r="CO46" s="279"/>
      <c r="CP46" s="279"/>
      <c r="CQ46" s="279"/>
      <c r="CR46" s="279"/>
      <c r="CS46" s="279"/>
      <c r="CT46" s="279"/>
      <c r="CU46" s="279"/>
      <c r="CV46" s="279"/>
      <c r="CW46" s="279"/>
      <c r="CX46" s="279"/>
      <c r="CY46" s="279"/>
      <c r="CZ46" s="279"/>
      <c r="DA46" s="279"/>
      <c r="DB46" s="279"/>
      <c r="DC46" s="279"/>
      <c r="DD46" s="279"/>
      <c r="DE46" s="279"/>
      <c r="DF46" s="279"/>
      <c r="DG46" s="279"/>
      <c r="DH46" s="279"/>
      <c r="DI46" s="279"/>
      <c r="DJ46" s="279"/>
      <c r="DK46" s="279"/>
      <c r="DL46" s="279"/>
      <c r="DM46" s="279"/>
      <c r="DN46" s="279"/>
      <c r="DO46" s="279"/>
      <c r="DP46" s="279"/>
      <c r="DQ46" s="279"/>
      <c r="DR46" s="279"/>
      <c r="DS46" s="279"/>
      <c r="DT46" s="279"/>
      <c r="DU46" s="279"/>
      <c r="DV46" s="279"/>
      <c r="DW46" s="279"/>
      <c r="DX46" s="279"/>
      <c r="DY46" s="279"/>
      <c r="DZ46" s="279"/>
      <c r="EA46" s="279"/>
      <c r="EB46" s="279"/>
      <c r="EC46" s="279"/>
      <c r="ED46" s="279"/>
      <c r="EE46" s="279"/>
      <c r="EF46" s="279"/>
      <c r="EG46" s="279"/>
      <c r="EH46" s="279"/>
      <c r="EI46" s="279"/>
      <c r="EJ46" s="279"/>
      <c r="EK46" s="279"/>
      <c r="EL46" s="279"/>
      <c r="EM46" s="279"/>
      <c r="EN46" s="279"/>
      <c r="EO46" s="279"/>
      <c r="EP46" s="279"/>
      <c r="EQ46" s="279"/>
      <c r="ER46" s="279"/>
      <c r="ES46" s="279"/>
      <c r="ET46" s="279"/>
      <c r="EU46" s="279"/>
      <c r="EV46" s="279"/>
      <c r="EW46" s="279"/>
      <c r="EX46" s="279"/>
      <c r="EY46" s="279"/>
      <c r="EZ46" s="279"/>
      <c r="FA46" s="279"/>
      <c r="FB46" s="279"/>
      <c r="FC46" s="279"/>
      <c r="FD46" s="279"/>
      <c r="FE46" s="279"/>
      <c r="FF46" s="279"/>
      <c r="FG46" s="279"/>
      <c r="FH46" s="279"/>
      <c r="FI46" s="279"/>
      <c r="FJ46" s="279"/>
      <c r="FK46" s="279"/>
      <c r="FL46" s="279"/>
      <c r="FM46" s="279"/>
      <c r="FN46" s="279"/>
      <c r="FO46" s="279"/>
      <c r="FP46" s="279"/>
      <c r="FQ46" s="279"/>
      <c r="FR46" s="279"/>
      <c r="FS46" s="279"/>
      <c r="FT46" s="279"/>
      <c r="FU46" s="279"/>
      <c r="FV46" s="279"/>
      <c r="FW46" s="279"/>
      <c r="FX46" s="279"/>
      <c r="FY46" s="279"/>
      <c r="FZ46" s="279"/>
      <c r="GA46" s="279"/>
      <c r="GB46" s="279"/>
      <c r="GC46" s="279"/>
      <c r="GD46" s="279"/>
      <c r="GE46" s="279"/>
      <c r="GF46" s="279"/>
      <c r="GG46" s="279"/>
      <c r="GH46" s="279"/>
      <c r="GI46" s="279"/>
      <c r="GJ46" s="279"/>
      <c r="GK46" s="279"/>
      <c r="GL46" s="279"/>
      <c r="GM46" s="279"/>
      <c r="GN46" s="279"/>
      <c r="GO46" s="279"/>
      <c r="GP46" s="279"/>
      <c r="GQ46" s="279"/>
      <c r="GR46" s="279"/>
      <c r="GS46" s="279"/>
      <c r="GT46" s="279"/>
      <c r="GU46" s="279"/>
      <c r="GV46" s="279"/>
      <c r="GW46" s="279"/>
      <c r="GX46" s="279"/>
      <c r="GY46" s="279"/>
      <c r="GZ46" s="279"/>
      <c r="HA46" s="279"/>
      <c r="HB46" s="279"/>
      <c r="HC46" s="279"/>
      <c r="HD46" s="279"/>
      <c r="HE46" s="279"/>
      <c r="HF46" s="279"/>
      <c r="HG46" s="279"/>
      <c r="HH46" s="279"/>
      <c r="HI46" s="279"/>
      <c r="HJ46" s="279"/>
      <c r="HK46" s="279"/>
      <c r="HL46" s="279"/>
      <c r="HM46" s="279"/>
      <c r="HN46" s="279"/>
      <c r="HO46" s="279"/>
      <c r="HP46" s="279"/>
      <c r="HQ46" s="279"/>
      <c r="HR46" s="279"/>
      <c r="HS46" s="279"/>
      <c r="HT46" s="279"/>
      <c r="HU46" s="279"/>
      <c r="HV46" s="279"/>
      <c r="HW46" s="279"/>
      <c r="HX46" s="279"/>
      <c r="HY46" s="279"/>
      <c r="HZ46" s="279"/>
      <c r="IA46" s="279"/>
      <c r="IB46" s="279"/>
      <c r="IC46" s="279"/>
      <c r="ID46" s="279"/>
      <c r="IE46" s="279"/>
      <c r="IF46" s="279"/>
      <c r="IG46" s="279"/>
      <c r="IH46" s="279"/>
      <c r="II46" s="279"/>
      <c r="IJ46" s="279"/>
      <c r="IK46" s="279"/>
      <c r="IL46" s="279"/>
      <c r="IM46" s="279"/>
      <c r="IN46" s="279"/>
      <c r="IO46" s="279"/>
      <c r="IP46" s="279"/>
      <c r="IQ46" s="279"/>
      <c r="IR46" s="279"/>
      <c r="IS46" s="279"/>
      <c r="IT46" s="279"/>
      <c r="IU46" s="279"/>
      <c r="IV46" s="279"/>
      <c r="IW46" s="279"/>
      <c r="IX46" s="279"/>
      <c r="IY46" s="279"/>
      <c r="IZ46" s="279"/>
      <c r="JA46" s="279"/>
      <c r="JB46" s="279"/>
      <c r="JC46" s="279"/>
      <c r="JD46" s="279"/>
      <c r="JE46" s="279"/>
      <c r="JF46" s="279"/>
      <c r="JG46" s="279"/>
      <c r="JH46" s="279"/>
      <c r="JI46" s="279"/>
      <c r="JJ46" s="279"/>
      <c r="JK46" s="279"/>
      <c r="JL46" s="279"/>
      <c r="JM46" s="279"/>
      <c r="JN46" s="279"/>
      <c r="JO46" s="279"/>
      <c r="JP46" s="279"/>
      <c r="JQ46" s="279"/>
      <c r="JR46" s="279"/>
      <c r="JS46" s="279"/>
      <c r="JT46" s="279"/>
      <c r="JU46" s="279"/>
      <c r="JV46" s="279"/>
      <c r="JW46" s="279"/>
      <c r="JX46" s="279"/>
      <c r="JY46" s="279"/>
      <c r="JZ46" s="279"/>
      <c r="KA46" s="279"/>
      <c r="KB46" s="279"/>
      <c r="KC46" s="279"/>
      <c r="KD46" s="279"/>
      <c r="KE46" s="279"/>
      <c r="KF46" s="279"/>
      <c r="KG46" s="279"/>
      <c r="KH46" s="279"/>
      <c r="KI46" s="279"/>
      <c r="KJ46" s="279"/>
      <c r="KK46" s="279"/>
      <c r="KL46" s="279"/>
      <c r="KM46" s="279"/>
      <c r="KN46" s="279"/>
      <c r="KO46" s="279"/>
      <c r="KP46" s="279"/>
      <c r="KQ46" s="279"/>
      <c r="KR46" s="279"/>
      <c r="KS46" s="279"/>
      <c r="KT46" s="279"/>
      <c r="KU46" s="279"/>
      <c r="KV46" s="279"/>
      <c r="KW46" s="279"/>
      <c r="KX46" s="279"/>
      <c r="KY46" s="279"/>
      <c r="KZ46" s="279"/>
      <c r="LA46" s="279"/>
      <c r="LB46" s="279"/>
      <c r="LC46" s="279"/>
      <c r="LD46" s="279"/>
      <c r="LE46" s="279"/>
      <c r="LF46" s="279"/>
      <c r="LG46" s="279"/>
      <c r="LH46" s="279"/>
      <c r="LI46" s="279"/>
      <c r="LJ46" s="279"/>
      <c r="LK46" s="279"/>
      <c r="LL46" s="279"/>
      <c r="LM46" s="279"/>
      <c r="LN46" s="279"/>
      <c r="LO46" s="279"/>
      <c r="LP46" s="279"/>
      <c r="LQ46" s="279"/>
      <c r="LR46" s="279"/>
      <c r="LS46" s="279"/>
      <c r="LT46" s="279"/>
      <c r="LU46" s="279"/>
      <c r="LV46" s="279"/>
      <c r="LW46" s="279"/>
      <c r="LX46" s="279"/>
      <c r="LY46" s="279"/>
      <c r="LZ46" s="279"/>
      <c r="MA46" s="279"/>
      <c r="MB46" s="279"/>
      <c r="MC46" s="279"/>
      <c r="MD46" s="279"/>
      <c r="ME46" s="279"/>
      <c r="MF46" s="279"/>
      <c r="MG46" s="279"/>
      <c r="MH46" s="279"/>
    </row>
    <row r="47" s="280" customFormat="1" customHeight="1" spans="1:346">
      <c r="A47" s="295" t="s">
        <v>608</v>
      </c>
      <c r="B47" s="295"/>
      <c r="C47" s="295"/>
      <c r="D47" s="295"/>
      <c r="E47" s="295"/>
      <c r="F47" s="295"/>
      <c r="G47" s="295"/>
      <c r="H47" s="295"/>
      <c r="I47" s="295"/>
      <c r="J47" s="279"/>
      <c r="K47" s="279"/>
      <c r="L47" s="279"/>
      <c r="M47" s="279"/>
      <c r="N47" s="279"/>
      <c r="O47" s="279"/>
      <c r="P47" s="279"/>
      <c r="Q47" s="279"/>
      <c r="R47" s="279"/>
      <c r="S47" s="279"/>
      <c r="T47" s="279"/>
      <c r="U47" s="279"/>
      <c r="V47" s="279"/>
      <c r="W47" s="279"/>
      <c r="X47" s="279"/>
      <c r="Y47" s="279"/>
      <c r="Z47" s="279"/>
      <c r="AA47" s="279"/>
      <c r="AB47" s="279"/>
      <c r="AC47" s="279"/>
      <c r="AD47" s="279"/>
      <c r="AE47" s="279"/>
      <c r="AF47" s="279"/>
      <c r="AG47" s="279"/>
      <c r="AH47" s="279"/>
      <c r="AI47" s="279"/>
      <c r="AJ47" s="279"/>
      <c r="AK47" s="279"/>
      <c r="AL47" s="279"/>
      <c r="AM47" s="279"/>
      <c r="AN47" s="279"/>
      <c r="AO47" s="279"/>
      <c r="AP47" s="279"/>
      <c r="AQ47" s="279"/>
      <c r="AR47" s="279"/>
      <c r="AS47" s="279"/>
      <c r="AT47" s="279"/>
      <c r="AU47" s="279"/>
      <c r="AV47" s="279"/>
      <c r="AW47" s="279"/>
      <c r="AX47" s="279"/>
      <c r="AY47" s="279"/>
      <c r="AZ47" s="279"/>
      <c r="BA47" s="279"/>
      <c r="BB47" s="279"/>
      <c r="BC47" s="279"/>
      <c r="BD47" s="279"/>
      <c r="BE47" s="279"/>
      <c r="BF47" s="279"/>
      <c r="BG47" s="279"/>
      <c r="BH47" s="279"/>
      <c r="BI47" s="279"/>
      <c r="BJ47" s="279"/>
      <c r="BK47" s="279"/>
      <c r="BL47" s="279"/>
      <c r="BM47" s="279"/>
      <c r="BN47" s="279"/>
      <c r="BO47" s="279"/>
      <c r="BP47" s="279"/>
      <c r="BQ47" s="279"/>
      <c r="BR47" s="279"/>
      <c r="BS47" s="279"/>
      <c r="BT47" s="279"/>
      <c r="BU47" s="279"/>
      <c r="BV47" s="279"/>
      <c r="BW47" s="279"/>
      <c r="BX47" s="279"/>
      <c r="BY47" s="279"/>
      <c r="BZ47" s="279"/>
      <c r="CA47" s="279"/>
      <c r="CB47" s="279"/>
      <c r="CC47" s="279"/>
      <c r="CD47" s="279"/>
      <c r="CE47" s="279"/>
      <c r="CF47" s="279"/>
      <c r="CG47" s="279"/>
      <c r="CH47" s="279"/>
      <c r="CI47" s="279"/>
      <c r="CJ47" s="279"/>
      <c r="CK47" s="279"/>
      <c r="CL47" s="279"/>
      <c r="CM47" s="279"/>
      <c r="CN47" s="279"/>
      <c r="CO47" s="279"/>
      <c r="CP47" s="279"/>
      <c r="CQ47" s="279"/>
      <c r="CR47" s="279"/>
      <c r="CS47" s="279"/>
      <c r="CT47" s="279"/>
      <c r="CU47" s="279"/>
      <c r="CV47" s="279"/>
      <c r="CW47" s="279"/>
      <c r="CX47" s="279"/>
      <c r="CY47" s="279"/>
      <c r="CZ47" s="279"/>
      <c r="DA47" s="279"/>
      <c r="DB47" s="279"/>
      <c r="DC47" s="279"/>
      <c r="DD47" s="279"/>
      <c r="DE47" s="279"/>
      <c r="DF47" s="279"/>
      <c r="DG47" s="279"/>
      <c r="DH47" s="279"/>
      <c r="DI47" s="279"/>
      <c r="DJ47" s="279"/>
      <c r="DK47" s="279"/>
      <c r="DL47" s="279"/>
      <c r="DM47" s="279"/>
      <c r="DN47" s="279"/>
      <c r="DO47" s="279"/>
      <c r="DP47" s="279"/>
      <c r="DQ47" s="279"/>
      <c r="DR47" s="279"/>
      <c r="DS47" s="279"/>
      <c r="DT47" s="279"/>
      <c r="DU47" s="279"/>
      <c r="DV47" s="279"/>
      <c r="DW47" s="279"/>
      <c r="DX47" s="279"/>
      <c r="DY47" s="279"/>
      <c r="DZ47" s="279"/>
      <c r="EA47" s="279"/>
      <c r="EB47" s="279"/>
      <c r="EC47" s="279"/>
      <c r="ED47" s="279"/>
      <c r="EE47" s="279"/>
      <c r="EF47" s="279"/>
      <c r="EG47" s="279"/>
      <c r="EH47" s="279"/>
      <c r="EI47" s="279"/>
      <c r="EJ47" s="279"/>
      <c r="EK47" s="279"/>
      <c r="EL47" s="279"/>
      <c r="EM47" s="279"/>
      <c r="EN47" s="279"/>
      <c r="EO47" s="279"/>
      <c r="EP47" s="279"/>
      <c r="EQ47" s="279"/>
      <c r="ER47" s="279"/>
      <c r="ES47" s="279"/>
      <c r="ET47" s="279"/>
      <c r="EU47" s="279"/>
      <c r="EV47" s="279"/>
      <c r="EW47" s="279"/>
      <c r="EX47" s="279"/>
      <c r="EY47" s="279"/>
      <c r="EZ47" s="279"/>
      <c r="FA47" s="279"/>
      <c r="FB47" s="279"/>
      <c r="FC47" s="279"/>
      <c r="FD47" s="279"/>
      <c r="FE47" s="279"/>
      <c r="FF47" s="279"/>
      <c r="FG47" s="279"/>
      <c r="FH47" s="279"/>
      <c r="FI47" s="279"/>
      <c r="FJ47" s="279"/>
      <c r="FK47" s="279"/>
      <c r="FL47" s="279"/>
      <c r="FM47" s="279"/>
      <c r="FN47" s="279"/>
      <c r="FO47" s="279"/>
      <c r="FP47" s="279"/>
      <c r="FQ47" s="279"/>
      <c r="FR47" s="279"/>
      <c r="FS47" s="279"/>
      <c r="FT47" s="279"/>
      <c r="FU47" s="279"/>
      <c r="FV47" s="279"/>
      <c r="FW47" s="279"/>
      <c r="FX47" s="279"/>
      <c r="FY47" s="279"/>
      <c r="FZ47" s="279"/>
      <c r="GA47" s="279"/>
      <c r="GB47" s="279"/>
      <c r="GC47" s="279"/>
      <c r="GD47" s="279"/>
      <c r="GE47" s="279"/>
      <c r="GF47" s="279"/>
      <c r="GG47" s="279"/>
      <c r="GH47" s="279"/>
      <c r="GI47" s="279"/>
      <c r="GJ47" s="279"/>
      <c r="GK47" s="279"/>
      <c r="GL47" s="279"/>
      <c r="GM47" s="279"/>
      <c r="GN47" s="279"/>
      <c r="GO47" s="279"/>
      <c r="GP47" s="279"/>
      <c r="GQ47" s="279"/>
      <c r="GR47" s="279"/>
      <c r="GS47" s="279"/>
      <c r="GT47" s="279"/>
      <c r="GU47" s="279"/>
      <c r="GV47" s="279"/>
      <c r="GW47" s="279"/>
      <c r="GX47" s="279"/>
      <c r="GY47" s="279"/>
      <c r="GZ47" s="279"/>
      <c r="HA47" s="279"/>
      <c r="HB47" s="279"/>
      <c r="HC47" s="279"/>
      <c r="HD47" s="279"/>
      <c r="HE47" s="279"/>
      <c r="HF47" s="279"/>
      <c r="HG47" s="279"/>
      <c r="HH47" s="279"/>
      <c r="HI47" s="279"/>
      <c r="HJ47" s="279"/>
      <c r="HK47" s="279"/>
      <c r="HL47" s="279"/>
      <c r="HM47" s="279"/>
      <c r="HN47" s="279"/>
      <c r="HO47" s="279"/>
      <c r="HP47" s="279"/>
      <c r="HQ47" s="279"/>
      <c r="HR47" s="279"/>
      <c r="HS47" s="279"/>
      <c r="HT47" s="279"/>
      <c r="HU47" s="279"/>
      <c r="HV47" s="279"/>
      <c r="HW47" s="279"/>
      <c r="HX47" s="279"/>
      <c r="HY47" s="279"/>
      <c r="HZ47" s="279"/>
      <c r="IA47" s="279"/>
      <c r="IB47" s="279"/>
      <c r="IC47" s="279"/>
      <c r="ID47" s="279"/>
      <c r="IE47" s="279"/>
      <c r="IF47" s="279"/>
      <c r="IG47" s="279"/>
      <c r="IH47" s="279"/>
      <c r="II47" s="279"/>
      <c r="IJ47" s="279"/>
      <c r="IK47" s="279"/>
      <c r="IL47" s="279"/>
      <c r="IM47" s="279"/>
      <c r="IN47" s="279"/>
      <c r="IO47" s="279"/>
      <c r="IP47" s="279"/>
      <c r="IQ47" s="279"/>
      <c r="IR47" s="279"/>
      <c r="IS47" s="279"/>
      <c r="IT47" s="279"/>
      <c r="IU47" s="279"/>
      <c r="IV47" s="279"/>
      <c r="IW47" s="279"/>
      <c r="IX47" s="279"/>
      <c r="IY47" s="279"/>
      <c r="IZ47" s="279"/>
      <c r="JA47" s="279"/>
      <c r="JB47" s="279"/>
      <c r="JC47" s="279"/>
      <c r="JD47" s="279"/>
      <c r="JE47" s="279"/>
      <c r="JF47" s="279"/>
      <c r="JG47" s="279"/>
      <c r="JH47" s="279"/>
      <c r="JI47" s="279"/>
      <c r="JJ47" s="279"/>
      <c r="JK47" s="279"/>
      <c r="JL47" s="279"/>
      <c r="JM47" s="279"/>
      <c r="JN47" s="279"/>
      <c r="JO47" s="279"/>
      <c r="JP47" s="279"/>
      <c r="JQ47" s="279"/>
      <c r="JR47" s="279"/>
      <c r="JS47" s="279"/>
      <c r="JT47" s="279"/>
      <c r="JU47" s="279"/>
      <c r="JV47" s="279"/>
      <c r="JW47" s="279"/>
      <c r="JX47" s="279"/>
      <c r="JY47" s="279"/>
      <c r="JZ47" s="279"/>
      <c r="KA47" s="279"/>
      <c r="KB47" s="279"/>
      <c r="KC47" s="279"/>
      <c r="KD47" s="279"/>
      <c r="KE47" s="279"/>
      <c r="KF47" s="279"/>
      <c r="KG47" s="279"/>
      <c r="KH47" s="279"/>
      <c r="KI47" s="279"/>
      <c r="KJ47" s="279"/>
      <c r="KK47" s="279"/>
      <c r="KL47" s="279"/>
      <c r="KM47" s="279"/>
      <c r="KN47" s="279"/>
      <c r="KO47" s="279"/>
      <c r="KP47" s="279"/>
      <c r="KQ47" s="279"/>
      <c r="KR47" s="279"/>
      <c r="KS47" s="279"/>
      <c r="KT47" s="279"/>
      <c r="KU47" s="279"/>
      <c r="KV47" s="279"/>
      <c r="KW47" s="279"/>
      <c r="KX47" s="279"/>
      <c r="KY47" s="279"/>
      <c r="KZ47" s="279"/>
      <c r="LA47" s="279"/>
      <c r="LB47" s="279"/>
      <c r="LC47" s="279"/>
      <c r="LD47" s="279"/>
      <c r="LE47" s="279"/>
      <c r="LF47" s="279"/>
      <c r="LG47" s="279"/>
      <c r="LH47" s="279"/>
      <c r="LI47" s="279"/>
      <c r="LJ47" s="279"/>
      <c r="LK47" s="279"/>
      <c r="LL47" s="279"/>
      <c r="LM47" s="279"/>
      <c r="LN47" s="279"/>
      <c r="LO47" s="279"/>
      <c r="LP47" s="279"/>
      <c r="LQ47" s="279"/>
      <c r="LR47" s="279"/>
      <c r="LS47" s="279"/>
      <c r="LT47" s="279"/>
      <c r="LU47" s="279"/>
      <c r="LV47" s="279"/>
      <c r="LW47" s="279"/>
      <c r="LX47" s="279"/>
      <c r="LY47" s="279"/>
      <c r="LZ47" s="279"/>
      <c r="MA47" s="279"/>
      <c r="MB47" s="279"/>
      <c r="MC47" s="279"/>
      <c r="MD47" s="279"/>
      <c r="ME47" s="279"/>
      <c r="MF47" s="279"/>
      <c r="MG47" s="279"/>
      <c r="MH47" s="279"/>
    </row>
    <row r="48" s="280" customFormat="1" customHeight="1" spans="1:346">
      <c r="A48" s="295" t="s">
        <v>609</v>
      </c>
      <c r="B48" s="295"/>
      <c r="C48" s="295"/>
      <c r="D48" s="295"/>
      <c r="E48" s="295"/>
      <c r="F48" s="295"/>
      <c r="G48" s="295"/>
      <c r="H48" s="295"/>
      <c r="I48" s="295"/>
      <c r="J48" s="279"/>
      <c r="K48" s="279"/>
      <c r="L48" s="279"/>
      <c r="M48" s="279"/>
      <c r="N48" s="279"/>
      <c r="O48" s="279"/>
      <c r="P48" s="279"/>
      <c r="Q48" s="279"/>
      <c r="R48" s="279"/>
      <c r="S48" s="279"/>
      <c r="T48" s="279"/>
      <c r="U48" s="279"/>
      <c r="V48" s="279"/>
      <c r="W48" s="279"/>
      <c r="X48" s="279"/>
      <c r="Y48" s="279"/>
      <c r="Z48" s="279"/>
      <c r="AA48" s="279"/>
      <c r="AB48" s="279"/>
      <c r="AC48" s="279"/>
      <c r="AD48" s="279"/>
      <c r="AE48" s="279"/>
      <c r="AF48" s="279"/>
      <c r="AG48" s="279"/>
      <c r="AH48" s="279"/>
      <c r="AI48" s="279"/>
      <c r="AJ48" s="279"/>
      <c r="AK48" s="279"/>
      <c r="AL48" s="279"/>
      <c r="AM48" s="279"/>
      <c r="AN48" s="279"/>
      <c r="AO48" s="279"/>
      <c r="AP48" s="279"/>
      <c r="AQ48" s="279"/>
      <c r="AR48" s="279"/>
      <c r="AS48" s="279"/>
      <c r="AT48" s="279"/>
      <c r="AU48" s="279"/>
      <c r="AV48" s="279"/>
      <c r="AW48" s="279"/>
      <c r="AX48" s="279"/>
      <c r="AY48" s="279"/>
      <c r="AZ48" s="279"/>
      <c r="BA48" s="279"/>
      <c r="BB48" s="279"/>
      <c r="BC48" s="279"/>
      <c r="BD48" s="279"/>
      <c r="BE48" s="279"/>
      <c r="BF48" s="279"/>
      <c r="BG48" s="279"/>
      <c r="BH48" s="279"/>
      <c r="BI48" s="279"/>
      <c r="BJ48" s="279"/>
      <c r="BK48" s="279"/>
      <c r="BL48" s="279"/>
      <c r="BM48" s="279"/>
      <c r="BN48" s="279"/>
      <c r="BO48" s="279"/>
      <c r="BP48" s="279"/>
      <c r="BQ48" s="279"/>
      <c r="BR48" s="279"/>
      <c r="BS48" s="279"/>
      <c r="BT48" s="279"/>
      <c r="BU48" s="279"/>
      <c r="BV48" s="279"/>
      <c r="BW48" s="279"/>
      <c r="BX48" s="279"/>
      <c r="BY48" s="279"/>
      <c r="BZ48" s="279"/>
      <c r="CA48" s="279"/>
      <c r="CB48" s="279"/>
      <c r="CC48" s="279"/>
      <c r="CD48" s="279"/>
      <c r="CE48" s="279"/>
      <c r="CF48" s="279"/>
      <c r="CG48" s="279"/>
      <c r="CH48" s="279"/>
      <c r="CI48" s="279"/>
      <c r="CJ48" s="279"/>
      <c r="CK48" s="279"/>
      <c r="CL48" s="279"/>
      <c r="CM48" s="279"/>
      <c r="CN48" s="279"/>
      <c r="CO48" s="279"/>
      <c r="CP48" s="279"/>
      <c r="CQ48" s="279"/>
      <c r="CR48" s="279"/>
      <c r="CS48" s="279"/>
      <c r="CT48" s="279"/>
      <c r="CU48" s="279"/>
      <c r="CV48" s="279"/>
      <c r="CW48" s="279"/>
      <c r="CX48" s="279"/>
      <c r="CY48" s="279"/>
      <c r="CZ48" s="279"/>
      <c r="DA48" s="279"/>
      <c r="DB48" s="279"/>
      <c r="DC48" s="279"/>
      <c r="DD48" s="279"/>
      <c r="DE48" s="279"/>
      <c r="DF48" s="279"/>
      <c r="DG48" s="279"/>
      <c r="DH48" s="279"/>
      <c r="DI48" s="279"/>
      <c r="DJ48" s="279"/>
      <c r="DK48" s="279"/>
      <c r="DL48" s="279"/>
      <c r="DM48" s="279"/>
      <c r="DN48" s="279"/>
      <c r="DO48" s="279"/>
      <c r="DP48" s="279"/>
      <c r="DQ48" s="279"/>
      <c r="DR48" s="279"/>
      <c r="DS48" s="279"/>
      <c r="DT48" s="279"/>
      <c r="DU48" s="279"/>
      <c r="DV48" s="279"/>
      <c r="DW48" s="279"/>
      <c r="DX48" s="279"/>
      <c r="DY48" s="279"/>
      <c r="DZ48" s="279"/>
      <c r="EA48" s="279"/>
      <c r="EB48" s="279"/>
      <c r="EC48" s="279"/>
      <c r="ED48" s="279"/>
      <c r="EE48" s="279"/>
      <c r="EF48" s="279"/>
      <c r="EG48" s="279"/>
      <c r="EH48" s="279"/>
      <c r="EI48" s="279"/>
      <c r="EJ48" s="279"/>
      <c r="EK48" s="279"/>
      <c r="EL48" s="279"/>
      <c r="EM48" s="279"/>
      <c r="EN48" s="279"/>
      <c r="EO48" s="279"/>
      <c r="EP48" s="279"/>
      <c r="EQ48" s="279"/>
      <c r="ER48" s="279"/>
      <c r="ES48" s="279"/>
      <c r="ET48" s="279"/>
      <c r="EU48" s="279"/>
      <c r="EV48" s="279"/>
      <c r="EW48" s="279"/>
      <c r="EX48" s="279"/>
      <c r="EY48" s="279"/>
      <c r="EZ48" s="279"/>
      <c r="FA48" s="279"/>
      <c r="FB48" s="279"/>
      <c r="FC48" s="279"/>
      <c r="FD48" s="279"/>
      <c r="FE48" s="279"/>
      <c r="FF48" s="279"/>
      <c r="FG48" s="279"/>
      <c r="FH48" s="279"/>
      <c r="FI48" s="279"/>
      <c r="FJ48" s="279"/>
      <c r="FK48" s="279"/>
      <c r="FL48" s="279"/>
      <c r="FM48" s="279"/>
      <c r="FN48" s="279"/>
      <c r="FO48" s="279"/>
      <c r="FP48" s="279"/>
      <c r="FQ48" s="279"/>
      <c r="FR48" s="279"/>
      <c r="FS48" s="279"/>
      <c r="FT48" s="279"/>
      <c r="FU48" s="279"/>
      <c r="FV48" s="279"/>
      <c r="FW48" s="279"/>
      <c r="FX48" s="279"/>
      <c r="FY48" s="279"/>
      <c r="FZ48" s="279"/>
      <c r="GA48" s="279"/>
      <c r="GB48" s="279"/>
      <c r="GC48" s="279"/>
      <c r="GD48" s="279"/>
      <c r="GE48" s="279"/>
      <c r="GF48" s="279"/>
      <c r="GG48" s="279"/>
      <c r="GH48" s="279"/>
      <c r="GI48" s="279"/>
      <c r="GJ48" s="279"/>
      <c r="GK48" s="279"/>
      <c r="GL48" s="279"/>
      <c r="GM48" s="279"/>
      <c r="GN48" s="279"/>
      <c r="GO48" s="279"/>
      <c r="GP48" s="279"/>
      <c r="GQ48" s="279"/>
      <c r="GR48" s="279"/>
      <c r="GS48" s="279"/>
      <c r="GT48" s="279"/>
      <c r="GU48" s="279"/>
      <c r="GV48" s="279"/>
      <c r="GW48" s="279"/>
      <c r="GX48" s="279"/>
      <c r="GY48" s="279"/>
      <c r="GZ48" s="279"/>
      <c r="HA48" s="279"/>
      <c r="HB48" s="279"/>
      <c r="HC48" s="279"/>
      <c r="HD48" s="279"/>
      <c r="HE48" s="279"/>
      <c r="HF48" s="279"/>
      <c r="HG48" s="279"/>
      <c r="HH48" s="279"/>
      <c r="HI48" s="279"/>
      <c r="HJ48" s="279"/>
      <c r="HK48" s="279"/>
      <c r="HL48" s="279"/>
      <c r="HM48" s="279"/>
      <c r="HN48" s="279"/>
      <c r="HO48" s="279"/>
      <c r="HP48" s="279"/>
      <c r="HQ48" s="279"/>
      <c r="HR48" s="279"/>
      <c r="HS48" s="279"/>
      <c r="HT48" s="279"/>
      <c r="HU48" s="279"/>
      <c r="HV48" s="279"/>
      <c r="HW48" s="279"/>
      <c r="HX48" s="279"/>
      <c r="HY48" s="279"/>
      <c r="HZ48" s="279"/>
      <c r="IA48" s="279"/>
      <c r="IB48" s="279"/>
      <c r="IC48" s="279"/>
      <c r="ID48" s="279"/>
      <c r="IE48" s="279"/>
      <c r="IF48" s="279"/>
      <c r="IG48" s="279"/>
      <c r="IH48" s="279"/>
      <c r="II48" s="279"/>
      <c r="IJ48" s="279"/>
      <c r="IK48" s="279"/>
      <c r="IL48" s="279"/>
      <c r="IM48" s="279"/>
      <c r="IN48" s="279"/>
      <c r="IO48" s="279"/>
      <c r="IP48" s="279"/>
      <c r="IQ48" s="279"/>
      <c r="IR48" s="279"/>
      <c r="IS48" s="279"/>
      <c r="IT48" s="279"/>
      <c r="IU48" s="279"/>
      <c r="IV48" s="279"/>
      <c r="IW48" s="279"/>
      <c r="IX48" s="279"/>
      <c r="IY48" s="279"/>
      <c r="IZ48" s="279"/>
      <c r="JA48" s="279"/>
      <c r="JB48" s="279"/>
      <c r="JC48" s="279"/>
      <c r="JD48" s="279"/>
      <c r="JE48" s="279"/>
      <c r="JF48" s="279"/>
      <c r="JG48" s="279"/>
      <c r="JH48" s="279"/>
      <c r="JI48" s="279"/>
      <c r="JJ48" s="279"/>
      <c r="JK48" s="279"/>
      <c r="JL48" s="279"/>
      <c r="JM48" s="279"/>
      <c r="JN48" s="279"/>
      <c r="JO48" s="279"/>
      <c r="JP48" s="279"/>
      <c r="JQ48" s="279"/>
      <c r="JR48" s="279"/>
      <c r="JS48" s="279"/>
      <c r="JT48" s="279"/>
      <c r="JU48" s="279"/>
      <c r="JV48" s="279"/>
      <c r="JW48" s="279"/>
      <c r="JX48" s="279"/>
      <c r="JY48" s="279"/>
      <c r="JZ48" s="279"/>
      <c r="KA48" s="279"/>
      <c r="KB48" s="279"/>
      <c r="KC48" s="279"/>
      <c r="KD48" s="279"/>
      <c r="KE48" s="279"/>
      <c r="KF48" s="279"/>
      <c r="KG48" s="279"/>
      <c r="KH48" s="279"/>
      <c r="KI48" s="279"/>
      <c r="KJ48" s="279"/>
      <c r="KK48" s="279"/>
      <c r="KL48" s="279"/>
      <c r="KM48" s="279"/>
      <c r="KN48" s="279"/>
      <c r="KO48" s="279"/>
      <c r="KP48" s="279"/>
      <c r="KQ48" s="279"/>
      <c r="KR48" s="279"/>
      <c r="KS48" s="279"/>
      <c r="KT48" s="279"/>
      <c r="KU48" s="279"/>
      <c r="KV48" s="279"/>
      <c r="KW48" s="279"/>
      <c r="KX48" s="279"/>
      <c r="KY48" s="279"/>
      <c r="KZ48" s="279"/>
      <c r="LA48" s="279"/>
      <c r="LB48" s="279"/>
      <c r="LC48" s="279"/>
      <c r="LD48" s="279"/>
      <c r="LE48" s="279"/>
      <c r="LF48" s="279"/>
      <c r="LG48" s="279"/>
      <c r="LH48" s="279"/>
      <c r="LI48" s="279"/>
      <c r="LJ48" s="279"/>
      <c r="LK48" s="279"/>
      <c r="LL48" s="279"/>
      <c r="LM48" s="279"/>
      <c r="LN48" s="279"/>
      <c r="LO48" s="279"/>
      <c r="LP48" s="279"/>
      <c r="LQ48" s="279"/>
      <c r="LR48" s="279"/>
      <c r="LS48" s="279"/>
      <c r="LT48" s="279"/>
      <c r="LU48" s="279"/>
      <c r="LV48" s="279"/>
      <c r="LW48" s="279"/>
      <c r="LX48" s="279"/>
      <c r="LY48" s="279"/>
      <c r="LZ48" s="279"/>
      <c r="MA48" s="279"/>
      <c r="MB48" s="279"/>
      <c r="MC48" s="279"/>
      <c r="MD48" s="279"/>
      <c r="ME48" s="279"/>
      <c r="MF48" s="279"/>
      <c r="MG48" s="279"/>
      <c r="MH48" s="279"/>
    </row>
    <row r="49" s="280" customFormat="1" customHeight="1" spans="1:346">
      <c r="A49" s="295" t="s">
        <v>610</v>
      </c>
      <c r="B49" s="295"/>
      <c r="C49" s="295"/>
      <c r="D49" s="295"/>
      <c r="E49" s="295"/>
      <c r="F49" s="295"/>
      <c r="G49" s="295"/>
      <c r="H49" s="295"/>
      <c r="I49" s="295"/>
      <c r="J49" s="279"/>
      <c r="K49" s="279"/>
      <c r="L49" s="279"/>
      <c r="M49" s="279"/>
      <c r="N49" s="279"/>
      <c r="O49" s="279"/>
      <c r="P49" s="279"/>
      <c r="Q49" s="279"/>
      <c r="R49" s="279"/>
      <c r="S49" s="279"/>
      <c r="T49" s="279"/>
      <c r="U49" s="279"/>
      <c r="V49" s="279"/>
      <c r="W49" s="279"/>
      <c r="X49" s="279"/>
      <c r="Y49" s="279"/>
      <c r="Z49" s="279"/>
      <c r="AA49" s="279"/>
      <c r="AB49" s="279"/>
      <c r="AC49" s="279"/>
      <c r="AD49" s="279"/>
      <c r="AE49" s="279"/>
      <c r="AF49" s="279"/>
      <c r="AG49" s="279"/>
      <c r="AH49" s="279"/>
      <c r="AI49" s="279"/>
      <c r="AJ49" s="279"/>
      <c r="AK49" s="279"/>
      <c r="AL49" s="279"/>
      <c r="AM49" s="279"/>
      <c r="AN49" s="279"/>
      <c r="AO49" s="279"/>
      <c r="AP49" s="279"/>
      <c r="AQ49" s="279"/>
      <c r="AR49" s="279"/>
      <c r="AS49" s="279"/>
      <c r="AT49" s="279"/>
      <c r="AU49" s="279"/>
      <c r="AV49" s="279"/>
      <c r="AW49" s="279"/>
      <c r="AX49" s="279"/>
      <c r="AY49" s="279"/>
      <c r="AZ49" s="279"/>
      <c r="BA49" s="279"/>
      <c r="BB49" s="279"/>
      <c r="BC49" s="279"/>
      <c r="BD49" s="279"/>
      <c r="BE49" s="279"/>
      <c r="BF49" s="279"/>
      <c r="BG49" s="279"/>
      <c r="BH49" s="279"/>
      <c r="BI49" s="279"/>
      <c r="BJ49" s="279"/>
      <c r="BK49" s="279"/>
      <c r="BL49" s="279"/>
      <c r="BM49" s="279"/>
      <c r="BN49" s="279"/>
      <c r="BO49" s="279"/>
      <c r="BP49" s="279"/>
      <c r="BQ49" s="279"/>
      <c r="BR49" s="279"/>
      <c r="BS49" s="279"/>
      <c r="BT49" s="279"/>
      <c r="BU49" s="279"/>
      <c r="BV49" s="279"/>
      <c r="BW49" s="279"/>
      <c r="BX49" s="279"/>
      <c r="BY49" s="279"/>
      <c r="BZ49" s="279"/>
      <c r="CA49" s="279"/>
      <c r="CB49" s="279"/>
      <c r="CC49" s="279"/>
      <c r="CD49" s="279"/>
      <c r="CE49" s="279"/>
      <c r="CF49" s="279"/>
      <c r="CG49" s="279"/>
      <c r="CH49" s="279"/>
      <c r="CI49" s="279"/>
      <c r="CJ49" s="279"/>
      <c r="CK49" s="279"/>
      <c r="CL49" s="279"/>
      <c r="CM49" s="279"/>
      <c r="CN49" s="279"/>
      <c r="CO49" s="279"/>
      <c r="CP49" s="279"/>
      <c r="CQ49" s="279"/>
      <c r="CR49" s="279"/>
      <c r="CS49" s="279"/>
      <c r="CT49" s="279"/>
      <c r="CU49" s="279"/>
      <c r="CV49" s="279"/>
      <c r="CW49" s="279"/>
      <c r="CX49" s="279"/>
      <c r="CY49" s="279"/>
      <c r="CZ49" s="279"/>
      <c r="DA49" s="279"/>
      <c r="DB49" s="279"/>
      <c r="DC49" s="279"/>
      <c r="DD49" s="279"/>
      <c r="DE49" s="279"/>
      <c r="DF49" s="279"/>
      <c r="DG49" s="279"/>
      <c r="DH49" s="279"/>
      <c r="DI49" s="279"/>
      <c r="DJ49" s="279"/>
      <c r="DK49" s="279"/>
      <c r="DL49" s="279"/>
      <c r="DM49" s="279"/>
      <c r="DN49" s="279"/>
      <c r="DO49" s="279"/>
      <c r="DP49" s="279"/>
      <c r="DQ49" s="279"/>
      <c r="DR49" s="279"/>
      <c r="DS49" s="279"/>
      <c r="DT49" s="279"/>
      <c r="DU49" s="279"/>
      <c r="DV49" s="279"/>
      <c r="DW49" s="279"/>
      <c r="DX49" s="279"/>
      <c r="DY49" s="279"/>
      <c r="DZ49" s="279"/>
      <c r="EA49" s="279"/>
      <c r="EB49" s="279"/>
      <c r="EC49" s="279"/>
      <c r="ED49" s="279"/>
      <c r="EE49" s="279"/>
      <c r="EF49" s="279"/>
      <c r="EG49" s="279"/>
      <c r="EH49" s="279"/>
      <c r="EI49" s="279"/>
      <c r="EJ49" s="279"/>
      <c r="EK49" s="279"/>
      <c r="EL49" s="279"/>
      <c r="EM49" s="279"/>
      <c r="EN49" s="279"/>
      <c r="EO49" s="279"/>
      <c r="EP49" s="279"/>
      <c r="EQ49" s="279"/>
      <c r="ER49" s="279"/>
      <c r="ES49" s="279"/>
      <c r="ET49" s="279"/>
      <c r="EU49" s="279"/>
      <c r="EV49" s="279"/>
      <c r="EW49" s="279"/>
      <c r="EX49" s="279"/>
      <c r="EY49" s="279"/>
      <c r="EZ49" s="279"/>
      <c r="FA49" s="279"/>
      <c r="FB49" s="279"/>
      <c r="FC49" s="279"/>
      <c r="FD49" s="279"/>
      <c r="FE49" s="279"/>
      <c r="FF49" s="279"/>
      <c r="FG49" s="279"/>
      <c r="FH49" s="279"/>
      <c r="FI49" s="279"/>
      <c r="FJ49" s="279"/>
      <c r="FK49" s="279"/>
      <c r="FL49" s="279"/>
      <c r="FM49" s="279"/>
      <c r="FN49" s="279"/>
      <c r="FO49" s="279"/>
      <c r="FP49" s="279"/>
      <c r="FQ49" s="279"/>
      <c r="FR49" s="279"/>
      <c r="FS49" s="279"/>
      <c r="FT49" s="279"/>
      <c r="FU49" s="279"/>
      <c r="FV49" s="279"/>
      <c r="FW49" s="279"/>
      <c r="FX49" s="279"/>
      <c r="FY49" s="279"/>
      <c r="FZ49" s="279"/>
      <c r="GA49" s="279"/>
      <c r="GB49" s="279"/>
      <c r="GC49" s="279"/>
      <c r="GD49" s="279"/>
      <c r="GE49" s="279"/>
      <c r="GF49" s="279"/>
      <c r="GG49" s="279"/>
      <c r="GH49" s="279"/>
      <c r="GI49" s="279"/>
      <c r="GJ49" s="279"/>
      <c r="GK49" s="279"/>
      <c r="GL49" s="279"/>
      <c r="GM49" s="279"/>
      <c r="GN49" s="279"/>
      <c r="GO49" s="279"/>
      <c r="GP49" s="279"/>
      <c r="GQ49" s="279"/>
      <c r="GR49" s="279"/>
      <c r="GS49" s="279"/>
      <c r="GT49" s="279"/>
      <c r="GU49" s="279"/>
      <c r="GV49" s="279"/>
      <c r="GW49" s="279"/>
      <c r="GX49" s="279"/>
      <c r="GY49" s="279"/>
      <c r="GZ49" s="279"/>
      <c r="HA49" s="279"/>
      <c r="HB49" s="279"/>
      <c r="HC49" s="279"/>
      <c r="HD49" s="279"/>
      <c r="HE49" s="279"/>
      <c r="HF49" s="279"/>
      <c r="HG49" s="279"/>
      <c r="HH49" s="279"/>
      <c r="HI49" s="279"/>
      <c r="HJ49" s="279"/>
      <c r="HK49" s="279"/>
      <c r="HL49" s="279"/>
      <c r="HM49" s="279"/>
      <c r="HN49" s="279"/>
      <c r="HO49" s="279"/>
      <c r="HP49" s="279"/>
      <c r="HQ49" s="279"/>
      <c r="HR49" s="279"/>
      <c r="HS49" s="279"/>
      <c r="HT49" s="279"/>
      <c r="HU49" s="279"/>
      <c r="HV49" s="279"/>
      <c r="HW49" s="279"/>
      <c r="HX49" s="279"/>
      <c r="HY49" s="279"/>
      <c r="HZ49" s="279"/>
      <c r="IA49" s="279"/>
      <c r="IB49" s="279"/>
      <c r="IC49" s="279"/>
      <c r="ID49" s="279"/>
      <c r="IE49" s="279"/>
      <c r="IF49" s="279"/>
      <c r="IG49" s="279"/>
      <c r="IH49" s="279"/>
      <c r="II49" s="279"/>
      <c r="IJ49" s="279"/>
      <c r="IK49" s="279"/>
      <c r="IL49" s="279"/>
      <c r="IM49" s="279"/>
      <c r="IN49" s="279"/>
      <c r="IO49" s="279"/>
      <c r="IP49" s="279"/>
      <c r="IQ49" s="279"/>
      <c r="IR49" s="279"/>
      <c r="IS49" s="279"/>
      <c r="IT49" s="279"/>
      <c r="IU49" s="279"/>
      <c r="IV49" s="279"/>
      <c r="IW49" s="279"/>
      <c r="IX49" s="279"/>
      <c r="IY49" s="279"/>
      <c r="IZ49" s="279"/>
      <c r="JA49" s="279"/>
      <c r="JB49" s="279"/>
      <c r="JC49" s="279"/>
      <c r="JD49" s="279"/>
      <c r="JE49" s="279"/>
      <c r="JF49" s="279"/>
      <c r="JG49" s="279"/>
      <c r="JH49" s="279"/>
      <c r="JI49" s="279"/>
      <c r="JJ49" s="279"/>
      <c r="JK49" s="279"/>
      <c r="JL49" s="279"/>
      <c r="JM49" s="279"/>
      <c r="JN49" s="279"/>
      <c r="JO49" s="279"/>
      <c r="JP49" s="279"/>
      <c r="JQ49" s="279"/>
      <c r="JR49" s="279"/>
      <c r="JS49" s="279"/>
      <c r="JT49" s="279"/>
      <c r="JU49" s="279"/>
      <c r="JV49" s="279"/>
      <c r="JW49" s="279"/>
      <c r="JX49" s="279"/>
      <c r="JY49" s="279"/>
      <c r="JZ49" s="279"/>
      <c r="KA49" s="279"/>
      <c r="KB49" s="279"/>
      <c r="KC49" s="279"/>
      <c r="KD49" s="279"/>
      <c r="KE49" s="279"/>
      <c r="KF49" s="279"/>
      <c r="KG49" s="279"/>
      <c r="KH49" s="279"/>
      <c r="KI49" s="279"/>
      <c r="KJ49" s="279"/>
      <c r="KK49" s="279"/>
      <c r="KL49" s="279"/>
      <c r="KM49" s="279"/>
      <c r="KN49" s="279"/>
      <c r="KO49" s="279"/>
      <c r="KP49" s="279"/>
      <c r="KQ49" s="279"/>
      <c r="KR49" s="279"/>
      <c r="KS49" s="279"/>
      <c r="KT49" s="279"/>
      <c r="KU49" s="279"/>
      <c r="KV49" s="279"/>
      <c r="KW49" s="279"/>
      <c r="KX49" s="279"/>
      <c r="KY49" s="279"/>
      <c r="KZ49" s="279"/>
      <c r="LA49" s="279"/>
      <c r="LB49" s="279"/>
      <c r="LC49" s="279"/>
      <c r="LD49" s="279"/>
      <c r="LE49" s="279"/>
      <c r="LF49" s="279"/>
      <c r="LG49" s="279"/>
      <c r="LH49" s="279"/>
      <c r="LI49" s="279"/>
      <c r="LJ49" s="279"/>
      <c r="LK49" s="279"/>
      <c r="LL49" s="279"/>
      <c r="LM49" s="279"/>
      <c r="LN49" s="279"/>
      <c r="LO49" s="279"/>
      <c r="LP49" s="279"/>
      <c r="LQ49" s="279"/>
      <c r="LR49" s="279"/>
      <c r="LS49" s="279"/>
      <c r="LT49" s="279"/>
      <c r="LU49" s="279"/>
      <c r="LV49" s="279"/>
      <c r="LW49" s="279"/>
      <c r="LX49" s="279"/>
      <c r="LY49" s="279"/>
      <c r="LZ49" s="279"/>
      <c r="MA49" s="279"/>
      <c r="MB49" s="279"/>
      <c r="MC49" s="279"/>
      <c r="MD49" s="279"/>
      <c r="ME49" s="279"/>
      <c r="MF49" s="279"/>
      <c r="MG49" s="279"/>
      <c r="MH49" s="279"/>
    </row>
    <row r="50" s="279" customFormat="1" ht="104" customHeight="1" spans="1:9">
      <c r="A50" s="295" t="s">
        <v>611</v>
      </c>
      <c r="B50" s="295"/>
      <c r="C50" s="295"/>
      <c r="D50" s="295"/>
      <c r="E50" s="295"/>
      <c r="F50" s="295"/>
      <c r="G50" s="295"/>
      <c r="H50" s="295"/>
      <c r="I50" s="295"/>
    </row>
    <row r="51" s="279" customFormat="1" customHeight="1" spans="1:9">
      <c r="A51" s="295" t="s">
        <v>612</v>
      </c>
      <c r="B51" s="295"/>
      <c r="C51" s="295"/>
      <c r="D51" s="295"/>
      <c r="E51" s="295"/>
      <c r="F51" s="295"/>
      <c r="G51" s="295"/>
      <c r="H51" s="295"/>
      <c r="I51" s="295"/>
    </row>
    <row r="52" ht="84" customHeight="1" spans="1:9">
      <c r="A52" s="296" t="s">
        <v>613</v>
      </c>
      <c r="B52" s="297"/>
      <c r="C52" s="297"/>
      <c r="D52" s="297"/>
      <c r="E52" s="297"/>
      <c r="F52" s="297"/>
      <c r="G52" s="297"/>
      <c r="H52" s="297"/>
      <c r="I52" s="297"/>
    </row>
  </sheetData>
  <mergeCells count="77">
    <mergeCell ref="A1:I1"/>
    <mergeCell ref="A2:I2"/>
    <mergeCell ref="A3:I3"/>
    <mergeCell ref="A4:I4"/>
    <mergeCell ref="A5:I5"/>
    <mergeCell ref="A6:B6"/>
    <mergeCell ref="C6:F6"/>
    <mergeCell ref="G6:I6"/>
    <mergeCell ref="A7:B7"/>
    <mergeCell ref="C7:F7"/>
    <mergeCell ref="A8:B8"/>
    <mergeCell ref="C8:E8"/>
    <mergeCell ref="A9:I9"/>
    <mergeCell ref="A10:I10"/>
    <mergeCell ref="A11:B11"/>
    <mergeCell ref="C11:F11"/>
    <mergeCell ref="G11:I11"/>
    <mergeCell ref="A12:B12"/>
    <mergeCell ref="C12:F12"/>
    <mergeCell ref="A13:B13"/>
    <mergeCell ref="C13:F13"/>
    <mergeCell ref="A14:B14"/>
    <mergeCell ref="C14:F14"/>
    <mergeCell ref="A15:B15"/>
    <mergeCell ref="C15:F15"/>
    <mergeCell ref="A16:I16"/>
    <mergeCell ref="A17:B17"/>
    <mergeCell ref="C17:F17"/>
    <mergeCell ref="G17:I17"/>
    <mergeCell ref="A18:B18"/>
    <mergeCell ref="C18:F18"/>
    <mergeCell ref="A19:B19"/>
    <mergeCell ref="C19:F19"/>
    <mergeCell ref="A20:B20"/>
    <mergeCell ref="C20:F20"/>
    <mergeCell ref="A21:B21"/>
    <mergeCell ref="C21:F21"/>
    <mergeCell ref="A22:I22"/>
    <mergeCell ref="A23:I23"/>
    <mergeCell ref="A24:B24"/>
    <mergeCell ref="C24:F24"/>
    <mergeCell ref="G24:I24"/>
    <mergeCell ref="A25:B25"/>
    <mergeCell ref="C25:F25"/>
    <mergeCell ref="A26:B26"/>
    <mergeCell ref="C26:F26"/>
    <mergeCell ref="A27:B27"/>
    <mergeCell ref="C27:F27"/>
    <mergeCell ref="A28:I28"/>
    <mergeCell ref="A29:I29"/>
    <mergeCell ref="A30:I30"/>
    <mergeCell ref="A31:I31"/>
    <mergeCell ref="A32:I32"/>
    <mergeCell ref="A33:I33"/>
    <mergeCell ref="A34:I34"/>
    <mergeCell ref="A35:I35"/>
    <mergeCell ref="A36:I36"/>
    <mergeCell ref="A37:I37"/>
    <mergeCell ref="A38:I38"/>
    <mergeCell ref="A39:I39"/>
    <mergeCell ref="A40:I40"/>
    <mergeCell ref="A41:I41"/>
    <mergeCell ref="A42:I42"/>
    <mergeCell ref="A43:I43"/>
    <mergeCell ref="A44:I44"/>
    <mergeCell ref="A45:I45"/>
    <mergeCell ref="A46:I46"/>
    <mergeCell ref="A47:I47"/>
    <mergeCell ref="A48:I48"/>
    <mergeCell ref="A49:I49"/>
    <mergeCell ref="A50:I50"/>
    <mergeCell ref="A51:I51"/>
    <mergeCell ref="A52:I52"/>
    <mergeCell ref="G7:I8"/>
    <mergeCell ref="G12:I15"/>
    <mergeCell ref="G18:I21"/>
    <mergeCell ref="G25:I27"/>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8"/>
  <sheetViews>
    <sheetView tabSelected="1" zoomScale="55" zoomScaleNormal="55" topLeftCell="G1" workbookViewId="0">
      <pane ySplit="2" topLeftCell="A3" activePane="bottomLeft" state="frozen"/>
      <selection/>
      <selection pane="bottomLeft" activeCell="P6" sqref="P6"/>
    </sheetView>
  </sheetViews>
  <sheetFormatPr defaultColWidth="9" defaultRowHeight="16.5"/>
  <cols>
    <col min="1" max="1" width="16.8727272727273" style="55" customWidth="1"/>
    <col min="2" max="2" width="27.9272727272727" style="55" customWidth="1"/>
    <col min="3" max="3" width="39.3636363636364" style="55" customWidth="1"/>
    <col min="4" max="4" width="22.6636363636364" style="55" customWidth="1"/>
    <col min="5" max="5" width="34.3181818181818" style="55" customWidth="1"/>
    <col min="6" max="6" width="13.7363636363636" style="55" customWidth="1"/>
    <col min="7" max="7" width="13.9545454545455" style="55" customWidth="1"/>
    <col min="8" max="8" width="53.7909090909091" style="55" customWidth="1"/>
    <col min="9" max="9" width="18.5636363636364" style="55" customWidth="1"/>
    <col min="10" max="10" width="21.5818181818182" style="55" customWidth="1"/>
    <col min="11" max="11" width="21.6272727272727" style="55" customWidth="1"/>
    <col min="12" max="12" width="42.8090909090909" style="55" customWidth="1"/>
    <col min="13" max="13" width="19.1272727272727" style="55" customWidth="1"/>
    <col min="14" max="16384" width="9" style="55"/>
  </cols>
  <sheetData>
    <row r="1" ht="129" customHeight="1" spans="1:22">
      <c r="A1" s="245" t="str">
        <f>_xlfn.DISPIMG("ID_2932EC63C60948C08579CB9E7FDD5D16",1)</f>
        <v>=DISPIMG("ID_2932EC63C60948C08579CB9E7FDD5D16",1)</v>
      </c>
      <c r="B1" s="245"/>
      <c r="C1" s="245"/>
      <c r="D1" s="245"/>
      <c r="E1" s="245"/>
      <c r="F1" s="245"/>
      <c r="G1" s="245"/>
      <c r="H1" s="245"/>
      <c r="I1" s="245"/>
      <c r="J1" s="245"/>
      <c r="K1" s="245"/>
      <c r="L1" s="245"/>
      <c r="M1" s="245"/>
      <c r="O1" s="260" t="s">
        <v>614</v>
      </c>
      <c r="P1" s="261"/>
      <c r="Q1" s="261"/>
      <c r="R1" s="261"/>
      <c r="S1" s="261"/>
      <c r="T1" s="261"/>
      <c r="U1" s="261"/>
      <c r="V1" s="276"/>
    </row>
    <row r="2" ht="79" customHeight="1" spans="1:22">
      <c r="A2" s="246" t="s">
        <v>615</v>
      </c>
      <c r="B2" s="246" t="s">
        <v>616</v>
      </c>
      <c r="C2" s="246" t="s">
        <v>617</v>
      </c>
      <c r="D2" s="246" t="s">
        <v>618</v>
      </c>
      <c r="E2" s="246" t="s">
        <v>619</v>
      </c>
      <c r="F2" s="246" t="s">
        <v>620</v>
      </c>
      <c r="G2" s="246" t="s">
        <v>621</v>
      </c>
      <c r="H2" s="246" t="s">
        <v>622</v>
      </c>
      <c r="I2" s="246" t="s">
        <v>623</v>
      </c>
      <c r="J2" s="246" t="s">
        <v>624</v>
      </c>
      <c r="K2" s="246" t="s">
        <v>625</v>
      </c>
      <c r="L2" s="246" t="s">
        <v>626</v>
      </c>
      <c r="M2" s="246" t="s">
        <v>627</v>
      </c>
      <c r="O2" s="169" t="s">
        <v>72</v>
      </c>
      <c r="P2" s="170"/>
      <c r="Q2" s="277" t="s">
        <v>9</v>
      </c>
      <c r="R2" s="277"/>
      <c r="S2" s="277"/>
      <c r="T2" s="277"/>
      <c r="U2" s="277"/>
      <c r="V2" s="278"/>
    </row>
    <row r="3" ht="77" customHeight="1" spans="1:22">
      <c r="A3" s="247" t="s">
        <v>628</v>
      </c>
      <c r="B3" s="248" t="s">
        <v>629</v>
      </c>
      <c r="C3" s="248" t="s">
        <v>630</v>
      </c>
      <c r="D3" s="249" t="s">
        <v>631</v>
      </c>
      <c r="E3" s="248" t="s">
        <v>632</v>
      </c>
      <c r="F3" s="248" t="s">
        <v>633</v>
      </c>
      <c r="G3" s="248" t="s">
        <v>633</v>
      </c>
      <c r="H3" s="248" t="s">
        <v>634</v>
      </c>
      <c r="I3" s="262" t="s">
        <v>635</v>
      </c>
      <c r="J3" s="262" t="s">
        <v>636</v>
      </c>
      <c r="K3" s="263" t="s">
        <v>637</v>
      </c>
      <c r="L3" s="263" t="s">
        <v>638</v>
      </c>
      <c r="M3" s="264">
        <v>1500</v>
      </c>
      <c r="O3" s="265"/>
      <c r="P3" s="265"/>
      <c r="Q3" s="265"/>
      <c r="R3" s="265"/>
      <c r="S3" s="265"/>
      <c r="T3" s="265"/>
      <c r="U3" s="265"/>
      <c r="V3" s="265"/>
    </row>
    <row r="4" ht="47" customHeight="1" spans="1:13">
      <c r="A4" s="250"/>
      <c r="B4" s="251" t="s">
        <v>639</v>
      </c>
      <c r="C4" s="251" t="s">
        <v>640</v>
      </c>
      <c r="D4" s="252" t="s">
        <v>641</v>
      </c>
      <c r="E4" s="251" t="s">
        <v>642</v>
      </c>
      <c r="F4" s="251" t="s">
        <v>633</v>
      </c>
      <c r="G4" s="251" t="s">
        <v>633</v>
      </c>
      <c r="H4" s="251" t="s">
        <v>634</v>
      </c>
      <c r="I4" s="266"/>
      <c r="J4" s="267"/>
      <c r="K4" s="251" t="s">
        <v>637</v>
      </c>
      <c r="L4" s="251" t="s">
        <v>638</v>
      </c>
      <c r="M4" s="268"/>
    </row>
    <row r="5" ht="47" customHeight="1" spans="1:13">
      <c r="A5" s="250" t="s">
        <v>643</v>
      </c>
      <c r="B5" s="251" t="s">
        <v>629</v>
      </c>
      <c r="C5" s="251" t="s">
        <v>644</v>
      </c>
      <c r="D5" s="252" t="s">
        <v>631</v>
      </c>
      <c r="E5" s="251" t="s">
        <v>645</v>
      </c>
      <c r="F5" s="251" t="s">
        <v>633</v>
      </c>
      <c r="G5" s="251" t="s">
        <v>633</v>
      </c>
      <c r="H5" s="251" t="s">
        <v>646</v>
      </c>
      <c r="I5" s="269" t="s">
        <v>647</v>
      </c>
      <c r="J5" s="267"/>
      <c r="K5" s="251" t="s">
        <v>637</v>
      </c>
      <c r="L5" s="251" t="s">
        <v>638</v>
      </c>
      <c r="M5" s="268"/>
    </row>
    <row r="6" ht="47" customHeight="1" spans="1:13">
      <c r="A6" s="253"/>
      <c r="B6" s="254" t="s">
        <v>639</v>
      </c>
      <c r="C6" s="254" t="s">
        <v>648</v>
      </c>
      <c r="D6" s="255" t="s">
        <v>641</v>
      </c>
      <c r="E6" s="254" t="s">
        <v>649</v>
      </c>
      <c r="F6" s="254" t="s">
        <v>633</v>
      </c>
      <c r="G6" s="251" t="s">
        <v>633</v>
      </c>
      <c r="H6" s="254" t="s">
        <v>646</v>
      </c>
      <c r="I6" s="270"/>
      <c r="J6" s="270"/>
      <c r="K6" s="254" t="s">
        <v>637</v>
      </c>
      <c r="L6" s="254" t="s">
        <v>638</v>
      </c>
      <c r="M6" s="271"/>
    </row>
    <row r="7" ht="47" customHeight="1" spans="1:13">
      <c r="A7" s="247" t="s">
        <v>650</v>
      </c>
      <c r="B7" s="248" t="s">
        <v>629</v>
      </c>
      <c r="C7" s="248" t="s">
        <v>651</v>
      </c>
      <c r="D7" s="249" t="s">
        <v>631</v>
      </c>
      <c r="E7" s="248" t="s">
        <v>652</v>
      </c>
      <c r="F7" s="248" t="s">
        <v>633</v>
      </c>
      <c r="G7" s="248" t="s">
        <v>633</v>
      </c>
      <c r="H7" s="248" t="s">
        <v>646</v>
      </c>
      <c r="I7" s="262" t="s">
        <v>653</v>
      </c>
      <c r="J7" s="262" t="s">
        <v>654</v>
      </c>
      <c r="K7" s="263" t="s">
        <v>637</v>
      </c>
      <c r="L7" s="263" t="s">
        <v>638</v>
      </c>
      <c r="M7" s="264">
        <v>7000</v>
      </c>
    </row>
    <row r="8" ht="47" customHeight="1" spans="1:13">
      <c r="A8" s="250"/>
      <c r="B8" s="251" t="s">
        <v>639</v>
      </c>
      <c r="C8" s="251" t="s">
        <v>655</v>
      </c>
      <c r="D8" s="252" t="s">
        <v>656</v>
      </c>
      <c r="E8" s="251" t="s">
        <v>657</v>
      </c>
      <c r="F8" s="251" t="s">
        <v>633</v>
      </c>
      <c r="G8" s="251" t="s">
        <v>633</v>
      </c>
      <c r="H8" s="251" t="s">
        <v>646</v>
      </c>
      <c r="I8" s="266"/>
      <c r="J8" s="267"/>
      <c r="K8" s="251" t="s">
        <v>637</v>
      </c>
      <c r="L8" s="251" t="s">
        <v>638</v>
      </c>
      <c r="M8" s="268"/>
    </row>
    <row r="9" ht="47" customHeight="1" spans="1:13">
      <c r="A9" s="250" t="s">
        <v>658</v>
      </c>
      <c r="B9" s="251" t="s">
        <v>629</v>
      </c>
      <c r="C9" s="251" t="s">
        <v>659</v>
      </c>
      <c r="D9" s="252" t="s">
        <v>631</v>
      </c>
      <c r="E9" s="251" t="s">
        <v>660</v>
      </c>
      <c r="F9" s="251" t="s">
        <v>633</v>
      </c>
      <c r="G9" s="251" t="s">
        <v>633</v>
      </c>
      <c r="H9" s="251" t="s">
        <v>661</v>
      </c>
      <c r="I9" s="269" t="s">
        <v>662</v>
      </c>
      <c r="J9" s="267"/>
      <c r="K9" s="272" t="s">
        <v>663</v>
      </c>
      <c r="L9" s="251" t="s">
        <v>664</v>
      </c>
      <c r="M9" s="268"/>
    </row>
    <row r="10" ht="47" customHeight="1" spans="1:13">
      <c r="A10" s="253"/>
      <c r="B10" s="254" t="s">
        <v>639</v>
      </c>
      <c r="C10" s="254" t="s">
        <v>665</v>
      </c>
      <c r="D10" s="255" t="s">
        <v>641</v>
      </c>
      <c r="E10" s="254" t="s">
        <v>666</v>
      </c>
      <c r="F10" s="254" t="s">
        <v>633</v>
      </c>
      <c r="G10" s="251" t="s">
        <v>633</v>
      </c>
      <c r="H10" s="254" t="s">
        <v>661</v>
      </c>
      <c r="I10" s="270"/>
      <c r="J10" s="270"/>
      <c r="K10" s="273" t="s">
        <v>663</v>
      </c>
      <c r="L10" s="254" t="s">
        <v>664</v>
      </c>
      <c r="M10" s="271"/>
    </row>
    <row r="11" ht="47" customHeight="1" spans="1:13">
      <c r="A11" s="247" t="s">
        <v>667</v>
      </c>
      <c r="B11" s="248" t="s">
        <v>629</v>
      </c>
      <c r="C11" s="248" t="s">
        <v>668</v>
      </c>
      <c r="D11" s="249" t="s">
        <v>631</v>
      </c>
      <c r="E11" s="248" t="s">
        <v>669</v>
      </c>
      <c r="F11" s="248" t="s">
        <v>633</v>
      </c>
      <c r="G11" s="248" t="s">
        <v>633</v>
      </c>
      <c r="H11" s="248" t="s">
        <v>670</v>
      </c>
      <c r="I11" s="262" t="s">
        <v>671</v>
      </c>
      <c r="J11" s="262" t="s">
        <v>672</v>
      </c>
      <c r="K11" s="263" t="s">
        <v>637</v>
      </c>
      <c r="L11" s="263" t="s">
        <v>638</v>
      </c>
      <c r="M11" s="264">
        <v>250000</v>
      </c>
    </row>
    <row r="12" ht="47" customHeight="1" spans="1:13">
      <c r="A12" s="250"/>
      <c r="B12" s="251" t="s">
        <v>639</v>
      </c>
      <c r="C12" s="251" t="s">
        <v>673</v>
      </c>
      <c r="D12" s="252" t="s">
        <v>656</v>
      </c>
      <c r="E12" s="251" t="s">
        <v>674</v>
      </c>
      <c r="F12" s="251" t="s">
        <v>633</v>
      </c>
      <c r="G12" s="251" t="s">
        <v>633</v>
      </c>
      <c r="H12" s="251" t="s">
        <v>670</v>
      </c>
      <c r="I12" s="266"/>
      <c r="J12" s="267"/>
      <c r="K12" s="251" t="s">
        <v>637</v>
      </c>
      <c r="L12" s="251" t="s">
        <v>638</v>
      </c>
      <c r="M12" s="268"/>
    </row>
    <row r="13" ht="47" customHeight="1" spans="1:13">
      <c r="A13" s="250" t="s">
        <v>675</v>
      </c>
      <c r="B13" s="251" t="s">
        <v>629</v>
      </c>
      <c r="C13" s="251" t="s">
        <v>676</v>
      </c>
      <c r="D13" s="252" t="s">
        <v>631</v>
      </c>
      <c r="E13" s="251" t="s">
        <v>677</v>
      </c>
      <c r="F13" s="251" t="s">
        <v>633</v>
      </c>
      <c r="G13" s="251" t="s">
        <v>633</v>
      </c>
      <c r="H13" s="251" t="s">
        <v>661</v>
      </c>
      <c r="I13" s="269" t="s">
        <v>678</v>
      </c>
      <c r="J13" s="267"/>
      <c r="K13" s="272" t="s">
        <v>663</v>
      </c>
      <c r="L13" s="251" t="s">
        <v>664</v>
      </c>
      <c r="M13" s="268"/>
    </row>
    <row r="14" ht="47" customHeight="1" spans="1:13">
      <c r="A14" s="253"/>
      <c r="B14" s="254" t="s">
        <v>639</v>
      </c>
      <c r="C14" s="254" t="s">
        <v>679</v>
      </c>
      <c r="D14" s="255" t="s">
        <v>641</v>
      </c>
      <c r="E14" s="254" t="s">
        <v>680</v>
      </c>
      <c r="F14" s="254" t="s">
        <v>633</v>
      </c>
      <c r="G14" s="254" t="s">
        <v>633</v>
      </c>
      <c r="H14" s="254" t="s">
        <v>661</v>
      </c>
      <c r="I14" s="270"/>
      <c r="J14" s="270"/>
      <c r="K14" s="273" t="s">
        <v>663</v>
      </c>
      <c r="L14" s="254" t="s">
        <v>664</v>
      </c>
      <c r="M14" s="271"/>
    </row>
    <row r="15" ht="14" spans="1:13">
      <c r="A15" s="112"/>
      <c r="B15" s="112"/>
      <c r="C15" s="112"/>
      <c r="D15" s="112"/>
      <c r="E15" s="112"/>
      <c r="F15" s="112"/>
      <c r="G15" s="112"/>
      <c r="H15" s="112"/>
      <c r="I15" s="112"/>
      <c r="J15" s="112"/>
      <c r="K15" s="112"/>
      <c r="L15" s="112"/>
      <c r="M15" s="112"/>
    </row>
    <row r="16" ht="14.75" spans="1:13">
      <c r="A16" s="112"/>
      <c r="B16" s="112"/>
      <c r="C16" s="112"/>
      <c r="D16" s="112"/>
      <c r="E16" s="112"/>
      <c r="F16" s="112"/>
      <c r="G16" s="112"/>
      <c r="H16" s="112"/>
      <c r="I16" s="112"/>
      <c r="J16" s="112"/>
      <c r="K16" s="112"/>
      <c r="L16" s="112"/>
      <c r="M16" s="112"/>
    </row>
    <row r="17" ht="51" customHeight="1" spans="1:13">
      <c r="A17" s="256" t="s">
        <v>681</v>
      </c>
      <c r="B17" s="257"/>
      <c r="C17" s="257"/>
      <c r="D17" s="257"/>
      <c r="E17" s="257"/>
      <c r="F17" s="257"/>
      <c r="G17" s="257"/>
      <c r="H17" s="257"/>
      <c r="I17" s="257"/>
      <c r="J17" s="257"/>
      <c r="K17" s="257"/>
      <c r="L17" s="257"/>
      <c r="M17" s="274"/>
    </row>
    <row r="18" ht="54" customHeight="1" spans="1:13">
      <c r="A18" s="258" t="s">
        <v>682</v>
      </c>
      <c r="B18" s="259"/>
      <c r="C18" s="259"/>
      <c r="D18" s="259"/>
      <c r="E18" s="259"/>
      <c r="F18" s="259"/>
      <c r="G18" s="259"/>
      <c r="H18" s="259"/>
      <c r="I18" s="259"/>
      <c r="J18" s="259"/>
      <c r="K18" s="259"/>
      <c r="L18" s="259"/>
      <c r="M18" s="275"/>
    </row>
  </sheetData>
  <sheetProtection algorithmName="SHA-512" hashValue="+WV9hFsaNhOzqeNfT9mv5/W4v/xyaodpBukCV5czeqUUm/r88DuNheKuDn+rYG9iNcz69lleQ8BFRYOW2l29lw==" saltValue="cgRTJXd5Sh2ShoqKvlmaSw==" spinCount="100000" sheet="1" objects="1"/>
  <protectedRanges>
    <protectedRange sqref="O2:S2" name="区域1"/>
  </protectedRanges>
  <mergeCells count="25">
    <mergeCell ref="A1:M1"/>
    <mergeCell ref="O1:V1"/>
    <mergeCell ref="O2:P2"/>
    <mergeCell ref="Q2:V2"/>
    <mergeCell ref="A17:M17"/>
    <mergeCell ref="A18:M18"/>
    <mergeCell ref="A3:A4"/>
    <mergeCell ref="A5:A6"/>
    <mergeCell ref="A7:A8"/>
    <mergeCell ref="A9:A10"/>
    <mergeCell ref="A11:A12"/>
    <mergeCell ref="A13:A14"/>
    <mergeCell ref="I3:I4"/>
    <mergeCell ref="I5:I6"/>
    <mergeCell ref="I7:I8"/>
    <mergeCell ref="I9:I10"/>
    <mergeCell ref="I11:I12"/>
    <mergeCell ref="I13:I14"/>
    <mergeCell ref="J3:J6"/>
    <mergeCell ref="J7:J10"/>
    <mergeCell ref="J11:J14"/>
    <mergeCell ref="M3:M6"/>
    <mergeCell ref="M7:M10"/>
    <mergeCell ref="M11:M14"/>
    <mergeCell ref="A15:M16"/>
  </mergeCells>
  <conditionalFormatting sqref="E3">
    <cfRule type="cellIs" dxfId="0" priority="10" operator="equal">
      <formula>"Error"</formula>
    </cfRule>
  </conditionalFormatting>
  <conditionalFormatting sqref="E4">
    <cfRule type="cellIs" dxfId="0" priority="11" operator="equal">
      <formula>"Error"</formula>
    </cfRule>
  </conditionalFormatting>
  <conditionalFormatting sqref="E6">
    <cfRule type="cellIs" dxfId="0" priority="7" operator="equal">
      <formula>"Error"</formula>
    </cfRule>
  </conditionalFormatting>
  <conditionalFormatting sqref="E7">
    <cfRule type="cellIs" dxfId="0" priority="6" operator="equal">
      <formula>"Error"</formula>
    </cfRule>
  </conditionalFormatting>
  <conditionalFormatting sqref="J7">
    <cfRule type="cellIs" dxfId="0" priority="13" operator="equal">
      <formula>"Error"</formula>
    </cfRule>
  </conditionalFormatting>
  <conditionalFormatting sqref="E8">
    <cfRule type="cellIs" dxfId="0" priority="9" operator="equal">
      <formula>"Error"</formula>
    </cfRule>
  </conditionalFormatting>
  <conditionalFormatting sqref="E9">
    <cfRule type="cellIs" dxfId="0" priority="5" operator="equal">
      <formula>"Error"</formula>
    </cfRule>
  </conditionalFormatting>
  <conditionalFormatting sqref="H9">
    <cfRule type="cellIs" dxfId="0" priority="3" operator="equal">
      <formula>"Error"</formula>
    </cfRule>
  </conditionalFormatting>
  <conditionalFormatting sqref="E10">
    <cfRule type="cellIs" dxfId="0" priority="12" operator="equal">
      <formula>"Error"</formula>
    </cfRule>
  </conditionalFormatting>
  <conditionalFormatting sqref="F10">
    <cfRule type="cellIs" dxfId="0" priority="15" operator="equal">
      <formula>"Error"</formula>
    </cfRule>
  </conditionalFormatting>
  <conditionalFormatting sqref="G10">
    <cfRule type="cellIs" dxfId="0" priority="1" operator="equal">
      <formula>"Error"</formula>
    </cfRule>
  </conditionalFormatting>
  <conditionalFormatting sqref="H10">
    <cfRule type="cellIs" dxfId="0" priority="2" operator="equal">
      <formula>"Error"</formula>
    </cfRule>
  </conditionalFormatting>
  <conditionalFormatting sqref="E11">
    <cfRule type="cellIs" dxfId="0" priority="4" operator="equal">
      <formula>"Error"</formula>
    </cfRule>
  </conditionalFormatting>
  <conditionalFormatting sqref="E12">
    <cfRule type="cellIs" dxfId="0" priority="8" operator="equal">
      <formula>"Error"</formula>
    </cfRule>
  </conditionalFormatting>
  <conditionalFormatting sqref="G13">
    <cfRule type="cellIs" dxfId="0" priority="14" operator="equal">
      <formula>"Error"</formula>
    </cfRule>
  </conditionalFormatting>
  <conditionalFormatting sqref="H3 J3 F4:H4 E5:H5 F6:H8 F9:G9 K9:L10 F11:H12 J11 H13:H14 K13:L14">
    <cfRule type="cellIs" dxfId="0" priority="16" operator="equal">
      <formula>"Error"</formula>
    </cfRule>
  </conditionalFormatting>
  <hyperlinks>
    <hyperlink ref="Q2:V2" location="禁运品说明!A1" display="点击链接跳转"/>
    <hyperlink ref="O1:V1" r:id="rId1" display="点击进入计算器"/>
  </hyperlink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7"/>
  <sheetViews>
    <sheetView showGridLines="0" zoomScale="40" zoomScaleNormal="40" workbookViewId="0">
      <pane ySplit="2" topLeftCell="A10" activePane="bottomLeft" state="frozen"/>
      <selection/>
      <selection pane="bottomLeft" activeCell="A17" sqref="A17:O17"/>
    </sheetView>
  </sheetViews>
  <sheetFormatPr defaultColWidth="9" defaultRowHeight="44" customHeight="1"/>
  <cols>
    <col min="1" max="1" width="23.0181818181818" style="3" customWidth="1"/>
    <col min="2" max="2" width="26.5090909090909" style="3" customWidth="1"/>
    <col min="3" max="3" width="45.7454545454545" style="3" customWidth="1"/>
    <col min="4" max="4" width="45.7454545454545" style="208" customWidth="1"/>
    <col min="5" max="5" width="45.7454545454545" style="3" customWidth="1"/>
    <col min="6" max="6" width="26.5090909090909" style="3" customWidth="1"/>
    <col min="7" max="7" width="27.0818181818182" style="3" customWidth="1"/>
    <col min="8" max="8" width="22.1363636363636" style="3" customWidth="1"/>
    <col min="9" max="10" width="25.3545454545455" style="3" customWidth="1"/>
    <col min="11" max="11" width="45.7454545454545" style="3" customWidth="1"/>
    <col min="12" max="13" width="26.2272727272727" style="3" customWidth="1"/>
    <col min="14" max="14" width="25.3545454545455" style="3" customWidth="1"/>
    <col min="15" max="15" width="29.4272727272727" style="3" customWidth="1"/>
    <col min="16" max="16" width="6.25454545454545" style="3" customWidth="1"/>
    <col min="17" max="17" width="16.0272727272727" style="3" customWidth="1"/>
    <col min="18" max="20" width="12.3545454545455" style="3" customWidth="1"/>
    <col min="21" max="21" width="9" style="3" customWidth="1"/>
    <col min="22" max="16384" width="9" style="3"/>
  </cols>
  <sheetData>
    <row r="1" ht="153" customHeight="1" spans="1:24">
      <c r="A1" s="209" t="str">
        <f>_xlfn.DISPIMG("ID_CF730318EE7044D7B4540E9C9FB90F21",1)</f>
        <v>=DISPIMG("ID_CF730318EE7044D7B4540E9C9FB90F21",1)</v>
      </c>
      <c r="B1" s="209"/>
      <c r="C1" s="209"/>
      <c r="D1" s="210"/>
      <c r="E1" s="209"/>
      <c r="F1" s="209"/>
      <c r="G1" s="209"/>
      <c r="H1" s="209"/>
      <c r="I1" s="209"/>
      <c r="J1" s="209"/>
      <c r="K1" s="209"/>
      <c r="L1" s="209"/>
      <c r="M1" s="209"/>
      <c r="N1" s="209"/>
      <c r="O1" s="209"/>
      <c r="Q1" s="238" t="s">
        <v>614</v>
      </c>
      <c r="R1" s="239"/>
      <c r="S1" s="239"/>
      <c r="T1" s="239"/>
      <c r="U1" s="239"/>
      <c r="V1" s="239"/>
      <c r="W1" s="239"/>
      <c r="X1" s="240"/>
    </row>
    <row r="2" ht="77" customHeight="1" spans="1:24">
      <c r="A2" s="211" t="s">
        <v>683</v>
      </c>
      <c r="B2" s="212"/>
      <c r="C2" s="213" t="s">
        <v>684</v>
      </c>
      <c r="D2" s="213" t="s">
        <v>685</v>
      </c>
      <c r="E2" s="213" t="s">
        <v>277</v>
      </c>
      <c r="F2" s="213" t="s">
        <v>686</v>
      </c>
      <c r="G2" s="213" t="s">
        <v>624</v>
      </c>
      <c r="H2" s="213" t="s">
        <v>687</v>
      </c>
      <c r="I2" s="228" t="s">
        <v>620</v>
      </c>
      <c r="J2" s="228" t="s">
        <v>621</v>
      </c>
      <c r="K2" s="213" t="s">
        <v>688</v>
      </c>
      <c r="L2" s="213" t="s">
        <v>689</v>
      </c>
      <c r="M2" s="213" t="s">
        <v>690</v>
      </c>
      <c r="N2" s="213" t="s">
        <v>691</v>
      </c>
      <c r="O2" s="213" t="s">
        <v>692</v>
      </c>
      <c r="Q2" s="241" t="s">
        <v>72</v>
      </c>
      <c r="R2" s="241"/>
      <c r="S2" s="242" t="s">
        <v>9</v>
      </c>
      <c r="T2" s="242"/>
      <c r="U2" s="242"/>
      <c r="V2" s="242"/>
      <c r="W2" s="242"/>
      <c r="X2" s="242"/>
    </row>
    <row r="3" s="206" customFormat="1" ht="75" customHeight="1" spans="1:24">
      <c r="A3" s="214" t="s">
        <v>693</v>
      </c>
      <c r="B3" s="215" t="s">
        <v>639</v>
      </c>
      <c r="C3" s="216" t="s">
        <v>694</v>
      </c>
      <c r="D3" s="216" t="s">
        <v>695</v>
      </c>
      <c r="E3" s="216" t="s">
        <v>642</v>
      </c>
      <c r="F3" s="216" t="s">
        <v>696</v>
      </c>
      <c r="G3" s="216" t="s">
        <v>697</v>
      </c>
      <c r="H3" s="216" t="s">
        <v>698</v>
      </c>
      <c r="I3" s="216" t="s">
        <v>633</v>
      </c>
      <c r="J3" s="216" t="s">
        <v>633</v>
      </c>
      <c r="K3" s="216" t="s">
        <v>699</v>
      </c>
      <c r="L3" s="216" t="s">
        <v>700</v>
      </c>
      <c r="M3" s="216" t="s">
        <v>701</v>
      </c>
      <c r="N3" s="229" t="s">
        <v>702</v>
      </c>
      <c r="O3" s="230" t="str">
        <f>'[1]2'!D2</f>
        <v>重量限制500G</v>
      </c>
      <c r="Q3" s="243"/>
      <c r="R3" s="243"/>
      <c r="S3" s="243"/>
      <c r="T3" s="243"/>
      <c r="U3" s="243"/>
      <c r="V3" s="243"/>
      <c r="W3" s="243"/>
      <c r="X3" s="243"/>
    </row>
    <row r="4" s="207" customFormat="1" ht="75" customHeight="1" spans="1:15">
      <c r="A4" s="217"/>
      <c r="B4" s="218" t="s">
        <v>629</v>
      </c>
      <c r="C4" s="219" t="s">
        <v>703</v>
      </c>
      <c r="D4" s="219" t="s">
        <v>704</v>
      </c>
      <c r="E4" s="219" t="s">
        <v>632</v>
      </c>
      <c r="F4" s="219" t="s">
        <v>705</v>
      </c>
      <c r="G4" s="219"/>
      <c r="H4" s="219"/>
      <c r="I4" s="216" t="s">
        <v>633</v>
      </c>
      <c r="J4" s="216" t="s">
        <v>633</v>
      </c>
      <c r="K4" s="219"/>
      <c r="L4" s="219"/>
      <c r="M4" s="219"/>
      <c r="N4" s="231"/>
      <c r="O4" s="232"/>
    </row>
    <row r="5" s="206" customFormat="1" ht="75" customHeight="1" spans="1:21">
      <c r="A5" s="214" t="s">
        <v>706</v>
      </c>
      <c r="B5" s="215" t="s">
        <v>639</v>
      </c>
      <c r="C5" s="216" t="s">
        <v>707</v>
      </c>
      <c r="D5" s="216" t="s">
        <v>708</v>
      </c>
      <c r="E5" s="216" t="s">
        <v>709</v>
      </c>
      <c r="F5" s="216" t="s">
        <v>696</v>
      </c>
      <c r="G5" s="216" t="s">
        <v>697</v>
      </c>
      <c r="H5" s="216" t="s">
        <v>710</v>
      </c>
      <c r="I5" s="216" t="s">
        <v>633</v>
      </c>
      <c r="J5" s="216" t="s">
        <v>633</v>
      </c>
      <c r="K5" s="216" t="s">
        <v>711</v>
      </c>
      <c r="L5" s="216" t="s">
        <v>700</v>
      </c>
      <c r="M5" s="216" t="s">
        <v>701</v>
      </c>
      <c r="N5" s="233" t="s">
        <v>712</v>
      </c>
      <c r="O5" s="230" t="s">
        <v>638</v>
      </c>
      <c r="P5" s="207"/>
      <c r="Q5" s="207"/>
      <c r="R5" s="207"/>
      <c r="S5" s="207"/>
      <c r="T5" s="207"/>
      <c r="U5" s="207"/>
    </row>
    <row r="6" s="207" customFormat="1" ht="75" customHeight="1" spans="1:15">
      <c r="A6" s="217"/>
      <c r="B6" s="218" t="s">
        <v>629</v>
      </c>
      <c r="C6" s="219" t="s">
        <v>713</v>
      </c>
      <c r="D6" s="219" t="s">
        <v>708</v>
      </c>
      <c r="E6" s="219" t="s">
        <v>645</v>
      </c>
      <c r="F6" s="219" t="s">
        <v>705</v>
      </c>
      <c r="G6" s="219"/>
      <c r="H6" s="219"/>
      <c r="I6" s="216" t="s">
        <v>633</v>
      </c>
      <c r="J6" s="216" t="s">
        <v>633</v>
      </c>
      <c r="K6" s="219"/>
      <c r="L6" s="219"/>
      <c r="M6" s="219"/>
      <c r="N6" s="234"/>
      <c r="O6" s="232" t="s">
        <v>638</v>
      </c>
    </row>
    <row r="7" s="207" customFormat="1" ht="75" customHeight="1" spans="1:15">
      <c r="A7" s="214" t="s">
        <v>714</v>
      </c>
      <c r="B7" s="215" t="s">
        <v>639</v>
      </c>
      <c r="C7" s="216" t="s">
        <v>715</v>
      </c>
      <c r="D7" s="216" t="s">
        <v>708</v>
      </c>
      <c r="E7" s="216" t="s">
        <v>657</v>
      </c>
      <c r="F7" s="216" t="s">
        <v>696</v>
      </c>
      <c r="G7" s="216" t="s">
        <v>716</v>
      </c>
      <c r="H7" s="216" t="s">
        <v>717</v>
      </c>
      <c r="I7" s="216" t="s">
        <v>633</v>
      </c>
      <c r="J7" s="216" t="s">
        <v>633</v>
      </c>
      <c r="K7" s="216" t="s">
        <v>711</v>
      </c>
      <c r="L7" s="216" t="s">
        <v>700</v>
      </c>
      <c r="M7" s="216" t="s">
        <v>701</v>
      </c>
      <c r="N7" s="234"/>
      <c r="O7" s="230" t="s">
        <v>638</v>
      </c>
    </row>
    <row r="8" s="207" customFormat="1" ht="75" customHeight="1" spans="1:15">
      <c r="A8" s="217"/>
      <c r="B8" s="218" t="s">
        <v>629</v>
      </c>
      <c r="C8" s="219" t="s">
        <v>718</v>
      </c>
      <c r="D8" s="219" t="s">
        <v>708</v>
      </c>
      <c r="E8" s="219" t="s">
        <v>652</v>
      </c>
      <c r="F8" s="219" t="s">
        <v>705</v>
      </c>
      <c r="G8" s="219"/>
      <c r="H8" s="219"/>
      <c r="I8" s="216" t="s">
        <v>633</v>
      </c>
      <c r="J8" s="216" t="s">
        <v>633</v>
      </c>
      <c r="K8" s="219"/>
      <c r="L8" s="219"/>
      <c r="M8" s="219"/>
      <c r="N8" s="234"/>
      <c r="O8" s="232" t="str">
        <f>'[1]2'!D4</f>
        <v>货值小于渠道限制</v>
      </c>
    </row>
    <row r="9" s="207" customFormat="1" ht="75" customHeight="1" spans="1:15">
      <c r="A9" s="214" t="s">
        <v>719</v>
      </c>
      <c r="B9" s="215" t="s">
        <v>639</v>
      </c>
      <c r="C9" s="216" t="s">
        <v>720</v>
      </c>
      <c r="D9" s="216" t="s">
        <v>708</v>
      </c>
      <c r="E9" s="216" t="s">
        <v>666</v>
      </c>
      <c r="F9" s="216" t="s">
        <v>696</v>
      </c>
      <c r="G9" s="216" t="s">
        <v>716</v>
      </c>
      <c r="H9" s="216" t="s">
        <v>721</v>
      </c>
      <c r="I9" s="216" t="s">
        <v>633</v>
      </c>
      <c r="J9" s="216" t="s">
        <v>633</v>
      </c>
      <c r="K9" s="216" t="s">
        <v>722</v>
      </c>
      <c r="L9" s="216" t="s">
        <v>723</v>
      </c>
      <c r="M9" s="216" t="s">
        <v>701</v>
      </c>
      <c r="N9" s="234"/>
      <c r="O9" s="230" t="s">
        <v>638</v>
      </c>
    </row>
    <row r="10" s="207" customFormat="1" ht="75" customHeight="1" spans="1:15">
      <c r="A10" s="217"/>
      <c r="B10" s="218" t="s">
        <v>629</v>
      </c>
      <c r="C10" s="219" t="s">
        <v>724</v>
      </c>
      <c r="D10" s="219" t="s">
        <v>708</v>
      </c>
      <c r="E10" s="219" t="s">
        <v>660</v>
      </c>
      <c r="F10" s="219" t="s">
        <v>705</v>
      </c>
      <c r="G10" s="219"/>
      <c r="H10" s="219"/>
      <c r="I10" s="216" t="s">
        <v>633</v>
      </c>
      <c r="J10" s="216" t="s">
        <v>633</v>
      </c>
      <c r="K10" s="219"/>
      <c r="L10" s="219"/>
      <c r="M10" s="219"/>
      <c r="N10" s="234"/>
      <c r="O10" s="232" t="str">
        <f>'[1]2'!D6</f>
        <v>货值小于渠道限制</v>
      </c>
    </row>
    <row r="11" s="207" customFormat="1" ht="75" customHeight="1" spans="1:15">
      <c r="A11" s="214" t="s">
        <v>725</v>
      </c>
      <c r="B11" s="215" t="s">
        <v>639</v>
      </c>
      <c r="C11" s="216" t="s">
        <v>726</v>
      </c>
      <c r="D11" s="216" t="s">
        <v>708</v>
      </c>
      <c r="E11" s="216" t="s">
        <v>674</v>
      </c>
      <c r="F11" s="216" t="s">
        <v>696</v>
      </c>
      <c r="G11" s="216" t="s">
        <v>727</v>
      </c>
      <c r="H11" s="216" t="s">
        <v>728</v>
      </c>
      <c r="I11" s="216" t="s">
        <v>633</v>
      </c>
      <c r="J11" s="216" t="s">
        <v>633</v>
      </c>
      <c r="K11" s="216" t="s">
        <v>729</v>
      </c>
      <c r="L11" s="216" t="s">
        <v>700</v>
      </c>
      <c r="M11" s="216" t="s">
        <v>701</v>
      </c>
      <c r="N11" s="234"/>
      <c r="O11" s="230" t="s">
        <v>638</v>
      </c>
    </row>
    <row r="12" s="207" customFormat="1" ht="75" customHeight="1" spans="1:15">
      <c r="A12" s="217"/>
      <c r="B12" s="218" t="s">
        <v>629</v>
      </c>
      <c r="C12" s="219" t="s">
        <v>730</v>
      </c>
      <c r="D12" s="219" t="s">
        <v>708</v>
      </c>
      <c r="E12" s="219" t="s">
        <v>669</v>
      </c>
      <c r="F12" s="219" t="s">
        <v>705</v>
      </c>
      <c r="G12" s="219"/>
      <c r="H12" s="219"/>
      <c r="I12" s="216" t="s">
        <v>633</v>
      </c>
      <c r="J12" s="216" t="s">
        <v>633</v>
      </c>
      <c r="K12" s="219"/>
      <c r="L12" s="219"/>
      <c r="M12" s="219"/>
      <c r="N12" s="234"/>
      <c r="O12" s="232" t="str">
        <f>'[1]2'!D8</f>
        <v>货值小于渠道限制</v>
      </c>
    </row>
    <row r="13" s="207" customFormat="1" ht="75" customHeight="1" spans="1:15">
      <c r="A13" s="214" t="s">
        <v>731</v>
      </c>
      <c r="B13" s="215" t="s">
        <v>639</v>
      </c>
      <c r="C13" s="216" t="s">
        <v>732</v>
      </c>
      <c r="D13" s="216" t="s">
        <v>708</v>
      </c>
      <c r="E13" s="216" t="s">
        <v>680</v>
      </c>
      <c r="F13" s="216" t="s">
        <v>696</v>
      </c>
      <c r="G13" s="216" t="s">
        <v>727</v>
      </c>
      <c r="H13" s="216" t="s">
        <v>733</v>
      </c>
      <c r="I13" s="216" t="s">
        <v>633</v>
      </c>
      <c r="J13" s="216" t="s">
        <v>633</v>
      </c>
      <c r="K13" s="216" t="s">
        <v>722</v>
      </c>
      <c r="L13" s="216" t="s">
        <v>723</v>
      </c>
      <c r="M13" s="216" t="s">
        <v>701</v>
      </c>
      <c r="N13" s="234"/>
      <c r="O13" s="230" t="s">
        <v>638</v>
      </c>
    </row>
    <row r="14" s="207" customFormat="1" ht="86" customHeight="1" spans="1:15">
      <c r="A14" s="217"/>
      <c r="B14" s="218" t="s">
        <v>629</v>
      </c>
      <c r="C14" s="219" t="s">
        <v>734</v>
      </c>
      <c r="D14" s="219" t="s">
        <v>708</v>
      </c>
      <c r="E14" s="219" t="s">
        <v>680</v>
      </c>
      <c r="F14" s="219" t="s">
        <v>705</v>
      </c>
      <c r="G14" s="219"/>
      <c r="H14" s="219"/>
      <c r="I14" s="216" t="s">
        <v>633</v>
      </c>
      <c r="J14" s="216" t="s">
        <v>633</v>
      </c>
      <c r="K14" s="219"/>
      <c r="L14" s="219"/>
      <c r="M14" s="219"/>
      <c r="N14" s="235"/>
      <c r="O14" s="232" t="str">
        <f>'[1]2'!D10</f>
        <v>货值小于渠道限制</v>
      </c>
    </row>
    <row r="15" customHeight="1" spans="1:15">
      <c r="A15" s="220"/>
      <c r="B15" s="221"/>
      <c r="C15" s="222"/>
      <c r="D15" s="223"/>
      <c r="E15" s="222"/>
      <c r="F15" s="222"/>
      <c r="G15" s="222"/>
      <c r="H15" s="222"/>
      <c r="I15" s="222"/>
      <c r="J15" s="222"/>
      <c r="K15" s="221"/>
      <c r="L15" s="221"/>
      <c r="M15" s="221"/>
      <c r="N15" s="221"/>
      <c r="O15" s="221"/>
    </row>
    <row r="16" ht="71" customHeight="1" spans="1:25">
      <c r="A16" s="224" t="s">
        <v>735</v>
      </c>
      <c r="B16" s="225"/>
      <c r="C16" s="225"/>
      <c r="D16" s="225"/>
      <c r="E16" s="225"/>
      <c r="F16" s="225"/>
      <c r="G16" s="225"/>
      <c r="H16" s="225"/>
      <c r="I16" s="225"/>
      <c r="J16" s="225"/>
      <c r="K16" s="225"/>
      <c r="L16" s="225"/>
      <c r="M16" s="225"/>
      <c r="N16" s="225"/>
      <c r="O16" s="236"/>
      <c r="Y16" s="244"/>
    </row>
    <row r="17" ht="115" customHeight="1" spans="1:15">
      <c r="A17" s="226" t="s">
        <v>736</v>
      </c>
      <c r="B17" s="227"/>
      <c r="C17" s="227"/>
      <c r="D17" s="227"/>
      <c r="E17" s="227"/>
      <c r="F17" s="227"/>
      <c r="G17" s="227"/>
      <c r="H17" s="227"/>
      <c r="I17" s="227"/>
      <c r="J17" s="227"/>
      <c r="K17" s="227"/>
      <c r="L17" s="227"/>
      <c r="M17" s="227"/>
      <c r="N17" s="227"/>
      <c r="O17" s="237"/>
    </row>
  </sheetData>
  <protectedRanges>
    <protectedRange sqref="Q2:U2" name="区域1"/>
  </protectedRanges>
  <mergeCells count="46">
    <mergeCell ref="A1:O1"/>
    <mergeCell ref="Q1:X1"/>
    <mergeCell ref="A2:B2"/>
    <mergeCell ref="Q2:R2"/>
    <mergeCell ref="S2:X2"/>
    <mergeCell ref="A16:O16"/>
    <mergeCell ref="A17:O17"/>
    <mergeCell ref="A3:A4"/>
    <mergeCell ref="A5:A6"/>
    <mergeCell ref="A7:A8"/>
    <mergeCell ref="A9:A10"/>
    <mergeCell ref="A11:A12"/>
    <mergeCell ref="A13:A14"/>
    <mergeCell ref="G3:G4"/>
    <mergeCell ref="G5:G6"/>
    <mergeCell ref="G7:G8"/>
    <mergeCell ref="G9:G10"/>
    <mergeCell ref="G11:G12"/>
    <mergeCell ref="G13:G14"/>
    <mergeCell ref="H3:H4"/>
    <mergeCell ref="H5:H6"/>
    <mergeCell ref="H7:H8"/>
    <mergeCell ref="H9:H10"/>
    <mergeCell ref="H11:H12"/>
    <mergeCell ref="H13:H14"/>
    <mergeCell ref="K3:K4"/>
    <mergeCell ref="K5:K6"/>
    <mergeCell ref="K7:K8"/>
    <mergeCell ref="K9:K10"/>
    <mergeCell ref="K11:K12"/>
    <mergeCell ref="K13:K14"/>
    <mergeCell ref="L3:L4"/>
    <mergeCell ref="L5:L6"/>
    <mergeCell ref="L7:L8"/>
    <mergeCell ref="L9:L10"/>
    <mergeCell ref="L11:L12"/>
    <mergeCell ref="L13:L14"/>
    <mergeCell ref="M3:M4"/>
    <mergeCell ref="M5:M6"/>
    <mergeCell ref="M7:M8"/>
    <mergeCell ref="M9:M10"/>
    <mergeCell ref="M11:M12"/>
    <mergeCell ref="M13:M14"/>
    <mergeCell ref="N3:N4"/>
    <mergeCell ref="N5:N14"/>
    <mergeCell ref="O3:O4"/>
  </mergeCells>
  <conditionalFormatting sqref="O2:O3 O5:O15 O18:O1048576">
    <cfRule type="containsText" dxfId="1" priority="11" operator="between" text="元">
      <formula>NOT(ISERROR(SEARCH("元",O2)))</formula>
    </cfRule>
  </conditionalFormatting>
  <hyperlinks>
    <hyperlink ref="S2:X2" location="禁运品说明!A1" display="点击链接跳转"/>
    <hyperlink ref="Q1:X1" r:id="rId3" display="点击进入计算器"/>
  </hyperlinks>
  <pageMargins left="0.75" right="0.75" top="1" bottom="1" header="0.5" footer="0.5"/>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F119"/>
  <sheetViews>
    <sheetView zoomScale="85" zoomScaleNormal="85" workbookViewId="0">
      <selection activeCell="C9" sqref="C9"/>
    </sheetView>
  </sheetViews>
  <sheetFormatPr defaultColWidth="10.9090909090909" defaultRowHeight="14"/>
  <cols>
    <col min="1" max="1" width="14.2545454545455" style="176" customWidth="1"/>
    <col min="2" max="2" width="14.7545454545455" style="176" customWidth="1"/>
    <col min="3" max="3" width="36.5" style="176" customWidth="1"/>
    <col min="4" max="4" width="17.6272727272727" style="176" customWidth="1"/>
    <col min="5" max="5" width="17.3727272727273" style="176" customWidth="1"/>
    <col min="6" max="6" width="8.63636363636364" style="176" customWidth="1"/>
    <col min="7" max="7" width="6.81818181818182" style="176" customWidth="1"/>
    <col min="8" max="8" width="25" style="176" customWidth="1"/>
    <col min="9" max="9" width="12.8727272727273" style="176" customWidth="1"/>
    <col min="10" max="10" width="13.1272727272727" style="176" customWidth="1"/>
    <col min="11" max="11" width="17.3636363636364" style="176" customWidth="1"/>
    <col min="12" max="12" width="22.5" style="176" customWidth="1"/>
    <col min="13" max="16384" width="10.9090909090909" style="176"/>
  </cols>
  <sheetData>
    <row r="1" s="174" customFormat="1" ht="84" customHeight="1" spans="1:12">
      <c r="A1" s="177"/>
      <c r="B1" s="178"/>
      <c r="C1" s="179" t="s">
        <v>737</v>
      </c>
      <c r="D1" s="179"/>
      <c r="E1" s="179"/>
      <c r="F1" s="179"/>
      <c r="G1" s="179"/>
      <c r="H1" s="179"/>
      <c r="I1" s="179"/>
      <c r="J1" s="179"/>
      <c r="K1" s="178" t="str">
        <f>_xlfn.DISPIMG("ID_19E7F90B982B4AE2B4067E9D6BD09F45",1)</f>
        <v>=DISPIMG("ID_19E7F90B982B4AE2B4067E9D6BD09F45",1)</v>
      </c>
      <c r="L1" s="201"/>
    </row>
    <row r="2" s="174" customFormat="1" ht="43" customHeight="1" spans="1:12">
      <c r="A2" s="180" t="s">
        <v>615</v>
      </c>
      <c r="B2" s="181" t="s">
        <v>616</v>
      </c>
      <c r="C2" s="181" t="s">
        <v>617</v>
      </c>
      <c r="D2" s="181" t="s">
        <v>738</v>
      </c>
      <c r="E2" s="181" t="s">
        <v>739</v>
      </c>
      <c r="F2" s="181" t="s">
        <v>620</v>
      </c>
      <c r="G2" s="181" t="s">
        <v>621</v>
      </c>
      <c r="H2" s="181" t="s">
        <v>622</v>
      </c>
      <c r="I2" s="181" t="s">
        <v>740</v>
      </c>
      <c r="J2" s="181" t="s">
        <v>741</v>
      </c>
      <c r="K2" s="181" t="s">
        <v>624</v>
      </c>
      <c r="L2" s="202" t="s">
        <v>689</v>
      </c>
    </row>
    <row r="3" s="174" customFormat="1" ht="36" customHeight="1" spans="1:12">
      <c r="A3" s="182" t="s">
        <v>628</v>
      </c>
      <c r="B3" s="183" t="s">
        <v>629</v>
      </c>
      <c r="C3" s="184" t="s">
        <v>742</v>
      </c>
      <c r="D3" s="183" t="s">
        <v>743</v>
      </c>
      <c r="E3" s="185" t="s">
        <v>744</v>
      </c>
      <c r="F3" s="186" t="s">
        <v>633</v>
      </c>
      <c r="G3" s="186" t="s">
        <v>745</v>
      </c>
      <c r="H3" s="187" t="s">
        <v>699</v>
      </c>
      <c r="I3" s="183">
        <v>1</v>
      </c>
      <c r="J3" s="183">
        <v>500</v>
      </c>
      <c r="K3" s="183" t="s">
        <v>746</v>
      </c>
      <c r="L3" s="203" t="s">
        <v>747</v>
      </c>
    </row>
    <row r="4" s="174" customFormat="1" ht="36" customHeight="1" spans="1:12">
      <c r="A4" s="182" t="s">
        <v>643</v>
      </c>
      <c r="B4" s="183" t="s">
        <v>629</v>
      </c>
      <c r="C4" s="184" t="s">
        <v>748</v>
      </c>
      <c r="D4" s="183" t="s">
        <v>743</v>
      </c>
      <c r="E4" s="188" t="s">
        <v>749</v>
      </c>
      <c r="F4" s="186" t="s">
        <v>633</v>
      </c>
      <c r="G4" s="186" t="s">
        <v>633</v>
      </c>
      <c r="H4" s="187" t="s">
        <v>711</v>
      </c>
      <c r="I4" s="183">
        <v>501</v>
      </c>
      <c r="J4" s="183">
        <v>30000</v>
      </c>
      <c r="K4" s="183" t="s">
        <v>746</v>
      </c>
      <c r="L4" s="203" t="s">
        <v>747</v>
      </c>
    </row>
    <row r="5" s="174" customFormat="1" ht="36" customHeight="1" spans="1:162">
      <c r="A5" s="182" t="s">
        <v>650</v>
      </c>
      <c r="B5" s="183" t="s">
        <v>629</v>
      </c>
      <c r="C5" s="184" t="s">
        <v>750</v>
      </c>
      <c r="D5" s="183" t="s">
        <v>743</v>
      </c>
      <c r="E5" s="188" t="s">
        <v>751</v>
      </c>
      <c r="F5" s="186" t="s">
        <v>633</v>
      </c>
      <c r="G5" s="186" t="s">
        <v>633</v>
      </c>
      <c r="H5" s="187" t="s">
        <v>711</v>
      </c>
      <c r="I5" s="183">
        <v>1</v>
      </c>
      <c r="J5" s="183">
        <v>2000</v>
      </c>
      <c r="K5" s="183" t="s">
        <v>752</v>
      </c>
      <c r="L5" s="203" t="s">
        <v>747</v>
      </c>
      <c r="O5" s="175"/>
      <c r="P5" s="175"/>
      <c r="Q5" s="175"/>
      <c r="R5" s="175"/>
      <c r="S5" s="175"/>
      <c r="T5" s="175"/>
      <c r="U5" s="175"/>
      <c r="V5" s="175"/>
      <c r="W5" s="175"/>
      <c r="X5" s="175"/>
      <c r="Y5" s="175"/>
      <c r="Z5" s="175"/>
      <c r="AA5" s="175"/>
      <c r="AB5" s="175"/>
      <c r="AC5" s="175"/>
      <c r="AD5" s="175"/>
      <c r="AE5" s="175"/>
      <c r="AF5" s="175"/>
      <c r="AG5" s="175"/>
      <c r="AH5" s="175"/>
      <c r="AI5" s="175"/>
      <c r="AJ5" s="175"/>
      <c r="AK5" s="175"/>
      <c r="AL5" s="175"/>
      <c r="AM5" s="175"/>
      <c r="AN5" s="175"/>
      <c r="AO5" s="175"/>
      <c r="AP5" s="175"/>
      <c r="AQ5" s="175"/>
      <c r="AR5" s="175"/>
      <c r="AS5" s="175"/>
      <c r="AT5" s="175"/>
      <c r="AU5" s="175"/>
      <c r="AV5" s="175"/>
      <c r="AW5" s="175"/>
      <c r="AX5" s="175"/>
      <c r="AY5" s="175"/>
      <c r="AZ5" s="175"/>
      <c r="BA5" s="175"/>
      <c r="BB5" s="175"/>
      <c r="BC5" s="175"/>
      <c r="BD5" s="175"/>
      <c r="BE5" s="175"/>
      <c r="BF5" s="175"/>
      <c r="BG5" s="175"/>
      <c r="BH5" s="175"/>
      <c r="BI5" s="175"/>
      <c r="BJ5" s="175"/>
      <c r="BK5" s="175"/>
      <c r="BL5" s="175"/>
      <c r="BM5" s="175"/>
      <c r="BN5" s="175"/>
      <c r="BO5" s="175"/>
      <c r="BP5" s="175"/>
      <c r="BQ5" s="175"/>
      <c r="BR5" s="175"/>
      <c r="BS5" s="175"/>
      <c r="BT5" s="175"/>
      <c r="BU5" s="175"/>
      <c r="BV5" s="175"/>
      <c r="BW5" s="175"/>
      <c r="BX5" s="175"/>
      <c r="BY5" s="175"/>
      <c r="BZ5" s="175"/>
      <c r="CA5" s="175"/>
      <c r="CB5" s="175"/>
      <c r="CC5" s="175"/>
      <c r="CD5" s="175"/>
      <c r="CE5" s="175"/>
      <c r="CF5" s="175"/>
      <c r="CG5" s="175"/>
      <c r="CH5" s="175"/>
      <c r="CI5" s="175"/>
      <c r="CJ5" s="175"/>
      <c r="CK5" s="175"/>
      <c r="CL5" s="175"/>
      <c r="CM5" s="175"/>
      <c r="CN5" s="175"/>
      <c r="CO5" s="175"/>
      <c r="CP5" s="175"/>
      <c r="CQ5" s="175"/>
      <c r="CR5" s="175"/>
      <c r="CS5" s="175"/>
      <c r="CT5" s="175"/>
      <c r="CU5" s="175"/>
      <c r="CV5" s="175"/>
      <c r="CW5" s="175"/>
      <c r="CX5" s="175"/>
      <c r="CY5" s="175"/>
      <c r="CZ5" s="175"/>
      <c r="DA5" s="175"/>
      <c r="DB5" s="175"/>
      <c r="DC5" s="175"/>
      <c r="DD5" s="175"/>
      <c r="DE5" s="175"/>
      <c r="DF5" s="175"/>
      <c r="DG5" s="175"/>
      <c r="DH5" s="175"/>
      <c r="DI5" s="175"/>
      <c r="DJ5" s="175"/>
      <c r="DK5" s="175"/>
      <c r="DL5" s="175"/>
      <c r="DM5" s="175"/>
      <c r="DN5" s="175"/>
      <c r="DO5" s="175"/>
      <c r="DP5" s="175"/>
      <c r="DQ5" s="175"/>
      <c r="DR5" s="175"/>
      <c r="DS5" s="175"/>
      <c r="DT5" s="175"/>
      <c r="DU5" s="175"/>
      <c r="DV5" s="175"/>
      <c r="DW5" s="175"/>
      <c r="DX5" s="175"/>
      <c r="DY5" s="175"/>
      <c r="DZ5" s="175"/>
      <c r="EA5" s="175"/>
      <c r="EB5" s="175"/>
      <c r="EC5" s="175"/>
      <c r="ED5" s="175"/>
      <c r="EE5" s="175"/>
      <c r="EF5" s="175"/>
      <c r="EG5" s="175"/>
      <c r="EH5" s="175"/>
      <c r="EI5" s="175"/>
      <c r="EJ5" s="175"/>
      <c r="EK5" s="175"/>
      <c r="EL5" s="175"/>
      <c r="EM5" s="175"/>
      <c r="EN5" s="175"/>
      <c r="EO5" s="175"/>
      <c r="EP5" s="175"/>
      <c r="EQ5" s="175"/>
      <c r="ER5" s="175"/>
      <c r="ES5" s="175"/>
      <c r="ET5" s="175"/>
      <c r="EU5" s="175"/>
      <c r="EV5" s="175"/>
      <c r="EW5" s="175"/>
      <c r="EX5" s="175"/>
      <c r="EY5" s="175"/>
      <c r="EZ5" s="175"/>
      <c r="FA5" s="175"/>
      <c r="FB5" s="175"/>
      <c r="FC5" s="175"/>
      <c r="FD5" s="175"/>
      <c r="FE5" s="175"/>
      <c r="FF5" s="175"/>
    </row>
    <row r="6" s="174" customFormat="1" ht="36" customHeight="1" spans="1:162">
      <c r="A6" s="182" t="s">
        <v>658</v>
      </c>
      <c r="B6" s="183" t="s">
        <v>629</v>
      </c>
      <c r="C6" s="184" t="s">
        <v>753</v>
      </c>
      <c r="D6" s="183" t="s">
        <v>743</v>
      </c>
      <c r="E6" s="188" t="s">
        <v>754</v>
      </c>
      <c r="F6" s="186" t="s">
        <v>633</v>
      </c>
      <c r="G6" s="186" t="s">
        <v>633</v>
      </c>
      <c r="H6" s="187" t="s">
        <v>722</v>
      </c>
      <c r="I6" s="183">
        <v>2001</v>
      </c>
      <c r="J6" s="183">
        <v>30000</v>
      </c>
      <c r="K6" s="183" t="s">
        <v>752</v>
      </c>
      <c r="L6" s="204" t="s">
        <v>723</v>
      </c>
      <c r="O6" s="175"/>
      <c r="P6" s="175"/>
      <c r="Q6" s="175"/>
      <c r="R6" s="175"/>
      <c r="S6" s="175"/>
      <c r="T6" s="175"/>
      <c r="U6" s="175"/>
      <c r="V6" s="175"/>
      <c r="W6" s="175"/>
      <c r="X6" s="175"/>
      <c r="Y6" s="175"/>
      <c r="Z6" s="175"/>
      <c r="AA6" s="175"/>
      <c r="AB6" s="175"/>
      <c r="AC6" s="175"/>
      <c r="AD6" s="175"/>
      <c r="AE6" s="175"/>
      <c r="AF6" s="175"/>
      <c r="AG6" s="175"/>
      <c r="AH6" s="175"/>
      <c r="AI6" s="175"/>
      <c r="AJ6" s="175"/>
      <c r="AK6" s="175"/>
      <c r="AL6" s="175"/>
      <c r="AM6" s="175"/>
      <c r="AN6" s="175"/>
      <c r="AO6" s="175"/>
      <c r="AP6" s="175"/>
      <c r="AQ6" s="175"/>
      <c r="AR6" s="175"/>
      <c r="AS6" s="175"/>
      <c r="AT6" s="175"/>
      <c r="AU6" s="175"/>
      <c r="AV6" s="175"/>
      <c r="AW6" s="175"/>
      <c r="AX6" s="175"/>
      <c r="AY6" s="175"/>
      <c r="AZ6" s="175"/>
      <c r="BA6" s="175"/>
      <c r="BB6" s="175"/>
      <c r="BC6" s="175"/>
      <c r="BD6" s="175"/>
      <c r="BE6" s="175"/>
      <c r="BF6" s="175"/>
      <c r="BG6" s="175"/>
      <c r="BH6" s="175"/>
      <c r="BI6" s="175"/>
      <c r="BJ6" s="175"/>
      <c r="BK6" s="175"/>
      <c r="BL6" s="175"/>
      <c r="BM6" s="175"/>
      <c r="BN6" s="175"/>
      <c r="BO6" s="175"/>
      <c r="BP6" s="175"/>
      <c r="BQ6" s="175"/>
      <c r="BR6" s="175"/>
      <c r="BS6" s="175"/>
      <c r="BT6" s="175"/>
      <c r="BU6" s="175"/>
      <c r="BV6" s="175"/>
      <c r="BW6" s="175"/>
      <c r="BX6" s="175"/>
      <c r="BY6" s="175"/>
      <c r="BZ6" s="175"/>
      <c r="CA6" s="175"/>
      <c r="CB6" s="175"/>
      <c r="CC6" s="175"/>
      <c r="CD6" s="175"/>
      <c r="CE6" s="175"/>
      <c r="CF6" s="175"/>
      <c r="CG6" s="175"/>
      <c r="CH6" s="175"/>
      <c r="CI6" s="175"/>
      <c r="CJ6" s="175"/>
      <c r="CK6" s="175"/>
      <c r="CL6" s="175"/>
      <c r="CM6" s="175"/>
      <c r="CN6" s="175"/>
      <c r="CO6" s="175"/>
      <c r="CP6" s="175"/>
      <c r="CQ6" s="175"/>
      <c r="CR6" s="175"/>
      <c r="CS6" s="175"/>
      <c r="CT6" s="175"/>
      <c r="CU6" s="175"/>
      <c r="CV6" s="175"/>
      <c r="CW6" s="175"/>
      <c r="CX6" s="175"/>
      <c r="CY6" s="175"/>
      <c r="CZ6" s="175"/>
      <c r="DA6" s="175"/>
      <c r="DB6" s="175"/>
      <c r="DC6" s="175"/>
      <c r="DD6" s="175"/>
      <c r="DE6" s="175"/>
      <c r="DF6" s="175"/>
      <c r="DG6" s="175"/>
      <c r="DH6" s="175"/>
      <c r="DI6" s="175"/>
      <c r="DJ6" s="175"/>
      <c r="DK6" s="175"/>
      <c r="DL6" s="175"/>
      <c r="DM6" s="175"/>
      <c r="DN6" s="175"/>
      <c r="DO6" s="175"/>
      <c r="DP6" s="175"/>
      <c r="DQ6" s="175"/>
      <c r="DR6" s="175"/>
      <c r="DS6" s="175"/>
      <c r="DT6" s="175"/>
      <c r="DU6" s="175"/>
      <c r="DV6" s="175"/>
      <c r="DW6" s="175"/>
      <c r="DX6" s="175"/>
      <c r="DY6" s="175"/>
      <c r="DZ6" s="175"/>
      <c r="EA6" s="175"/>
      <c r="EB6" s="175"/>
      <c r="EC6" s="175"/>
      <c r="ED6" s="175"/>
      <c r="EE6" s="175"/>
      <c r="EF6" s="175"/>
      <c r="EG6" s="175"/>
      <c r="EH6" s="175"/>
      <c r="EI6" s="175"/>
      <c r="EJ6" s="175"/>
      <c r="EK6" s="175"/>
      <c r="EL6" s="175"/>
      <c r="EM6" s="175"/>
      <c r="EN6" s="175"/>
      <c r="EO6" s="175"/>
      <c r="EP6" s="175"/>
      <c r="EQ6" s="175"/>
      <c r="ER6" s="175"/>
      <c r="ES6" s="175"/>
      <c r="ET6" s="175"/>
      <c r="EU6" s="175"/>
      <c r="EV6" s="175"/>
      <c r="EW6" s="175"/>
      <c r="EX6" s="175"/>
      <c r="EY6" s="175"/>
      <c r="EZ6" s="175"/>
      <c r="FA6" s="175"/>
      <c r="FB6" s="175"/>
      <c r="FC6" s="175"/>
      <c r="FD6" s="175"/>
      <c r="FE6" s="175"/>
      <c r="FF6" s="175"/>
    </row>
    <row r="7" s="174" customFormat="1" ht="36" customHeight="1" spans="1:162">
      <c r="A7" s="182" t="s">
        <v>667</v>
      </c>
      <c r="B7" s="183" t="s">
        <v>629</v>
      </c>
      <c r="C7" s="184" t="s">
        <v>755</v>
      </c>
      <c r="D7" s="183" t="s">
        <v>743</v>
      </c>
      <c r="E7" s="188" t="s">
        <v>756</v>
      </c>
      <c r="F7" s="186" t="s">
        <v>633</v>
      </c>
      <c r="G7" s="186" t="s">
        <v>633</v>
      </c>
      <c r="H7" s="187" t="s">
        <v>729</v>
      </c>
      <c r="I7" s="183">
        <v>1</v>
      </c>
      <c r="J7" s="183">
        <v>5000</v>
      </c>
      <c r="K7" s="183" t="s">
        <v>757</v>
      </c>
      <c r="L7" s="203" t="s">
        <v>747</v>
      </c>
      <c r="O7" s="175"/>
      <c r="P7" s="175"/>
      <c r="Q7" s="175"/>
      <c r="R7" s="175"/>
      <c r="S7" s="175"/>
      <c r="T7" s="175"/>
      <c r="U7" s="175"/>
      <c r="V7" s="175"/>
      <c r="W7" s="175"/>
      <c r="X7" s="175"/>
      <c r="Y7" s="175"/>
      <c r="Z7" s="175"/>
      <c r="AA7" s="175"/>
      <c r="AB7" s="175"/>
      <c r="AC7" s="175"/>
      <c r="AD7" s="175"/>
      <c r="AE7" s="175"/>
      <c r="AF7" s="175"/>
      <c r="AG7" s="175"/>
      <c r="AH7" s="175"/>
      <c r="AI7" s="175"/>
      <c r="AJ7" s="175"/>
      <c r="AK7" s="175"/>
      <c r="AL7" s="175"/>
      <c r="AM7" s="175"/>
      <c r="AN7" s="175"/>
      <c r="AO7" s="175"/>
      <c r="AP7" s="175"/>
      <c r="AQ7" s="175"/>
      <c r="AR7" s="175"/>
      <c r="AS7" s="175"/>
      <c r="AT7" s="175"/>
      <c r="AU7" s="175"/>
      <c r="AV7" s="175"/>
      <c r="AW7" s="175"/>
      <c r="AX7" s="175"/>
      <c r="AY7" s="175"/>
      <c r="AZ7" s="175"/>
      <c r="BA7" s="175"/>
      <c r="BB7" s="175"/>
      <c r="BC7" s="175"/>
      <c r="BD7" s="175"/>
      <c r="BE7" s="175"/>
      <c r="BF7" s="175"/>
      <c r="BG7" s="175"/>
      <c r="BH7" s="175"/>
      <c r="BI7" s="175"/>
      <c r="BJ7" s="175"/>
      <c r="BK7" s="175"/>
      <c r="BL7" s="175"/>
      <c r="BM7" s="175"/>
      <c r="BN7" s="175"/>
      <c r="BO7" s="175"/>
      <c r="BP7" s="175"/>
      <c r="BQ7" s="175"/>
      <c r="BR7" s="175"/>
      <c r="BS7" s="175"/>
      <c r="BT7" s="175"/>
      <c r="BU7" s="175"/>
      <c r="BV7" s="175"/>
      <c r="BW7" s="175"/>
      <c r="BX7" s="175"/>
      <c r="BY7" s="175"/>
      <c r="BZ7" s="175"/>
      <c r="CA7" s="175"/>
      <c r="CB7" s="175"/>
      <c r="CC7" s="175"/>
      <c r="CD7" s="175"/>
      <c r="CE7" s="175"/>
      <c r="CF7" s="175"/>
      <c r="CG7" s="175"/>
      <c r="CH7" s="175"/>
      <c r="CI7" s="175"/>
      <c r="CJ7" s="175"/>
      <c r="CK7" s="175"/>
      <c r="CL7" s="175"/>
      <c r="CM7" s="175"/>
      <c r="CN7" s="175"/>
      <c r="CO7" s="175"/>
      <c r="CP7" s="175"/>
      <c r="CQ7" s="175"/>
      <c r="CR7" s="175"/>
      <c r="CS7" s="175"/>
      <c r="CT7" s="175"/>
      <c r="CU7" s="175"/>
      <c r="CV7" s="175"/>
      <c r="CW7" s="175"/>
      <c r="CX7" s="175"/>
      <c r="CY7" s="175"/>
      <c r="CZ7" s="175"/>
      <c r="DA7" s="175"/>
      <c r="DB7" s="175"/>
      <c r="DC7" s="175"/>
      <c r="DD7" s="175"/>
      <c r="DE7" s="175"/>
      <c r="DF7" s="175"/>
      <c r="DG7" s="175"/>
      <c r="DH7" s="175"/>
      <c r="DI7" s="175"/>
      <c r="DJ7" s="175"/>
      <c r="DK7" s="175"/>
      <c r="DL7" s="175"/>
      <c r="DM7" s="175"/>
      <c r="DN7" s="175"/>
      <c r="DO7" s="175"/>
      <c r="DP7" s="175"/>
      <c r="DQ7" s="175"/>
      <c r="DR7" s="175"/>
      <c r="DS7" s="175"/>
      <c r="DT7" s="175"/>
      <c r="DU7" s="175"/>
      <c r="DV7" s="175"/>
      <c r="DW7" s="175"/>
      <c r="DX7" s="175"/>
      <c r="DY7" s="175"/>
      <c r="DZ7" s="175"/>
      <c r="EA7" s="175"/>
      <c r="EB7" s="175"/>
      <c r="EC7" s="175"/>
      <c r="ED7" s="175"/>
      <c r="EE7" s="175"/>
      <c r="EF7" s="175"/>
      <c r="EG7" s="175"/>
      <c r="EH7" s="175"/>
      <c r="EI7" s="175"/>
      <c r="EJ7" s="175"/>
      <c r="EK7" s="175"/>
      <c r="EL7" s="175"/>
      <c r="EM7" s="175"/>
      <c r="EN7" s="175"/>
      <c r="EO7" s="175"/>
      <c r="EP7" s="175"/>
      <c r="EQ7" s="175"/>
      <c r="ER7" s="175"/>
      <c r="ES7" s="175"/>
      <c r="ET7" s="175"/>
      <c r="EU7" s="175"/>
      <c r="EV7" s="175"/>
      <c r="EW7" s="175"/>
      <c r="EX7" s="175"/>
      <c r="EY7" s="175"/>
      <c r="EZ7" s="175"/>
      <c r="FA7" s="175"/>
      <c r="FB7" s="175"/>
      <c r="FC7" s="175"/>
      <c r="FD7" s="175"/>
      <c r="FE7" s="175"/>
      <c r="FF7" s="175"/>
    </row>
    <row r="8" s="174" customFormat="1" ht="36" customHeight="1" spans="1:162">
      <c r="A8" s="189" t="s">
        <v>675</v>
      </c>
      <c r="B8" s="190" t="s">
        <v>629</v>
      </c>
      <c r="C8" s="191" t="s">
        <v>758</v>
      </c>
      <c r="D8" s="190" t="s">
        <v>743</v>
      </c>
      <c r="E8" s="192" t="s">
        <v>759</v>
      </c>
      <c r="F8" s="193" t="s">
        <v>633</v>
      </c>
      <c r="G8" s="193" t="s">
        <v>633</v>
      </c>
      <c r="H8" s="194" t="s">
        <v>722</v>
      </c>
      <c r="I8" s="190">
        <v>5001</v>
      </c>
      <c r="J8" s="190">
        <v>30000</v>
      </c>
      <c r="K8" s="190" t="s">
        <v>757</v>
      </c>
      <c r="L8" s="205" t="s">
        <v>723</v>
      </c>
      <c r="M8" s="175"/>
      <c r="N8" s="175"/>
      <c r="O8" s="175"/>
      <c r="P8" s="175"/>
      <c r="Q8" s="175"/>
      <c r="R8" s="175"/>
      <c r="S8" s="175"/>
      <c r="T8" s="175"/>
      <c r="U8" s="175"/>
      <c r="V8" s="175"/>
      <c r="W8" s="175"/>
      <c r="X8" s="175"/>
      <c r="Y8" s="175"/>
      <c r="Z8" s="175"/>
      <c r="AA8" s="175"/>
      <c r="AB8" s="175"/>
      <c r="AC8" s="175"/>
      <c r="AD8" s="175"/>
      <c r="AE8" s="175"/>
      <c r="AF8" s="175"/>
      <c r="AG8" s="175"/>
      <c r="AH8" s="175"/>
      <c r="AI8" s="175"/>
      <c r="AJ8" s="175"/>
      <c r="AK8" s="175"/>
      <c r="AL8" s="175"/>
      <c r="AM8" s="175"/>
      <c r="AN8" s="175"/>
      <c r="AO8" s="175"/>
      <c r="AP8" s="175"/>
      <c r="AQ8" s="175"/>
      <c r="AR8" s="175"/>
      <c r="AS8" s="175"/>
      <c r="AT8" s="175"/>
      <c r="AU8" s="175"/>
      <c r="AV8" s="175"/>
      <c r="AW8" s="175"/>
      <c r="AX8" s="175"/>
      <c r="AY8" s="175"/>
      <c r="AZ8" s="175"/>
      <c r="BA8" s="175"/>
      <c r="BB8" s="175"/>
      <c r="BC8" s="175"/>
      <c r="BD8" s="175"/>
      <c r="BE8" s="175"/>
      <c r="BF8" s="175"/>
      <c r="BG8" s="175"/>
      <c r="BH8" s="175"/>
      <c r="BI8" s="175"/>
      <c r="BJ8" s="175"/>
      <c r="BK8" s="175"/>
      <c r="BL8" s="175"/>
      <c r="BM8" s="175"/>
      <c r="BN8" s="175"/>
      <c r="BO8" s="175"/>
      <c r="BP8" s="175"/>
      <c r="BQ8" s="175"/>
      <c r="BR8" s="175"/>
      <c r="BS8" s="175"/>
      <c r="BT8" s="175"/>
      <c r="BU8" s="175"/>
      <c r="BV8" s="175"/>
      <c r="BW8" s="175"/>
      <c r="BX8" s="175"/>
      <c r="BY8" s="175"/>
      <c r="BZ8" s="175"/>
      <c r="CA8" s="175"/>
      <c r="CB8" s="175"/>
      <c r="CC8" s="175"/>
      <c r="CD8" s="175"/>
      <c r="CE8" s="175"/>
      <c r="CF8" s="175"/>
      <c r="CG8" s="175"/>
      <c r="CH8" s="175"/>
      <c r="CI8" s="175"/>
      <c r="CJ8" s="175"/>
      <c r="CK8" s="175"/>
      <c r="CL8" s="175"/>
      <c r="CM8" s="175"/>
      <c r="CN8" s="175"/>
      <c r="CO8" s="175"/>
      <c r="CP8" s="175"/>
      <c r="CQ8" s="175"/>
      <c r="CR8" s="175"/>
      <c r="CS8" s="175"/>
      <c r="CT8" s="175"/>
      <c r="CU8" s="175"/>
      <c r="CV8" s="175"/>
      <c r="CW8" s="175"/>
      <c r="CX8" s="175"/>
      <c r="CY8" s="175"/>
      <c r="CZ8" s="175"/>
      <c r="DA8" s="175"/>
      <c r="DB8" s="175"/>
      <c r="DC8" s="175"/>
      <c r="DD8" s="175"/>
      <c r="DE8" s="175"/>
      <c r="DF8" s="175"/>
      <c r="DG8" s="175"/>
      <c r="DH8" s="175"/>
      <c r="DI8" s="175"/>
      <c r="DJ8" s="175"/>
      <c r="DK8" s="175"/>
      <c r="DL8" s="175"/>
      <c r="DM8" s="175"/>
      <c r="DN8" s="175"/>
      <c r="DO8" s="175"/>
      <c r="DP8" s="175"/>
      <c r="DQ8" s="175"/>
      <c r="DR8" s="175"/>
      <c r="DS8" s="175"/>
      <c r="DT8" s="175"/>
      <c r="DU8" s="175"/>
      <c r="DV8" s="175"/>
      <c r="DW8" s="175"/>
      <c r="DX8" s="175"/>
      <c r="DY8" s="175"/>
      <c r="DZ8" s="175"/>
      <c r="EA8" s="175"/>
      <c r="EB8" s="175"/>
      <c r="EC8" s="175"/>
      <c r="ED8" s="175"/>
      <c r="EE8" s="175"/>
      <c r="EF8" s="175"/>
      <c r="EG8" s="175"/>
      <c r="EH8" s="175"/>
      <c r="EI8" s="175"/>
      <c r="EJ8" s="175"/>
      <c r="EK8" s="175"/>
      <c r="EL8" s="175"/>
      <c r="EM8" s="175"/>
      <c r="EN8" s="175"/>
      <c r="EO8" s="175"/>
      <c r="EP8" s="175"/>
      <c r="EQ8" s="175"/>
      <c r="ER8" s="175"/>
      <c r="ES8" s="175"/>
      <c r="ET8" s="175"/>
      <c r="EU8" s="175"/>
      <c r="EV8" s="175"/>
      <c r="EW8" s="175"/>
      <c r="EX8" s="175"/>
      <c r="EY8" s="175"/>
      <c r="EZ8" s="175"/>
      <c r="FA8" s="175"/>
      <c r="FB8" s="175"/>
      <c r="FC8" s="175"/>
      <c r="FD8" s="175"/>
      <c r="FE8" s="175"/>
      <c r="FF8" s="175"/>
    </row>
    <row r="9" spans="13:162">
      <c r="M9" s="175"/>
      <c r="N9" s="175"/>
      <c r="O9" s="175"/>
      <c r="P9" s="175"/>
      <c r="Q9" s="175"/>
      <c r="R9" s="175"/>
      <c r="S9" s="175"/>
      <c r="T9" s="175"/>
      <c r="U9" s="175"/>
      <c r="V9" s="175"/>
      <c r="W9" s="175"/>
      <c r="X9" s="175"/>
      <c r="Y9" s="175"/>
      <c r="Z9" s="175"/>
      <c r="AA9" s="175"/>
      <c r="AB9" s="175"/>
      <c r="AC9" s="175"/>
      <c r="AD9" s="175"/>
      <c r="AE9" s="175"/>
      <c r="AF9" s="175"/>
      <c r="AG9" s="175"/>
      <c r="AH9" s="175"/>
      <c r="AI9" s="175"/>
      <c r="AJ9" s="175"/>
      <c r="AK9" s="175"/>
      <c r="AL9" s="175"/>
      <c r="AM9" s="175"/>
      <c r="AN9" s="175"/>
      <c r="AO9" s="175"/>
      <c r="AP9" s="175"/>
      <c r="AQ9" s="175"/>
      <c r="AR9" s="175"/>
      <c r="AS9" s="175"/>
      <c r="AT9" s="175"/>
      <c r="AU9" s="175"/>
      <c r="AV9" s="175"/>
      <c r="AW9" s="175"/>
      <c r="AX9" s="175"/>
      <c r="AY9" s="175"/>
      <c r="AZ9" s="175"/>
      <c r="BA9" s="175"/>
      <c r="BB9" s="175"/>
      <c r="BC9" s="175"/>
      <c r="BD9" s="175"/>
      <c r="BE9" s="175"/>
      <c r="BF9" s="175"/>
      <c r="BG9" s="175"/>
      <c r="BH9" s="175"/>
      <c r="BI9" s="175"/>
      <c r="BJ9" s="175"/>
      <c r="BK9" s="175"/>
      <c r="BL9" s="175"/>
      <c r="BM9" s="175"/>
      <c r="BN9" s="175"/>
      <c r="BO9" s="175"/>
      <c r="BP9" s="175"/>
      <c r="BQ9" s="175"/>
      <c r="BR9" s="175"/>
      <c r="BS9" s="175"/>
      <c r="BT9" s="175"/>
      <c r="BU9" s="175"/>
      <c r="BV9" s="175"/>
      <c r="BW9" s="175"/>
      <c r="BX9" s="175"/>
      <c r="BY9" s="175"/>
      <c r="BZ9" s="175"/>
      <c r="CA9" s="175"/>
      <c r="CB9" s="175"/>
      <c r="CC9" s="175"/>
      <c r="CD9" s="175"/>
      <c r="CE9" s="175"/>
      <c r="CF9" s="175"/>
      <c r="CG9" s="175"/>
      <c r="CH9" s="175"/>
      <c r="CI9" s="175"/>
      <c r="CJ9" s="175"/>
      <c r="CK9" s="175"/>
      <c r="CL9" s="175"/>
      <c r="CM9" s="175"/>
      <c r="CN9" s="175"/>
      <c r="CO9" s="175"/>
      <c r="CP9" s="175"/>
      <c r="CQ9" s="175"/>
      <c r="CR9" s="175"/>
      <c r="CS9" s="175"/>
      <c r="CT9" s="175"/>
      <c r="CU9" s="175"/>
      <c r="CV9" s="175"/>
      <c r="CW9" s="175"/>
      <c r="CX9" s="175"/>
      <c r="CY9" s="175"/>
      <c r="CZ9" s="175"/>
      <c r="DA9" s="175"/>
      <c r="DB9" s="175"/>
      <c r="DC9" s="175"/>
      <c r="DD9" s="175"/>
      <c r="DE9" s="175"/>
      <c r="DF9" s="175"/>
      <c r="DG9" s="175"/>
      <c r="DH9" s="175"/>
      <c r="DI9" s="175"/>
      <c r="DJ9" s="175"/>
      <c r="DK9" s="175"/>
      <c r="DL9" s="175"/>
      <c r="DM9" s="175"/>
      <c r="DN9" s="175"/>
      <c r="DO9" s="175"/>
      <c r="DP9" s="175"/>
      <c r="DQ9" s="175"/>
      <c r="DR9" s="175"/>
      <c r="DS9" s="175"/>
      <c r="DT9" s="175"/>
      <c r="DU9" s="175"/>
      <c r="DV9" s="175"/>
      <c r="DW9" s="175"/>
      <c r="DX9" s="175"/>
      <c r="DY9" s="175"/>
      <c r="DZ9" s="175"/>
      <c r="EA9" s="175"/>
      <c r="EB9" s="175"/>
      <c r="EC9" s="175"/>
      <c r="ED9" s="175"/>
      <c r="EE9" s="175"/>
      <c r="EF9" s="175"/>
      <c r="EG9" s="175"/>
      <c r="EH9" s="175"/>
      <c r="EI9" s="175"/>
      <c r="EJ9" s="175"/>
      <c r="EK9" s="175"/>
      <c r="EL9" s="175"/>
      <c r="EM9" s="175"/>
      <c r="EN9" s="175"/>
      <c r="EO9" s="175"/>
      <c r="EP9" s="175"/>
      <c r="EQ9" s="175"/>
      <c r="ER9" s="175"/>
      <c r="ES9" s="175"/>
      <c r="ET9" s="175"/>
      <c r="EU9" s="175"/>
      <c r="EV9" s="175"/>
      <c r="EW9" s="175"/>
      <c r="EX9" s="175"/>
      <c r="EY9" s="175"/>
      <c r="EZ9" s="175"/>
      <c r="FA9" s="175"/>
      <c r="FB9" s="175"/>
      <c r="FC9" s="175"/>
      <c r="FD9" s="175"/>
      <c r="FE9" s="175"/>
      <c r="FF9" s="175"/>
    </row>
    <row r="10" s="175" customFormat="1" spans="1:18">
      <c r="A10" s="195"/>
      <c r="B10" s="195"/>
      <c r="C10" s="195"/>
      <c r="D10" s="195"/>
      <c r="E10" s="195"/>
      <c r="F10" s="195"/>
      <c r="G10" s="195"/>
      <c r="H10" s="195"/>
      <c r="I10" s="195"/>
      <c r="J10" s="195"/>
      <c r="K10" s="195"/>
      <c r="L10" s="195"/>
      <c r="M10" s="174"/>
      <c r="R10" s="174"/>
    </row>
    <row r="11" s="175" customFormat="1" ht="48" customHeight="1" spans="1:18">
      <c r="A11" s="196" t="s">
        <v>760</v>
      </c>
      <c r="B11" s="197"/>
      <c r="C11" s="197"/>
      <c r="D11" s="197"/>
      <c r="E11" s="197"/>
      <c r="F11" s="197"/>
      <c r="G11" s="197"/>
      <c r="H11" s="197"/>
      <c r="I11" s="197"/>
      <c r="J11" s="197"/>
      <c r="K11" s="197"/>
      <c r="L11" s="197"/>
      <c r="M11" s="174"/>
      <c r="R11" s="174"/>
    </row>
    <row r="12" s="175" customFormat="1" ht="82" customHeight="1" spans="1:18">
      <c r="A12" s="198" t="s">
        <v>761</v>
      </c>
      <c r="B12" s="199"/>
      <c r="C12" s="199"/>
      <c r="D12" s="199"/>
      <c r="E12" s="199"/>
      <c r="F12" s="199"/>
      <c r="G12" s="199"/>
      <c r="H12" s="199"/>
      <c r="I12" s="199"/>
      <c r="J12" s="199"/>
      <c r="K12" s="199"/>
      <c r="L12" s="199"/>
      <c r="M12" s="174"/>
      <c r="R12" s="174"/>
    </row>
    <row r="13" s="175" customFormat="1" ht="33" customHeight="1" spans="1:18">
      <c r="A13" s="200"/>
      <c r="B13" s="200"/>
      <c r="C13" s="200"/>
      <c r="D13" s="200"/>
      <c r="M13" s="174"/>
      <c r="R13" s="174"/>
    </row>
    <row r="14" s="175" customFormat="1" spans="13:18">
      <c r="M14" s="174"/>
      <c r="R14" s="174"/>
    </row>
    <row r="15" s="175" customFormat="1" spans="13:18">
      <c r="M15" s="174"/>
      <c r="R15" s="174"/>
    </row>
    <row r="16" s="175" customFormat="1" spans="13:18">
      <c r="M16" s="174"/>
      <c r="R16" s="174"/>
    </row>
    <row r="17" s="175" customFormat="1" spans="13:18">
      <c r="M17" s="174"/>
      <c r="R17" s="174"/>
    </row>
    <row r="18" s="175" customFormat="1" spans="13:18">
      <c r="M18" s="174"/>
      <c r="R18" s="174"/>
    </row>
    <row r="19" s="175" customFormat="1"/>
    <row r="20" s="175" customFormat="1"/>
    <row r="21" s="175" customFormat="1"/>
    <row r="22" s="175" customFormat="1"/>
    <row r="23" s="175" customFormat="1"/>
    <row r="24" s="175" customFormat="1"/>
    <row r="25" s="175" customFormat="1"/>
    <row r="26" s="175" customFormat="1"/>
    <row r="27" s="175" customFormat="1"/>
    <row r="28" s="175" customFormat="1"/>
    <row r="29" s="175" customFormat="1"/>
    <row r="30" s="175" customFormat="1"/>
    <row r="31" s="175" customFormat="1"/>
    <row r="32" s="175" customFormat="1"/>
    <row r="33" s="175" customFormat="1"/>
    <row r="34" s="175" customFormat="1"/>
    <row r="35" s="175" customFormat="1"/>
    <row r="36" s="175" customFormat="1"/>
    <row r="37" s="175" customFormat="1"/>
    <row r="38" s="175" customFormat="1"/>
    <row r="39" s="175" customFormat="1"/>
    <row r="40" s="175" customFormat="1"/>
    <row r="41" s="175" customFormat="1"/>
    <row r="42" s="175" customFormat="1"/>
    <row r="43" s="175" customFormat="1"/>
    <row r="44" s="175" customFormat="1"/>
    <row r="45" s="175" customFormat="1"/>
    <row r="46" s="175" customFormat="1"/>
    <row r="47" s="175" customFormat="1"/>
    <row r="48" s="175" customFormat="1"/>
    <row r="49" s="175" customFormat="1"/>
    <row r="50" s="175" customFormat="1"/>
    <row r="51" s="175" customFormat="1"/>
    <row r="52" s="175" customFormat="1"/>
    <row r="53" s="175" customFormat="1"/>
    <row r="54" s="175" customFormat="1"/>
    <row r="55" s="175" customFormat="1"/>
    <row r="56" s="175" customFormat="1"/>
    <row r="57" s="175" customFormat="1"/>
    <row r="58" s="175" customFormat="1"/>
    <row r="59" s="175" customFormat="1"/>
    <row r="60" s="175" customFormat="1"/>
    <row r="61" s="175" customFormat="1"/>
    <row r="62" s="175" customFormat="1"/>
    <row r="63" s="175" customFormat="1"/>
    <row r="64" s="175" customFormat="1"/>
    <row r="65" s="175" customFormat="1"/>
    <row r="66" s="175" customFormat="1"/>
    <row r="67" s="175" customFormat="1"/>
    <row r="68" s="175" customFormat="1"/>
    <row r="69" s="175" customFormat="1"/>
    <row r="70" s="175" customFormat="1"/>
    <row r="71" s="175" customFormat="1"/>
    <row r="72" s="175" customFormat="1"/>
    <row r="73" s="175" customFormat="1"/>
    <row r="74" s="175" customFormat="1"/>
    <row r="75" s="175" customFormat="1"/>
    <row r="76" s="175" customFormat="1"/>
    <row r="77" s="175" customFormat="1"/>
    <row r="78" s="175" customFormat="1"/>
    <row r="79" s="175" customFormat="1"/>
    <row r="80" s="175" customFormat="1"/>
    <row r="81" s="175" customFormat="1"/>
    <row r="82" s="175" customFormat="1"/>
    <row r="83" s="175" customFormat="1"/>
    <row r="84" s="175" customFormat="1"/>
    <row r="85" s="175" customFormat="1"/>
    <row r="86" s="175" customFormat="1"/>
    <row r="87" s="175" customFormat="1"/>
    <row r="88" s="175" customFormat="1"/>
    <row r="89" s="175" customFormat="1"/>
    <row r="90" s="175" customFormat="1"/>
    <row r="91" s="175" customFormat="1"/>
    <row r="92" s="175" customFormat="1"/>
    <row r="93" s="175" customFormat="1"/>
    <row r="94" s="175" customFormat="1"/>
    <row r="95" s="175" customFormat="1"/>
    <row r="96" s="175" customFormat="1"/>
    <row r="97" s="175" customFormat="1"/>
    <row r="98" s="175" customFormat="1"/>
    <row r="99" s="175" customFormat="1"/>
    <row r="100" s="175" customFormat="1"/>
    <row r="101" s="175" customFormat="1"/>
    <row r="102" s="175" customFormat="1"/>
    <row r="103" s="175" customFormat="1"/>
    <row r="104" s="175" customFormat="1"/>
    <row r="105" s="175" customFormat="1"/>
    <row r="106" s="175" customFormat="1"/>
    <row r="107" s="175" customFormat="1"/>
    <row r="108" s="175" customFormat="1"/>
    <row r="109" s="175" customFormat="1"/>
    <row r="110" s="175" customFormat="1"/>
    <row r="111" s="175" customFormat="1"/>
    <row r="112" s="175" customFormat="1"/>
    <row r="113" s="175" customFormat="1"/>
    <row r="114" s="175" customFormat="1"/>
    <row r="115" s="175" customFormat="1"/>
    <row r="116" s="175" customFormat="1"/>
    <row r="117" s="175" customFormat="1"/>
    <row r="118" s="175" customFormat="1"/>
    <row r="119" s="175" customFormat="1"/>
  </sheetData>
  <sheetProtection algorithmName="SHA-512" hashValue="rD/v0LBNodpAXoZyYNZEKYu8iDxKPYH91szpe6yH47LmYwsUoWjom/ySb35+3xlWK1pES4ADkHgsNYhU1m4ldw==" saltValue="ZDdDQDjX7IGFK3yx6In1oQ==" spinCount="100000" sheet="1" objects="1"/>
  <mergeCells count="3">
    <mergeCell ref="C1:J1"/>
    <mergeCell ref="A11:L11"/>
    <mergeCell ref="A12:L12"/>
  </mergeCells>
  <pageMargins left="0.7" right="0.7" top="0.75" bottom="0.75" header="0.3" footer="0.3"/>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14"/>
  <sheetViews>
    <sheetView zoomScale="85" zoomScaleNormal="85" workbookViewId="0">
      <pane ySplit="1" topLeftCell="A2" activePane="bottomLeft" state="frozen"/>
      <selection/>
      <selection pane="bottomLeft" activeCell="A1" sqref="$A1:$XFD1048576"/>
    </sheetView>
  </sheetViews>
  <sheetFormatPr defaultColWidth="9" defaultRowHeight="16.5"/>
  <cols>
    <col min="1" max="1" width="19.7" style="115" customWidth="1"/>
    <col min="2" max="2" width="17.6454545454545" style="115" customWidth="1"/>
    <col min="3" max="3" width="16.9" style="115" customWidth="1"/>
    <col min="4" max="4" width="19.5454545454545" style="115" customWidth="1"/>
    <col min="5" max="5" width="20.5727272727273" style="115" customWidth="1"/>
    <col min="6" max="6" width="44" style="115" customWidth="1"/>
    <col min="7" max="7" width="34.6909090909091" style="115" customWidth="1"/>
    <col min="8" max="8" width="9" style="55"/>
    <col min="9" max="9" width="18.5272727272727" style="55" customWidth="1"/>
    <col min="10" max="10" width="8.20909090909091" style="55" customWidth="1"/>
    <col min="11" max="16384" width="9" style="55"/>
  </cols>
  <sheetData>
    <row r="1" ht="102" customHeight="1" spans="1:7">
      <c r="A1" s="140" t="str">
        <f>_xlfn.DISPIMG("ID_EFDAEFF508F54EB3A81DAF6C1A1C134E",1)</f>
        <v>=DISPIMG("ID_EFDAEFF508F54EB3A81DAF6C1A1C134E",1)</v>
      </c>
      <c r="B1" s="140"/>
      <c r="C1" s="140"/>
      <c r="D1" s="140"/>
      <c r="E1" s="140"/>
      <c r="F1" s="140"/>
      <c r="G1" s="140"/>
    </row>
    <row r="2" ht="38" customHeight="1" spans="1:13">
      <c r="A2" s="141" t="str">
        <f>_xlfn.DISPIMG("ID_D2606384FF0D47F3A4B9F142DD6AF5B4",1)</f>
        <v>=DISPIMG("ID_D2606384FF0D47F3A4B9F142DD6AF5B4",1)</v>
      </c>
      <c r="B2" s="142"/>
      <c r="C2" s="143"/>
      <c r="D2" s="143"/>
      <c r="E2" s="143"/>
      <c r="F2" s="143"/>
      <c r="G2" s="144"/>
      <c r="H2" s="145"/>
      <c r="I2" s="169" t="s">
        <v>72</v>
      </c>
      <c r="J2" s="170"/>
      <c r="K2" s="171" t="s">
        <v>9</v>
      </c>
      <c r="L2" s="171"/>
      <c r="M2" s="171"/>
    </row>
    <row r="3" ht="30" customHeight="1" spans="1:12">
      <c r="A3" s="146" t="s">
        <v>684</v>
      </c>
      <c r="B3" s="147" t="s">
        <v>762</v>
      </c>
      <c r="C3" s="147" t="s">
        <v>763</v>
      </c>
      <c r="D3" s="147" t="s">
        <v>764</v>
      </c>
      <c r="E3" s="147" t="s">
        <v>70</v>
      </c>
      <c r="F3" s="147" t="s">
        <v>765</v>
      </c>
      <c r="G3" s="148" t="s">
        <v>766</v>
      </c>
      <c r="H3" s="145"/>
      <c r="I3" s="172"/>
      <c r="L3" s="172"/>
    </row>
    <row r="4" ht="33" customHeight="1" spans="1:12">
      <c r="A4" s="149" t="s">
        <v>767</v>
      </c>
      <c r="B4" s="150" t="s">
        <v>768</v>
      </c>
      <c r="C4" s="150" t="s">
        <v>769</v>
      </c>
      <c r="D4" s="150" t="s">
        <v>770</v>
      </c>
      <c r="E4" s="150" t="s">
        <v>107</v>
      </c>
      <c r="F4" s="150" t="s">
        <v>771</v>
      </c>
      <c r="G4" s="151" t="s">
        <v>772</v>
      </c>
      <c r="H4" s="145"/>
      <c r="I4" s="172"/>
      <c r="L4" s="172"/>
    </row>
    <row r="5" ht="100" customHeight="1" spans="1:12">
      <c r="A5" s="152"/>
      <c r="B5" s="153"/>
      <c r="C5" s="153" t="s">
        <v>773</v>
      </c>
      <c r="D5" s="153"/>
      <c r="E5" s="153"/>
      <c r="F5" s="153"/>
      <c r="G5" s="154"/>
      <c r="H5" s="145"/>
      <c r="I5" s="172"/>
      <c r="L5" s="172"/>
    </row>
    <row r="6" ht="22.5" customHeight="1" spans="1:8">
      <c r="A6" s="155"/>
      <c r="B6" s="155"/>
      <c r="C6" s="156"/>
      <c r="D6" s="156"/>
      <c r="E6" s="155"/>
      <c r="F6" s="155"/>
      <c r="G6" s="155"/>
      <c r="H6" s="155"/>
    </row>
    <row r="7" ht="37" customHeight="1" spans="1:13">
      <c r="A7" s="141" t="str">
        <f>_xlfn.DISPIMG("ID_1ED548F4867D475591032C95E977B2C6",1)</f>
        <v>=DISPIMG("ID_1ED548F4867D475591032C95E977B2C6",1)</v>
      </c>
      <c r="B7" s="142"/>
      <c r="C7" s="143"/>
      <c r="D7" s="143"/>
      <c r="E7" s="143"/>
      <c r="F7" s="143"/>
      <c r="G7" s="144"/>
      <c r="H7" s="157"/>
      <c r="M7" s="173"/>
    </row>
    <row r="8" ht="32" customHeight="1" spans="1:8">
      <c r="A8" s="158" t="s">
        <v>684</v>
      </c>
      <c r="B8" s="159" t="s">
        <v>762</v>
      </c>
      <c r="C8" s="159" t="s">
        <v>763</v>
      </c>
      <c r="D8" s="159" t="s">
        <v>764</v>
      </c>
      <c r="E8" s="159" t="s">
        <v>70</v>
      </c>
      <c r="F8" s="159" t="s">
        <v>765</v>
      </c>
      <c r="G8" s="160" t="s">
        <v>766</v>
      </c>
      <c r="H8" s="157"/>
    </row>
    <row r="9" ht="148" customHeight="1" spans="1:10">
      <c r="A9" s="161" t="s">
        <v>774</v>
      </c>
      <c r="B9" s="162" t="s">
        <v>775</v>
      </c>
      <c r="C9" s="162" t="s">
        <v>776</v>
      </c>
      <c r="D9" s="162" t="s">
        <v>770</v>
      </c>
      <c r="E9" s="162" t="s">
        <v>107</v>
      </c>
      <c r="F9" s="162" t="s">
        <v>771</v>
      </c>
      <c r="G9" s="163" t="s">
        <v>772</v>
      </c>
      <c r="H9" s="157"/>
      <c r="J9" s="90"/>
    </row>
    <row r="10" ht="26" customHeight="1" spans="1:8">
      <c r="A10" s="155"/>
      <c r="B10" s="155"/>
      <c r="C10" s="156"/>
      <c r="D10" s="156"/>
      <c r="E10" s="155"/>
      <c r="F10" s="155"/>
      <c r="G10" s="155"/>
      <c r="H10" s="155"/>
    </row>
    <row r="11" ht="44" customHeight="1" spans="1:8">
      <c r="A11" s="141" t="str">
        <f>_xlfn.DISPIMG("ID_AA65FCCDFE784B159D442653DCB826D1",1)</f>
        <v>=DISPIMG("ID_AA65FCCDFE784B159D442653DCB826D1",1)</v>
      </c>
      <c r="B11" s="142"/>
      <c r="C11" s="143"/>
      <c r="D11" s="143"/>
      <c r="E11" s="143"/>
      <c r="F11" s="143"/>
      <c r="G11" s="144"/>
      <c r="H11" s="157"/>
    </row>
    <row r="12" ht="38" customHeight="1" spans="1:8">
      <c r="A12" s="158" t="s">
        <v>684</v>
      </c>
      <c r="B12" s="159" t="s">
        <v>762</v>
      </c>
      <c r="C12" s="159" t="s">
        <v>763</v>
      </c>
      <c r="D12" s="159" t="s">
        <v>764</v>
      </c>
      <c r="E12" s="159" t="s">
        <v>70</v>
      </c>
      <c r="F12" s="159" t="s">
        <v>765</v>
      </c>
      <c r="G12" s="160" t="s">
        <v>766</v>
      </c>
      <c r="H12" s="157"/>
    </row>
    <row r="13" ht="44" customHeight="1" spans="1:8">
      <c r="A13" s="164" t="s">
        <v>777</v>
      </c>
      <c r="B13" s="165">
        <v>16.2</v>
      </c>
      <c r="C13" s="165">
        <v>77.4</v>
      </c>
      <c r="D13" s="165" t="s">
        <v>770</v>
      </c>
      <c r="E13" s="165" t="s">
        <v>778</v>
      </c>
      <c r="F13" s="165" t="s">
        <v>779</v>
      </c>
      <c r="G13" s="166" t="s">
        <v>772</v>
      </c>
      <c r="H13" s="145"/>
    </row>
    <row r="14" ht="74" customHeight="1" spans="1:8">
      <c r="A14" s="161" t="s">
        <v>774</v>
      </c>
      <c r="B14" s="162">
        <v>16.2</v>
      </c>
      <c r="C14" s="162">
        <v>31.5</v>
      </c>
      <c r="D14" s="162" t="s">
        <v>770</v>
      </c>
      <c r="E14" s="162" t="s">
        <v>107</v>
      </c>
      <c r="F14" s="162" t="s">
        <v>779</v>
      </c>
      <c r="G14" s="163" t="s">
        <v>772</v>
      </c>
      <c r="H14" s="145"/>
    </row>
    <row r="15" ht="24" customHeight="1" spans="1:7">
      <c r="A15" s="167"/>
      <c r="B15" s="167"/>
      <c r="C15" s="167"/>
      <c r="D15" s="167"/>
      <c r="E15" s="167"/>
      <c r="F15" s="167"/>
      <c r="G15" s="167"/>
    </row>
    <row r="16" ht="39" customHeight="1" spans="1:7">
      <c r="A16" s="168"/>
      <c r="B16" s="168"/>
      <c r="C16" s="168"/>
      <c r="D16" s="168"/>
      <c r="E16" s="168"/>
      <c r="F16" s="168"/>
      <c r="G16" s="168"/>
    </row>
    <row r="17" ht="22.5" customHeight="1" spans="1:7">
      <c r="A17" s="55"/>
      <c r="B17" s="55"/>
      <c r="C17" s="55"/>
      <c r="D17" s="55"/>
      <c r="E17" s="55"/>
      <c r="F17" s="55"/>
      <c r="G17" s="55"/>
    </row>
    <row r="18" ht="39" customHeight="1" spans="1:7">
      <c r="A18" s="55"/>
      <c r="B18" s="55"/>
      <c r="C18" s="55"/>
      <c r="D18" s="55"/>
      <c r="E18" s="55"/>
      <c r="F18" s="55"/>
      <c r="G18" s="55"/>
    </row>
    <row r="19" ht="22.5" customHeight="1" spans="1:7">
      <c r="A19" s="55"/>
      <c r="B19" s="55"/>
      <c r="C19" s="55"/>
      <c r="D19" s="55"/>
      <c r="E19" s="55"/>
      <c r="F19" s="55"/>
      <c r="G19" s="55"/>
    </row>
    <row r="20" ht="22.5" customHeight="1" spans="1:7">
      <c r="A20" s="55"/>
      <c r="B20" s="55"/>
      <c r="C20" s="55"/>
      <c r="D20" s="55"/>
      <c r="E20" s="55"/>
      <c r="F20" s="55"/>
      <c r="G20" s="55"/>
    </row>
    <row r="21" ht="22.5" customHeight="1" spans="1:7">
      <c r="A21" s="55"/>
      <c r="B21" s="55"/>
      <c r="C21" s="55"/>
      <c r="D21" s="55"/>
      <c r="E21" s="55"/>
      <c r="F21" s="55"/>
      <c r="G21" s="55"/>
    </row>
    <row r="22" ht="22.5" customHeight="1" spans="1:7">
      <c r="A22" s="55"/>
      <c r="B22" s="55"/>
      <c r="C22" s="55"/>
      <c r="D22" s="55"/>
      <c r="E22" s="55"/>
      <c r="F22" s="55"/>
      <c r="G22" s="55"/>
    </row>
    <row r="23" ht="22.5" customHeight="1" spans="1:7">
      <c r="A23" s="55"/>
      <c r="B23" s="55"/>
      <c r="C23" s="55"/>
      <c r="D23" s="55"/>
      <c r="E23" s="55"/>
      <c r="F23" s="55"/>
      <c r="G23" s="55"/>
    </row>
    <row r="24" ht="22.5" customHeight="1" spans="1:7">
      <c r="A24" s="55"/>
      <c r="B24" s="55"/>
      <c r="C24" s="55"/>
      <c r="D24" s="55"/>
      <c r="E24" s="55"/>
      <c r="F24" s="55"/>
      <c r="G24" s="55"/>
    </row>
    <row r="25" ht="22.5" customHeight="1" spans="1:7">
      <c r="A25" s="55"/>
      <c r="B25" s="55"/>
      <c r="C25" s="55"/>
      <c r="D25" s="55"/>
      <c r="E25" s="55"/>
      <c r="F25" s="55"/>
      <c r="G25" s="55"/>
    </row>
    <row r="26" ht="22.5" customHeight="1" spans="1:7">
      <c r="A26" s="55"/>
      <c r="B26" s="55"/>
      <c r="C26" s="55"/>
      <c r="D26" s="55"/>
      <c r="E26" s="55"/>
      <c r="F26" s="55"/>
      <c r="G26" s="55"/>
    </row>
    <row r="27" ht="47" customHeight="1" spans="1:7">
      <c r="A27" s="55"/>
      <c r="B27" s="55"/>
      <c r="C27" s="55"/>
      <c r="D27" s="55"/>
      <c r="E27" s="55"/>
      <c r="F27" s="55"/>
      <c r="G27" s="55"/>
    </row>
    <row r="28" ht="10.1" customHeight="1" spans="1:7">
      <c r="A28" s="55"/>
      <c r="B28" s="55"/>
      <c r="C28" s="55"/>
      <c r="D28" s="55"/>
      <c r="E28" s="55"/>
      <c r="F28" s="55"/>
      <c r="G28" s="55"/>
    </row>
    <row r="29" ht="10.1" customHeight="1" spans="1:7">
      <c r="A29" s="55"/>
      <c r="B29" s="55"/>
      <c r="C29" s="55"/>
      <c r="D29" s="55"/>
      <c r="E29" s="55"/>
      <c r="F29" s="55"/>
      <c r="G29" s="55"/>
    </row>
    <row r="30" ht="10.1" customHeight="1" spans="1:7">
      <c r="A30" s="55"/>
      <c r="B30" s="55"/>
      <c r="C30" s="55"/>
      <c r="D30" s="55"/>
      <c r="E30" s="55"/>
      <c r="F30" s="55"/>
      <c r="G30" s="55"/>
    </row>
    <row r="31" ht="10.1" customHeight="1" spans="1:7">
      <c r="A31" s="55"/>
      <c r="B31" s="55"/>
      <c r="C31" s="55"/>
      <c r="D31" s="55"/>
      <c r="E31" s="55"/>
      <c r="F31" s="55"/>
      <c r="G31" s="55"/>
    </row>
    <row r="32" ht="22.5" customHeight="1" spans="1:7">
      <c r="A32" s="55"/>
      <c r="B32" s="55"/>
      <c r="C32" s="55"/>
      <c r="D32" s="55"/>
      <c r="E32" s="55"/>
      <c r="F32" s="55"/>
      <c r="G32" s="55"/>
    </row>
    <row r="33" ht="22.5" customHeight="1" spans="1:7">
      <c r="A33" s="55"/>
      <c r="B33" s="55"/>
      <c r="C33" s="55"/>
      <c r="D33" s="55"/>
      <c r="E33" s="55"/>
      <c r="F33" s="55"/>
      <c r="G33" s="55"/>
    </row>
    <row r="34" ht="39" customHeight="1" spans="1:7">
      <c r="A34" s="55"/>
      <c r="B34" s="55"/>
      <c r="C34" s="55"/>
      <c r="D34" s="55"/>
      <c r="E34" s="55"/>
      <c r="F34" s="55"/>
      <c r="G34" s="55"/>
    </row>
    <row r="35" ht="39" customHeight="1" spans="1:7">
      <c r="A35" s="55"/>
      <c r="B35" s="55"/>
      <c r="C35" s="55"/>
      <c r="D35" s="55"/>
      <c r="E35" s="55"/>
      <c r="F35" s="55"/>
      <c r="G35" s="55"/>
    </row>
    <row r="36" ht="22.5" customHeight="1" spans="1:7">
      <c r="A36" s="55"/>
      <c r="B36" s="55"/>
      <c r="C36" s="55"/>
      <c r="D36" s="55"/>
      <c r="E36" s="55"/>
      <c r="F36" s="55"/>
      <c r="G36" s="55"/>
    </row>
    <row r="37" ht="39" customHeight="1" spans="1:7">
      <c r="A37" s="55"/>
      <c r="B37" s="55"/>
      <c r="C37" s="55"/>
      <c r="D37" s="55"/>
      <c r="E37" s="55"/>
      <c r="F37" s="55"/>
      <c r="G37" s="55"/>
    </row>
    <row r="38" ht="22.5" customHeight="1" spans="1:7">
      <c r="A38" s="55"/>
      <c r="B38" s="55"/>
      <c r="C38" s="55"/>
      <c r="D38" s="55"/>
      <c r="E38" s="55"/>
      <c r="F38" s="55"/>
      <c r="G38" s="55"/>
    </row>
    <row r="39" s="55" customFormat="1" ht="22.5" customHeight="1"/>
    <row r="40" s="55" customFormat="1" ht="22.5" customHeight="1"/>
    <row r="41" s="55" customFormat="1" ht="22.5" customHeight="1"/>
    <row r="42" ht="22.5" customHeight="1" spans="1:7">
      <c r="A42" s="55"/>
      <c r="B42" s="55"/>
      <c r="C42" s="55"/>
      <c r="D42" s="55"/>
      <c r="E42" s="55"/>
      <c r="F42" s="55"/>
      <c r="G42" s="55"/>
    </row>
    <row r="43" ht="22.5" customHeight="1" spans="1:7">
      <c r="A43" s="55"/>
      <c r="B43" s="55"/>
      <c r="C43" s="55"/>
      <c r="D43" s="55"/>
      <c r="E43" s="55"/>
      <c r="F43" s="55"/>
      <c r="G43" s="55"/>
    </row>
    <row r="44" ht="22.5" customHeight="1" spans="1:7">
      <c r="A44" s="55"/>
      <c r="B44" s="55"/>
      <c r="C44" s="55"/>
      <c r="D44" s="55"/>
      <c r="E44" s="55"/>
      <c r="F44" s="55"/>
      <c r="G44" s="55"/>
    </row>
    <row r="45" ht="22.5" customHeight="1" spans="1:7">
      <c r="A45" s="55"/>
      <c r="B45" s="55"/>
      <c r="C45" s="55"/>
      <c r="D45" s="55"/>
      <c r="E45" s="55"/>
      <c r="F45" s="55"/>
      <c r="G45" s="55"/>
    </row>
    <row r="46" ht="40" customHeight="1" spans="1:7">
      <c r="A46" s="55"/>
      <c r="B46" s="55"/>
      <c r="C46" s="55"/>
      <c r="D46" s="55"/>
      <c r="E46" s="55"/>
      <c r="F46" s="55"/>
      <c r="G46" s="55"/>
    </row>
    <row r="47" ht="22.5" customHeight="1" spans="1:7">
      <c r="A47" s="55"/>
      <c r="B47" s="55"/>
      <c r="C47" s="55"/>
      <c r="D47" s="55"/>
      <c r="E47" s="55"/>
      <c r="F47" s="55"/>
      <c r="G47" s="55"/>
    </row>
    <row r="48" ht="21" customHeight="1" spans="1:7">
      <c r="A48" s="55"/>
      <c r="B48" s="55"/>
      <c r="C48" s="55"/>
      <c r="D48" s="55"/>
      <c r="E48" s="55"/>
      <c r="F48" s="55"/>
      <c r="G48" s="55"/>
    </row>
    <row r="49" ht="6" hidden="1" customHeight="1" spans="1:7">
      <c r="A49" s="55"/>
      <c r="B49" s="55"/>
      <c r="C49" s="55"/>
      <c r="D49" s="55"/>
      <c r="E49" s="55"/>
      <c r="F49" s="55"/>
      <c r="G49" s="55"/>
    </row>
    <row r="50" ht="22.5" hidden="1" customHeight="1" spans="1:7">
      <c r="A50" s="55"/>
      <c r="B50" s="55"/>
      <c r="C50" s="55"/>
      <c r="D50" s="55"/>
      <c r="E50" s="55"/>
      <c r="F50" s="55"/>
      <c r="G50" s="55"/>
    </row>
    <row r="51" ht="22.5" customHeight="1" spans="1:7">
      <c r="A51" s="55"/>
      <c r="B51" s="55"/>
      <c r="C51" s="55"/>
      <c r="D51" s="55"/>
      <c r="E51" s="55"/>
      <c r="F51" s="55"/>
      <c r="G51" s="55"/>
    </row>
    <row r="52" ht="22.5" customHeight="1" spans="1:7">
      <c r="A52" s="55"/>
      <c r="B52" s="55"/>
      <c r="C52" s="55"/>
      <c r="D52" s="55"/>
      <c r="E52" s="55"/>
      <c r="F52" s="55"/>
      <c r="G52" s="55"/>
    </row>
    <row r="53" ht="39" customHeight="1" spans="1:7">
      <c r="A53" s="55"/>
      <c r="B53" s="55"/>
      <c r="C53" s="55"/>
      <c r="D53" s="55"/>
      <c r="E53" s="55"/>
      <c r="F53" s="55"/>
      <c r="G53" s="55"/>
    </row>
    <row r="54" ht="41" customHeight="1" spans="1:7">
      <c r="A54" s="55"/>
      <c r="B54" s="55"/>
      <c r="C54" s="55"/>
      <c r="D54" s="55"/>
      <c r="E54" s="55"/>
      <c r="F54" s="55"/>
      <c r="G54" s="55"/>
    </row>
    <row r="55" ht="22.5" customHeight="1" spans="1:7">
      <c r="A55" s="55"/>
      <c r="B55" s="55"/>
      <c r="C55" s="55"/>
      <c r="D55" s="55"/>
      <c r="E55" s="55"/>
      <c r="F55" s="55"/>
      <c r="G55" s="55"/>
    </row>
    <row r="56" ht="41" customHeight="1" spans="1:7">
      <c r="A56" s="55"/>
      <c r="B56" s="55"/>
      <c r="C56" s="55"/>
      <c r="D56" s="55"/>
      <c r="E56" s="55"/>
      <c r="F56" s="55"/>
      <c r="G56" s="55"/>
    </row>
    <row r="57" ht="22.5" customHeight="1" spans="1:7">
      <c r="A57" s="55"/>
      <c r="B57" s="55"/>
      <c r="C57" s="55"/>
      <c r="D57" s="55"/>
      <c r="E57" s="55"/>
      <c r="F57" s="55"/>
      <c r="G57" s="55"/>
    </row>
    <row r="58" ht="22.5" customHeight="1" spans="1:7">
      <c r="A58" s="55"/>
      <c r="B58" s="55"/>
      <c r="C58" s="55"/>
      <c r="D58" s="55"/>
      <c r="E58" s="55"/>
      <c r="F58" s="55"/>
      <c r="G58" s="55"/>
    </row>
    <row r="59" ht="22.5" customHeight="1" spans="1:7">
      <c r="A59" s="55"/>
      <c r="B59" s="55"/>
      <c r="C59" s="55"/>
      <c r="D59" s="55"/>
      <c r="E59" s="55"/>
      <c r="F59" s="55"/>
      <c r="G59" s="55"/>
    </row>
    <row r="60" ht="22.5" customHeight="1" spans="1:7">
      <c r="A60" s="55"/>
      <c r="B60" s="55"/>
      <c r="C60" s="55"/>
      <c r="D60" s="55"/>
      <c r="E60" s="55"/>
      <c r="F60" s="55"/>
      <c r="G60" s="55"/>
    </row>
    <row r="61" ht="22.5" customHeight="1" spans="1:7">
      <c r="A61" s="55"/>
      <c r="B61" s="55"/>
      <c r="C61" s="55"/>
      <c r="D61" s="55"/>
      <c r="E61" s="55"/>
      <c r="F61" s="55"/>
      <c r="G61" s="55"/>
    </row>
    <row r="62" ht="22.5" customHeight="1" spans="1:7">
      <c r="A62" s="55"/>
      <c r="B62" s="55"/>
      <c r="C62" s="55"/>
      <c r="D62" s="55"/>
      <c r="E62" s="55"/>
      <c r="F62" s="55"/>
      <c r="G62" s="55"/>
    </row>
    <row r="63" ht="22.5" customHeight="1" spans="1:7">
      <c r="A63" s="55"/>
      <c r="B63" s="55"/>
      <c r="C63" s="55"/>
      <c r="D63" s="55"/>
      <c r="E63" s="55"/>
      <c r="F63" s="55"/>
      <c r="G63" s="55"/>
    </row>
    <row r="64" ht="22.5" customHeight="1" spans="1:7">
      <c r="A64" s="55"/>
      <c r="B64" s="55"/>
      <c r="C64" s="55"/>
      <c r="D64" s="55"/>
      <c r="E64" s="55"/>
      <c r="F64" s="55"/>
      <c r="G64" s="55"/>
    </row>
    <row r="65" ht="43" customHeight="1" spans="1:7">
      <c r="A65" s="55"/>
      <c r="B65" s="55"/>
      <c r="C65" s="55"/>
      <c r="D65" s="55"/>
      <c r="E65" s="55"/>
      <c r="F65" s="55"/>
      <c r="G65" s="55"/>
    </row>
    <row r="66" ht="22.5" customHeight="1" spans="1:7">
      <c r="A66" s="55"/>
      <c r="B66" s="55"/>
      <c r="C66" s="55"/>
      <c r="D66" s="55"/>
      <c r="E66" s="55"/>
      <c r="F66" s="55"/>
      <c r="G66" s="55"/>
    </row>
    <row r="67" ht="22.5" customHeight="1" spans="1:7">
      <c r="A67" s="55"/>
      <c r="B67" s="55"/>
      <c r="C67" s="55"/>
      <c r="D67" s="55"/>
      <c r="E67" s="55"/>
      <c r="F67" s="55"/>
      <c r="G67" s="55"/>
    </row>
    <row r="68" ht="5" customHeight="1" spans="1:7">
      <c r="A68" s="55"/>
      <c r="B68" s="55"/>
      <c r="C68" s="55"/>
      <c r="D68" s="55"/>
      <c r="E68" s="55"/>
      <c r="F68" s="55"/>
      <c r="G68" s="55"/>
    </row>
    <row r="69" ht="22.5" hidden="1" customHeight="1" spans="1:7">
      <c r="A69" s="55"/>
      <c r="B69" s="55"/>
      <c r="C69" s="55"/>
      <c r="D69" s="55"/>
      <c r="E69" s="55"/>
      <c r="F69" s="55"/>
      <c r="G69" s="55"/>
    </row>
    <row r="70" ht="22.5" customHeight="1" spans="1:7">
      <c r="A70" s="55"/>
      <c r="B70" s="55"/>
      <c r="C70" s="55"/>
      <c r="D70" s="55"/>
      <c r="E70" s="55"/>
      <c r="F70" s="55"/>
      <c r="G70" s="55"/>
    </row>
    <row r="71" ht="22.5" customHeight="1" spans="1:7">
      <c r="A71" s="55"/>
      <c r="B71" s="55"/>
      <c r="C71" s="55"/>
      <c r="D71" s="55"/>
      <c r="E71" s="55"/>
      <c r="F71" s="55"/>
      <c r="G71" s="55"/>
    </row>
    <row r="72" ht="40" customHeight="1" spans="1:7">
      <c r="A72" s="55"/>
      <c r="B72" s="55"/>
      <c r="C72" s="55"/>
      <c r="D72" s="55"/>
      <c r="E72" s="55"/>
      <c r="F72" s="55"/>
      <c r="G72" s="55"/>
    </row>
    <row r="73" ht="39" customHeight="1" spans="1:7">
      <c r="A73" s="55"/>
      <c r="B73" s="55"/>
      <c r="C73" s="55"/>
      <c r="D73" s="55"/>
      <c r="E73" s="55"/>
      <c r="F73" s="55"/>
      <c r="G73" s="55"/>
    </row>
    <row r="74" ht="28" customHeight="1" spans="1:7">
      <c r="A74" s="55"/>
      <c r="B74" s="55"/>
      <c r="C74" s="55"/>
      <c r="D74" s="55"/>
      <c r="E74" s="55"/>
      <c r="F74" s="55"/>
      <c r="G74" s="55"/>
    </row>
    <row r="75" ht="39" customHeight="1" spans="1:7">
      <c r="A75" s="55"/>
      <c r="B75" s="55"/>
      <c r="C75" s="55"/>
      <c r="D75" s="55"/>
      <c r="E75" s="55"/>
      <c r="F75" s="55"/>
      <c r="G75" s="55"/>
    </row>
    <row r="76" ht="22.5" customHeight="1" spans="1:7">
      <c r="A76" s="55"/>
      <c r="B76" s="55"/>
      <c r="C76" s="55"/>
      <c r="D76" s="55"/>
      <c r="E76" s="55"/>
      <c r="F76" s="55"/>
      <c r="G76" s="55"/>
    </row>
    <row r="77" ht="22.5" customHeight="1" spans="1:7">
      <c r="A77" s="55"/>
      <c r="B77" s="55"/>
      <c r="C77" s="55"/>
      <c r="D77" s="55"/>
      <c r="E77" s="55"/>
      <c r="F77" s="55"/>
      <c r="G77" s="55"/>
    </row>
    <row r="78" ht="22.5" customHeight="1" spans="1:7">
      <c r="A78" s="55"/>
      <c r="B78" s="55"/>
      <c r="C78" s="55"/>
      <c r="D78" s="55"/>
      <c r="E78" s="55"/>
      <c r="F78" s="55"/>
      <c r="G78" s="55"/>
    </row>
    <row r="79" ht="22.5" customHeight="1" spans="1:7">
      <c r="A79" s="55"/>
      <c r="B79" s="55"/>
      <c r="C79" s="55"/>
      <c r="D79" s="55"/>
      <c r="E79" s="55"/>
      <c r="F79" s="55"/>
      <c r="G79" s="55"/>
    </row>
    <row r="80" ht="22.5" customHeight="1" spans="1:7">
      <c r="A80" s="55"/>
      <c r="B80" s="55"/>
      <c r="C80" s="55"/>
      <c r="D80" s="55"/>
      <c r="E80" s="55"/>
      <c r="F80" s="55"/>
      <c r="G80" s="55"/>
    </row>
    <row r="81" ht="22.5" customHeight="1" spans="1:7">
      <c r="A81" s="55"/>
      <c r="B81" s="55"/>
      <c r="C81" s="55"/>
      <c r="D81" s="55"/>
      <c r="E81" s="55"/>
      <c r="F81" s="55"/>
      <c r="G81" s="55"/>
    </row>
    <row r="82" ht="22.5" customHeight="1" spans="1:7">
      <c r="A82" s="55"/>
      <c r="B82" s="55"/>
      <c r="C82" s="55"/>
      <c r="D82" s="55"/>
      <c r="E82" s="55"/>
      <c r="F82" s="55"/>
      <c r="G82" s="55"/>
    </row>
    <row r="83" ht="22.5" customHeight="1" spans="1:7">
      <c r="A83" s="55"/>
      <c r="B83" s="55"/>
      <c r="C83" s="55"/>
      <c r="D83" s="55"/>
      <c r="E83" s="55"/>
      <c r="F83" s="55"/>
      <c r="G83" s="55"/>
    </row>
    <row r="84" ht="38" customHeight="1" spans="1:7">
      <c r="A84" s="55"/>
      <c r="B84" s="55"/>
      <c r="C84" s="55"/>
      <c r="D84" s="55"/>
      <c r="E84" s="55"/>
      <c r="F84" s="55"/>
      <c r="G84" s="55"/>
    </row>
    <row r="85" ht="22.5" customHeight="1" spans="1:7">
      <c r="A85" s="55"/>
      <c r="B85" s="55"/>
      <c r="C85" s="55"/>
      <c r="D85" s="55"/>
      <c r="E85" s="55"/>
      <c r="F85" s="55"/>
      <c r="G85" s="55"/>
    </row>
    <row r="86" ht="22.5" customHeight="1" spans="1:7">
      <c r="A86" s="55"/>
      <c r="B86" s="55"/>
      <c r="C86" s="55"/>
      <c r="D86" s="55"/>
      <c r="E86" s="55"/>
      <c r="F86" s="55"/>
      <c r="G86" s="55"/>
    </row>
    <row r="87" ht="5" customHeight="1" spans="1:7">
      <c r="A87" s="55"/>
      <c r="B87" s="55"/>
      <c r="C87" s="55"/>
      <c r="D87" s="55"/>
      <c r="E87" s="55"/>
      <c r="F87" s="55"/>
      <c r="G87" s="55"/>
    </row>
    <row r="88" ht="22.5" hidden="1" customHeight="1" spans="1:7">
      <c r="A88" s="55"/>
      <c r="B88" s="55"/>
      <c r="C88" s="55"/>
      <c r="D88" s="55"/>
      <c r="E88" s="55"/>
      <c r="F88" s="55"/>
      <c r="G88" s="55"/>
    </row>
    <row r="89" ht="22.5" customHeight="1" spans="1:7">
      <c r="A89" s="55"/>
      <c r="B89" s="55"/>
      <c r="C89" s="55"/>
      <c r="D89" s="55"/>
      <c r="E89" s="55"/>
      <c r="F89" s="55"/>
      <c r="G89" s="55"/>
    </row>
    <row r="90" ht="22.5" customHeight="1" spans="1:7">
      <c r="A90" s="55"/>
      <c r="B90" s="55"/>
      <c r="C90" s="55"/>
      <c r="D90" s="55"/>
      <c r="E90" s="55"/>
      <c r="F90" s="55"/>
      <c r="G90" s="55"/>
    </row>
    <row r="91" ht="42" customHeight="1" spans="1:7">
      <c r="A91" s="55"/>
      <c r="B91" s="55"/>
      <c r="C91" s="55"/>
      <c r="D91" s="55"/>
      <c r="E91" s="55"/>
      <c r="F91" s="55"/>
      <c r="G91" s="55"/>
    </row>
    <row r="92" ht="39" customHeight="1" spans="1:7">
      <c r="A92" s="55"/>
      <c r="B92" s="55"/>
      <c r="C92" s="55"/>
      <c r="D92" s="55"/>
      <c r="E92" s="55"/>
      <c r="F92" s="55"/>
      <c r="G92" s="55"/>
    </row>
    <row r="93" ht="24" customHeight="1" spans="1:7">
      <c r="A93" s="55"/>
      <c r="B93" s="55"/>
      <c r="C93" s="55"/>
      <c r="D93" s="55"/>
      <c r="E93" s="55"/>
      <c r="F93" s="55"/>
      <c r="G93" s="55"/>
    </row>
    <row r="94" ht="49" customHeight="1" spans="1:7">
      <c r="A94" s="55"/>
      <c r="B94" s="55"/>
      <c r="C94" s="55"/>
      <c r="D94" s="55"/>
      <c r="E94" s="55"/>
      <c r="F94" s="55"/>
      <c r="G94" s="55"/>
    </row>
    <row r="95" ht="22.5" customHeight="1" spans="1:7">
      <c r="A95" s="55"/>
      <c r="B95" s="55"/>
      <c r="C95" s="55"/>
      <c r="D95" s="55"/>
      <c r="E95" s="55"/>
      <c r="F95" s="55"/>
      <c r="G95" s="55"/>
    </row>
    <row r="96" ht="22.5" customHeight="1" spans="1:7">
      <c r="A96" s="55"/>
      <c r="B96" s="55"/>
      <c r="C96" s="55"/>
      <c r="D96" s="55"/>
      <c r="E96" s="55"/>
      <c r="F96" s="55"/>
      <c r="G96" s="55"/>
    </row>
    <row r="97" ht="22.5" customHeight="1" spans="1:7">
      <c r="A97" s="55"/>
      <c r="B97" s="55"/>
      <c r="C97" s="55"/>
      <c r="D97" s="55"/>
      <c r="E97" s="55"/>
      <c r="F97" s="55"/>
      <c r="G97" s="55"/>
    </row>
    <row r="98" ht="22.5" customHeight="1" spans="1:7">
      <c r="A98" s="55"/>
      <c r="B98" s="55"/>
      <c r="C98" s="55"/>
      <c r="D98" s="55"/>
      <c r="E98" s="55"/>
      <c r="F98" s="55"/>
      <c r="G98" s="55"/>
    </row>
    <row r="99" ht="22.5" customHeight="1" spans="1:7">
      <c r="A99" s="55"/>
      <c r="B99" s="55"/>
      <c r="C99" s="55"/>
      <c r="D99" s="55"/>
      <c r="E99" s="55"/>
      <c r="F99" s="55"/>
      <c r="G99" s="55"/>
    </row>
    <row r="100" ht="22.5" customHeight="1" spans="1:7">
      <c r="A100" s="55"/>
      <c r="B100" s="55"/>
      <c r="C100" s="55"/>
      <c r="D100" s="55"/>
      <c r="E100" s="55"/>
      <c r="F100" s="55"/>
      <c r="G100" s="55"/>
    </row>
    <row r="101" ht="22.5" customHeight="1" spans="1:7">
      <c r="A101" s="55"/>
      <c r="B101" s="55"/>
      <c r="C101" s="55"/>
      <c r="D101" s="55"/>
      <c r="E101" s="55"/>
      <c r="F101" s="55"/>
      <c r="G101" s="55"/>
    </row>
    <row r="102" ht="22.5" customHeight="1" spans="1:7">
      <c r="A102" s="55"/>
      <c r="B102" s="55"/>
      <c r="C102" s="55"/>
      <c r="D102" s="55"/>
      <c r="E102" s="55"/>
      <c r="F102" s="55"/>
      <c r="G102" s="55"/>
    </row>
    <row r="103" ht="22.5" customHeight="1" spans="1:7">
      <c r="A103" s="55"/>
      <c r="B103" s="55"/>
      <c r="C103" s="55"/>
      <c r="D103" s="55"/>
      <c r="E103" s="55"/>
      <c r="F103" s="55"/>
      <c r="G103" s="55"/>
    </row>
    <row r="104" ht="22.5" customHeight="1" spans="1:7">
      <c r="A104" s="55"/>
      <c r="B104" s="55"/>
      <c r="C104" s="55"/>
      <c r="D104" s="55"/>
      <c r="E104" s="55"/>
      <c r="F104" s="55"/>
      <c r="G104" s="55"/>
    </row>
    <row r="105" ht="22.5" customHeight="1" spans="1:7">
      <c r="A105" s="55"/>
      <c r="B105" s="55"/>
      <c r="C105" s="55"/>
      <c r="D105" s="55"/>
      <c r="E105" s="55"/>
      <c r="F105" s="55"/>
      <c r="G105" s="55"/>
    </row>
    <row r="106" spans="1:7">
      <c r="A106" s="55"/>
      <c r="B106" s="55"/>
      <c r="C106" s="55"/>
      <c r="D106" s="55"/>
      <c r="E106" s="55"/>
      <c r="F106" s="55"/>
      <c r="G106" s="55"/>
    </row>
    <row r="107" spans="1:7">
      <c r="A107" s="55"/>
      <c r="B107" s="55"/>
      <c r="C107" s="55"/>
      <c r="D107" s="55"/>
      <c r="E107" s="55"/>
      <c r="F107" s="55"/>
      <c r="G107" s="55"/>
    </row>
    <row r="108" spans="1:7">
      <c r="A108" s="55"/>
      <c r="B108" s="55"/>
      <c r="C108" s="55"/>
      <c r="D108" s="55"/>
      <c r="E108" s="55"/>
      <c r="F108" s="55"/>
      <c r="G108" s="55"/>
    </row>
    <row r="109" spans="1:7">
      <c r="A109" s="55"/>
      <c r="B109" s="55"/>
      <c r="C109" s="55"/>
      <c r="D109" s="55"/>
      <c r="E109" s="55"/>
      <c r="F109" s="55"/>
      <c r="G109" s="55"/>
    </row>
    <row r="110" spans="1:7">
      <c r="A110" s="55"/>
      <c r="B110" s="55"/>
      <c r="C110" s="55"/>
      <c r="D110" s="55"/>
      <c r="E110" s="55"/>
      <c r="F110" s="55"/>
      <c r="G110" s="55"/>
    </row>
    <row r="111" spans="1:7">
      <c r="A111" s="55"/>
      <c r="B111" s="55"/>
      <c r="C111" s="55"/>
      <c r="D111" s="55"/>
      <c r="E111" s="55"/>
      <c r="F111" s="55"/>
      <c r="G111" s="55"/>
    </row>
    <row r="112" spans="1:7">
      <c r="A112" s="55"/>
      <c r="B112" s="55"/>
      <c r="C112" s="55"/>
      <c r="D112" s="55"/>
      <c r="E112" s="55"/>
      <c r="F112" s="55"/>
      <c r="G112" s="55"/>
    </row>
    <row r="113" spans="1:7">
      <c r="A113" s="55"/>
      <c r="B113" s="55"/>
      <c r="C113" s="55"/>
      <c r="D113" s="55"/>
      <c r="E113" s="55"/>
      <c r="F113" s="55"/>
      <c r="G113" s="55"/>
    </row>
    <row r="114" spans="1:7">
      <c r="A114" s="55"/>
      <c r="B114" s="55"/>
      <c r="C114" s="55"/>
      <c r="D114" s="55"/>
      <c r="E114" s="55"/>
      <c r="F114" s="55"/>
      <c r="G114" s="55"/>
    </row>
  </sheetData>
  <sheetProtection algorithmName="SHA-512" hashValue="hw7+R2EDPFk6kf/1Rxd8VjWAkVJR3l18JVWpWk6HPA5wr4wIcsdtkIEQoL93GVwE9Ebqxv/yOsatoXasL8lo8g==" saltValue="Zvy5uT0GxpHkKEqxadXmVg==" spinCount="100000" sheet="1" objects="1"/>
  <protectedRanges>
    <protectedRange sqref="H1:L1" name="区域1"/>
    <protectedRange sqref="I2:M2" name="区域1_1"/>
  </protectedRanges>
  <mergeCells count="13">
    <mergeCell ref="A1:G1"/>
    <mergeCell ref="A2:G2"/>
    <mergeCell ref="I2:J2"/>
    <mergeCell ref="K2:M2"/>
    <mergeCell ref="A7:G7"/>
    <mergeCell ref="A11:G11"/>
    <mergeCell ref="A4:A5"/>
    <mergeCell ref="B4:B5"/>
    <mergeCell ref="C4:C5"/>
    <mergeCell ref="D4:D5"/>
    <mergeCell ref="E4:E5"/>
    <mergeCell ref="F4:F5"/>
    <mergeCell ref="G4:G5"/>
  </mergeCells>
  <hyperlinks>
    <hyperlink ref="K2:M2" location="禁运品说明!A1" display="点击链接跳转"/>
  </hyperlinks>
  <pageMargins left="0.75" right="0.75" top="1" bottom="1" header="0.5" footer="0.5"/>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Y126"/>
  <sheetViews>
    <sheetView zoomScale="70" zoomScaleNormal="70" workbookViewId="0">
      <pane ySplit="1" topLeftCell="A3" activePane="bottomLeft" state="frozen"/>
      <selection/>
      <selection pane="bottomLeft" activeCell="A1" sqref="A1:C1"/>
    </sheetView>
  </sheetViews>
  <sheetFormatPr defaultColWidth="9" defaultRowHeight="30" customHeight="1"/>
  <cols>
    <col min="1" max="1" width="34.4545454545455" style="112" customWidth="1"/>
    <col min="2" max="3" width="75.0818181818182" style="112" customWidth="1"/>
    <col min="4" max="16384" width="9" style="112"/>
  </cols>
  <sheetData>
    <row r="1" ht="91" customHeight="1" spans="1:77">
      <c r="A1" s="113" t="str">
        <f>_xlfn.DISPIMG("ID_7A3FFE642F28460CB99362321A633D3A",1)</f>
        <v>=DISPIMG("ID_7A3FFE642F28460CB99362321A633D3A",1)</v>
      </c>
      <c r="B1" s="114"/>
      <c r="C1" s="114"/>
      <c r="D1" s="115"/>
      <c r="E1" s="115"/>
      <c r="F1" s="115"/>
      <c r="G1" s="115"/>
      <c r="H1" s="115"/>
      <c r="I1" s="115"/>
      <c r="J1" s="115"/>
      <c r="K1" s="115"/>
      <c r="L1" s="115"/>
      <c r="M1" s="115"/>
      <c r="N1" s="115"/>
      <c r="O1" s="115"/>
      <c r="P1" s="115"/>
      <c r="Q1" s="115"/>
      <c r="R1" s="115"/>
      <c r="S1" s="115"/>
      <c r="T1" s="115"/>
      <c r="U1" s="115"/>
      <c r="V1" s="115"/>
      <c r="W1" s="115"/>
      <c r="X1" s="115"/>
      <c r="Y1" s="115"/>
      <c r="Z1" s="115"/>
      <c r="AA1" s="115"/>
      <c r="AB1" s="115"/>
      <c r="AC1" s="115"/>
      <c r="AD1" s="115"/>
      <c r="AE1" s="115"/>
      <c r="AF1" s="115"/>
      <c r="AG1" s="115"/>
      <c r="AH1" s="115"/>
      <c r="AI1" s="115"/>
      <c r="AJ1" s="115"/>
      <c r="AK1" s="115"/>
      <c r="AL1" s="115"/>
      <c r="AM1" s="115"/>
      <c r="AN1" s="115"/>
      <c r="AO1" s="115"/>
      <c r="AP1" s="115"/>
      <c r="AQ1" s="115"/>
      <c r="AR1" s="115"/>
      <c r="AS1" s="115"/>
      <c r="AT1" s="115"/>
      <c r="AU1" s="115"/>
      <c r="AV1" s="115"/>
      <c r="AW1" s="115"/>
      <c r="AX1" s="115"/>
      <c r="AY1" s="115"/>
      <c r="AZ1" s="115"/>
      <c r="BA1" s="115"/>
      <c r="BB1" s="115"/>
      <c r="BC1" s="115"/>
      <c r="BD1" s="115"/>
      <c r="BE1" s="115"/>
      <c r="BF1" s="115"/>
      <c r="BG1" s="115"/>
      <c r="BH1" s="115"/>
      <c r="BI1" s="115"/>
      <c r="BJ1" s="115"/>
      <c r="BK1" s="115"/>
      <c r="BL1" s="115"/>
      <c r="BM1" s="115"/>
      <c r="BN1" s="115"/>
      <c r="BO1" s="115"/>
      <c r="BP1" s="115"/>
      <c r="BQ1" s="115"/>
      <c r="BR1" s="115"/>
      <c r="BS1" s="115"/>
      <c r="BT1" s="115"/>
      <c r="BU1" s="115"/>
      <c r="BV1" s="115"/>
      <c r="BW1" s="115"/>
      <c r="BX1" s="115"/>
      <c r="BY1" s="115"/>
    </row>
    <row r="2" ht="38" customHeight="1" spans="1:77">
      <c r="A2" s="116" t="s">
        <v>780</v>
      </c>
      <c r="B2" s="116" t="s">
        <v>781</v>
      </c>
      <c r="C2" s="116" t="s">
        <v>782</v>
      </c>
      <c r="D2" s="117"/>
      <c r="E2" s="115"/>
      <c r="F2" s="115"/>
      <c r="G2" s="115"/>
      <c r="H2" s="115"/>
      <c r="I2" s="115"/>
      <c r="J2" s="115"/>
      <c r="K2" s="115"/>
      <c r="L2" s="115"/>
      <c r="M2" s="115"/>
      <c r="N2" s="115"/>
      <c r="O2" s="115"/>
      <c r="P2" s="115"/>
      <c r="Q2" s="115"/>
      <c r="R2" s="115"/>
      <c r="S2" s="115"/>
      <c r="T2" s="115"/>
      <c r="U2" s="115"/>
      <c r="V2" s="115"/>
      <c r="W2" s="115"/>
      <c r="X2" s="115"/>
      <c r="Y2" s="115"/>
      <c r="Z2" s="115"/>
      <c r="AA2" s="115"/>
      <c r="AB2" s="115"/>
      <c r="AC2" s="115"/>
      <c r="AD2" s="115"/>
      <c r="AE2" s="115"/>
      <c r="AF2" s="115"/>
      <c r="AG2" s="115"/>
      <c r="AH2" s="115"/>
      <c r="AI2" s="115"/>
      <c r="AJ2" s="115"/>
      <c r="AK2" s="115"/>
      <c r="AL2" s="115"/>
      <c r="AM2" s="115"/>
      <c r="AN2" s="115"/>
      <c r="AO2" s="115"/>
      <c r="AP2" s="115"/>
      <c r="AQ2" s="115"/>
      <c r="AR2" s="115"/>
      <c r="AS2" s="115"/>
      <c r="AT2" s="115"/>
      <c r="AU2" s="115"/>
      <c r="AV2" s="115"/>
      <c r="AW2" s="115"/>
      <c r="AX2" s="115"/>
      <c r="AY2" s="115"/>
      <c r="AZ2" s="115"/>
      <c r="BA2" s="115"/>
      <c r="BB2" s="115"/>
      <c r="BC2" s="115"/>
      <c r="BD2" s="115"/>
      <c r="BE2" s="115"/>
      <c r="BF2" s="115"/>
      <c r="BG2" s="115"/>
      <c r="BH2" s="115"/>
      <c r="BI2" s="115"/>
      <c r="BJ2" s="115"/>
      <c r="BK2" s="115"/>
      <c r="BL2" s="115"/>
      <c r="BM2" s="115"/>
      <c r="BN2" s="115"/>
      <c r="BO2" s="115"/>
      <c r="BP2" s="115"/>
      <c r="BQ2" s="115"/>
      <c r="BR2" s="115"/>
      <c r="BS2" s="115"/>
      <c r="BT2" s="115"/>
      <c r="BU2" s="115"/>
      <c r="BV2" s="115"/>
      <c r="BW2" s="115"/>
      <c r="BX2" s="115"/>
      <c r="BY2" s="115"/>
    </row>
    <row r="3" s="111" customFormat="1" ht="47" customHeight="1" spans="1:77">
      <c r="A3" s="118" t="s">
        <v>783</v>
      </c>
      <c r="B3" s="119" t="s">
        <v>784</v>
      </c>
      <c r="C3" s="119" t="s">
        <v>785</v>
      </c>
      <c r="D3" s="120"/>
      <c r="E3" s="121"/>
      <c r="F3" s="121"/>
      <c r="G3" s="121"/>
      <c r="H3" s="121"/>
      <c r="I3" s="121"/>
      <c r="J3" s="121"/>
      <c r="K3" s="121"/>
      <c r="L3" s="121"/>
      <c r="M3" s="121"/>
      <c r="N3" s="121"/>
      <c r="O3" s="121"/>
      <c r="P3" s="121"/>
      <c r="Q3" s="121"/>
      <c r="R3" s="121"/>
      <c r="S3" s="121"/>
      <c r="T3" s="121"/>
      <c r="U3" s="121"/>
      <c r="V3" s="121"/>
      <c r="W3" s="121"/>
      <c r="X3" s="121"/>
      <c r="Y3" s="121"/>
      <c r="Z3" s="121"/>
      <c r="AA3" s="121"/>
      <c r="AB3" s="121"/>
      <c r="AC3" s="121"/>
      <c r="AD3" s="121"/>
      <c r="AE3" s="121"/>
      <c r="AF3" s="121"/>
      <c r="AG3" s="121"/>
      <c r="AH3" s="121"/>
      <c r="AI3" s="121"/>
      <c r="AJ3" s="121"/>
      <c r="AK3" s="121"/>
      <c r="AL3" s="121"/>
      <c r="AM3" s="121"/>
      <c r="AN3" s="121"/>
      <c r="AO3" s="121"/>
      <c r="AP3" s="121"/>
      <c r="AQ3" s="121"/>
      <c r="AR3" s="121"/>
      <c r="AS3" s="121"/>
      <c r="AT3" s="121"/>
      <c r="AU3" s="121"/>
      <c r="AV3" s="121"/>
      <c r="AW3" s="121"/>
      <c r="AX3" s="121"/>
      <c r="AY3" s="121"/>
      <c r="AZ3" s="121"/>
      <c r="BA3" s="121"/>
      <c r="BB3" s="121"/>
      <c r="BC3" s="121"/>
      <c r="BD3" s="121"/>
      <c r="BE3" s="121"/>
      <c r="BF3" s="121"/>
      <c r="BG3" s="121"/>
      <c r="BH3" s="121"/>
      <c r="BI3" s="121"/>
      <c r="BJ3" s="121"/>
      <c r="BK3" s="121"/>
      <c r="BL3" s="121"/>
      <c r="BM3" s="121"/>
      <c r="BN3" s="121"/>
      <c r="BO3" s="121"/>
      <c r="BP3" s="121"/>
      <c r="BQ3" s="121"/>
      <c r="BR3" s="121"/>
      <c r="BS3" s="121"/>
      <c r="BT3" s="121"/>
      <c r="BU3" s="121"/>
      <c r="BV3" s="121"/>
      <c r="BW3" s="121"/>
      <c r="BX3" s="121"/>
      <c r="BY3" s="121"/>
    </row>
    <row r="4" s="111" customFormat="1" ht="47" customHeight="1" spans="1:77">
      <c r="A4" s="118" t="s">
        <v>786</v>
      </c>
      <c r="B4" s="119" t="s">
        <v>787</v>
      </c>
      <c r="C4" s="122" t="s">
        <v>788</v>
      </c>
      <c r="D4" s="120"/>
      <c r="E4" s="121" t="s">
        <v>107</v>
      </c>
      <c r="F4" s="121"/>
      <c r="G4" s="121"/>
      <c r="H4" s="121"/>
      <c r="I4" s="121"/>
      <c r="J4" s="121"/>
      <c r="K4" s="121"/>
      <c r="L4" s="121"/>
      <c r="M4" s="121"/>
      <c r="N4" s="121"/>
      <c r="O4" s="121"/>
      <c r="P4" s="121"/>
      <c r="Q4" s="121"/>
      <c r="R4" s="121"/>
      <c r="S4" s="121"/>
      <c r="T4" s="121"/>
      <c r="U4" s="121"/>
      <c r="V4" s="121"/>
      <c r="W4" s="121"/>
      <c r="X4" s="121"/>
      <c r="Y4" s="121"/>
      <c r="Z4" s="121"/>
      <c r="AA4" s="121"/>
      <c r="AB4" s="121"/>
      <c r="AC4" s="121"/>
      <c r="AD4" s="121"/>
      <c r="AE4" s="121"/>
      <c r="AF4" s="121"/>
      <c r="AG4" s="121"/>
      <c r="AH4" s="121"/>
      <c r="AI4" s="121"/>
      <c r="AJ4" s="121"/>
      <c r="AK4" s="121"/>
      <c r="AL4" s="121"/>
      <c r="AM4" s="121"/>
      <c r="AN4" s="121"/>
      <c r="AO4" s="121"/>
      <c r="AP4" s="121"/>
      <c r="AQ4" s="121"/>
      <c r="AR4" s="121"/>
      <c r="AS4" s="121"/>
      <c r="AT4" s="121"/>
      <c r="AU4" s="121"/>
      <c r="AV4" s="121"/>
      <c r="AW4" s="121"/>
      <c r="AX4" s="121"/>
      <c r="AY4" s="121"/>
      <c r="AZ4" s="121"/>
      <c r="BA4" s="121"/>
      <c r="BB4" s="121"/>
      <c r="BC4" s="121"/>
      <c r="BD4" s="121"/>
      <c r="BE4" s="121"/>
      <c r="BF4" s="121"/>
      <c r="BG4" s="121"/>
      <c r="BH4" s="121"/>
      <c r="BI4" s="121"/>
      <c r="BJ4" s="121"/>
      <c r="BK4" s="121"/>
      <c r="BL4" s="121"/>
      <c r="BM4" s="121"/>
      <c r="BN4" s="121"/>
      <c r="BO4" s="121"/>
      <c r="BP4" s="121"/>
      <c r="BQ4" s="121"/>
      <c r="BR4" s="121"/>
      <c r="BS4" s="121"/>
      <c r="BT4" s="121"/>
      <c r="BU4" s="121"/>
      <c r="BV4" s="121"/>
      <c r="BW4" s="121"/>
      <c r="BX4" s="121"/>
      <c r="BY4" s="121"/>
    </row>
    <row r="5" s="111" customFormat="1" ht="47" customHeight="1" spans="1:77">
      <c r="A5" s="123" t="s">
        <v>789</v>
      </c>
      <c r="B5" s="124" t="s">
        <v>790</v>
      </c>
      <c r="C5" s="125"/>
      <c r="D5" s="120"/>
      <c r="E5" s="121"/>
      <c r="F5" s="121"/>
      <c r="G5" s="121"/>
      <c r="H5" s="121"/>
      <c r="I5" s="121"/>
      <c r="J5" s="121"/>
      <c r="K5" s="121"/>
      <c r="L5" s="121"/>
      <c r="M5" s="121"/>
      <c r="N5" s="121"/>
      <c r="O5" s="121"/>
      <c r="P5" s="121"/>
      <c r="Q5" s="121"/>
      <c r="R5" s="121"/>
      <c r="S5" s="121"/>
      <c r="T5" s="121"/>
      <c r="U5" s="121"/>
      <c r="V5" s="121"/>
      <c r="W5" s="121"/>
      <c r="X5" s="121"/>
      <c r="Y5" s="121"/>
      <c r="Z5" s="121"/>
      <c r="AA5" s="121"/>
      <c r="AB5" s="121"/>
      <c r="AC5" s="121"/>
      <c r="AD5" s="121"/>
      <c r="AE5" s="121"/>
      <c r="AF5" s="121"/>
      <c r="AG5" s="121"/>
      <c r="AH5" s="121"/>
      <c r="AI5" s="121"/>
      <c r="AJ5" s="121"/>
      <c r="AK5" s="121"/>
      <c r="AL5" s="121"/>
      <c r="AM5" s="121"/>
      <c r="AN5" s="121"/>
      <c r="AO5" s="121"/>
      <c r="AP5" s="121"/>
      <c r="AQ5" s="121"/>
      <c r="AR5" s="121"/>
      <c r="AS5" s="121"/>
      <c r="AT5" s="121"/>
      <c r="AU5" s="121"/>
      <c r="AV5" s="121"/>
      <c r="AW5" s="121"/>
      <c r="AX5" s="121"/>
      <c r="AY5" s="121"/>
      <c r="AZ5" s="121"/>
      <c r="BA5" s="121"/>
      <c r="BB5" s="121"/>
      <c r="BC5" s="121"/>
      <c r="BD5" s="121"/>
      <c r="BE5" s="121"/>
      <c r="BF5" s="121"/>
      <c r="BG5" s="121"/>
      <c r="BH5" s="121"/>
      <c r="BI5" s="121"/>
      <c r="BJ5" s="121"/>
      <c r="BK5" s="121"/>
      <c r="BL5" s="121"/>
      <c r="BM5" s="121"/>
      <c r="BN5" s="121"/>
      <c r="BO5" s="121"/>
      <c r="BP5" s="121"/>
      <c r="BQ5" s="121"/>
      <c r="BR5" s="121"/>
      <c r="BS5" s="121"/>
      <c r="BT5" s="121"/>
      <c r="BU5" s="121"/>
      <c r="BV5" s="121"/>
      <c r="BW5" s="121"/>
      <c r="BX5" s="121"/>
      <c r="BY5" s="121"/>
    </row>
    <row r="6" s="111" customFormat="1" ht="47" customHeight="1" spans="1:77">
      <c r="A6" s="126" t="s">
        <v>791</v>
      </c>
      <c r="B6" s="119" t="s">
        <v>792</v>
      </c>
      <c r="C6" s="119" t="s">
        <v>793</v>
      </c>
      <c r="D6" s="121"/>
      <c r="E6" s="121"/>
      <c r="F6" s="121"/>
      <c r="G6" s="121"/>
      <c r="H6" s="121"/>
      <c r="I6" s="121"/>
      <c r="J6" s="121"/>
      <c r="K6" s="121"/>
      <c r="L6" s="121"/>
      <c r="M6" s="121"/>
      <c r="N6" s="121"/>
      <c r="O6" s="121"/>
      <c r="P6" s="121"/>
      <c r="Q6" s="121"/>
      <c r="R6" s="121"/>
      <c r="S6" s="121"/>
      <c r="T6" s="121"/>
      <c r="U6" s="121"/>
      <c r="V6" s="121"/>
      <c r="W6" s="121"/>
      <c r="X6" s="121"/>
      <c r="Y6" s="121"/>
      <c r="Z6" s="121"/>
      <c r="AA6" s="121"/>
      <c r="AB6" s="121"/>
      <c r="AC6" s="121"/>
      <c r="AD6" s="121"/>
      <c r="AE6" s="121"/>
      <c r="AF6" s="121"/>
      <c r="AG6" s="121"/>
      <c r="AH6" s="121"/>
      <c r="AI6" s="121"/>
      <c r="AJ6" s="121"/>
      <c r="AK6" s="121"/>
      <c r="AL6" s="121"/>
      <c r="AM6" s="121"/>
      <c r="AN6" s="121"/>
      <c r="AO6" s="121"/>
      <c r="AP6" s="121"/>
      <c r="AQ6" s="121"/>
      <c r="AR6" s="121"/>
      <c r="AS6" s="121"/>
      <c r="AT6" s="121"/>
      <c r="AU6" s="121"/>
      <c r="AV6" s="121"/>
      <c r="AW6" s="121"/>
      <c r="AX6" s="121"/>
      <c r="AY6" s="121"/>
      <c r="AZ6" s="121"/>
      <c r="BA6" s="121"/>
      <c r="BB6" s="121"/>
      <c r="BC6" s="121"/>
      <c r="BD6" s="121"/>
      <c r="BE6" s="121"/>
      <c r="BF6" s="121"/>
      <c r="BG6" s="121"/>
      <c r="BH6" s="121"/>
      <c r="BI6" s="121"/>
      <c r="BJ6" s="121"/>
      <c r="BK6" s="121"/>
      <c r="BL6" s="121"/>
      <c r="BM6" s="121"/>
      <c r="BN6" s="121"/>
      <c r="BO6" s="121"/>
      <c r="BP6" s="121"/>
      <c r="BQ6" s="121"/>
      <c r="BR6" s="121"/>
      <c r="BS6" s="121"/>
      <c r="BT6" s="121"/>
      <c r="BU6" s="121"/>
      <c r="BV6" s="121"/>
      <c r="BW6" s="121"/>
      <c r="BX6" s="121"/>
      <c r="BY6" s="121"/>
    </row>
    <row r="7" s="111" customFormat="1" ht="47" customHeight="1" spans="1:77">
      <c r="A7" s="126" t="s">
        <v>794</v>
      </c>
      <c r="B7" s="119" t="s">
        <v>795</v>
      </c>
      <c r="C7" s="119" t="s">
        <v>785</v>
      </c>
      <c r="D7" s="121"/>
      <c r="E7" s="121"/>
      <c r="F7" s="121"/>
      <c r="G7" s="121"/>
      <c r="H7" s="121"/>
      <c r="I7" s="121"/>
      <c r="J7" s="121"/>
      <c r="K7" s="121"/>
      <c r="L7" s="121"/>
      <c r="M7" s="121"/>
      <c r="N7" s="121"/>
      <c r="O7" s="121"/>
      <c r="P7" s="121"/>
      <c r="Q7" s="121"/>
      <c r="R7" s="121"/>
      <c r="S7" s="121"/>
      <c r="T7" s="121"/>
      <c r="U7" s="121"/>
      <c r="V7" s="121"/>
      <c r="W7" s="121"/>
      <c r="X7" s="121"/>
      <c r="Y7" s="121"/>
      <c r="Z7" s="121"/>
      <c r="AA7" s="121"/>
      <c r="AB7" s="121"/>
      <c r="AC7" s="121"/>
      <c r="AD7" s="121"/>
      <c r="AE7" s="121"/>
      <c r="AF7" s="121"/>
      <c r="AG7" s="121"/>
      <c r="AH7" s="121"/>
      <c r="AI7" s="121"/>
      <c r="AJ7" s="121"/>
      <c r="AK7" s="121"/>
      <c r="AL7" s="121"/>
      <c r="AM7" s="121"/>
      <c r="AN7" s="121"/>
      <c r="AO7" s="121"/>
      <c r="AP7" s="121"/>
      <c r="AQ7" s="121"/>
      <c r="AR7" s="121"/>
      <c r="AS7" s="121"/>
      <c r="AT7" s="121"/>
      <c r="AU7" s="121"/>
      <c r="AV7" s="121"/>
      <c r="AW7" s="121"/>
      <c r="AX7" s="121"/>
      <c r="AY7" s="121"/>
      <c r="AZ7" s="121"/>
      <c r="BA7" s="121"/>
      <c r="BB7" s="121"/>
      <c r="BC7" s="121"/>
      <c r="BD7" s="121"/>
      <c r="BE7" s="121"/>
      <c r="BF7" s="121"/>
      <c r="BG7" s="121"/>
      <c r="BH7" s="121"/>
      <c r="BI7" s="121"/>
      <c r="BJ7" s="121"/>
      <c r="BK7" s="121"/>
      <c r="BL7" s="121"/>
      <c r="BM7" s="121"/>
      <c r="BN7" s="121"/>
      <c r="BO7" s="121"/>
      <c r="BP7" s="121"/>
      <c r="BQ7" s="121"/>
      <c r="BR7" s="121"/>
      <c r="BS7" s="121"/>
      <c r="BT7" s="121"/>
      <c r="BU7" s="121"/>
      <c r="BV7" s="121"/>
      <c r="BW7" s="121"/>
      <c r="BX7" s="121"/>
      <c r="BY7" s="121"/>
    </row>
    <row r="8" s="111" customFormat="1" ht="47" customHeight="1" spans="1:77">
      <c r="A8" s="126" t="s">
        <v>796</v>
      </c>
      <c r="B8" s="119" t="s">
        <v>797</v>
      </c>
      <c r="C8" s="119" t="s">
        <v>785</v>
      </c>
      <c r="D8" s="121"/>
      <c r="E8" s="121"/>
      <c r="F8" s="121"/>
      <c r="G8" s="121"/>
      <c r="H8" s="121"/>
      <c r="I8" s="121"/>
      <c r="J8" s="121"/>
      <c r="K8" s="121"/>
      <c r="L8" s="121"/>
      <c r="M8" s="121"/>
      <c r="N8" s="121"/>
      <c r="O8" s="121"/>
      <c r="P8" s="121"/>
      <c r="Q8" s="121"/>
      <c r="R8" s="121"/>
      <c r="S8" s="121"/>
      <c r="T8" s="121"/>
      <c r="U8" s="121"/>
      <c r="V8" s="121"/>
      <c r="W8" s="121"/>
      <c r="X8" s="121"/>
      <c r="Y8" s="121"/>
      <c r="Z8" s="121"/>
      <c r="AA8" s="121"/>
      <c r="AB8" s="121"/>
      <c r="AC8" s="121"/>
      <c r="AD8" s="121"/>
      <c r="AE8" s="121"/>
      <c r="AF8" s="121"/>
      <c r="AG8" s="121"/>
      <c r="AH8" s="121"/>
      <c r="AI8" s="121"/>
      <c r="AJ8" s="121"/>
      <c r="AK8" s="121"/>
      <c r="AL8" s="121"/>
      <c r="AM8" s="121"/>
      <c r="AN8" s="121"/>
      <c r="AO8" s="121"/>
      <c r="AP8" s="121"/>
      <c r="AQ8" s="121"/>
      <c r="AR8" s="121"/>
      <c r="AS8" s="121"/>
      <c r="AT8" s="121"/>
      <c r="AU8" s="121"/>
      <c r="AV8" s="121"/>
      <c r="AW8" s="121"/>
      <c r="AX8" s="121"/>
      <c r="AY8" s="121"/>
      <c r="AZ8" s="121"/>
      <c r="BA8" s="121"/>
      <c r="BB8" s="121"/>
      <c r="BC8" s="121"/>
      <c r="BD8" s="121"/>
      <c r="BE8" s="121"/>
      <c r="BF8" s="121"/>
      <c r="BG8" s="121"/>
      <c r="BH8" s="121"/>
      <c r="BI8" s="121"/>
      <c r="BJ8" s="121"/>
      <c r="BK8" s="121"/>
      <c r="BL8" s="121"/>
      <c r="BM8" s="121"/>
      <c r="BN8" s="121"/>
      <c r="BO8" s="121"/>
      <c r="BP8" s="121"/>
      <c r="BQ8" s="121"/>
      <c r="BR8" s="121"/>
      <c r="BS8" s="121"/>
      <c r="BT8" s="121"/>
      <c r="BU8" s="121"/>
      <c r="BV8" s="121"/>
      <c r="BW8" s="121"/>
      <c r="BX8" s="121"/>
      <c r="BY8" s="121"/>
    </row>
    <row r="9" s="111" customFormat="1" ht="47" customHeight="1" spans="1:77">
      <c r="A9" s="126" t="s">
        <v>798</v>
      </c>
      <c r="B9" s="127" t="s">
        <v>799</v>
      </c>
      <c r="C9" s="128"/>
      <c r="D9" s="121"/>
      <c r="E9" s="121"/>
      <c r="F9" s="121"/>
      <c r="G9" s="121"/>
      <c r="H9" s="121"/>
      <c r="I9" s="121"/>
      <c r="J9" s="121"/>
      <c r="K9" s="121"/>
      <c r="L9" s="121"/>
      <c r="M9" s="121"/>
      <c r="N9" s="121"/>
      <c r="O9" s="121"/>
      <c r="P9" s="121"/>
      <c r="Q9" s="121"/>
      <c r="R9" s="121"/>
      <c r="S9" s="121"/>
      <c r="T9" s="121"/>
      <c r="U9" s="121"/>
      <c r="V9" s="121"/>
      <c r="W9" s="121"/>
      <c r="X9" s="121"/>
      <c r="Y9" s="121"/>
      <c r="Z9" s="121"/>
      <c r="AA9" s="121"/>
      <c r="AB9" s="121"/>
      <c r="AC9" s="121"/>
      <c r="AD9" s="121"/>
      <c r="AE9" s="121"/>
      <c r="AF9" s="121"/>
      <c r="AG9" s="121"/>
      <c r="AH9" s="121"/>
      <c r="AI9" s="121"/>
      <c r="AJ9" s="121"/>
      <c r="AK9" s="121"/>
      <c r="AL9" s="121"/>
      <c r="AM9" s="121"/>
      <c r="AN9" s="121"/>
      <c r="AO9" s="121"/>
      <c r="AP9" s="121"/>
      <c r="AQ9" s="121"/>
      <c r="AR9" s="121"/>
      <c r="AS9" s="121"/>
      <c r="AT9" s="121"/>
      <c r="AU9" s="121"/>
      <c r="AV9" s="121"/>
      <c r="AW9" s="121"/>
      <c r="AX9" s="121"/>
      <c r="AY9" s="121"/>
      <c r="AZ9" s="121"/>
      <c r="BA9" s="121"/>
      <c r="BB9" s="121"/>
      <c r="BC9" s="121"/>
      <c r="BD9" s="121"/>
      <c r="BE9" s="121"/>
      <c r="BF9" s="121"/>
      <c r="BG9" s="121"/>
      <c r="BH9" s="121"/>
      <c r="BI9" s="121"/>
      <c r="BJ9" s="121"/>
      <c r="BK9" s="121"/>
      <c r="BL9" s="121"/>
      <c r="BM9" s="121"/>
      <c r="BN9" s="121"/>
      <c r="BO9" s="121"/>
      <c r="BP9" s="121"/>
      <c r="BQ9" s="121"/>
      <c r="BR9" s="121"/>
      <c r="BS9" s="121"/>
      <c r="BT9" s="121"/>
      <c r="BU9" s="121"/>
      <c r="BV9" s="121"/>
      <c r="BW9" s="121"/>
      <c r="BX9" s="121"/>
      <c r="BY9" s="121"/>
    </row>
    <row r="10" s="111" customFormat="1" ht="47" customHeight="1" spans="1:77">
      <c r="A10" s="126" t="s">
        <v>378</v>
      </c>
      <c r="B10" s="127" t="s">
        <v>800</v>
      </c>
      <c r="C10" s="128"/>
      <c r="D10" s="121"/>
      <c r="E10" s="121"/>
      <c r="F10" s="121"/>
      <c r="G10" s="121"/>
      <c r="H10" s="121"/>
      <c r="I10" s="121"/>
      <c r="J10" s="121"/>
      <c r="K10" s="121"/>
      <c r="L10" s="121"/>
      <c r="M10" s="121"/>
      <c r="N10" s="121"/>
      <c r="O10" s="121"/>
      <c r="P10" s="121"/>
      <c r="Q10" s="121"/>
      <c r="R10" s="121"/>
      <c r="S10" s="121"/>
      <c r="T10" s="121"/>
      <c r="U10" s="121"/>
      <c r="V10" s="121"/>
      <c r="W10" s="121"/>
      <c r="X10" s="121"/>
      <c r="Y10" s="121"/>
      <c r="Z10" s="121"/>
      <c r="AA10" s="121"/>
      <c r="AB10" s="121"/>
      <c r="AC10" s="121"/>
      <c r="AD10" s="121"/>
      <c r="AE10" s="121"/>
      <c r="AF10" s="121"/>
      <c r="AG10" s="121"/>
      <c r="AH10" s="121"/>
      <c r="AI10" s="121"/>
      <c r="AJ10" s="121"/>
      <c r="AK10" s="121"/>
      <c r="AL10" s="121"/>
      <c r="AM10" s="121"/>
      <c r="AN10" s="121"/>
      <c r="AO10" s="121"/>
      <c r="AP10" s="121"/>
      <c r="AQ10" s="121"/>
      <c r="AR10" s="121"/>
      <c r="AS10" s="121"/>
      <c r="AT10" s="121"/>
      <c r="AU10" s="121"/>
      <c r="AV10" s="121"/>
      <c r="AW10" s="121"/>
      <c r="AX10" s="121"/>
      <c r="AY10" s="121"/>
      <c r="AZ10" s="121"/>
      <c r="BA10" s="121"/>
      <c r="BB10" s="121"/>
      <c r="BC10" s="121"/>
      <c r="BD10" s="121"/>
      <c r="BE10" s="121"/>
      <c r="BF10" s="121"/>
      <c r="BG10" s="121"/>
      <c r="BH10" s="121"/>
      <c r="BI10" s="121"/>
      <c r="BJ10" s="121"/>
      <c r="BK10" s="121"/>
      <c r="BL10" s="121"/>
      <c r="BM10" s="121"/>
      <c r="BN10" s="121"/>
      <c r="BO10" s="121"/>
      <c r="BP10" s="121"/>
      <c r="BQ10" s="121"/>
      <c r="BR10" s="121"/>
      <c r="BS10" s="121"/>
      <c r="BT10" s="121"/>
      <c r="BU10" s="121"/>
      <c r="BV10" s="121"/>
      <c r="BW10" s="121"/>
      <c r="BX10" s="121"/>
      <c r="BY10" s="121"/>
    </row>
    <row r="11" s="111" customFormat="1" ht="47" customHeight="1" spans="1:77">
      <c r="A11" s="126" t="s">
        <v>383</v>
      </c>
      <c r="B11" s="127" t="s">
        <v>801</v>
      </c>
      <c r="C11" s="128"/>
      <c r="D11" s="121"/>
      <c r="E11" s="121"/>
      <c r="F11" s="121"/>
      <c r="G11" s="121"/>
      <c r="H11" s="121"/>
      <c r="I11" s="121"/>
      <c r="J11" s="121"/>
      <c r="K11" s="121"/>
      <c r="L11" s="121"/>
      <c r="M11" s="121"/>
      <c r="N11" s="121"/>
      <c r="O11" s="121"/>
      <c r="P11" s="121"/>
      <c r="Q11" s="121"/>
      <c r="R11" s="121"/>
      <c r="S11" s="121"/>
      <c r="T11" s="121"/>
      <c r="U11" s="121"/>
      <c r="V11" s="121"/>
      <c r="W11" s="121"/>
      <c r="X11" s="121"/>
      <c r="Y11" s="121"/>
      <c r="Z11" s="121"/>
      <c r="AA11" s="121"/>
      <c r="AB11" s="121"/>
      <c r="AC11" s="121"/>
      <c r="AD11" s="121"/>
      <c r="AE11" s="121"/>
      <c r="AF11" s="121"/>
      <c r="AG11" s="121"/>
      <c r="AH11" s="121"/>
      <c r="AI11" s="121"/>
      <c r="AJ11" s="121"/>
      <c r="AK11" s="121"/>
      <c r="AL11" s="121"/>
      <c r="AM11" s="121"/>
      <c r="AN11" s="121"/>
      <c r="AO11" s="121"/>
      <c r="AP11" s="121"/>
      <c r="AQ11" s="121"/>
      <c r="AR11" s="121"/>
      <c r="AS11" s="121"/>
      <c r="AT11" s="121"/>
      <c r="AU11" s="121"/>
      <c r="AV11" s="121"/>
      <c r="AW11" s="121"/>
      <c r="AX11" s="121"/>
      <c r="AY11" s="121"/>
      <c r="AZ11" s="121"/>
      <c r="BA11" s="121"/>
      <c r="BB11" s="121"/>
      <c r="BC11" s="121"/>
      <c r="BD11" s="121"/>
      <c r="BE11" s="121"/>
      <c r="BF11" s="121"/>
      <c r="BG11" s="121"/>
      <c r="BH11" s="121"/>
      <c r="BI11" s="121"/>
      <c r="BJ11" s="121"/>
      <c r="BK11" s="121"/>
      <c r="BL11" s="121"/>
      <c r="BM11" s="121"/>
      <c r="BN11" s="121"/>
      <c r="BO11" s="121"/>
      <c r="BP11" s="121"/>
      <c r="BQ11" s="121"/>
      <c r="BR11" s="121"/>
      <c r="BS11" s="121"/>
      <c r="BT11" s="121"/>
      <c r="BU11" s="121"/>
      <c r="BV11" s="121"/>
      <c r="BW11" s="121"/>
      <c r="BX11" s="121"/>
      <c r="BY11" s="121"/>
    </row>
    <row r="12" s="111" customFormat="1" ht="47" customHeight="1" spans="1:77">
      <c r="A12" s="126" t="s">
        <v>802</v>
      </c>
      <c r="B12" s="129" t="s">
        <v>803</v>
      </c>
      <c r="C12" s="128"/>
      <c r="D12" s="121"/>
      <c r="E12" s="121"/>
      <c r="F12" s="121"/>
      <c r="G12" s="121"/>
      <c r="H12" s="121"/>
      <c r="I12" s="121"/>
      <c r="J12" s="121"/>
      <c r="K12" s="121"/>
      <c r="L12" s="121"/>
      <c r="M12" s="121"/>
      <c r="N12" s="121"/>
      <c r="O12" s="121"/>
      <c r="P12" s="121"/>
      <c r="Q12" s="121"/>
      <c r="R12" s="121"/>
      <c r="S12" s="121"/>
      <c r="T12" s="121"/>
      <c r="U12" s="121"/>
      <c r="V12" s="121"/>
      <c r="W12" s="121"/>
      <c r="X12" s="121"/>
      <c r="Y12" s="121"/>
      <c r="Z12" s="121"/>
      <c r="AA12" s="121"/>
      <c r="AB12" s="121"/>
      <c r="AC12" s="121"/>
      <c r="AD12" s="121"/>
      <c r="AE12" s="121"/>
      <c r="AF12" s="121"/>
      <c r="AG12" s="121"/>
      <c r="AH12" s="121"/>
      <c r="AI12" s="121"/>
      <c r="AJ12" s="121"/>
      <c r="AK12" s="121"/>
      <c r="AL12" s="121"/>
      <c r="AM12" s="121"/>
      <c r="AN12" s="121"/>
      <c r="AO12" s="121"/>
      <c r="AP12" s="121"/>
      <c r="AQ12" s="121"/>
      <c r="AR12" s="121"/>
      <c r="AS12" s="121"/>
      <c r="AT12" s="121"/>
      <c r="AU12" s="121"/>
      <c r="AV12" s="121"/>
      <c r="AW12" s="121"/>
      <c r="AX12" s="121"/>
      <c r="AY12" s="121"/>
      <c r="AZ12" s="121"/>
      <c r="BA12" s="121"/>
      <c r="BB12" s="121"/>
      <c r="BC12" s="121"/>
      <c r="BD12" s="121"/>
      <c r="BE12" s="121"/>
      <c r="BF12" s="121"/>
      <c r="BG12" s="121"/>
      <c r="BH12" s="121"/>
      <c r="BI12" s="121"/>
      <c r="BJ12" s="121"/>
      <c r="BK12" s="121"/>
      <c r="BL12" s="121"/>
      <c r="BM12" s="121"/>
      <c r="BN12" s="121"/>
      <c r="BO12" s="121"/>
      <c r="BP12" s="121"/>
      <c r="BQ12" s="121"/>
      <c r="BR12" s="121"/>
      <c r="BS12" s="121"/>
      <c r="BT12" s="121"/>
      <c r="BU12" s="121"/>
      <c r="BV12" s="121"/>
      <c r="BW12" s="121"/>
      <c r="BX12" s="121"/>
      <c r="BY12" s="121"/>
    </row>
    <row r="13" s="111" customFormat="1" ht="47" customHeight="1" spans="1:77">
      <c r="A13" s="126" t="s">
        <v>804</v>
      </c>
      <c r="B13" s="127" t="s">
        <v>805</v>
      </c>
      <c r="C13" s="128"/>
      <c r="D13" s="121"/>
      <c r="E13" s="121"/>
      <c r="F13" s="121"/>
      <c r="G13" s="121"/>
      <c r="H13" s="121"/>
      <c r="I13" s="121"/>
      <c r="J13" s="121"/>
      <c r="K13" s="121"/>
      <c r="L13" s="121"/>
      <c r="M13" s="121"/>
      <c r="N13" s="121"/>
      <c r="O13" s="121"/>
      <c r="P13" s="121"/>
      <c r="Q13" s="121"/>
      <c r="R13" s="121"/>
      <c r="S13" s="121"/>
      <c r="T13" s="121"/>
      <c r="U13" s="121"/>
      <c r="V13" s="121"/>
      <c r="W13" s="121"/>
      <c r="X13" s="121"/>
      <c r="Y13" s="121"/>
      <c r="Z13" s="121"/>
      <c r="AA13" s="121"/>
      <c r="AB13" s="121"/>
      <c r="AC13" s="121"/>
      <c r="AD13" s="121"/>
      <c r="AE13" s="121"/>
      <c r="AF13" s="121"/>
      <c r="AG13" s="121"/>
      <c r="AH13" s="121"/>
      <c r="AI13" s="121"/>
      <c r="AJ13" s="121"/>
      <c r="AK13" s="121"/>
      <c r="AL13" s="121"/>
      <c r="AM13" s="121"/>
      <c r="AN13" s="121"/>
      <c r="AO13" s="121"/>
      <c r="AP13" s="121"/>
      <c r="AQ13" s="121"/>
      <c r="AR13" s="121"/>
      <c r="AS13" s="121"/>
      <c r="AT13" s="121"/>
      <c r="AU13" s="121"/>
      <c r="AV13" s="121"/>
      <c r="AW13" s="121"/>
      <c r="AX13" s="121"/>
      <c r="AY13" s="121"/>
      <c r="AZ13" s="121"/>
      <c r="BA13" s="121"/>
      <c r="BB13" s="121"/>
      <c r="BC13" s="121"/>
      <c r="BD13" s="121"/>
      <c r="BE13" s="121"/>
      <c r="BF13" s="121"/>
      <c r="BG13" s="121"/>
      <c r="BH13" s="121"/>
      <c r="BI13" s="121"/>
      <c r="BJ13" s="121"/>
      <c r="BK13" s="121"/>
      <c r="BL13" s="121"/>
      <c r="BM13" s="121"/>
      <c r="BN13" s="121"/>
      <c r="BO13" s="121"/>
      <c r="BP13" s="121"/>
      <c r="BQ13" s="121"/>
      <c r="BR13" s="121"/>
      <c r="BS13" s="121"/>
      <c r="BT13" s="121"/>
      <c r="BU13" s="121"/>
      <c r="BV13" s="121"/>
      <c r="BW13" s="121"/>
      <c r="BX13" s="121"/>
      <c r="BY13" s="121"/>
    </row>
    <row r="14" s="111" customFormat="1" ht="47" customHeight="1" spans="1:77">
      <c r="A14" s="130" t="s">
        <v>806</v>
      </c>
      <c r="B14" s="127" t="s">
        <v>807</v>
      </c>
      <c r="C14" s="128"/>
      <c r="D14" s="121"/>
      <c r="E14" s="121"/>
      <c r="F14" s="121"/>
      <c r="G14" s="121"/>
      <c r="H14" s="121"/>
      <c r="I14" s="121"/>
      <c r="J14" s="121"/>
      <c r="K14" s="121"/>
      <c r="L14" s="121"/>
      <c r="M14" s="121"/>
      <c r="N14" s="121"/>
      <c r="O14" s="121"/>
      <c r="P14" s="121"/>
      <c r="Q14" s="121"/>
      <c r="R14" s="121"/>
      <c r="S14" s="121"/>
      <c r="T14" s="121"/>
      <c r="U14" s="121"/>
      <c r="V14" s="121"/>
      <c r="W14" s="121"/>
      <c r="X14" s="121"/>
      <c r="Y14" s="121"/>
      <c r="Z14" s="121"/>
      <c r="AA14" s="121"/>
      <c r="AB14" s="121"/>
      <c r="AC14" s="121"/>
      <c r="AD14" s="121"/>
      <c r="AE14" s="121"/>
      <c r="AF14" s="121"/>
      <c r="AG14" s="121"/>
      <c r="AH14" s="121"/>
      <c r="AI14" s="121"/>
      <c r="AJ14" s="121"/>
      <c r="AK14" s="121"/>
      <c r="AL14" s="121"/>
      <c r="AM14" s="121"/>
      <c r="AN14" s="121"/>
      <c r="AO14" s="121"/>
      <c r="AP14" s="121"/>
      <c r="AQ14" s="121"/>
      <c r="AR14" s="121"/>
      <c r="AS14" s="121"/>
      <c r="AT14" s="121"/>
      <c r="AU14" s="121"/>
      <c r="AV14" s="121"/>
      <c r="AW14" s="121"/>
      <c r="AX14" s="121"/>
      <c r="AY14" s="121"/>
      <c r="AZ14" s="121"/>
      <c r="BA14" s="121"/>
      <c r="BB14" s="121"/>
      <c r="BC14" s="121"/>
      <c r="BD14" s="121"/>
      <c r="BE14" s="121"/>
      <c r="BF14" s="121"/>
      <c r="BG14" s="121"/>
      <c r="BH14" s="121"/>
      <c r="BI14" s="121"/>
      <c r="BJ14" s="121"/>
      <c r="BK14" s="121"/>
      <c r="BL14" s="121"/>
      <c r="BM14" s="121"/>
      <c r="BN14" s="121"/>
      <c r="BO14" s="121"/>
      <c r="BP14" s="121"/>
      <c r="BQ14" s="121"/>
      <c r="BR14" s="121"/>
      <c r="BS14" s="121"/>
      <c r="BT14" s="121"/>
      <c r="BU14" s="121"/>
      <c r="BV14" s="121"/>
      <c r="BW14" s="121"/>
      <c r="BX14" s="121"/>
      <c r="BY14" s="121"/>
    </row>
    <row r="15" s="111" customFormat="1" ht="61" customHeight="1" spans="1:77">
      <c r="A15" s="131" t="s">
        <v>808</v>
      </c>
      <c r="B15" s="132"/>
      <c r="C15" s="133"/>
      <c r="D15" s="120"/>
      <c r="E15" s="121"/>
      <c r="F15" s="121"/>
      <c r="G15" s="121"/>
      <c r="H15" s="121"/>
      <c r="I15" s="121"/>
      <c r="J15" s="121"/>
      <c r="K15" s="121"/>
      <c r="L15" s="121"/>
      <c r="M15" s="121"/>
      <c r="N15" s="121"/>
      <c r="O15" s="121"/>
      <c r="P15" s="121"/>
      <c r="Q15" s="121"/>
      <c r="R15" s="121"/>
      <c r="S15" s="121"/>
      <c r="T15" s="121"/>
      <c r="U15" s="121"/>
      <c r="V15" s="121"/>
      <c r="W15" s="121"/>
      <c r="X15" s="121"/>
      <c r="Y15" s="121"/>
      <c r="Z15" s="121"/>
      <c r="AA15" s="121"/>
      <c r="AB15" s="121"/>
      <c r="AC15" s="121"/>
      <c r="AD15" s="121"/>
      <c r="AE15" s="121"/>
      <c r="AF15" s="121"/>
      <c r="AG15" s="121"/>
      <c r="AH15" s="121"/>
      <c r="AI15" s="121"/>
      <c r="AJ15" s="121"/>
      <c r="AK15" s="121"/>
      <c r="AL15" s="121"/>
      <c r="AM15" s="121"/>
      <c r="AN15" s="121"/>
      <c r="AO15" s="121"/>
      <c r="AP15" s="121"/>
      <c r="AQ15" s="121"/>
      <c r="AR15" s="121"/>
      <c r="AS15" s="121"/>
      <c r="AT15" s="121"/>
      <c r="AU15" s="121"/>
      <c r="AV15" s="121"/>
      <c r="AW15" s="121"/>
      <c r="AX15" s="121"/>
      <c r="AY15" s="121"/>
      <c r="AZ15" s="121"/>
      <c r="BA15" s="121"/>
      <c r="BB15" s="121"/>
      <c r="BC15" s="121"/>
      <c r="BD15" s="121"/>
      <c r="BE15" s="121"/>
      <c r="BF15" s="121"/>
      <c r="BG15" s="121"/>
      <c r="BH15" s="121"/>
      <c r="BI15" s="121"/>
      <c r="BJ15" s="121"/>
      <c r="BK15" s="121"/>
      <c r="BL15" s="121"/>
      <c r="BM15" s="121"/>
      <c r="BN15" s="121"/>
      <c r="BO15" s="121"/>
      <c r="BP15" s="121"/>
      <c r="BQ15" s="121"/>
      <c r="BR15" s="121"/>
      <c r="BS15" s="121"/>
      <c r="BT15" s="121"/>
      <c r="BU15" s="121"/>
      <c r="BV15" s="121"/>
      <c r="BW15" s="121"/>
      <c r="BX15" s="121"/>
      <c r="BY15" s="121"/>
    </row>
    <row r="16" customHeight="1" spans="1:77">
      <c r="A16" s="134" t="s">
        <v>809</v>
      </c>
      <c r="B16" s="135"/>
      <c r="C16" s="135"/>
      <c r="D16" s="117"/>
      <c r="E16" s="115"/>
      <c r="F16" s="115"/>
      <c r="G16" s="115"/>
      <c r="H16" s="115"/>
      <c r="I16" s="115"/>
      <c r="J16" s="115"/>
      <c r="K16" s="115"/>
      <c r="L16" s="115"/>
      <c r="M16" s="115"/>
      <c r="N16" s="115"/>
      <c r="O16" s="115"/>
      <c r="P16" s="115"/>
      <c r="Q16" s="115"/>
      <c r="R16" s="115"/>
      <c r="S16" s="115"/>
      <c r="T16" s="115"/>
      <c r="U16" s="115"/>
      <c r="V16" s="115"/>
      <c r="W16" s="115"/>
      <c r="X16" s="115"/>
      <c r="Y16" s="115"/>
      <c r="Z16" s="115"/>
      <c r="AA16" s="115"/>
      <c r="AB16" s="115"/>
      <c r="AC16" s="115"/>
      <c r="AD16" s="115"/>
      <c r="AE16" s="115"/>
      <c r="AF16" s="115"/>
      <c r="AG16" s="115"/>
      <c r="AH16" s="115"/>
      <c r="AI16" s="115"/>
      <c r="AJ16" s="115"/>
      <c r="AK16" s="115"/>
      <c r="AL16" s="115"/>
      <c r="AM16" s="115"/>
      <c r="AN16" s="115"/>
      <c r="AO16" s="115"/>
      <c r="AP16" s="115"/>
      <c r="AQ16" s="115"/>
      <c r="AR16" s="115"/>
      <c r="AS16" s="115"/>
      <c r="AT16" s="115"/>
      <c r="AU16" s="115"/>
      <c r="AV16" s="115"/>
      <c r="AW16" s="115"/>
      <c r="AX16" s="115"/>
      <c r="AY16" s="115"/>
      <c r="AZ16" s="115"/>
      <c r="BA16" s="115"/>
      <c r="BB16" s="115"/>
      <c r="BC16" s="115"/>
      <c r="BD16" s="115"/>
      <c r="BE16" s="115"/>
      <c r="BF16" s="115"/>
      <c r="BG16" s="115"/>
      <c r="BH16" s="115"/>
      <c r="BI16" s="115"/>
      <c r="BJ16" s="115"/>
      <c r="BK16" s="115"/>
      <c r="BL16" s="115"/>
      <c r="BM16" s="115"/>
      <c r="BN16" s="115"/>
      <c r="BO16" s="115"/>
      <c r="BP16" s="115"/>
      <c r="BQ16" s="115"/>
      <c r="BR16" s="115"/>
      <c r="BS16" s="115"/>
      <c r="BT16" s="115"/>
      <c r="BU16" s="115"/>
      <c r="BV16" s="115"/>
      <c r="BW16" s="115"/>
      <c r="BX16" s="115"/>
      <c r="BY16" s="115"/>
    </row>
    <row r="17" customHeight="1" spans="1:77">
      <c r="A17" s="136"/>
      <c r="B17" s="136"/>
      <c r="C17" s="136"/>
      <c r="D17" s="117"/>
      <c r="E17" s="115"/>
      <c r="F17" s="115"/>
      <c r="G17" s="115"/>
      <c r="H17" s="115"/>
      <c r="I17" s="115"/>
      <c r="J17" s="115"/>
      <c r="K17" s="115"/>
      <c r="L17" s="115"/>
      <c r="M17" s="115"/>
      <c r="N17" s="115"/>
      <c r="O17" s="115"/>
      <c r="P17" s="115"/>
      <c r="Q17" s="115"/>
      <c r="R17" s="115"/>
      <c r="S17" s="115"/>
      <c r="T17" s="115"/>
      <c r="U17" s="115"/>
      <c r="V17" s="115"/>
      <c r="W17" s="115"/>
      <c r="X17" s="115"/>
      <c r="Y17" s="115"/>
      <c r="Z17" s="115"/>
      <c r="AA17" s="115"/>
      <c r="AB17" s="115"/>
      <c r="AC17" s="115"/>
      <c r="AD17" s="115"/>
      <c r="AE17" s="115"/>
      <c r="AF17" s="115"/>
      <c r="AG17" s="115"/>
      <c r="AH17" s="115"/>
      <c r="AI17" s="115"/>
      <c r="AJ17" s="115"/>
      <c r="AK17" s="115"/>
      <c r="AL17" s="115"/>
      <c r="AM17" s="115"/>
      <c r="AN17" s="115"/>
      <c r="AO17" s="115"/>
      <c r="AP17" s="115"/>
      <c r="AQ17" s="115"/>
      <c r="AR17" s="115"/>
      <c r="AS17" s="115"/>
      <c r="AT17" s="115"/>
      <c r="AU17" s="115"/>
      <c r="AV17" s="115"/>
      <c r="AW17" s="115"/>
      <c r="AX17" s="115"/>
      <c r="AY17" s="115"/>
      <c r="AZ17" s="115"/>
      <c r="BA17" s="115"/>
      <c r="BB17" s="115"/>
      <c r="BC17" s="115"/>
      <c r="BD17" s="115"/>
      <c r="BE17" s="115"/>
      <c r="BF17" s="115"/>
      <c r="BG17" s="115"/>
      <c r="BH17" s="115"/>
      <c r="BI17" s="115"/>
      <c r="BJ17" s="115"/>
      <c r="BK17" s="115"/>
      <c r="BL17" s="115"/>
      <c r="BM17" s="115"/>
      <c r="BN17" s="115"/>
      <c r="BO17" s="115"/>
      <c r="BP17" s="115"/>
      <c r="BQ17" s="115"/>
      <c r="BR17" s="115"/>
      <c r="BS17" s="115"/>
      <c r="BT17" s="115"/>
      <c r="BU17" s="115"/>
      <c r="BV17" s="115"/>
      <c r="BW17" s="115"/>
      <c r="BX17" s="115"/>
      <c r="BY17" s="115"/>
    </row>
    <row r="18" customHeight="1" spans="1:77">
      <c r="A18" s="136"/>
      <c r="B18" s="136"/>
      <c r="C18" s="136"/>
      <c r="D18" s="117"/>
      <c r="E18" s="115"/>
      <c r="F18" s="115"/>
      <c r="G18" s="115"/>
      <c r="H18" s="115"/>
      <c r="I18" s="115"/>
      <c r="J18" s="115"/>
      <c r="K18" s="115"/>
      <c r="L18" s="115"/>
      <c r="M18" s="115"/>
      <c r="N18" s="115"/>
      <c r="O18" s="115"/>
      <c r="P18" s="115"/>
      <c r="Q18" s="115"/>
      <c r="R18" s="115"/>
      <c r="S18" s="115"/>
      <c r="T18" s="115"/>
      <c r="U18" s="115"/>
      <c r="V18" s="115"/>
      <c r="W18" s="115"/>
      <c r="X18" s="115"/>
      <c r="Y18" s="115"/>
      <c r="Z18" s="115"/>
      <c r="AA18" s="115"/>
      <c r="AB18" s="115"/>
      <c r="AC18" s="115"/>
      <c r="AD18" s="115"/>
      <c r="AE18" s="115"/>
      <c r="AF18" s="115"/>
      <c r="AG18" s="115"/>
      <c r="AH18" s="115"/>
      <c r="AI18" s="115"/>
      <c r="AJ18" s="115"/>
      <c r="AK18" s="115"/>
      <c r="AL18" s="115"/>
      <c r="AM18" s="115"/>
      <c r="AN18" s="115"/>
      <c r="AO18" s="115"/>
      <c r="AP18" s="115"/>
      <c r="AQ18" s="115"/>
      <c r="AR18" s="115"/>
      <c r="AS18" s="115"/>
      <c r="AT18" s="115"/>
      <c r="AU18" s="115"/>
      <c r="AV18" s="115"/>
      <c r="AW18" s="115"/>
      <c r="AX18" s="115"/>
      <c r="AY18" s="115"/>
      <c r="AZ18" s="115"/>
      <c r="BA18" s="115"/>
      <c r="BB18" s="115"/>
      <c r="BC18" s="115"/>
      <c r="BD18" s="115"/>
      <c r="BE18" s="115"/>
      <c r="BF18" s="115"/>
      <c r="BG18" s="115"/>
      <c r="BH18" s="115"/>
      <c r="BI18" s="115"/>
      <c r="BJ18" s="115"/>
      <c r="BK18" s="115"/>
      <c r="BL18" s="115"/>
      <c r="BM18" s="115"/>
      <c r="BN18" s="115"/>
      <c r="BO18" s="115"/>
      <c r="BP18" s="115"/>
      <c r="BQ18" s="115"/>
      <c r="BR18" s="115"/>
      <c r="BS18" s="115"/>
      <c r="BT18" s="115"/>
      <c r="BU18" s="115"/>
      <c r="BV18" s="115"/>
      <c r="BW18" s="115"/>
      <c r="BX18" s="115"/>
      <c r="BY18" s="115"/>
    </row>
    <row r="19" customHeight="1" spans="1:77">
      <c r="A19" s="136"/>
      <c r="B19" s="136"/>
      <c r="C19" s="136"/>
      <c r="D19" s="117"/>
      <c r="E19" s="115"/>
      <c r="F19" s="115"/>
      <c r="G19" s="115"/>
      <c r="H19" s="115"/>
      <c r="I19" s="115"/>
      <c r="J19" s="115"/>
      <c r="K19" s="115"/>
      <c r="L19" s="115"/>
      <c r="M19" s="115"/>
      <c r="N19" s="115"/>
      <c r="O19" s="115"/>
      <c r="P19" s="115"/>
      <c r="Q19" s="115"/>
      <c r="R19" s="115"/>
      <c r="S19" s="115"/>
      <c r="T19" s="115"/>
      <c r="U19" s="115"/>
      <c r="V19" s="115"/>
      <c r="W19" s="115"/>
      <c r="X19" s="115"/>
      <c r="Y19" s="115"/>
      <c r="Z19" s="115"/>
      <c r="AA19" s="115"/>
      <c r="AB19" s="115"/>
      <c r="AC19" s="115"/>
      <c r="AD19" s="115"/>
      <c r="AE19" s="115"/>
      <c r="AF19" s="115"/>
      <c r="AG19" s="115"/>
      <c r="AH19" s="115"/>
      <c r="AI19" s="115"/>
      <c r="AJ19" s="115"/>
      <c r="AK19" s="115"/>
      <c r="AL19" s="115"/>
      <c r="AM19" s="115"/>
      <c r="AN19" s="115"/>
      <c r="AO19" s="115"/>
      <c r="AP19" s="115"/>
      <c r="AQ19" s="115"/>
      <c r="AR19" s="115"/>
      <c r="AS19" s="115"/>
      <c r="AT19" s="115"/>
      <c r="AU19" s="115"/>
      <c r="AV19" s="115"/>
      <c r="AW19" s="115"/>
      <c r="AX19" s="115"/>
      <c r="AY19" s="115"/>
      <c r="AZ19" s="115"/>
      <c r="BA19" s="115"/>
      <c r="BB19" s="115"/>
      <c r="BC19" s="115"/>
      <c r="BD19" s="115"/>
      <c r="BE19" s="115"/>
      <c r="BF19" s="115"/>
      <c r="BG19" s="115"/>
      <c r="BH19" s="115"/>
      <c r="BI19" s="115"/>
      <c r="BJ19" s="115"/>
      <c r="BK19" s="115"/>
      <c r="BL19" s="115"/>
      <c r="BM19" s="115"/>
      <c r="BN19" s="115"/>
      <c r="BO19" s="115"/>
      <c r="BP19" s="115"/>
      <c r="BQ19" s="115"/>
      <c r="BR19" s="115"/>
      <c r="BS19" s="115"/>
      <c r="BT19" s="115"/>
      <c r="BU19" s="115"/>
      <c r="BV19" s="115"/>
      <c r="BW19" s="115"/>
      <c r="BX19" s="115"/>
      <c r="BY19" s="115"/>
    </row>
    <row r="20" customHeight="1" spans="1:77">
      <c r="A20" s="136"/>
      <c r="B20" s="136"/>
      <c r="C20" s="136"/>
      <c r="D20" s="117"/>
      <c r="E20" s="115"/>
      <c r="F20" s="115"/>
      <c r="G20" s="115"/>
      <c r="H20" s="115"/>
      <c r="I20" s="115"/>
      <c r="J20" s="115"/>
      <c r="K20" s="115"/>
      <c r="L20" s="115"/>
      <c r="M20" s="115"/>
      <c r="N20" s="115"/>
      <c r="O20" s="115"/>
      <c r="P20" s="115"/>
      <c r="Q20" s="115"/>
      <c r="R20" s="115"/>
      <c r="S20" s="115"/>
      <c r="T20" s="115"/>
      <c r="U20" s="115"/>
      <c r="V20" s="115"/>
      <c r="W20" s="115"/>
      <c r="X20" s="115"/>
      <c r="Y20" s="115"/>
      <c r="Z20" s="115"/>
      <c r="AA20" s="115"/>
      <c r="AB20" s="115"/>
      <c r="AC20" s="115"/>
      <c r="AD20" s="115"/>
      <c r="AE20" s="115"/>
      <c r="AF20" s="115"/>
      <c r="AG20" s="115"/>
      <c r="AH20" s="115"/>
      <c r="AI20" s="115"/>
      <c r="AJ20" s="115"/>
      <c r="AK20" s="115"/>
      <c r="AL20" s="115"/>
      <c r="AM20" s="115"/>
      <c r="AN20" s="115"/>
      <c r="AO20" s="115"/>
      <c r="AP20" s="115"/>
      <c r="AQ20" s="115"/>
      <c r="AR20" s="115"/>
      <c r="AS20" s="115"/>
      <c r="AT20" s="115"/>
      <c r="AU20" s="115"/>
      <c r="AV20" s="115"/>
      <c r="AW20" s="115"/>
      <c r="AX20" s="115"/>
      <c r="AY20" s="115"/>
      <c r="AZ20" s="115"/>
      <c r="BA20" s="115"/>
      <c r="BB20" s="115"/>
      <c r="BC20" s="115"/>
      <c r="BD20" s="115"/>
      <c r="BE20" s="115"/>
      <c r="BF20" s="115"/>
      <c r="BG20" s="115"/>
      <c r="BH20" s="115"/>
      <c r="BI20" s="115"/>
      <c r="BJ20" s="115"/>
      <c r="BK20" s="115"/>
      <c r="BL20" s="115"/>
      <c r="BM20" s="115"/>
      <c r="BN20" s="115"/>
      <c r="BO20" s="115"/>
      <c r="BP20" s="115"/>
      <c r="BQ20" s="115"/>
      <c r="BR20" s="115"/>
      <c r="BS20" s="115"/>
      <c r="BT20" s="115"/>
      <c r="BU20" s="115"/>
      <c r="BV20" s="115"/>
      <c r="BW20" s="115"/>
      <c r="BX20" s="115"/>
      <c r="BY20" s="115"/>
    </row>
    <row r="21" ht="27" customHeight="1" spans="1:77">
      <c r="A21" s="136"/>
      <c r="B21" s="136"/>
      <c r="C21" s="136"/>
      <c r="D21" s="117"/>
      <c r="E21" s="115"/>
      <c r="F21" s="115"/>
      <c r="G21" s="115"/>
      <c r="H21" s="115"/>
      <c r="I21" s="115"/>
      <c r="J21" s="115"/>
      <c r="K21" s="115"/>
      <c r="L21" s="115"/>
      <c r="M21" s="115"/>
      <c r="N21" s="115"/>
      <c r="O21" s="115"/>
      <c r="P21" s="115"/>
      <c r="Q21" s="115"/>
      <c r="R21" s="115"/>
      <c r="S21" s="115"/>
      <c r="T21" s="115"/>
      <c r="U21" s="115"/>
      <c r="V21" s="115"/>
      <c r="W21" s="115"/>
      <c r="X21" s="115"/>
      <c r="Y21" s="115"/>
      <c r="Z21" s="115"/>
      <c r="AA21" s="115"/>
      <c r="AB21" s="115"/>
      <c r="AC21" s="115"/>
      <c r="AD21" s="115"/>
      <c r="AE21" s="115"/>
      <c r="AF21" s="115"/>
      <c r="AG21" s="115"/>
      <c r="AH21" s="115"/>
      <c r="AI21" s="115"/>
      <c r="AJ21" s="115"/>
      <c r="AK21" s="115"/>
      <c r="AL21" s="115"/>
      <c r="AM21" s="115"/>
      <c r="AN21" s="115"/>
      <c r="AO21" s="115"/>
      <c r="AP21" s="115"/>
      <c r="AQ21" s="115"/>
      <c r="AR21" s="115"/>
      <c r="AS21" s="115"/>
      <c r="AT21" s="115"/>
      <c r="AU21" s="115"/>
      <c r="AV21" s="115"/>
      <c r="AW21" s="115"/>
      <c r="AX21" s="115"/>
      <c r="AY21" s="115"/>
      <c r="AZ21" s="115"/>
      <c r="BA21" s="115"/>
      <c r="BB21" s="115"/>
      <c r="BC21" s="115"/>
      <c r="BD21" s="115"/>
      <c r="BE21" s="115"/>
      <c r="BF21" s="115"/>
      <c r="BG21" s="115"/>
      <c r="BH21" s="115"/>
      <c r="BI21" s="115"/>
      <c r="BJ21" s="115"/>
      <c r="BK21" s="115"/>
      <c r="BL21" s="115"/>
      <c r="BM21" s="115"/>
      <c r="BN21" s="115"/>
      <c r="BO21" s="115"/>
      <c r="BP21" s="115"/>
      <c r="BQ21" s="115"/>
      <c r="BR21" s="115"/>
      <c r="BS21" s="115"/>
      <c r="BT21" s="115"/>
      <c r="BU21" s="115"/>
      <c r="BV21" s="115"/>
      <c r="BW21" s="115"/>
      <c r="BX21" s="115"/>
      <c r="BY21" s="115"/>
    </row>
    <row r="22" ht="21" customHeight="1" spans="1:77">
      <c r="A22" s="137"/>
      <c r="B22" s="137"/>
      <c r="C22" s="138"/>
      <c r="D22" s="115"/>
      <c r="E22" s="115"/>
      <c r="F22" s="115"/>
      <c r="G22" s="115"/>
      <c r="H22" s="115"/>
      <c r="I22" s="115"/>
      <c r="J22" s="115"/>
      <c r="K22" s="115"/>
      <c r="L22" s="115"/>
      <c r="M22" s="115"/>
      <c r="N22" s="115"/>
      <c r="O22" s="115"/>
      <c r="P22" s="115"/>
      <c r="Q22" s="115"/>
      <c r="R22" s="115"/>
      <c r="S22" s="115"/>
      <c r="T22" s="115"/>
      <c r="U22" s="115"/>
      <c r="V22" s="115"/>
      <c r="W22" s="115"/>
      <c r="X22" s="115"/>
      <c r="Y22" s="115"/>
      <c r="Z22" s="115"/>
      <c r="AA22" s="115"/>
      <c r="AB22" s="115"/>
      <c r="AC22" s="115"/>
      <c r="AD22" s="115"/>
      <c r="AE22" s="115"/>
      <c r="AF22" s="115"/>
      <c r="AG22" s="115"/>
      <c r="AH22" s="115"/>
      <c r="AI22" s="115"/>
      <c r="AJ22" s="115"/>
      <c r="AK22" s="115"/>
      <c r="AL22" s="115"/>
      <c r="AM22" s="115"/>
      <c r="AN22" s="115"/>
      <c r="AO22" s="115"/>
      <c r="AP22" s="115"/>
      <c r="AQ22" s="115"/>
      <c r="AR22" s="115"/>
      <c r="AS22" s="115"/>
      <c r="AT22" s="115"/>
      <c r="AU22" s="115"/>
      <c r="AV22" s="115"/>
      <c r="AW22" s="115"/>
      <c r="AX22" s="115"/>
      <c r="AY22" s="115"/>
      <c r="AZ22" s="115"/>
      <c r="BA22" s="115"/>
      <c r="BB22" s="115"/>
      <c r="BC22" s="115"/>
      <c r="BD22" s="115"/>
      <c r="BE22" s="115"/>
      <c r="BF22" s="115"/>
      <c r="BG22" s="115"/>
      <c r="BH22" s="115"/>
      <c r="BI22" s="115"/>
      <c r="BJ22" s="115"/>
      <c r="BK22" s="115"/>
      <c r="BL22" s="115"/>
      <c r="BM22" s="115"/>
      <c r="BN22" s="115"/>
      <c r="BO22" s="115"/>
      <c r="BP22" s="115"/>
      <c r="BQ22" s="115"/>
      <c r="BR22" s="115"/>
      <c r="BS22" s="115"/>
      <c r="BT22" s="115"/>
      <c r="BU22" s="115"/>
      <c r="BV22" s="115"/>
      <c r="BW22" s="115"/>
      <c r="BX22" s="115"/>
      <c r="BY22" s="115"/>
    </row>
    <row r="23" ht="19" customHeight="1" spans="1:77">
      <c r="A23" s="115"/>
      <c r="B23" s="115"/>
      <c r="C23" s="139"/>
      <c r="D23" s="115"/>
      <c r="E23" s="115"/>
      <c r="F23" s="115"/>
      <c r="G23" s="115"/>
      <c r="H23" s="115"/>
      <c r="I23" s="115"/>
      <c r="J23" s="115"/>
      <c r="K23" s="115"/>
      <c r="L23" s="115"/>
      <c r="M23" s="115"/>
      <c r="N23" s="115"/>
      <c r="O23" s="115"/>
      <c r="P23" s="115"/>
      <c r="Q23" s="115"/>
      <c r="R23" s="115"/>
      <c r="S23" s="115"/>
      <c r="T23" s="115"/>
      <c r="U23" s="115"/>
      <c r="V23" s="115"/>
      <c r="W23" s="115"/>
      <c r="X23" s="115"/>
      <c r="Y23" s="115"/>
      <c r="Z23" s="115"/>
      <c r="AA23" s="115"/>
      <c r="AB23" s="115"/>
      <c r="AC23" s="115"/>
      <c r="AD23" s="115"/>
      <c r="AE23" s="115"/>
      <c r="AF23" s="115"/>
      <c r="AG23" s="115"/>
      <c r="AH23" s="115"/>
      <c r="AI23" s="115"/>
      <c r="AJ23" s="115"/>
      <c r="AK23" s="115"/>
      <c r="AL23" s="115"/>
      <c r="AM23" s="115"/>
      <c r="AN23" s="115"/>
      <c r="AO23" s="115"/>
      <c r="AP23" s="115"/>
      <c r="AQ23" s="115"/>
      <c r="AR23" s="115"/>
      <c r="AS23" s="115"/>
      <c r="AT23" s="115"/>
      <c r="AU23" s="115"/>
      <c r="AV23" s="115"/>
      <c r="AW23" s="115"/>
      <c r="AX23" s="115"/>
      <c r="AY23" s="115"/>
      <c r="AZ23" s="115"/>
      <c r="BA23" s="115"/>
      <c r="BB23" s="115"/>
      <c r="BC23" s="115"/>
      <c r="BD23" s="115"/>
      <c r="BE23" s="115"/>
      <c r="BF23" s="115"/>
      <c r="BG23" s="115"/>
      <c r="BH23" s="115"/>
      <c r="BI23" s="115"/>
      <c r="BJ23" s="115"/>
      <c r="BK23" s="115"/>
      <c r="BL23" s="115"/>
      <c r="BM23" s="115"/>
      <c r="BN23" s="115"/>
      <c r="BO23" s="115"/>
      <c r="BP23" s="115"/>
      <c r="BQ23" s="115"/>
      <c r="BR23" s="115"/>
      <c r="BS23" s="115"/>
      <c r="BT23" s="115"/>
      <c r="BU23" s="115"/>
      <c r="BV23" s="115"/>
      <c r="BW23" s="115"/>
      <c r="BX23" s="115"/>
      <c r="BY23" s="115"/>
    </row>
    <row r="24" customHeight="1" spans="1:77">
      <c r="A24" s="115"/>
      <c r="B24" s="115"/>
      <c r="C24" s="139"/>
      <c r="D24" s="115"/>
      <c r="E24" s="115"/>
      <c r="F24" s="115"/>
      <c r="G24" s="115"/>
      <c r="H24" s="115"/>
      <c r="I24" s="115"/>
      <c r="J24" s="115"/>
      <c r="K24" s="115"/>
      <c r="L24" s="115"/>
      <c r="M24" s="115"/>
      <c r="N24" s="115"/>
      <c r="O24" s="115"/>
      <c r="P24" s="115"/>
      <c r="Q24" s="115"/>
      <c r="R24" s="115"/>
      <c r="S24" s="115"/>
      <c r="T24" s="115"/>
      <c r="U24" s="115"/>
      <c r="V24" s="115"/>
      <c r="W24" s="115"/>
      <c r="X24" s="115"/>
      <c r="Y24" s="115"/>
      <c r="Z24" s="115"/>
      <c r="AA24" s="115"/>
      <c r="AB24" s="115"/>
      <c r="AC24" s="115"/>
      <c r="AD24" s="115"/>
      <c r="AE24" s="115"/>
      <c r="AF24" s="115"/>
      <c r="AG24" s="115"/>
      <c r="AH24" s="115"/>
      <c r="AI24" s="115"/>
      <c r="AJ24" s="115"/>
      <c r="AK24" s="115"/>
      <c r="AL24" s="115"/>
      <c r="AM24" s="115"/>
      <c r="AN24" s="115"/>
      <c r="AO24" s="115"/>
      <c r="AP24" s="115"/>
      <c r="AQ24" s="115"/>
      <c r="AR24" s="115"/>
      <c r="AS24" s="115"/>
      <c r="AT24" s="115"/>
      <c r="AU24" s="115"/>
      <c r="AV24" s="115"/>
      <c r="AW24" s="115"/>
      <c r="AX24" s="115"/>
      <c r="AY24" s="115"/>
      <c r="AZ24" s="115"/>
      <c r="BA24" s="115"/>
      <c r="BB24" s="115"/>
      <c r="BC24" s="115"/>
      <c r="BD24" s="115"/>
      <c r="BE24" s="115"/>
      <c r="BF24" s="115"/>
      <c r="BG24" s="115"/>
      <c r="BH24" s="115"/>
      <c r="BI24" s="115"/>
      <c r="BJ24" s="115"/>
      <c r="BK24" s="115"/>
      <c r="BL24" s="115"/>
      <c r="BM24" s="115"/>
      <c r="BN24" s="115"/>
      <c r="BO24" s="115"/>
      <c r="BP24" s="115"/>
      <c r="BQ24" s="115"/>
      <c r="BR24" s="115"/>
      <c r="BS24" s="115"/>
      <c r="BT24" s="115"/>
      <c r="BU24" s="115"/>
      <c r="BV24" s="115"/>
      <c r="BW24" s="115"/>
      <c r="BX24" s="115"/>
      <c r="BY24" s="115"/>
    </row>
    <row r="25" customHeight="1" spans="1:77">
      <c r="A25" s="115"/>
      <c r="B25" s="115"/>
      <c r="C25" s="139"/>
      <c r="D25" s="115"/>
      <c r="E25" s="115"/>
      <c r="F25" s="115"/>
      <c r="G25" s="115"/>
      <c r="H25" s="115"/>
      <c r="I25" s="115"/>
      <c r="J25" s="115"/>
      <c r="K25" s="115"/>
      <c r="L25" s="115"/>
      <c r="M25" s="115"/>
      <c r="N25" s="115"/>
      <c r="O25" s="115"/>
      <c r="P25" s="115"/>
      <c r="Q25" s="115"/>
      <c r="R25" s="115"/>
      <c r="S25" s="115"/>
      <c r="T25" s="115"/>
      <c r="U25" s="115"/>
      <c r="V25" s="115"/>
      <c r="W25" s="115"/>
      <c r="X25" s="115"/>
      <c r="Y25" s="115"/>
      <c r="Z25" s="115"/>
      <c r="AA25" s="115"/>
      <c r="AB25" s="115"/>
      <c r="AC25" s="115"/>
      <c r="AD25" s="115"/>
      <c r="AE25" s="115"/>
      <c r="AF25" s="115"/>
      <c r="AG25" s="115"/>
      <c r="AH25" s="115"/>
      <c r="AI25" s="115"/>
      <c r="AJ25" s="115"/>
      <c r="AK25" s="115"/>
      <c r="AL25" s="115"/>
      <c r="AM25" s="115"/>
      <c r="AN25" s="115"/>
      <c r="AO25" s="115"/>
      <c r="AP25" s="115"/>
      <c r="AQ25" s="115"/>
      <c r="AR25" s="115"/>
      <c r="AS25" s="115"/>
      <c r="AT25" s="115"/>
      <c r="AU25" s="115"/>
      <c r="AV25" s="115"/>
      <c r="AW25" s="115"/>
      <c r="AX25" s="115"/>
      <c r="AY25" s="115"/>
      <c r="AZ25" s="115"/>
      <c r="BA25" s="115"/>
      <c r="BB25" s="115"/>
      <c r="BC25" s="115"/>
      <c r="BD25" s="115"/>
      <c r="BE25" s="115"/>
      <c r="BF25" s="115"/>
      <c r="BG25" s="115"/>
      <c r="BH25" s="115"/>
      <c r="BI25" s="115"/>
      <c r="BJ25" s="115"/>
      <c r="BK25" s="115"/>
      <c r="BL25" s="115"/>
      <c r="BM25" s="115"/>
      <c r="BN25" s="115"/>
      <c r="BO25" s="115"/>
      <c r="BP25" s="115"/>
      <c r="BQ25" s="115"/>
      <c r="BR25" s="115"/>
      <c r="BS25" s="115"/>
      <c r="BT25" s="115"/>
      <c r="BU25" s="115"/>
      <c r="BV25" s="115"/>
      <c r="BW25" s="115"/>
      <c r="BX25" s="115"/>
      <c r="BY25" s="115"/>
    </row>
    <row r="26" customHeight="1" spans="1:77">
      <c r="A26" s="115"/>
      <c r="B26" s="115"/>
      <c r="C26" s="139"/>
      <c r="D26" s="115"/>
      <c r="E26" s="115"/>
      <c r="F26" s="115"/>
      <c r="G26" s="115"/>
      <c r="H26" s="115"/>
      <c r="I26" s="115"/>
      <c r="J26" s="115"/>
      <c r="K26" s="115"/>
      <c r="L26" s="115"/>
      <c r="M26" s="115"/>
      <c r="N26" s="115"/>
      <c r="O26" s="115"/>
      <c r="P26" s="115"/>
      <c r="Q26" s="115"/>
      <c r="R26" s="115"/>
      <c r="S26" s="115"/>
      <c r="T26" s="115"/>
      <c r="U26" s="115"/>
      <c r="V26" s="115"/>
      <c r="W26" s="115"/>
      <c r="X26" s="115"/>
      <c r="Y26" s="115"/>
      <c r="Z26" s="115"/>
      <c r="AA26" s="115"/>
      <c r="AB26" s="115"/>
      <c r="AC26" s="115"/>
      <c r="AD26" s="115"/>
      <c r="AE26" s="115"/>
      <c r="AF26" s="115"/>
      <c r="AG26" s="115"/>
      <c r="AH26" s="115"/>
      <c r="AI26" s="115"/>
      <c r="AJ26" s="115"/>
      <c r="AK26" s="115"/>
      <c r="AL26" s="115"/>
      <c r="AM26" s="115"/>
      <c r="AN26" s="115"/>
      <c r="AO26" s="115"/>
      <c r="AP26" s="115"/>
      <c r="AQ26" s="115"/>
      <c r="AR26" s="115"/>
      <c r="AS26" s="115"/>
      <c r="AT26" s="115"/>
      <c r="AU26" s="115"/>
      <c r="AV26" s="115"/>
      <c r="AW26" s="115"/>
      <c r="AX26" s="115"/>
      <c r="AY26" s="115"/>
      <c r="AZ26" s="115"/>
      <c r="BA26" s="115"/>
      <c r="BB26" s="115"/>
      <c r="BC26" s="115"/>
      <c r="BD26" s="115"/>
      <c r="BE26" s="115"/>
      <c r="BF26" s="115"/>
      <c r="BG26" s="115"/>
      <c r="BH26" s="115"/>
      <c r="BI26" s="115"/>
      <c r="BJ26" s="115"/>
      <c r="BK26" s="115"/>
      <c r="BL26" s="115"/>
      <c r="BM26" s="115"/>
      <c r="BN26" s="115"/>
      <c r="BO26" s="115"/>
      <c r="BP26" s="115"/>
      <c r="BQ26" s="115"/>
      <c r="BR26" s="115"/>
      <c r="BS26" s="115"/>
      <c r="BT26" s="115"/>
      <c r="BU26" s="115"/>
      <c r="BV26" s="115"/>
      <c r="BW26" s="115"/>
      <c r="BX26" s="115"/>
      <c r="BY26" s="115"/>
    </row>
    <row r="27" customHeight="1" spans="1:77">
      <c r="A27" s="115"/>
      <c r="B27" s="115"/>
      <c r="C27" s="139"/>
      <c r="D27" s="115"/>
      <c r="E27" s="115"/>
      <c r="F27" s="115"/>
      <c r="G27" s="115"/>
      <c r="H27" s="115"/>
      <c r="I27" s="115"/>
      <c r="J27" s="115"/>
      <c r="K27" s="115"/>
      <c r="L27" s="115"/>
      <c r="M27" s="115"/>
      <c r="N27" s="115"/>
      <c r="O27" s="115"/>
      <c r="P27" s="115"/>
      <c r="Q27" s="115"/>
      <c r="R27" s="115"/>
      <c r="S27" s="115"/>
      <c r="T27" s="115"/>
      <c r="U27" s="115"/>
      <c r="V27" s="115"/>
      <c r="W27" s="115"/>
      <c r="X27" s="115"/>
      <c r="Y27" s="115"/>
      <c r="Z27" s="115"/>
      <c r="AA27" s="115"/>
      <c r="AB27" s="115"/>
      <c r="AC27" s="115"/>
      <c r="AD27" s="115"/>
      <c r="AE27" s="115"/>
      <c r="AF27" s="115"/>
      <c r="AG27" s="115"/>
      <c r="AH27" s="115"/>
      <c r="AI27" s="115"/>
      <c r="AJ27" s="115"/>
      <c r="AK27" s="115"/>
      <c r="AL27" s="115"/>
      <c r="AM27" s="115"/>
      <c r="AN27" s="115"/>
      <c r="AO27" s="115"/>
      <c r="AP27" s="115"/>
      <c r="AQ27" s="115"/>
      <c r="AR27" s="115"/>
      <c r="AS27" s="115"/>
      <c r="AT27" s="115"/>
      <c r="AU27" s="115"/>
      <c r="AV27" s="115"/>
      <c r="AW27" s="115"/>
      <c r="AX27" s="115"/>
      <c r="AY27" s="115"/>
      <c r="AZ27" s="115"/>
      <c r="BA27" s="115"/>
      <c r="BB27" s="115"/>
      <c r="BC27" s="115"/>
      <c r="BD27" s="115"/>
      <c r="BE27" s="115"/>
      <c r="BF27" s="115"/>
      <c r="BG27" s="115"/>
      <c r="BH27" s="115"/>
      <c r="BI27" s="115"/>
      <c r="BJ27" s="115"/>
      <c r="BK27" s="115"/>
      <c r="BL27" s="115"/>
      <c r="BM27" s="115"/>
      <c r="BN27" s="115"/>
      <c r="BO27" s="115"/>
      <c r="BP27" s="115"/>
      <c r="BQ27" s="115"/>
      <c r="BR27" s="115"/>
      <c r="BS27" s="115"/>
      <c r="BT27" s="115"/>
      <c r="BU27" s="115"/>
      <c r="BV27" s="115"/>
      <c r="BW27" s="115"/>
      <c r="BX27" s="115"/>
      <c r="BY27" s="115"/>
    </row>
    <row r="28" customHeight="1" spans="1:77">
      <c r="A28" s="115"/>
      <c r="B28" s="115"/>
      <c r="C28" s="139"/>
      <c r="D28" s="115"/>
      <c r="E28" s="115"/>
      <c r="F28" s="115"/>
      <c r="G28" s="115"/>
      <c r="H28" s="115"/>
      <c r="I28" s="115"/>
      <c r="J28" s="115"/>
      <c r="K28" s="115"/>
      <c r="L28" s="115"/>
      <c r="M28" s="115"/>
      <c r="N28" s="115"/>
      <c r="O28" s="115"/>
      <c r="P28" s="115"/>
      <c r="Q28" s="115"/>
      <c r="R28" s="115"/>
      <c r="S28" s="115"/>
      <c r="T28" s="115"/>
      <c r="U28" s="115"/>
      <c r="V28" s="115"/>
      <c r="W28" s="115"/>
      <c r="X28" s="115"/>
      <c r="Y28" s="115"/>
      <c r="Z28" s="115"/>
      <c r="AA28" s="115"/>
      <c r="AB28" s="115"/>
      <c r="AC28" s="115"/>
      <c r="AD28" s="115"/>
      <c r="AE28" s="115"/>
      <c r="AF28" s="115"/>
      <c r="AG28" s="115"/>
      <c r="AH28" s="115"/>
      <c r="AI28" s="115"/>
      <c r="AJ28" s="115"/>
      <c r="AK28" s="115"/>
      <c r="AL28" s="115"/>
      <c r="AM28" s="115"/>
      <c r="AN28" s="115"/>
      <c r="AO28" s="115"/>
      <c r="AP28" s="115"/>
      <c r="AQ28" s="115"/>
      <c r="AR28" s="115"/>
      <c r="AS28" s="115"/>
      <c r="AT28" s="115"/>
      <c r="AU28" s="115"/>
      <c r="AV28" s="115"/>
      <c r="AW28" s="115"/>
      <c r="AX28" s="115"/>
      <c r="AY28" s="115"/>
      <c r="AZ28" s="115"/>
      <c r="BA28" s="115"/>
      <c r="BB28" s="115"/>
      <c r="BC28" s="115"/>
      <c r="BD28" s="115"/>
      <c r="BE28" s="115"/>
      <c r="BF28" s="115"/>
      <c r="BG28" s="115"/>
      <c r="BH28" s="115"/>
      <c r="BI28" s="115"/>
      <c r="BJ28" s="115"/>
      <c r="BK28" s="115"/>
      <c r="BL28" s="115"/>
      <c r="BM28" s="115"/>
      <c r="BN28" s="115"/>
      <c r="BO28" s="115"/>
      <c r="BP28" s="115"/>
      <c r="BQ28" s="115"/>
      <c r="BR28" s="115"/>
      <c r="BS28" s="115"/>
      <c r="BT28" s="115"/>
      <c r="BU28" s="115"/>
      <c r="BV28" s="115"/>
      <c r="BW28" s="115"/>
      <c r="BX28" s="115"/>
      <c r="BY28" s="115"/>
    </row>
    <row r="29" customHeight="1" spans="1:77">
      <c r="A29" s="115"/>
      <c r="B29" s="115"/>
      <c r="C29" s="139"/>
      <c r="D29" s="115"/>
      <c r="E29" s="115"/>
      <c r="F29" s="115"/>
      <c r="G29" s="115"/>
      <c r="H29" s="115"/>
      <c r="I29" s="115"/>
      <c r="J29" s="115"/>
      <c r="K29" s="115"/>
      <c r="L29" s="115"/>
      <c r="M29" s="115"/>
      <c r="N29" s="115"/>
      <c r="O29" s="115"/>
      <c r="P29" s="115"/>
      <c r="Q29" s="115"/>
      <c r="R29" s="115"/>
      <c r="S29" s="115"/>
      <c r="T29" s="115"/>
      <c r="U29" s="115"/>
      <c r="V29" s="115"/>
      <c r="W29" s="115"/>
      <c r="X29" s="115"/>
      <c r="Y29" s="115"/>
      <c r="Z29" s="115"/>
      <c r="AA29" s="115"/>
      <c r="AB29" s="115"/>
      <c r="AC29" s="115"/>
      <c r="AD29" s="115"/>
      <c r="AE29" s="115"/>
      <c r="AF29" s="115"/>
      <c r="AG29" s="115"/>
      <c r="AH29" s="115"/>
      <c r="AI29" s="115"/>
      <c r="AJ29" s="115"/>
      <c r="AK29" s="115"/>
      <c r="AL29" s="115"/>
      <c r="AM29" s="115"/>
      <c r="AN29" s="115"/>
      <c r="AO29" s="115"/>
      <c r="AP29" s="115"/>
      <c r="AQ29" s="115"/>
      <c r="AR29" s="115"/>
      <c r="AS29" s="115"/>
      <c r="AT29" s="115"/>
      <c r="AU29" s="115"/>
      <c r="AV29" s="115"/>
      <c r="AW29" s="115"/>
      <c r="AX29" s="115"/>
      <c r="AY29" s="115"/>
      <c r="AZ29" s="115"/>
      <c r="BA29" s="115"/>
      <c r="BB29" s="115"/>
      <c r="BC29" s="115"/>
      <c r="BD29" s="115"/>
      <c r="BE29" s="115"/>
      <c r="BF29" s="115"/>
      <c r="BG29" s="115"/>
      <c r="BH29" s="115"/>
      <c r="BI29" s="115"/>
      <c r="BJ29" s="115"/>
      <c r="BK29" s="115"/>
      <c r="BL29" s="115"/>
      <c r="BM29" s="115"/>
      <c r="BN29" s="115"/>
      <c r="BO29" s="115"/>
      <c r="BP29" s="115"/>
      <c r="BQ29" s="115"/>
      <c r="BR29" s="115"/>
      <c r="BS29" s="115"/>
      <c r="BT29" s="115"/>
      <c r="BU29" s="115"/>
      <c r="BV29" s="115"/>
      <c r="BW29" s="115"/>
      <c r="BX29" s="115"/>
      <c r="BY29" s="115"/>
    </row>
    <row r="30" customHeight="1" spans="1:77">
      <c r="A30" s="115"/>
      <c r="B30" s="115"/>
      <c r="C30" s="139"/>
      <c r="D30" s="115"/>
      <c r="E30" s="115"/>
      <c r="F30" s="115"/>
      <c r="G30" s="115"/>
      <c r="H30" s="115"/>
      <c r="I30" s="115"/>
      <c r="J30" s="115"/>
      <c r="K30" s="115"/>
      <c r="L30" s="115"/>
      <c r="M30" s="115"/>
      <c r="N30" s="115"/>
      <c r="O30" s="115"/>
      <c r="P30" s="115"/>
      <c r="Q30" s="115"/>
      <c r="R30" s="115"/>
      <c r="S30" s="115"/>
      <c r="T30" s="115"/>
      <c r="U30" s="115"/>
      <c r="V30" s="115"/>
      <c r="W30" s="115"/>
      <c r="X30" s="115"/>
      <c r="Y30" s="115"/>
      <c r="Z30" s="115"/>
      <c r="AA30" s="115"/>
      <c r="AB30" s="115"/>
      <c r="AC30" s="115"/>
      <c r="AD30" s="115"/>
      <c r="AE30" s="115"/>
      <c r="AF30" s="115"/>
      <c r="AG30" s="115"/>
      <c r="AH30" s="115"/>
      <c r="AI30" s="115"/>
      <c r="AJ30" s="115"/>
      <c r="AK30" s="115"/>
      <c r="AL30" s="115"/>
      <c r="AM30" s="115"/>
      <c r="AN30" s="115"/>
      <c r="AO30" s="115"/>
      <c r="AP30" s="115"/>
      <c r="AQ30" s="115"/>
      <c r="AR30" s="115"/>
      <c r="AS30" s="115"/>
      <c r="AT30" s="115"/>
      <c r="AU30" s="115"/>
      <c r="AV30" s="115"/>
      <c r="AW30" s="115"/>
      <c r="AX30" s="115"/>
      <c r="AY30" s="115"/>
      <c r="AZ30" s="115"/>
      <c r="BA30" s="115"/>
      <c r="BB30" s="115"/>
      <c r="BC30" s="115"/>
      <c r="BD30" s="115"/>
      <c r="BE30" s="115"/>
      <c r="BF30" s="115"/>
      <c r="BG30" s="115"/>
      <c r="BH30" s="115"/>
      <c r="BI30" s="115"/>
      <c r="BJ30" s="115"/>
      <c r="BK30" s="115"/>
      <c r="BL30" s="115"/>
      <c r="BM30" s="115"/>
      <c r="BN30" s="115"/>
      <c r="BO30" s="115"/>
      <c r="BP30" s="115"/>
      <c r="BQ30" s="115"/>
      <c r="BR30" s="115"/>
      <c r="BS30" s="115"/>
      <c r="BT30" s="115"/>
      <c r="BU30" s="115"/>
      <c r="BV30" s="115"/>
      <c r="BW30" s="115"/>
      <c r="BX30" s="115"/>
      <c r="BY30" s="115"/>
    </row>
    <row r="31" customHeight="1" spans="1:77">
      <c r="A31" s="115"/>
      <c r="B31" s="115"/>
      <c r="C31" s="139"/>
      <c r="D31" s="115"/>
      <c r="E31" s="115"/>
      <c r="F31" s="115"/>
      <c r="G31" s="115"/>
      <c r="H31" s="115"/>
      <c r="I31" s="115"/>
      <c r="J31" s="115"/>
      <c r="K31" s="115"/>
      <c r="L31" s="115"/>
      <c r="M31" s="115"/>
      <c r="N31" s="115"/>
      <c r="O31" s="115"/>
      <c r="P31" s="115"/>
      <c r="Q31" s="115"/>
      <c r="R31" s="115"/>
      <c r="S31" s="115"/>
      <c r="T31" s="115"/>
      <c r="U31" s="115"/>
      <c r="V31" s="115"/>
      <c r="W31" s="115"/>
      <c r="X31" s="115"/>
      <c r="Y31" s="115"/>
      <c r="Z31" s="115"/>
      <c r="AA31" s="115"/>
      <c r="AB31" s="115"/>
      <c r="AC31" s="115"/>
      <c r="AD31" s="115"/>
      <c r="AE31" s="115"/>
      <c r="AF31" s="115"/>
      <c r="AG31" s="115"/>
      <c r="AH31" s="115"/>
      <c r="AI31" s="115"/>
      <c r="AJ31" s="115"/>
      <c r="AK31" s="115"/>
      <c r="AL31" s="115"/>
      <c r="AM31" s="115"/>
      <c r="AN31" s="115"/>
      <c r="AO31" s="115"/>
      <c r="AP31" s="115"/>
      <c r="AQ31" s="115"/>
      <c r="AR31" s="115"/>
      <c r="AS31" s="115"/>
      <c r="AT31" s="115"/>
      <c r="AU31" s="115"/>
      <c r="AV31" s="115"/>
      <c r="AW31" s="115"/>
      <c r="AX31" s="115"/>
      <c r="AY31" s="115"/>
      <c r="AZ31" s="115"/>
      <c r="BA31" s="115"/>
      <c r="BB31" s="115"/>
      <c r="BC31" s="115"/>
      <c r="BD31" s="115"/>
      <c r="BE31" s="115"/>
      <c r="BF31" s="115"/>
      <c r="BG31" s="115"/>
      <c r="BH31" s="115"/>
      <c r="BI31" s="115"/>
      <c r="BJ31" s="115"/>
      <c r="BK31" s="115"/>
      <c r="BL31" s="115"/>
      <c r="BM31" s="115"/>
      <c r="BN31" s="115"/>
      <c r="BO31" s="115"/>
      <c r="BP31" s="115"/>
      <c r="BQ31" s="115"/>
      <c r="BR31" s="115"/>
      <c r="BS31" s="115"/>
      <c r="BT31" s="115"/>
      <c r="BU31" s="115"/>
      <c r="BV31" s="115"/>
      <c r="BW31" s="115"/>
      <c r="BX31" s="115"/>
      <c r="BY31" s="115"/>
    </row>
    <row r="32" customHeight="1" spans="1:77">
      <c r="A32" s="115"/>
      <c r="B32" s="115"/>
      <c r="C32" s="139"/>
      <c r="D32" s="115"/>
      <c r="E32" s="115"/>
      <c r="F32" s="115"/>
      <c r="G32" s="115"/>
      <c r="H32" s="115"/>
      <c r="I32" s="115"/>
      <c r="J32" s="115"/>
      <c r="K32" s="115"/>
      <c r="L32" s="115"/>
      <c r="M32" s="115"/>
      <c r="N32" s="115"/>
      <c r="O32" s="115"/>
      <c r="P32" s="115"/>
      <c r="Q32" s="115"/>
      <c r="R32" s="115"/>
      <c r="S32" s="115"/>
      <c r="T32" s="115"/>
      <c r="U32" s="115"/>
      <c r="V32" s="115"/>
      <c r="W32" s="115"/>
      <c r="X32" s="115"/>
      <c r="Y32" s="115"/>
      <c r="Z32" s="115"/>
      <c r="AA32" s="115"/>
      <c r="AB32" s="115"/>
      <c r="AC32" s="115"/>
      <c r="AD32" s="115"/>
      <c r="AE32" s="115"/>
      <c r="AF32" s="115"/>
      <c r="AG32" s="115"/>
      <c r="AH32" s="115"/>
      <c r="AI32" s="115"/>
      <c r="AJ32" s="115"/>
      <c r="AK32" s="115"/>
      <c r="AL32" s="115"/>
      <c r="AM32" s="115"/>
      <c r="AN32" s="115"/>
      <c r="AO32" s="115"/>
      <c r="AP32" s="115"/>
      <c r="AQ32" s="115"/>
      <c r="AR32" s="115"/>
      <c r="AS32" s="115"/>
      <c r="AT32" s="115"/>
      <c r="AU32" s="115"/>
      <c r="AV32" s="115"/>
      <c r="AW32" s="115"/>
      <c r="AX32" s="115"/>
      <c r="AY32" s="115"/>
      <c r="AZ32" s="115"/>
      <c r="BA32" s="115"/>
      <c r="BB32" s="115"/>
      <c r="BC32" s="115"/>
      <c r="BD32" s="115"/>
      <c r="BE32" s="115"/>
      <c r="BF32" s="115"/>
      <c r="BG32" s="115"/>
      <c r="BH32" s="115"/>
      <c r="BI32" s="115"/>
      <c r="BJ32" s="115"/>
      <c r="BK32" s="115"/>
      <c r="BL32" s="115"/>
      <c r="BM32" s="115"/>
      <c r="BN32" s="115"/>
      <c r="BO32" s="115"/>
      <c r="BP32" s="115"/>
      <c r="BQ32" s="115"/>
      <c r="BR32" s="115"/>
      <c r="BS32" s="115"/>
      <c r="BT32" s="115"/>
      <c r="BU32" s="115"/>
      <c r="BV32" s="115"/>
      <c r="BW32" s="115"/>
      <c r="BX32" s="115"/>
      <c r="BY32" s="115"/>
    </row>
    <row r="33" customHeight="1" spans="1:77">
      <c r="A33" s="115"/>
      <c r="B33" s="115"/>
      <c r="C33" s="139"/>
      <c r="D33" s="115"/>
      <c r="E33" s="115"/>
      <c r="F33" s="115"/>
      <c r="G33" s="115"/>
      <c r="H33" s="115"/>
      <c r="I33" s="115"/>
      <c r="J33" s="115"/>
      <c r="K33" s="115"/>
      <c r="L33" s="115"/>
      <c r="M33" s="115"/>
      <c r="N33" s="115"/>
      <c r="O33" s="115"/>
      <c r="P33" s="115"/>
      <c r="Q33" s="115"/>
      <c r="R33" s="115"/>
      <c r="S33" s="115"/>
      <c r="T33" s="115"/>
      <c r="U33" s="115"/>
      <c r="V33" s="115"/>
      <c r="W33" s="115"/>
      <c r="X33" s="115"/>
      <c r="Y33" s="115"/>
      <c r="Z33" s="115"/>
      <c r="AA33" s="115"/>
      <c r="AB33" s="115"/>
      <c r="AC33" s="115"/>
      <c r="AD33" s="115"/>
      <c r="AE33" s="115"/>
      <c r="AF33" s="115"/>
      <c r="AG33" s="115"/>
      <c r="AH33" s="115"/>
      <c r="AI33" s="115"/>
      <c r="AJ33" s="115"/>
      <c r="AK33" s="115"/>
      <c r="AL33" s="115"/>
      <c r="AM33" s="115"/>
      <c r="AN33" s="115"/>
      <c r="AO33" s="115"/>
      <c r="AP33" s="115"/>
      <c r="AQ33" s="115"/>
      <c r="AR33" s="115"/>
      <c r="AS33" s="115"/>
      <c r="AT33" s="115"/>
      <c r="AU33" s="115"/>
      <c r="AV33" s="115"/>
      <c r="AW33" s="115"/>
      <c r="AX33" s="115"/>
      <c r="AY33" s="115"/>
      <c r="AZ33" s="115"/>
      <c r="BA33" s="115"/>
      <c r="BB33" s="115"/>
      <c r="BC33" s="115"/>
      <c r="BD33" s="115"/>
      <c r="BE33" s="115"/>
      <c r="BF33" s="115"/>
      <c r="BG33" s="115"/>
      <c r="BH33" s="115"/>
      <c r="BI33" s="115"/>
      <c r="BJ33" s="115"/>
      <c r="BK33" s="115"/>
      <c r="BL33" s="115"/>
      <c r="BM33" s="115"/>
      <c r="BN33" s="115"/>
      <c r="BO33" s="115"/>
      <c r="BP33" s="115"/>
      <c r="BQ33" s="115"/>
      <c r="BR33" s="115"/>
      <c r="BS33" s="115"/>
      <c r="BT33" s="115"/>
      <c r="BU33" s="115"/>
      <c r="BV33" s="115"/>
      <c r="BW33" s="115"/>
      <c r="BX33" s="115"/>
      <c r="BY33" s="115"/>
    </row>
    <row r="34" customHeight="1" spans="1:77">
      <c r="A34" s="115"/>
      <c r="B34" s="115"/>
      <c r="C34" s="139"/>
      <c r="D34" s="115"/>
      <c r="E34" s="115"/>
      <c r="F34" s="115"/>
      <c r="G34" s="115"/>
      <c r="H34" s="115"/>
      <c r="I34" s="115"/>
      <c r="J34" s="115"/>
      <c r="K34" s="115"/>
      <c r="L34" s="115"/>
      <c r="M34" s="115"/>
      <c r="N34" s="115"/>
      <c r="O34" s="115"/>
      <c r="P34" s="115"/>
      <c r="Q34" s="115"/>
      <c r="R34" s="115"/>
      <c r="S34" s="115"/>
      <c r="T34" s="115"/>
      <c r="U34" s="115"/>
      <c r="V34" s="115"/>
      <c r="W34" s="115"/>
      <c r="X34" s="115"/>
      <c r="Y34" s="115"/>
      <c r="Z34" s="115"/>
      <c r="AA34" s="115"/>
      <c r="AB34" s="115"/>
      <c r="AC34" s="115"/>
      <c r="AD34" s="115"/>
      <c r="AE34" s="115"/>
      <c r="AF34" s="115"/>
      <c r="AG34" s="115"/>
      <c r="AH34" s="115"/>
      <c r="AI34" s="115"/>
      <c r="AJ34" s="115"/>
      <c r="AK34" s="115"/>
      <c r="AL34" s="115"/>
      <c r="AM34" s="115"/>
      <c r="AN34" s="115"/>
      <c r="AO34" s="115"/>
      <c r="AP34" s="115"/>
      <c r="AQ34" s="115"/>
      <c r="AR34" s="115"/>
      <c r="AS34" s="115"/>
      <c r="AT34" s="115"/>
      <c r="AU34" s="115"/>
      <c r="AV34" s="115"/>
      <c r="AW34" s="115"/>
      <c r="AX34" s="115"/>
      <c r="AY34" s="115"/>
      <c r="AZ34" s="115"/>
      <c r="BA34" s="115"/>
      <c r="BB34" s="115"/>
      <c r="BC34" s="115"/>
      <c r="BD34" s="115"/>
      <c r="BE34" s="115"/>
      <c r="BF34" s="115"/>
      <c r="BG34" s="115"/>
      <c r="BH34" s="115"/>
      <c r="BI34" s="115"/>
      <c r="BJ34" s="115"/>
      <c r="BK34" s="115"/>
      <c r="BL34" s="115"/>
      <c r="BM34" s="115"/>
      <c r="BN34" s="115"/>
      <c r="BO34" s="115"/>
      <c r="BP34" s="115"/>
      <c r="BQ34" s="115"/>
      <c r="BR34" s="115"/>
      <c r="BS34" s="115"/>
      <c r="BT34" s="115"/>
      <c r="BU34" s="115"/>
      <c r="BV34" s="115"/>
      <c r="BW34" s="115"/>
      <c r="BX34" s="115"/>
      <c r="BY34" s="115"/>
    </row>
    <row r="35" customHeight="1" spans="1:77">
      <c r="A35" s="115"/>
      <c r="B35" s="115"/>
      <c r="C35" s="139"/>
      <c r="D35" s="115"/>
      <c r="E35" s="115"/>
      <c r="F35" s="115"/>
      <c r="G35" s="115"/>
      <c r="H35" s="115"/>
      <c r="I35" s="115"/>
      <c r="J35" s="115"/>
      <c r="K35" s="115"/>
      <c r="L35" s="115"/>
      <c r="M35" s="115"/>
      <c r="N35" s="115"/>
      <c r="O35" s="115"/>
      <c r="P35" s="115"/>
      <c r="Q35" s="115"/>
      <c r="R35" s="115"/>
      <c r="S35" s="115"/>
      <c r="T35" s="115"/>
      <c r="U35" s="115"/>
      <c r="V35" s="115"/>
      <c r="W35" s="115"/>
      <c r="X35" s="115"/>
      <c r="Y35" s="115"/>
      <c r="Z35" s="115"/>
      <c r="AA35" s="115"/>
      <c r="AB35" s="115"/>
      <c r="AC35" s="115"/>
      <c r="AD35" s="115"/>
      <c r="AE35" s="115"/>
      <c r="AF35" s="115"/>
      <c r="AG35" s="115"/>
      <c r="AH35" s="115"/>
      <c r="AI35" s="115"/>
      <c r="AJ35" s="115"/>
      <c r="AK35" s="115"/>
      <c r="AL35" s="115"/>
      <c r="AM35" s="115"/>
      <c r="AN35" s="115"/>
      <c r="AO35" s="115"/>
      <c r="AP35" s="115"/>
      <c r="AQ35" s="115"/>
      <c r="AR35" s="115"/>
      <c r="AS35" s="115"/>
      <c r="AT35" s="115"/>
      <c r="AU35" s="115"/>
      <c r="AV35" s="115"/>
      <c r="AW35" s="115"/>
      <c r="AX35" s="115"/>
      <c r="AY35" s="115"/>
      <c r="AZ35" s="115"/>
      <c r="BA35" s="115"/>
      <c r="BB35" s="115"/>
      <c r="BC35" s="115"/>
      <c r="BD35" s="115"/>
      <c r="BE35" s="115"/>
      <c r="BF35" s="115"/>
      <c r="BG35" s="115"/>
      <c r="BH35" s="115"/>
      <c r="BI35" s="115"/>
      <c r="BJ35" s="115"/>
      <c r="BK35" s="115"/>
      <c r="BL35" s="115"/>
      <c r="BM35" s="115"/>
      <c r="BN35" s="115"/>
      <c r="BO35" s="115"/>
      <c r="BP35" s="115"/>
      <c r="BQ35" s="115"/>
      <c r="BR35" s="115"/>
      <c r="BS35" s="115"/>
      <c r="BT35" s="115"/>
      <c r="BU35" s="115"/>
      <c r="BV35" s="115"/>
      <c r="BW35" s="115"/>
      <c r="BX35" s="115"/>
      <c r="BY35" s="115"/>
    </row>
    <row r="36" customHeight="1" spans="1:77">
      <c r="A36" s="115"/>
      <c r="B36" s="115"/>
      <c r="C36" s="139"/>
      <c r="D36" s="115"/>
      <c r="E36" s="115"/>
      <c r="F36" s="115"/>
      <c r="G36" s="115"/>
      <c r="H36" s="115"/>
      <c r="I36" s="115"/>
      <c r="J36" s="115"/>
      <c r="K36" s="115"/>
      <c r="L36" s="115"/>
      <c r="M36" s="115"/>
      <c r="N36" s="115"/>
      <c r="O36" s="115"/>
      <c r="P36" s="115"/>
      <c r="Q36" s="115"/>
      <c r="R36" s="115"/>
      <c r="S36" s="115"/>
      <c r="T36" s="115"/>
      <c r="U36" s="115"/>
      <c r="V36" s="115"/>
      <c r="W36" s="115"/>
      <c r="X36" s="115"/>
      <c r="Y36" s="115"/>
      <c r="Z36" s="115"/>
      <c r="AA36" s="115"/>
      <c r="AB36" s="115"/>
      <c r="AC36" s="115"/>
      <c r="AD36" s="115"/>
      <c r="AE36" s="115"/>
      <c r="AF36" s="115"/>
      <c r="AG36" s="115"/>
      <c r="AH36" s="115"/>
      <c r="AI36" s="115"/>
      <c r="AJ36" s="115"/>
      <c r="AK36" s="115"/>
      <c r="AL36" s="115"/>
      <c r="AM36" s="115"/>
      <c r="AN36" s="115"/>
      <c r="AO36" s="115"/>
      <c r="AP36" s="115"/>
      <c r="AQ36" s="115"/>
      <c r="AR36" s="115"/>
      <c r="AS36" s="115"/>
      <c r="AT36" s="115"/>
      <c r="AU36" s="115"/>
      <c r="AV36" s="115"/>
      <c r="AW36" s="115"/>
      <c r="AX36" s="115"/>
      <c r="AY36" s="115"/>
      <c r="AZ36" s="115"/>
      <c r="BA36" s="115"/>
      <c r="BB36" s="115"/>
      <c r="BC36" s="115"/>
      <c r="BD36" s="115"/>
      <c r="BE36" s="115"/>
      <c r="BF36" s="115"/>
      <c r="BG36" s="115"/>
      <c r="BH36" s="115"/>
      <c r="BI36" s="115"/>
      <c r="BJ36" s="115"/>
      <c r="BK36" s="115"/>
      <c r="BL36" s="115"/>
      <c r="BM36" s="115"/>
      <c r="BN36" s="115"/>
      <c r="BO36" s="115"/>
      <c r="BP36" s="115"/>
      <c r="BQ36" s="115"/>
      <c r="BR36" s="115"/>
      <c r="BS36" s="115"/>
      <c r="BT36" s="115"/>
      <c r="BU36" s="115"/>
      <c r="BV36" s="115"/>
      <c r="BW36" s="115"/>
      <c r="BX36" s="115"/>
      <c r="BY36" s="115"/>
    </row>
    <row r="37" customHeight="1" spans="1:77">
      <c r="A37" s="115"/>
      <c r="B37" s="115"/>
      <c r="C37" s="139"/>
      <c r="D37" s="115"/>
      <c r="E37" s="115"/>
      <c r="F37" s="115"/>
      <c r="G37" s="115"/>
      <c r="H37" s="115"/>
      <c r="I37" s="115"/>
      <c r="J37" s="115"/>
      <c r="K37" s="115"/>
      <c r="L37" s="115"/>
      <c r="M37" s="115"/>
      <c r="N37" s="115"/>
      <c r="O37" s="115"/>
      <c r="P37" s="115"/>
      <c r="Q37" s="115"/>
      <c r="R37" s="115"/>
      <c r="S37" s="115"/>
      <c r="T37" s="115"/>
      <c r="U37" s="115"/>
      <c r="V37" s="115"/>
      <c r="W37" s="115"/>
      <c r="X37" s="115"/>
      <c r="Y37" s="115"/>
      <c r="Z37" s="115"/>
      <c r="AA37" s="115"/>
      <c r="AB37" s="115"/>
      <c r="AC37" s="115"/>
      <c r="AD37" s="115"/>
      <c r="AE37" s="115"/>
      <c r="AF37" s="115"/>
      <c r="AG37" s="115"/>
      <c r="AH37" s="115"/>
      <c r="AI37" s="115"/>
      <c r="AJ37" s="115"/>
      <c r="AK37" s="115"/>
      <c r="AL37" s="115"/>
      <c r="AM37" s="115"/>
      <c r="AN37" s="115"/>
      <c r="AO37" s="115"/>
      <c r="AP37" s="115"/>
      <c r="AQ37" s="115"/>
      <c r="AR37" s="115"/>
      <c r="AS37" s="115"/>
      <c r="AT37" s="115"/>
      <c r="AU37" s="115"/>
      <c r="AV37" s="115"/>
      <c r="AW37" s="115"/>
      <c r="AX37" s="115"/>
      <c r="AY37" s="115"/>
      <c r="AZ37" s="115"/>
      <c r="BA37" s="115"/>
      <c r="BB37" s="115"/>
      <c r="BC37" s="115"/>
      <c r="BD37" s="115"/>
      <c r="BE37" s="115"/>
      <c r="BF37" s="115"/>
      <c r="BG37" s="115"/>
      <c r="BH37" s="115"/>
      <c r="BI37" s="115"/>
      <c r="BJ37" s="115"/>
      <c r="BK37" s="115"/>
      <c r="BL37" s="115"/>
      <c r="BM37" s="115"/>
      <c r="BN37" s="115"/>
      <c r="BO37" s="115"/>
      <c r="BP37" s="115"/>
      <c r="BQ37" s="115"/>
      <c r="BR37" s="115"/>
      <c r="BS37" s="115"/>
      <c r="BT37" s="115"/>
      <c r="BU37" s="115"/>
      <c r="BV37" s="115"/>
      <c r="BW37" s="115"/>
      <c r="BX37" s="115"/>
      <c r="BY37" s="115"/>
    </row>
    <row r="38" customHeight="1" spans="1:77">
      <c r="A38" s="115"/>
      <c r="B38" s="115"/>
      <c r="C38" s="139"/>
      <c r="D38" s="115"/>
      <c r="E38" s="115"/>
      <c r="F38" s="115"/>
      <c r="G38" s="115"/>
      <c r="H38" s="115"/>
      <c r="I38" s="115"/>
      <c r="J38" s="115"/>
      <c r="K38" s="115"/>
      <c r="L38" s="115"/>
      <c r="M38" s="115"/>
      <c r="N38" s="115"/>
      <c r="O38" s="115"/>
      <c r="P38" s="115"/>
      <c r="Q38" s="115"/>
      <c r="R38" s="115"/>
      <c r="S38" s="115"/>
      <c r="T38" s="115"/>
      <c r="U38" s="115"/>
      <c r="V38" s="115"/>
      <c r="W38" s="115"/>
      <c r="X38" s="115"/>
      <c r="Y38" s="115"/>
      <c r="Z38" s="115"/>
      <c r="AA38" s="115"/>
      <c r="AB38" s="115"/>
      <c r="AC38" s="115"/>
      <c r="AD38" s="115"/>
      <c r="AE38" s="115"/>
      <c r="AF38" s="115"/>
      <c r="AG38" s="115"/>
      <c r="AH38" s="115"/>
      <c r="AI38" s="115"/>
      <c r="AJ38" s="115"/>
      <c r="AK38" s="115"/>
      <c r="AL38" s="115"/>
      <c r="AM38" s="115"/>
      <c r="AN38" s="115"/>
      <c r="AO38" s="115"/>
      <c r="AP38" s="115"/>
      <c r="AQ38" s="115"/>
      <c r="AR38" s="115"/>
      <c r="AS38" s="115"/>
      <c r="AT38" s="115"/>
      <c r="AU38" s="115"/>
      <c r="AV38" s="115"/>
      <c r="AW38" s="115"/>
      <c r="AX38" s="115"/>
      <c r="AY38" s="115"/>
      <c r="AZ38" s="115"/>
      <c r="BA38" s="115"/>
      <c r="BB38" s="115"/>
      <c r="BC38" s="115"/>
      <c r="BD38" s="115"/>
      <c r="BE38" s="115"/>
      <c r="BF38" s="115"/>
      <c r="BG38" s="115"/>
      <c r="BH38" s="115"/>
      <c r="BI38" s="115"/>
      <c r="BJ38" s="115"/>
      <c r="BK38" s="115"/>
      <c r="BL38" s="115"/>
      <c r="BM38" s="115"/>
      <c r="BN38" s="115"/>
      <c r="BO38" s="115"/>
      <c r="BP38" s="115"/>
      <c r="BQ38" s="115"/>
      <c r="BR38" s="115"/>
      <c r="BS38" s="115"/>
      <c r="BT38" s="115"/>
      <c r="BU38" s="115"/>
      <c r="BV38" s="115"/>
      <c r="BW38" s="115"/>
      <c r="BX38" s="115"/>
      <c r="BY38" s="115"/>
    </row>
    <row r="39" customHeight="1" spans="1:77">
      <c r="A39" s="115"/>
      <c r="B39" s="115"/>
      <c r="C39" s="139"/>
      <c r="D39" s="115"/>
      <c r="E39" s="115"/>
      <c r="F39" s="115"/>
      <c r="G39" s="115"/>
      <c r="H39" s="115"/>
      <c r="I39" s="115"/>
      <c r="J39" s="115"/>
      <c r="K39" s="115"/>
      <c r="L39" s="115"/>
      <c r="M39" s="115"/>
      <c r="N39" s="115"/>
      <c r="O39" s="115"/>
      <c r="P39" s="115"/>
      <c r="Q39" s="115"/>
      <c r="R39" s="115"/>
      <c r="S39" s="115"/>
      <c r="T39" s="115"/>
      <c r="U39" s="115"/>
      <c r="V39" s="115"/>
      <c r="W39" s="115"/>
      <c r="X39" s="115"/>
      <c r="Y39" s="115"/>
      <c r="Z39" s="115"/>
      <c r="AA39" s="115"/>
      <c r="AB39" s="115"/>
      <c r="AC39" s="115"/>
      <c r="AD39" s="115"/>
      <c r="AE39" s="115"/>
      <c r="AF39" s="115"/>
      <c r="AG39" s="115"/>
      <c r="AH39" s="115"/>
      <c r="AI39" s="115"/>
      <c r="AJ39" s="115"/>
      <c r="AK39" s="115"/>
      <c r="AL39" s="115"/>
      <c r="AM39" s="115"/>
      <c r="AN39" s="115"/>
      <c r="AO39" s="115"/>
      <c r="AP39" s="115"/>
      <c r="AQ39" s="115"/>
      <c r="AR39" s="115"/>
      <c r="AS39" s="115"/>
      <c r="AT39" s="115"/>
      <c r="AU39" s="115"/>
      <c r="AV39" s="115"/>
      <c r="AW39" s="115"/>
      <c r="AX39" s="115"/>
      <c r="AY39" s="115"/>
      <c r="AZ39" s="115"/>
      <c r="BA39" s="115"/>
      <c r="BB39" s="115"/>
      <c r="BC39" s="115"/>
      <c r="BD39" s="115"/>
      <c r="BE39" s="115"/>
      <c r="BF39" s="115"/>
      <c r="BG39" s="115"/>
      <c r="BH39" s="115"/>
      <c r="BI39" s="115"/>
      <c r="BJ39" s="115"/>
      <c r="BK39" s="115"/>
      <c r="BL39" s="115"/>
      <c r="BM39" s="115"/>
      <c r="BN39" s="115"/>
      <c r="BO39" s="115"/>
      <c r="BP39" s="115"/>
      <c r="BQ39" s="115"/>
      <c r="BR39" s="115"/>
      <c r="BS39" s="115"/>
      <c r="BT39" s="115"/>
      <c r="BU39" s="115"/>
      <c r="BV39" s="115"/>
      <c r="BW39" s="115"/>
      <c r="BX39" s="115"/>
      <c r="BY39" s="115"/>
    </row>
    <row r="40" customHeight="1" spans="1:77">
      <c r="A40" s="115"/>
      <c r="B40" s="115"/>
      <c r="C40" s="139"/>
      <c r="D40" s="115"/>
      <c r="E40" s="115"/>
      <c r="F40" s="115"/>
      <c r="G40" s="115"/>
      <c r="H40" s="115"/>
      <c r="I40" s="115"/>
      <c r="J40" s="115"/>
      <c r="K40" s="115"/>
      <c r="L40" s="115"/>
      <c r="M40" s="115"/>
      <c r="N40" s="115"/>
      <c r="O40" s="115"/>
      <c r="P40" s="115"/>
      <c r="Q40" s="115"/>
      <c r="R40" s="115"/>
      <c r="S40" s="115"/>
      <c r="T40" s="115"/>
      <c r="U40" s="115"/>
      <c r="V40" s="115"/>
      <c r="W40" s="115"/>
      <c r="X40" s="115"/>
      <c r="Y40" s="115"/>
      <c r="Z40" s="115"/>
      <c r="AA40" s="115"/>
      <c r="AB40" s="115"/>
      <c r="AC40" s="115"/>
      <c r="AD40" s="115"/>
      <c r="AE40" s="115"/>
      <c r="AF40" s="115"/>
      <c r="AG40" s="115"/>
      <c r="AH40" s="115"/>
      <c r="AI40" s="115"/>
      <c r="AJ40" s="115"/>
      <c r="AK40" s="115"/>
      <c r="AL40" s="115"/>
      <c r="AM40" s="115"/>
      <c r="AN40" s="115"/>
      <c r="AO40" s="115"/>
      <c r="AP40" s="115"/>
      <c r="AQ40" s="115"/>
      <c r="AR40" s="115"/>
      <c r="AS40" s="115"/>
      <c r="AT40" s="115"/>
      <c r="AU40" s="115"/>
      <c r="AV40" s="115"/>
      <c r="AW40" s="115"/>
      <c r="AX40" s="115"/>
      <c r="AY40" s="115"/>
      <c r="AZ40" s="115"/>
      <c r="BA40" s="115"/>
      <c r="BB40" s="115"/>
      <c r="BC40" s="115"/>
      <c r="BD40" s="115"/>
      <c r="BE40" s="115"/>
      <c r="BF40" s="115"/>
      <c r="BG40" s="115"/>
      <c r="BH40" s="115"/>
      <c r="BI40" s="115"/>
      <c r="BJ40" s="115"/>
      <c r="BK40" s="115"/>
      <c r="BL40" s="115"/>
      <c r="BM40" s="115"/>
      <c r="BN40" s="115"/>
      <c r="BO40" s="115"/>
      <c r="BP40" s="115"/>
      <c r="BQ40" s="115"/>
      <c r="BR40" s="115"/>
      <c r="BS40" s="115"/>
      <c r="BT40" s="115"/>
      <c r="BU40" s="115"/>
      <c r="BV40" s="115"/>
      <c r="BW40" s="115"/>
      <c r="BX40" s="115"/>
      <c r="BY40" s="115"/>
    </row>
    <row r="41" customHeight="1" spans="1:77">
      <c r="A41" s="115"/>
      <c r="B41" s="115"/>
      <c r="C41" s="139"/>
      <c r="D41" s="115"/>
      <c r="E41" s="115"/>
      <c r="F41" s="115"/>
      <c r="G41" s="115"/>
      <c r="H41" s="115"/>
      <c r="I41" s="115"/>
      <c r="J41" s="115"/>
      <c r="K41" s="115"/>
      <c r="L41" s="115"/>
      <c r="M41" s="115"/>
      <c r="N41" s="115"/>
      <c r="O41" s="115"/>
      <c r="P41" s="115"/>
      <c r="Q41" s="115"/>
      <c r="R41" s="115"/>
      <c r="S41" s="115"/>
      <c r="T41" s="115"/>
      <c r="U41" s="115"/>
      <c r="V41" s="115"/>
      <c r="W41" s="115"/>
      <c r="X41" s="115"/>
      <c r="Y41" s="115"/>
      <c r="Z41" s="115"/>
      <c r="AA41" s="115"/>
      <c r="AB41" s="115"/>
      <c r="AC41" s="115"/>
      <c r="AD41" s="115"/>
      <c r="AE41" s="115"/>
      <c r="AF41" s="115"/>
      <c r="AG41" s="115"/>
      <c r="AH41" s="115"/>
      <c r="AI41" s="115"/>
      <c r="AJ41" s="115"/>
      <c r="AK41" s="115"/>
      <c r="AL41" s="115"/>
      <c r="AM41" s="115"/>
      <c r="AN41" s="115"/>
      <c r="AO41" s="115"/>
      <c r="AP41" s="115"/>
      <c r="AQ41" s="115"/>
      <c r="AR41" s="115"/>
      <c r="AS41" s="115"/>
      <c r="AT41" s="115"/>
      <c r="AU41" s="115"/>
      <c r="AV41" s="115"/>
      <c r="AW41" s="115"/>
      <c r="AX41" s="115"/>
      <c r="AY41" s="115"/>
      <c r="AZ41" s="115"/>
      <c r="BA41" s="115"/>
      <c r="BB41" s="115"/>
      <c r="BC41" s="115"/>
      <c r="BD41" s="115"/>
      <c r="BE41" s="115"/>
      <c r="BF41" s="115"/>
      <c r="BG41" s="115"/>
      <c r="BH41" s="115"/>
      <c r="BI41" s="115"/>
      <c r="BJ41" s="115"/>
      <c r="BK41" s="115"/>
      <c r="BL41" s="115"/>
      <c r="BM41" s="115"/>
      <c r="BN41" s="115"/>
      <c r="BO41" s="115"/>
      <c r="BP41" s="115"/>
      <c r="BQ41" s="115"/>
      <c r="BR41" s="115"/>
      <c r="BS41" s="115"/>
      <c r="BT41" s="115"/>
      <c r="BU41" s="115"/>
      <c r="BV41" s="115"/>
      <c r="BW41" s="115"/>
      <c r="BX41" s="115"/>
      <c r="BY41" s="115"/>
    </row>
    <row r="42" customHeight="1" spans="1:77">
      <c r="A42" s="115"/>
      <c r="B42" s="115"/>
      <c r="C42" s="139"/>
      <c r="D42" s="115"/>
      <c r="E42" s="115"/>
      <c r="F42" s="115"/>
      <c r="G42" s="115"/>
      <c r="H42" s="115"/>
      <c r="I42" s="115"/>
      <c r="J42" s="115"/>
      <c r="K42" s="115"/>
      <c r="L42" s="115"/>
      <c r="M42" s="115"/>
      <c r="N42" s="115"/>
      <c r="O42" s="115"/>
      <c r="P42" s="115"/>
      <c r="Q42" s="115"/>
      <c r="R42" s="115"/>
      <c r="S42" s="115"/>
      <c r="T42" s="115"/>
      <c r="U42" s="115"/>
      <c r="V42" s="115"/>
      <c r="W42" s="115"/>
      <c r="X42" s="115"/>
      <c r="Y42" s="115"/>
      <c r="Z42" s="115"/>
      <c r="AA42" s="115"/>
      <c r="AB42" s="115"/>
      <c r="AC42" s="115"/>
      <c r="AD42" s="115"/>
      <c r="AE42" s="115"/>
      <c r="AF42" s="115"/>
      <c r="AG42" s="115"/>
      <c r="AH42" s="115"/>
      <c r="AI42" s="115"/>
      <c r="AJ42" s="115"/>
      <c r="AK42" s="115"/>
      <c r="AL42" s="115"/>
      <c r="AM42" s="115"/>
      <c r="AN42" s="115"/>
      <c r="AO42" s="115"/>
      <c r="AP42" s="115"/>
      <c r="AQ42" s="115"/>
      <c r="AR42" s="115"/>
      <c r="AS42" s="115"/>
      <c r="AT42" s="115"/>
      <c r="AU42" s="115"/>
      <c r="AV42" s="115"/>
      <c r="AW42" s="115"/>
      <c r="AX42" s="115"/>
      <c r="AY42" s="115"/>
      <c r="AZ42" s="115"/>
      <c r="BA42" s="115"/>
      <c r="BB42" s="115"/>
      <c r="BC42" s="115"/>
      <c r="BD42" s="115"/>
      <c r="BE42" s="115"/>
      <c r="BF42" s="115"/>
      <c r="BG42" s="115"/>
      <c r="BH42" s="115"/>
      <c r="BI42" s="115"/>
      <c r="BJ42" s="115"/>
      <c r="BK42" s="115"/>
      <c r="BL42" s="115"/>
      <c r="BM42" s="115"/>
      <c r="BN42" s="115"/>
      <c r="BO42" s="115"/>
      <c r="BP42" s="115"/>
      <c r="BQ42" s="115"/>
      <c r="BR42" s="115"/>
      <c r="BS42" s="115"/>
      <c r="BT42" s="115"/>
      <c r="BU42" s="115"/>
      <c r="BV42" s="115"/>
      <c r="BW42" s="115"/>
      <c r="BX42" s="115"/>
      <c r="BY42" s="115"/>
    </row>
    <row r="43" customHeight="1" spans="1:77">
      <c r="A43" s="115"/>
      <c r="B43" s="115"/>
      <c r="C43" s="139"/>
      <c r="D43" s="115"/>
      <c r="E43" s="115"/>
      <c r="F43" s="115"/>
      <c r="G43" s="115"/>
      <c r="H43" s="115"/>
      <c r="I43" s="115"/>
      <c r="J43" s="115"/>
      <c r="K43" s="115"/>
      <c r="L43" s="115"/>
      <c r="M43" s="115"/>
      <c r="N43" s="115"/>
      <c r="O43" s="115"/>
      <c r="P43" s="115"/>
      <c r="Q43" s="115"/>
      <c r="R43" s="115"/>
      <c r="S43" s="115"/>
      <c r="T43" s="115"/>
      <c r="U43" s="115"/>
      <c r="V43" s="115"/>
      <c r="W43" s="115"/>
      <c r="X43" s="115"/>
      <c r="Y43" s="115"/>
      <c r="Z43" s="115"/>
      <c r="AA43" s="115"/>
      <c r="AB43" s="115"/>
      <c r="AC43" s="115"/>
      <c r="AD43" s="115"/>
      <c r="AE43" s="115"/>
      <c r="AF43" s="115"/>
      <c r="AG43" s="115"/>
      <c r="AH43" s="115"/>
      <c r="AI43" s="115"/>
      <c r="AJ43" s="115"/>
      <c r="AK43" s="115"/>
      <c r="AL43" s="115"/>
      <c r="AM43" s="115"/>
      <c r="AN43" s="115"/>
      <c r="AO43" s="115"/>
      <c r="AP43" s="115"/>
      <c r="AQ43" s="115"/>
      <c r="AR43" s="115"/>
      <c r="AS43" s="115"/>
      <c r="AT43" s="115"/>
      <c r="AU43" s="115"/>
      <c r="AV43" s="115"/>
      <c r="AW43" s="115"/>
      <c r="AX43" s="115"/>
      <c r="AY43" s="115"/>
      <c r="AZ43" s="115"/>
      <c r="BA43" s="115"/>
      <c r="BB43" s="115"/>
      <c r="BC43" s="115"/>
      <c r="BD43" s="115"/>
      <c r="BE43" s="115"/>
      <c r="BF43" s="115"/>
      <c r="BG43" s="115"/>
      <c r="BH43" s="115"/>
      <c r="BI43" s="115"/>
      <c r="BJ43" s="115"/>
      <c r="BK43" s="115"/>
      <c r="BL43" s="115"/>
      <c r="BM43" s="115"/>
      <c r="BN43" s="115"/>
      <c r="BO43" s="115"/>
      <c r="BP43" s="115"/>
      <c r="BQ43" s="115"/>
      <c r="BR43" s="115"/>
      <c r="BS43" s="115"/>
      <c r="BT43" s="115"/>
      <c r="BU43" s="115"/>
      <c r="BV43" s="115"/>
      <c r="BW43" s="115"/>
      <c r="BX43" s="115"/>
      <c r="BY43" s="115"/>
    </row>
    <row r="44" customHeight="1" spans="1:77">
      <c r="A44" s="115"/>
      <c r="B44" s="115"/>
      <c r="C44" s="139"/>
      <c r="D44" s="115"/>
      <c r="E44" s="115"/>
      <c r="F44" s="115"/>
      <c r="G44" s="115"/>
      <c r="H44" s="115"/>
      <c r="I44" s="115"/>
      <c r="J44" s="115"/>
      <c r="K44" s="115"/>
      <c r="L44" s="115"/>
      <c r="M44" s="115"/>
      <c r="N44" s="115"/>
      <c r="O44" s="115"/>
      <c r="P44" s="115"/>
      <c r="Q44" s="115"/>
      <c r="R44" s="115"/>
      <c r="S44" s="115"/>
      <c r="T44" s="115"/>
      <c r="U44" s="115"/>
      <c r="V44" s="115"/>
      <c r="W44" s="115"/>
      <c r="X44" s="115"/>
      <c r="Y44" s="115"/>
      <c r="Z44" s="115"/>
      <c r="AA44" s="115"/>
      <c r="AB44" s="115"/>
      <c r="AC44" s="115"/>
      <c r="AD44" s="115"/>
      <c r="AE44" s="115"/>
      <c r="AF44" s="115"/>
      <c r="AG44" s="115"/>
      <c r="AH44" s="115"/>
      <c r="AI44" s="115"/>
      <c r="AJ44" s="115"/>
      <c r="AK44" s="115"/>
      <c r="AL44" s="115"/>
      <c r="AM44" s="115"/>
      <c r="AN44" s="115"/>
      <c r="AO44" s="115"/>
      <c r="AP44" s="115"/>
      <c r="AQ44" s="115"/>
      <c r="AR44" s="115"/>
      <c r="AS44" s="115"/>
      <c r="AT44" s="115"/>
      <c r="AU44" s="115"/>
      <c r="AV44" s="115"/>
      <c r="AW44" s="115"/>
      <c r="AX44" s="115"/>
      <c r="AY44" s="115"/>
      <c r="AZ44" s="115"/>
      <c r="BA44" s="115"/>
      <c r="BB44" s="115"/>
      <c r="BC44" s="115"/>
      <c r="BD44" s="115"/>
      <c r="BE44" s="115"/>
      <c r="BF44" s="115"/>
      <c r="BG44" s="115"/>
      <c r="BH44" s="115"/>
      <c r="BI44" s="115"/>
      <c r="BJ44" s="115"/>
      <c r="BK44" s="115"/>
      <c r="BL44" s="115"/>
      <c r="BM44" s="115"/>
      <c r="BN44" s="115"/>
      <c r="BO44" s="115"/>
      <c r="BP44" s="115"/>
      <c r="BQ44" s="115"/>
      <c r="BR44" s="115"/>
      <c r="BS44" s="115"/>
      <c r="BT44" s="115"/>
      <c r="BU44" s="115"/>
      <c r="BV44" s="115"/>
      <c r="BW44" s="115"/>
      <c r="BX44" s="115"/>
      <c r="BY44" s="115"/>
    </row>
    <row r="45" customHeight="1" spans="1:77">
      <c r="A45" s="115"/>
      <c r="B45" s="115"/>
      <c r="C45" s="139"/>
      <c r="D45" s="115"/>
      <c r="E45" s="115"/>
      <c r="F45" s="115"/>
      <c r="G45" s="115"/>
      <c r="H45" s="115"/>
      <c r="I45" s="115"/>
      <c r="J45" s="115"/>
      <c r="K45" s="115"/>
      <c r="L45" s="115"/>
      <c r="M45" s="115"/>
      <c r="N45" s="115"/>
      <c r="O45" s="115"/>
      <c r="P45" s="115"/>
      <c r="Q45" s="115"/>
      <c r="R45" s="115"/>
      <c r="S45" s="115"/>
      <c r="T45" s="115"/>
      <c r="U45" s="115"/>
      <c r="V45" s="115"/>
      <c r="W45" s="115"/>
      <c r="X45" s="115"/>
      <c r="Y45" s="115"/>
      <c r="Z45" s="115"/>
      <c r="AA45" s="115"/>
      <c r="AB45" s="115"/>
      <c r="AC45" s="115"/>
      <c r="AD45" s="115"/>
      <c r="AE45" s="115"/>
      <c r="AF45" s="115"/>
      <c r="AG45" s="115"/>
      <c r="AH45" s="115"/>
      <c r="AI45" s="115"/>
      <c r="AJ45" s="115"/>
      <c r="AK45" s="115"/>
      <c r="AL45" s="115"/>
      <c r="AM45" s="115"/>
      <c r="AN45" s="115"/>
      <c r="AO45" s="115"/>
      <c r="AP45" s="115"/>
      <c r="AQ45" s="115"/>
      <c r="AR45" s="115"/>
      <c r="AS45" s="115"/>
      <c r="AT45" s="115"/>
      <c r="AU45" s="115"/>
      <c r="AV45" s="115"/>
      <c r="AW45" s="115"/>
      <c r="AX45" s="115"/>
      <c r="AY45" s="115"/>
      <c r="AZ45" s="115"/>
      <c r="BA45" s="115"/>
      <c r="BB45" s="115"/>
      <c r="BC45" s="115"/>
      <c r="BD45" s="115"/>
      <c r="BE45" s="115"/>
      <c r="BF45" s="115"/>
      <c r="BG45" s="115"/>
      <c r="BH45" s="115"/>
      <c r="BI45" s="115"/>
      <c r="BJ45" s="115"/>
      <c r="BK45" s="115"/>
      <c r="BL45" s="115"/>
      <c r="BM45" s="115"/>
      <c r="BN45" s="115"/>
      <c r="BO45" s="115"/>
      <c r="BP45" s="115"/>
      <c r="BQ45" s="115"/>
      <c r="BR45" s="115"/>
      <c r="BS45" s="115"/>
      <c r="BT45" s="115"/>
      <c r="BU45" s="115"/>
      <c r="BV45" s="115"/>
      <c r="BW45" s="115"/>
      <c r="BX45" s="115"/>
      <c r="BY45" s="115"/>
    </row>
    <row r="46" customHeight="1" spans="1:77">
      <c r="A46" s="115"/>
      <c r="B46" s="115"/>
      <c r="C46" s="139"/>
      <c r="D46" s="115"/>
      <c r="E46" s="115"/>
      <c r="F46" s="115"/>
      <c r="G46" s="115"/>
      <c r="H46" s="115"/>
      <c r="I46" s="115"/>
      <c r="J46" s="115"/>
      <c r="K46" s="115"/>
      <c r="L46" s="115"/>
      <c r="M46" s="115"/>
      <c r="N46" s="115"/>
      <c r="O46" s="115"/>
      <c r="P46" s="115"/>
      <c r="Q46" s="115"/>
      <c r="R46" s="115"/>
      <c r="S46" s="115"/>
      <c r="T46" s="115"/>
      <c r="U46" s="115"/>
      <c r="V46" s="115"/>
      <c r="W46" s="115"/>
      <c r="X46" s="115"/>
      <c r="Y46" s="115"/>
      <c r="Z46" s="115"/>
      <c r="AA46" s="115"/>
      <c r="AB46" s="115"/>
      <c r="AC46" s="115"/>
      <c r="AD46" s="115"/>
      <c r="AE46" s="115"/>
      <c r="AF46" s="115"/>
      <c r="AG46" s="115"/>
      <c r="AH46" s="115"/>
      <c r="AI46" s="115"/>
      <c r="AJ46" s="115"/>
      <c r="AK46" s="115"/>
      <c r="AL46" s="115"/>
      <c r="AM46" s="115"/>
      <c r="AN46" s="115"/>
      <c r="AO46" s="115"/>
      <c r="AP46" s="115"/>
      <c r="AQ46" s="115"/>
      <c r="AR46" s="115"/>
      <c r="AS46" s="115"/>
      <c r="AT46" s="115"/>
      <c r="AU46" s="115"/>
      <c r="AV46" s="115"/>
      <c r="AW46" s="115"/>
      <c r="AX46" s="115"/>
      <c r="AY46" s="115"/>
      <c r="AZ46" s="115"/>
      <c r="BA46" s="115"/>
      <c r="BB46" s="115"/>
      <c r="BC46" s="115"/>
      <c r="BD46" s="115"/>
      <c r="BE46" s="115"/>
      <c r="BF46" s="115"/>
      <c r="BG46" s="115"/>
      <c r="BH46" s="115"/>
      <c r="BI46" s="115"/>
      <c r="BJ46" s="115"/>
      <c r="BK46" s="115"/>
      <c r="BL46" s="115"/>
      <c r="BM46" s="115"/>
      <c r="BN46" s="115"/>
      <c r="BO46" s="115"/>
      <c r="BP46" s="115"/>
      <c r="BQ46" s="115"/>
      <c r="BR46" s="115"/>
      <c r="BS46" s="115"/>
      <c r="BT46" s="115"/>
      <c r="BU46" s="115"/>
      <c r="BV46" s="115"/>
      <c r="BW46" s="115"/>
      <c r="BX46" s="115"/>
      <c r="BY46" s="115"/>
    </row>
    <row r="47" customHeight="1" spans="1:77">
      <c r="A47" s="115"/>
      <c r="B47" s="115"/>
      <c r="C47" s="139"/>
      <c r="D47" s="115"/>
      <c r="E47" s="115"/>
      <c r="F47" s="115"/>
      <c r="G47" s="115"/>
      <c r="H47" s="115"/>
      <c r="I47" s="115"/>
      <c r="J47" s="115"/>
      <c r="K47" s="115"/>
      <c r="L47" s="115"/>
      <c r="M47" s="115"/>
      <c r="N47" s="115"/>
      <c r="O47" s="115"/>
      <c r="P47" s="115"/>
      <c r="Q47" s="115"/>
      <c r="R47" s="115"/>
      <c r="S47" s="115"/>
      <c r="T47" s="115"/>
      <c r="U47" s="115"/>
      <c r="V47" s="115"/>
      <c r="W47" s="115"/>
      <c r="X47" s="115"/>
      <c r="Y47" s="115"/>
      <c r="Z47" s="115"/>
      <c r="AA47" s="115"/>
      <c r="AB47" s="115"/>
      <c r="AC47" s="115"/>
      <c r="AD47" s="115"/>
      <c r="AE47" s="115"/>
      <c r="AF47" s="115"/>
      <c r="AG47" s="115"/>
      <c r="AH47" s="115"/>
      <c r="AI47" s="115"/>
      <c r="AJ47" s="115"/>
      <c r="AK47" s="115"/>
      <c r="AL47" s="115"/>
      <c r="AM47" s="115"/>
      <c r="AN47" s="115"/>
      <c r="AO47" s="115"/>
      <c r="AP47" s="115"/>
      <c r="AQ47" s="115"/>
      <c r="AR47" s="115"/>
      <c r="AS47" s="115"/>
      <c r="AT47" s="115"/>
      <c r="AU47" s="115"/>
      <c r="AV47" s="115"/>
      <c r="AW47" s="115"/>
      <c r="AX47" s="115"/>
      <c r="AY47" s="115"/>
      <c r="AZ47" s="115"/>
      <c r="BA47" s="115"/>
      <c r="BB47" s="115"/>
      <c r="BC47" s="115"/>
      <c r="BD47" s="115"/>
      <c r="BE47" s="115"/>
      <c r="BF47" s="115"/>
      <c r="BG47" s="115"/>
      <c r="BH47" s="115"/>
      <c r="BI47" s="115"/>
      <c r="BJ47" s="115"/>
      <c r="BK47" s="115"/>
      <c r="BL47" s="115"/>
      <c r="BM47" s="115"/>
      <c r="BN47" s="115"/>
      <c r="BO47" s="115"/>
      <c r="BP47" s="115"/>
      <c r="BQ47" s="115"/>
      <c r="BR47" s="115"/>
      <c r="BS47" s="115"/>
      <c r="BT47" s="115"/>
      <c r="BU47" s="115"/>
      <c r="BV47" s="115"/>
      <c r="BW47" s="115"/>
      <c r="BX47" s="115"/>
      <c r="BY47" s="115"/>
    </row>
    <row r="48" customHeight="1" spans="1:77">
      <c r="A48" s="115"/>
      <c r="B48" s="115"/>
      <c r="C48" s="139"/>
      <c r="D48" s="115"/>
      <c r="E48" s="115"/>
      <c r="F48" s="115"/>
      <c r="G48" s="115"/>
      <c r="H48" s="115"/>
      <c r="I48" s="115"/>
      <c r="J48" s="115"/>
      <c r="K48" s="115"/>
      <c r="L48" s="115"/>
      <c r="M48" s="115"/>
      <c r="N48" s="115"/>
      <c r="O48" s="115"/>
      <c r="P48" s="115"/>
      <c r="Q48" s="115"/>
      <c r="R48" s="115"/>
      <c r="S48" s="115"/>
      <c r="T48" s="115"/>
      <c r="U48" s="115"/>
      <c r="V48" s="115"/>
      <c r="W48" s="115"/>
      <c r="X48" s="115"/>
      <c r="Y48" s="115"/>
      <c r="Z48" s="115"/>
      <c r="AA48" s="115"/>
      <c r="AB48" s="115"/>
      <c r="AC48" s="115"/>
      <c r="AD48" s="115"/>
      <c r="AE48" s="115"/>
      <c r="AF48" s="115"/>
      <c r="AG48" s="115"/>
      <c r="AH48" s="115"/>
      <c r="AI48" s="115"/>
      <c r="AJ48" s="115"/>
      <c r="AK48" s="115"/>
      <c r="AL48" s="115"/>
      <c r="AM48" s="115"/>
      <c r="AN48" s="115"/>
      <c r="AO48" s="115"/>
      <c r="AP48" s="115"/>
      <c r="AQ48" s="115"/>
      <c r="AR48" s="115"/>
      <c r="AS48" s="115"/>
      <c r="AT48" s="115"/>
      <c r="AU48" s="115"/>
      <c r="AV48" s="115"/>
      <c r="AW48" s="115"/>
      <c r="AX48" s="115"/>
      <c r="AY48" s="115"/>
      <c r="AZ48" s="115"/>
      <c r="BA48" s="115"/>
      <c r="BB48" s="115"/>
      <c r="BC48" s="115"/>
      <c r="BD48" s="115"/>
      <c r="BE48" s="115"/>
      <c r="BF48" s="115"/>
      <c r="BG48" s="115"/>
      <c r="BH48" s="115"/>
      <c r="BI48" s="115"/>
      <c r="BJ48" s="115"/>
      <c r="BK48" s="115"/>
      <c r="BL48" s="115"/>
      <c r="BM48" s="115"/>
      <c r="BN48" s="115"/>
      <c r="BO48" s="115"/>
      <c r="BP48" s="115"/>
      <c r="BQ48" s="115"/>
      <c r="BR48" s="115"/>
      <c r="BS48" s="115"/>
      <c r="BT48" s="115"/>
      <c r="BU48" s="115"/>
      <c r="BV48" s="115"/>
      <c r="BW48" s="115"/>
      <c r="BX48" s="115"/>
      <c r="BY48" s="115"/>
    </row>
    <row r="49" customHeight="1" spans="1:77">
      <c r="A49" s="115"/>
      <c r="B49" s="115"/>
      <c r="C49" s="139"/>
      <c r="D49" s="115"/>
      <c r="E49" s="115"/>
      <c r="F49" s="115"/>
      <c r="G49" s="115"/>
      <c r="H49" s="115"/>
      <c r="I49" s="115"/>
      <c r="J49" s="115"/>
      <c r="K49" s="115"/>
      <c r="L49" s="115"/>
      <c r="M49" s="115"/>
      <c r="N49" s="115"/>
      <c r="O49" s="115"/>
      <c r="P49" s="115"/>
      <c r="Q49" s="115"/>
      <c r="R49" s="115"/>
      <c r="S49" s="115"/>
      <c r="T49" s="115"/>
      <c r="U49" s="115"/>
      <c r="V49" s="115"/>
      <c r="W49" s="115"/>
      <c r="X49" s="115"/>
      <c r="Y49" s="115"/>
      <c r="Z49" s="115"/>
      <c r="AA49" s="115"/>
      <c r="AB49" s="115"/>
      <c r="AC49" s="115"/>
      <c r="AD49" s="115"/>
      <c r="AE49" s="115"/>
      <c r="AF49" s="115"/>
      <c r="AG49" s="115"/>
      <c r="AH49" s="115"/>
      <c r="AI49" s="115"/>
      <c r="AJ49" s="115"/>
      <c r="AK49" s="115"/>
      <c r="AL49" s="115"/>
      <c r="AM49" s="115"/>
      <c r="AN49" s="115"/>
      <c r="AO49" s="115"/>
      <c r="AP49" s="115"/>
      <c r="AQ49" s="115"/>
      <c r="AR49" s="115"/>
      <c r="AS49" s="115"/>
      <c r="AT49" s="115"/>
      <c r="AU49" s="115"/>
      <c r="AV49" s="115"/>
      <c r="AW49" s="115"/>
      <c r="AX49" s="115"/>
      <c r="AY49" s="115"/>
      <c r="AZ49" s="115"/>
      <c r="BA49" s="115"/>
      <c r="BB49" s="115"/>
      <c r="BC49" s="115"/>
      <c r="BD49" s="115"/>
      <c r="BE49" s="115"/>
      <c r="BF49" s="115"/>
      <c r="BG49" s="115"/>
      <c r="BH49" s="115"/>
      <c r="BI49" s="115"/>
      <c r="BJ49" s="115"/>
      <c r="BK49" s="115"/>
      <c r="BL49" s="115"/>
      <c r="BM49" s="115"/>
      <c r="BN49" s="115"/>
      <c r="BO49" s="115"/>
      <c r="BP49" s="115"/>
      <c r="BQ49" s="115"/>
      <c r="BR49" s="115"/>
      <c r="BS49" s="115"/>
      <c r="BT49" s="115"/>
      <c r="BU49" s="115"/>
      <c r="BV49" s="115"/>
      <c r="BW49" s="115"/>
      <c r="BX49" s="115"/>
      <c r="BY49" s="115"/>
    </row>
    <row r="50" customHeight="1" spans="1:77">
      <c r="A50" s="115"/>
      <c r="B50" s="115"/>
      <c r="C50" s="139"/>
      <c r="D50" s="115"/>
      <c r="E50" s="115"/>
      <c r="F50" s="115"/>
      <c r="G50" s="115"/>
      <c r="H50" s="115"/>
      <c r="I50" s="115"/>
      <c r="J50" s="115"/>
      <c r="K50" s="115"/>
      <c r="L50" s="115"/>
      <c r="M50" s="115"/>
      <c r="N50" s="115"/>
      <c r="O50" s="115"/>
      <c r="P50" s="115"/>
      <c r="Q50" s="115"/>
      <c r="R50" s="115"/>
      <c r="S50" s="115"/>
      <c r="T50" s="115"/>
      <c r="U50" s="115"/>
      <c r="V50" s="115"/>
      <c r="W50" s="115"/>
      <c r="X50" s="115"/>
      <c r="Y50" s="115"/>
      <c r="Z50" s="115"/>
      <c r="AA50" s="115"/>
      <c r="AB50" s="115"/>
      <c r="AC50" s="115"/>
      <c r="AD50" s="115"/>
      <c r="AE50" s="115"/>
      <c r="AF50" s="115"/>
      <c r="AG50" s="115"/>
      <c r="AH50" s="115"/>
      <c r="AI50" s="115"/>
      <c r="AJ50" s="115"/>
      <c r="AK50" s="115"/>
      <c r="AL50" s="115"/>
      <c r="AM50" s="115"/>
      <c r="AN50" s="115"/>
      <c r="AO50" s="115"/>
      <c r="AP50" s="115"/>
      <c r="AQ50" s="115"/>
      <c r="AR50" s="115"/>
      <c r="AS50" s="115"/>
      <c r="AT50" s="115"/>
      <c r="AU50" s="115"/>
      <c r="AV50" s="115"/>
      <c r="AW50" s="115"/>
      <c r="AX50" s="115"/>
      <c r="AY50" s="115"/>
      <c r="AZ50" s="115"/>
      <c r="BA50" s="115"/>
      <c r="BB50" s="115"/>
      <c r="BC50" s="115"/>
      <c r="BD50" s="115"/>
      <c r="BE50" s="115"/>
      <c r="BF50" s="115"/>
      <c r="BG50" s="115"/>
      <c r="BH50" s="115"/>
      <c r="BI50" s="115"/>
      <c r="BJ50" s="115"/>
      <c r="BK50" s="115"/>
      <c r="BL50" s="115"/>
      <c r="BM50" s="115"/>
      <c r="BN50" s="115"/>
      <c r="BO50" s="115"/>
      <c r="BP50" s="115"/>
      <c r="BQ50" s="115"/>
      <c r="BR50" s="115"/>
      <c r="BS50" s="115"/>
      <c r="BT50" s="115"/>
      <c r="BU50" s="115"/>
      <c r="BV50" s="115"/>
      <c r="BW50" s="115"/>
      <c r="BX50" s="115"/>
      <c r="BY50" s="115"/>
    </row>
    <row r="51" customHeight="1" spans="1:77">
      <c r="A51" s="115"/>
      <c r="B51" s="115"/>
      <c r="C51" s="139"/>
      <c r="D51" s="115"/>
      <c r="E51" s="115"/>
      <c r="F51" s="115"/>
      <c r="G51" s="115"/>
      <c r="H51" s="115"/>
      <c r="I51" s="115"/>
      <c r="J51" s="115"/>
      <c r="K51" s="115"/>
      <c r="L51" s="115"/>
      <c r="M51" s="115"/>
      <c r="N51" s="115"/>
      <c r="O51" s="115"/>
      <c r="P51" s="115"/>
      <c r="Q51" s="115"/>
      <c r="R51" s="115"/>
      <c r="S51" s="115"/>
      <c r="T51" s="115"/>
      <c r="U51" s="115"/>
      <c r="V51" s="115"/>
      <c r="W51" s="115"/>
      <c r="X51" s="115"/>
      <c r="Y51" s="115"/>
      <c r="Z51" s="115"/>
      <c r="AA51" s="115"/>
      <c r="AB51" s="115"/>
      <c r="AC51" s="115"/>
      <c r="AD51" s="115"/>
      <c r="AE51" s="115"/>
      <c r="AF51" s="115"/>
      <c r="AG51" s="115"/>
      <c r="AH51" s="115"/>
      <c r="AI51" s="115"/>
      <c r="AJ51" s="115"/>
      <c r="AK51" s="115"/>
      <c r="AL51" s="115"/>
      <c r="AM51" s="115"/>
      <c r="AN51" s="115"/>
      <c r="AO51" s="115"/>
      <c r="AP51" s="115"/>
      <c r="AQ51" s="115"/>
      <c r="AR51" s="115"/>
      <c r="AS51" s="115"/>
      <c r="AT51" s="115"/>
      <c r="AU51" s="115"/>
      <c r="AV51" s="115"/>
      <c r="AW51" s="115"/>
      <c r="AX51" s="115"/>
      <c r="AY51" s="115"/>
      <c r="AZ51" s="115"/>
      <c r="BA51" s="115"/>
      <c r="BB51" s="115"/>
      <c r="BC51" s="115"/>
      <c r="BD51" s="115"/>
      <c r="BE51" s="115"/>
      <c r="BF51" s="115"/>
      <c r="BG51" s="115"/>
      <c r="BH51" s="115"/>
      <c r="BI51" s="115"/>
      <c r="BJ51" s="115"/>
      <c r="BK51" s="115"/>
      <c r="BL51" s="115"/>
      <c r="BM51" s="115"/>
      <c r="BN51" s="115"/>
      <c r="BO51" s="115"/>
      <c r="BP51" s="115"/>
      <c r="BQ51" s="115"/>
      <c r="BR51" s="115"/>
      <c r="BS51" s="115"/>
      <c r="BT51" s="115"/>
      <c r="BU51" s="115"/>
      <c r="BV51" s="115"/>
      <c r="BW51" s="115"/>
      <c r="BX51" s="115"/>
      <c r="BY51" s="115"/>
    </row>
    <row r="52" customHeight="1" spans="1:77">
      <c r="A52" s="115"/>
      <c r="B52" s="115"/>
      <c r="C52" s="139"/>
      <c r="D52" s="115"/>
      <c r="E52" s="115"/>
      <c r="F52" s="115"/>
      <c r="G52" s="115"/>
      <c r="H52" s="115"/>
      <c r="I52" s="115"/>
      <c r="J52" s="115"/>
      <c r="K52" s="115"/>
      <c r="L52" s="115"/>
      <c r="M52" s="115"/>
      <c r="N52" s="115"/>
      <c r="O52" s="115"/>
      <c r="P52" s="115"/>
      <c r="Q52" s="115"/>
      <c r="R52" s="115"/>
      <c r="S52" s="115"/>
      <c r="T52" s="115"/>
      <c r="U52" s="115"/>
      <c r="V52" s="115"/>
      <c r="W52" s="115"/>
      <c r="X52" s="115"/>
      <c r="Y52" s="115"/>
      <c r="Z52" s="115"/>
      <c r="AA52" s="115"/>
      <c r="AB52" s="115"/>
      <c r="AC52" s="115"/>
      <c r="AD52" s="115"/>
      <c r="AE52" s="115"/>
      <c r="AF52" s="115"/>
      <c r="AG52" s="115"/>
      <c r="AH52" s="115"/>
      <c r="AI52" s="115"/>
      <c r="AJ52" s="115"/>
      <c r="AK52" s="115"/>
      <c r="AL52" s="115"/>
      <c r="AM52" s="115"/>
      <c r="AN52" s="115"/>
      <c r="AO52" s="115"/>
      <c r="AP52" s="115"/>
      <c r="AQ52" s="115"/>
      <c r="AR52" s="115"/>
      <c r="AS52" s="115"/>
      <c r="AT52" s="115"/>
      <c r="AU52" s="115"/>
      <c r="AV52" s="115"/>
      <c r="AW52" s="115"/>
      <c r="AX52" s="115"/>
      <c r="AY52" s="115"/>
      <c r="AZ52" s="115"/>
      <c r="BA52" s="115"/>
      <c r="BB52" s="115"/>
      <c r="BC52" s="115"/>
      <c r="BD52" s="115"/>
      <c r="BE52" s="115"/>
      <c r="BF52" s="115"/>
      <c r="BG52" s="115"/>
      <c r="BH52" s="115"/>
      <c r="BI52" s="115"/>
      <c r="BJ52" s="115"/>
      <c r="BK52" s="115"/>
      <c r="BL52" s="115"/>
      <c r="BM52" s="115"/>
      <c r="BN52" s="115"/>
      <c r="BO52" s="115"/>
      <c r="BP52" s="115"/>
      <c r="BQ52" s="115"/>
      <c r="BR52" s="115"/>
      <c r="BS52" s="115"/>
      <c r="BT52" s="115"/>
      <c r="BU52" s="115"/>
      <c r="BV52" s="115"/>
      <c r="BW52" s="115"/>
      <c r="BX52" s="115"/>
      <c r="BY52" s="115"/>
    </row>
    <row r="53" customHeight="1" spans="1:77">
      <c r="A53" s="115"/>
      <c r="B53" s="115"/>
      <c r="C53" s="139"/>
      <c r="D53" s="115"/>
      <c r="E53" s="115"/>
      <c r="F53" s="115"/>
      <c r="G53" s="115"/>
      <c r="H53" s="115"/>
      <c r="I53" s="115"/>
      <c r="J53" s="115"/>
      <c r="K53" s="115"/>
      <c r="L53" s="115"/>
      <c r="M53" s="115"/>
      <c r="N53" s="115"/>
      <c r="O53" s="115"/>
      <c r="P53" s="115"/>
      <c r="Q53" s="115"/>
      <c r="R53" s="115"/>
      <c r="S53" s="115"/>
      <c r="T53" s="115"/>
      <c r="U53" s="115"/>
      <c r="V53" s="115"/>
      <c r="W53" s="115"/>
      <c r="X53" s="115"/>
      <c r="Y53" s="115"/>
      <c r="Z53" s="115"/>
      <c r="AA53" s="115"/>
      <c r="AB53" s="115"/>
      <c r="AC53" s="115"/>
      <c r="AD53" s="115"/>
      <c r="AE53" s="115"/>
      <c r="AF53" s="115"/>
      <c r="AG53" s="115"/>
      <c r="AH53" s="115"/>
      <c r="AI53" s="115"/>
      <c r="AJ53" s="115"/>
      <c r="AK53" s="115"/>
      <c r="AL53" s="115"/>
      <c r="AM53" s="115"/>
      <c r="AN53" s="115"/>
      <c r="AO53" s="115"/>
      <c r="AP53" s="115"/>
      <c r="AQ53" s="115"/>
      <c r="AR53" s="115"/>
      <c r="AS53" s="115"/>
      <c r="AT53" s="115"/>
      <c r="AU53" s="115"/>
      <c r="AV53" s="115"/>
      <c r="AW53" s="115"/>
      <c r="AX53" s="115"/>
      <c r="AY53" s="115"/>
      <c r="AZ53" s="115"/>
      <c r="BA53" s="115"/>
      <c r="BB53" s="115"/>
      <c r="BC53" s="115"/>
      <c r="BD53" s="115"/>
      <c r="BE53" s="115"/>
      <c r="BF53" s="115"/>
      <c r="BG53" s="115"/>
      <c r="BH53" s="115"/>
      <c r="BI53" s="115"/>
      <c r="BJ53" s="115"/>
      <c r="BK53" s="115"/>
      <c r="BL53" s="115"/>
      <c r="BM53" s="115"/>
      <c r="BN53" s="115"/>
      <c r="BO53" s="115"/>
      <c r="BP53" s="115"/>
      <c r="BQ53" s="115"/>
      <c r="BR53" s="115"/>
      <c r="BS53" s="115"/>
      <c r="BT53" s="115"/>
      <c r="BU53" s="115"/>
      <c r="BV53" s="115"/>
      <c r="BW53" s="115"/>
      <c r="BX53" s="115"/>
      <c r="BY53" s="115"/>
    </row>
    <row r="54" customHeight="1" spans="1:77">
      <c r="A54" s="115"/>
      <c r="B54" s="115"/>
      <c r="C54" s="139"/>
      <c r="D54" s="115"/>
      <c r="E54" s="115"/>
      <c r="F54" s="115"/>
      <c r="G54" s="115"/>
      <c r="H54" s="115"/>
      <c r="I54" s="115"/>
      <c r="J54" s="115"/>
      <c r="K54" s="115"/>
      <c r="L54" s="115"/>
      <c r="M54" s="115"/>
      <c r="N54" s="115"/>
      <c r="O54" s="115"/>
      <c r="P54" s="115"/>
      <c r="Q54" s="115"/>
      <c r="R54" s="115"/>
      <c r="S54" s="115"/>
      <c r="T54" s="115"/>
      <c r="U54" s="115"/>
      <c r="V54" s="115"/>
      <c r="W54" s="115"/>
      <c r="X54" s="115"/>
      <c r="Y54" s="115"/>
      <c r="Z54" s="115"/>
      <c r="AA54" s="115"/>
      <c r="AB54" s="115"/>
      <c r="AC54" s="115"/>
      <c r="AD54" s="115"/>
      <c r="AE54" s="115"/>
      <c r="AF54" s="115"/>
      <c r="AG54" s="115"/>
      <c r="AH54" s="115"/>
      <c r="AI54" s="115"/>
      <c r="AJ54" s="115"/>
      <c r="AK54" s="115"/>
      <c r="AL54" s="115"/>
      <c r="AM54" s="115"/>
      <c r="AN54" s="115"/>
      <c r="AO54" s="115"/>
      <c r="AP54" s="115"/>
      <c r="AQ54" s="115"/>
      <c r="AR54" s="115"/>
      <c r="AS54" s="115"/>
      <c r="AT54" s="115"/>
      <c r="AU54" s="115"/>
      <c r="AV54" s="115"/>
      <c r="AW54" s="115"/>
      <c r="AX54" s="115"/>
      <c r="AY54" s="115"/>
      <c r="AZ54" s="115"/>
      <c r="BA54" s="115"/>
      <c r="BB54" s="115"/>
      <c r="BC54" s="115"/>
      <c r="BD54" s="115"/>
      <c r="BE54" s="115"/>
      <c r="BF54" s="115"/>
      <c r="BG54" s="115"/>
      <c r="BH54" s="115"/>
      <c r="BI54" s="115"/>
      <c r="BJ54" s="115"/>
      <c r="BK54" s="115"/>
      <c r="BL54" s="115"/>
      <c r="BM54" s="115"/>
      <c r="BN54" s="115"/>
      <c r="BO54" s="115"/>
      <c r="BP54" s="115"/>
      <c r="BQ54" s="115"/>
      <c r="BR54" s="115"/>
      <c r="BS54" s="115"/>
      <c r="BT54" s="115"/>
      <c r="BU54" s="115"/>
      <c r="BV54" s="115"/>
      <c r="BW54" s="115"/>
      <c r="BX54" s="115"/>
      <c r="BY54" s="115"/>
    </row>
    <row r="55" customHeight="1" spans="1:77">
      <c r="A55" s="115"/>
      <c r="B55" s="115"/>
      <c r="C55" s="139"/>
      <c r="D55" s="115"/>
      <c r="E55" s="115"/>
      <c r="F55" s="115"/>
      <c r="G55" s="115"/>
      <c r="H55" s="115"/>
      <c r="I55" s="115"/>
      <c r="J55" s="115"/>
      <c r="K55" s="115"/>
      <c r="L55" s="115"/>
      <c r="M55" s="115"/>
      <c r="N55" s="115"/>
      <c r="O55" s="115"/>
      <c r="P55" s="115"/>
      <c r="Q55" s="115"/>
      <c r="R55" s="115"/>
      <c r="S55" s="115"/>
      <c r="T55" s="115"/>
      <c r="U55" s="115"/>
      <c r="V55" s="115"/>
      <c r="W55" s="115"/>
      <c r="X55" s="115"/>
      <c r="Y55" s="115"/>
      <c r="Z55" s="115"/>
      <c r="AA55" s="115"/>
      <c r="AB55" s="115"/>
      <c r="AC55" s="115"/>
      <c r="AD55" s="115"/>
      <c r="AE55" s="115"/>
      <c r="AF55" s="115"/>
      <c r="AG55" s="115"/>
      <c r="AH55" s="115"/>
      <c r="AI55" s="115"/>
      <c r="AJ55" s="115"/>
      <c r="AK55" s="115"/>
      <c r="AL55" s="115"/>
      <c r="AM55" s="115"/>
      <c r="AN55" s="115"/>
      <c r="AO55" s="115"/>
      <c r="AP55" s="115"/>
      <c r="AQ55" s="115"/>
      <c r="AR55" s="115"/>
      <c r="AS55" s="115"/>
      <c r="AT55" s="115"/>
      <c r="AU55" s="115"/>
      <c r="AV55" s="115"/>
      <c r="AW55" s="115"/>
      <c r="AX55" s="115"/>
      <c r="AY55" s="115"/>
      <c r="AZ55" s="115"/>
      <c r="BA55" s="115"/>
      <c r="BB55" s="115"/>
      <c r="BC55" s="115"/>
      <c r="BD55" s="115"/>
      <c r="BE55" s="115"/>
      <c r="BF55" s="115"/>
      <c r="BG55" s="115"/>
      <c r="BH55" s="115"/>
      <c r="BI55" s="115"/>
      <c r="BJ55" s="115"/>
      <c r="BK55" s="115"/>
      <c r="BL55" s="115"/>
      <c r="BM55" s="115"/>
      <c r="BN55" s="115"/>
      <c r="BO55" s="115"/>
      <c r="BP55" s="115"/>
      <c r="BQ55" s="115"/>
      <c r="BR55" s="115"/>
      <c r="BS55" s="115"/>
      <c r="BT55" s="115"/>
      <c r="BU55" s="115"/>
      <c r="BV55" s="115"/>
      <c r="BW55" s="115"/>
      <c r="BX55" s="115"/>
      <c r="BY55" s="115"/>
    </row>
    <row r="56" customHeight="1" spans="1:77">
      <c r="A56" s="115"/>
      <c r="B56" s="115"/>
      <c r="C56" s="139"/>
      <c r="D56" s="115"/>
      <c r="E56" s="115"/>
      <c r="F56" s="115"/>
      <c r="G56" s="115"/>
      <c r="H56" s="115"/>
      <c r="I56" s="115"/>
      <c r="J56" s="115"/>
      <c r="K56" s="115"/>
      <c r="L56" s="115"/>
      <c r="M56" s="115"/>
      <c r="N56" s="115"/>
      <c r="O56" s="115"/>
      <c r="P56" s="115"/>
      <c r="Q56" s="115"/>
      <c r="R56" s="115"/>
      <c r="S56" s="115"/>
      <c r="T56" s="115"/>
      <c r="U56" s="115"/>
      <c r="V56" s="115"/>
      <c r="W56" s="115"/>
      <c r="X56" s="115"/>
      <c r="Y56" s="115"/>
      <c r="Z56" s="115"/>
      <c r="AA56" s="115"/>
      <c r="AB56" s="115"/>
      <c r="AC56" s="115"/>
      <c r="AD56" s="115"/>
      <c r="AE56" s="115"/>
      <c r="AF56" s="115"/>
      <c r="AG56" s="115"/>
      <c r="AH56" s="115"/>
      <c r="AI56" s="115"/>
      <c r="AJ56" s="115"/>
      <c r="AK56" s="115"/>
      <c r="AL56" s="115"/>
      <c r="AM56" s="115"/>
      <c r="AN56" s="115"/>
      <c r="AO56" s="115"/>
      <c r="AP56" s="115"/>
      <c r="AQ56" s="115"/>
      <c r="AR56" s="115"/>
      <c r="AS56" s="115"/>
      <c r="AT56" s="115"/>
      <c r="AU56" s="115"/>
      <c r="AV56" s="115"/>
      <c r="AW56" s="115"/>
      <c r="AX56" s="115"/>
      <c r="AY56" s="115"/>
      <c r="AZ56" s="115"/>
      <c r="BA56" s="115"/>
      <c r="BB56" s="115"/>
      <c r="BC56" s="115"/>
      <c r="BD56" s="115"/>
      <c r="BE56" s="115"/>
      <c r="BF56" s="115"/>
      <c r="BG56" s="115"/>
      <c r="BH56" s="115"/>
      <c r="BI56" s="115"/>
      <c r="BJ56" s="115"/>
      <c r="BK56" s="115"/>
      <c r="BL56" s="115"/>
      <c r="BM56" s="115"/>
      <c r="BN56" s="115"/>
      <c r="BO56" s="115"/>
      <c r="BP56" s="115"/>
      <c r="BQ56" s="115"/>
      <c r="BR56" s="115"/>
      <c r="BS56" s="115"/>
      <c r="BT56" s="115"/>
      <c r="BU56" s="115"/>
      <c r="BV56" s="115"/>
      <c r="BW56" s="115"/>
      <c r="BX56" s="115"/>
      <c r="BY56" s="115"/>
    </row>
    <row r="57" customHeight="1" spans="1:77">
      <c r="A57" s="115"/>
      <c r="B57" s="115"/>
      <c r="C57" s="139"/>
      <c r="D57" s="115"/>
      <c r="E57" s="115"/>
      <c r="F57" s="115"/>
      <c r="G57" s="115"/>
      <c r="H57" s="115"/>
      <c r="I57" s="115"/>
      <c r="J57" s="115"/>
      <c r="K57" s="115"/>
      <c r="L57" s="115"/>
      <c r="M57" s="115"/>
      <c r="N57" s="115"/>
      <c r="O57" s="115"/>
      <c r="P57" s="115"/>
      <c r="Q57" s="115"/>
      <c r="R57" s="115"/>
      <c r="S57" s="115"/>
      <c r="T57" s="115"/>
      <c r="U57" s="115"/>
      <c r="V57" s="115"/>
      <c r="W57" s="115"/>
      <c r="X57" s="115"/>
      <c r="Y57" s="115"/>
      <c r="Z57" s="115"/>
      <c r="AA57" s="115"/>
      <c r="AB57" s="115"/>
      <c r="AC57" s="115"/>
      <c r="AD57" s="115"/>
      <c r="AE57" s="115"/>
      <c r="AF57" s="115"/>
      <c r="AG57" s="115"/>
      <c r="AH57" s="115"/>
      <c r="AI57" s="115"/>
      <c r="AJ57" s="115"/>
      <c r="AK57" s="115"/>
      <c r="AL57" s="115"/>
      <c r="AM57" s="115"/>
      <c r="AN57" s="115"/>
      <c r="AO57" s="115"/>
      <c r="AP57" s="115"/>
      <c r="AQ57" s="115"/>
      <c r="AR57" s="115"/>
      <c r="AS57" s="115"/>
      <c r="AT57" s="115"/>
      <c r="AU57" s="115"/>
      <c r="AV57" s="115"/>
      <c r="AW57" s="115"/>
      <c r="AX57" s="115"/>
      <c r="AY57" s="115"/>
      <c r="AZ57" s="115"/>
      <c r="BA57" s="115"/>
      <c r="BB57" s="115"/>
      <c r="BC57" s="115"/>
      <c r="BD57" s="115"/>
      <c r="BE57" s="115"/>
      <c r="BF57" s="115"/>
      <c r="BG57" s="115"/>
      <c r="BH57" s="115"/>
      <c r="BI57" s="115"/>
      <c r="BJ57" s="115"/>
      <c r="BK57" s="115"/>
      <c r="BL57" s="115"/>
      <c r="BM57" s="115"/>
      <c r="BN57" s="115"/>
      <c r="BO57" s="115"/>
      <c r="BP57" s="115"/>
      <c r="BQ57" s="115"/>
      <c r="BR57" s="115"/>
      <c r="BS57" s="115"/>
      <c r="BT57" s="115"/>
      <c r="BU57" s="115"/>
      <c r="BV57" s="115"/>
      <c r="BW57" s="115"/>
      <c r="BX57" s="115"/>
      <c r="BY57" s="115"/>
    </row>
    <row r="58" customHeight="1" spans="1:77">
      <c r="A58" s="115"/>
      <c r="B58" s="115"/>
      <c r="C58" s="139"/>
      <c r="D58" s="115"/>
      <c r="E58" s="115"/>
      <c r="F58" s="115"/>
      <c r="G58" s="115"/>
      <c r="H58" s="115"/>
      <c r="I58" s="115"/>
      <c r="J58" s="115"/>
      <c r="K58" s="115"/>
      <c r="L58" s="115"/>
      <c r="M58" s="115"/>
      <c r="N58" s="115"/>
      <c r="O58" s="115"/>
      <c r="P58" s="115"/>
      <c r="Q58" s="115"/>
      <c r="R58" s="115"/>
      <c r="S58" s="115"/>
      <c r="T58" s="115"/>
      <c r="U58" s="115"/>
      <c r="V58" s="115"/>
      <c r="W58" s="115"/>
      <c r="X58" s="115"/>
      <c r="Y58" s="115"/>
      <c r="Z58" s="115"/>
      <c r="AA58" s="115"/>
      <c r="AB58" s="115"/>
      <c r="AC58" s="115"/>
      <c r="AD58" s="115"/>
      <c r="AE58" s="115"/>
      <c r="AF58" s="115"/>
      <c r="AG58" s="115"/>
      <c r="AH58" s="115"/>
      <c r="AI58" s="115"/>
      <c r="AJ58" s="115"/>
      <c r="AK58" s="115"/>
      <c r="AL58" s="115"/>
      <c r="AM58" s="115"/>
      <c r="AN58" s="115"/>
      <c r="AO58" s="115"/>
      <c r="AP58" s="115"/>
      <c r="AQ58" s="115"/>
      <c r="AR58" s="115"/>
      <c r="AS58" s="115"/>
      <c r="AT58" s="115"/>
      <c r="AU58" s="115"/>
      <c r="AV58" s="115"/>
      <c r="AW58" s="115"/>
      <c r="AX58" s="115"/>
      <c r="AY58" s="115"/>
      <c r="AZ58" s="115"/>
      <c r="BA58" s="115"/>
      <c r="BB58" s="115"/>
      <c r="BC58" s="115"/>
      <c r="BD58" s="115"/>
      <c r="BE58" s="115"/>
      <c r="BF58" s="115"/>
      <c r="BG58" s="115"/>
      <c r="BH58" s="115"/>
      <c r="BI58" s="115"/>
      <c r="BJ58" s="115"/>
      <c r="BK58" s="115"/>
      <c r="BL58" s="115"/>
      <c r="BM58" s="115"/>
      <c r="BN58" s="115"/>
      <c r="BO58" s="115"/>
      <c r="BP58" s="115"/>
      <c r="BQ58" s="115"/>
      <c r="BR58" s="115"/>
      <c r="BS58" s="115"/>
      <c r="BT58" s="115"/>
      <c r="BU58" s="115"/>
      <c r="BV58" s="115"/>
      <c r="BW58" s="115"/>
      <c r="BX58" s="115"/>
      <c r="BY58" s="115"/>
    </row>
    <row r="59" customHeight="1" spans="1:77">
      <c r="A59" s="115"/>
      <c r="B59" s="115"/>
      <c r="C59" s="139"/>
      <c r="D59" s="115"/>
      <c r="E59" s="115"/>
      <c r="F59" s="115"/>
      <c r="G59" s="115"/>
      <c r="H59" s="115"/>
      <c r="I59" s="115"/>
      <c r="J59" s="115"/>
      <c r="K59" s="115"/>
      <c r="L59" s="115"/>
      <c r="M59" s="115"/>
      <c r="N59" s="115"/>
      <c r="O59" s="115"/>
      <c r="P59" s="115"/>
      <c r="Q59" s="115"/>
      <c r="R59" s="115"/>
      <c r="S59" s="115"/>
      <c r="T59" s="115"/>
      <c r="U59" s="115"/>
      <c r="V59" s="115"/>
      <c r="W59" s="115"/>
      <c r="X59" s="115"/>
      <c r="Y59" s="115"/>
      <c r="Z59" s="115"/>
      <c r="AA59" s="115"/>
      <c r="AB59" s="115"/>
      <c r="AC59" s="115"/>
      <c r="AD59" s="115"/>
      <c r="AE59" s="115"/>
      <c r="AF59" s="115"/>
      <c r="AG59" s="115"/>
      <c r="AH59" s="115"/>
      <c r="AI59" s="115"/>
      <c r="AJ59" s="115"/>
      <c r="AK59" s="115"/>
      <c r="AL59" s="115"/>
      <c r="AM59" s="115"/>
      <c r="AN59" s="115"/>
      <c r="AO59" s="115"/>
      <c r="AP59" s="115"/>
      <c r="AQ59" s="115"/>
      <c r="AR59" s="115"/>
      <c r="AS59" s="115"/>
      <c r="AT59" s="115"/>
      <c r="AU59" s="115"/>
      <c r="AV59" s="115"/>
      <c r="AW59" s="115"/>
      <c r="AX59" s="115"/>
      <c r="AY59" s="115"/>
      <c r="AZ59" s="115"/>
      <c r="BA59" s="115"/>
      <c r="BB59" s="115"/>
      <c r="BC59" s="115"/>
      <c r="BD59" s="115"/>
      <c r="BE59" s="115"/>
      <c r="BF59" s="115"/>
      <c r="BG59" s="115"/>
      <c r="BH59" s="115"/>
      <c r="BI59" s="115"/>
      <c r="BJ59" s="115"/>
      <c r="BK59" s="115"/>
      <c r="BL59" s="115"/>
      <c r="BM59" s="115"/>
      <c r="BN59" s="115"/>
      <c r="BO59" s="115"/>
      <c r="BP59" s="115"/>
      <c r="BQ59" s="115"/>
      <c r="BR59" s="115"/>
      <c r="BS59" s="115"/>
      <c r="BT59" s="115"/>
      <c r="BU59" s="115"/>
      <c r="BV59" s="115"/>
      <c r="BW59" s="115"/>
      <c r="BX59" s="115"/>
      <c r="BY59" s="115"/>
    </row>
    <row r="60" customHeight="1" spans="1:77">
      <c r="A60" s="115"/>
      <c r="B60" s="115"/>
      <c r="C60" s="139"/>
      <c r="D60" s="115"/>
      <c r="E60" s="115"/>
      <c r="F60" s="115"/>
      <c r="G60" s="115"/>
      <c r="H60" s="115"/>
      <c r="I60" s="115"/>
      <c r="J60" s="115"/>
      <c r="K60" s="115"/>
      <c r="L60" s="115"/>
      <c r="M60" s="115"/>
      <c r="N60" s="115"/>
      <c r="O60" s="115"/>
      <c r="P60" s="115"/>
      <c r="Q60" s="115"/>
      <c r="R60" s="115"/>
      <c r="S60" s="115"/>
      <c r="T60" s="115"/>
      <c r="U60" s="115"/>
      <c r="V60" s="115"/>
      <c r="W60" s="115"/>
      <c r="X60" s="115"/>
      <c r="Y60" s="115"/>
      <c r="Z60" s="115"/>
      <c r="AA60" s="115"/>
      <c r="AB60" s="115"/>
      <c r="AC60" s="115"/>
      <c r="AD60" s="115"/>
      <c r="AE60" s="115"/>
      <c r="AF60" s="115"/>
      <c r="AG60" s="115"/>
      <c r="AH60" s="115"/>
      <c r="AI60" s="115"/>
      <c r="AJ60" s="115"/>
      <c r="AK60" s="115"/>
      <c r="AL60" s="115"/>
      <c r="AM60" s="115"/>
      <c r="AN60" s="115"/>
      <c r="AO60" s="115"/>
      <c r="AP60" s="115"/>
      <c r="AQ60" s="115"/>
      <c r="AR60" s="115"/>
      <c r="AS60" s="115"/>
      <c r="AT60" s="115"/>
      <c r="AU60" s="115"/>
      <c r="AV60" s="115"/>
      <c r="AW60" s="115"/>
      <c r="AX60" s="115"/>
      <c r="AY60" s="115"/>
      <c r="AZ60" s="115"/>
      <c r="BA60" s="115"/>
      <c r="BB60" s="115"/>
      <c r="BC60" s="115"/>
      <c r="BD60" s="115"/>
      <c r="BE60" s="115"/>
      <c r="BF60" s="115"/>
      <c r="BG60" s="115"/>
      <c r="BH60" s="115"/>
      <c r="BI60" s="115"/>
      <c r="BJ60" s="115"/>
      <c r="BK60" s="115"/>
      <c r="BL60" s="115"/>
      <c r="BM60" s="115"/>
      <c r="BN60" s="115"/>
      <c r="BO60" s="115"/>
      <c r="BP60" s="115"/>
      <c r="BQ60" s="115"/>
      <c r="BR60" s="115"/>
      <c r="BS60" s="115"/>
      <c r="BT60" s="115"/>
      <c r="BU60" s="115"/>
      <c r="BV60" s="115"/>
      <c r="BW60" s="115"/>
      <c r="BX60" s="115"/>
      <c r="BY60" s="115"/>
    </row>
    <row r="61" customHeight="1" spans="1:77">
      <c r="A61" s="115"/>
      <c r="B61" s="115"/>
      <c r="C61" s="139"/>
      <c r="D61" s="115"/>
      <c r="E61" s="115"/>
      <c r="F61" s="115"/>
      <c r="G61" s="115"/>
      <c r="H61" s="115"/>
      <c r="I61" s="115"/>
      <c r="J61" s="115"/>
      <c r="K61" s="115"/>
      <c r="L61" s="115"/>
      <c r="M61" s="115"/>
      <c r="N61" s="115"/>
      <c r="O61" s="115"/>
      <c r="P61" s="115"/>
      <c r="Q61" s="115"/>
      <c r="R61" s="115"/>
      <c r="S61" s="115"/>
      <c r="T61" s="115"/>
      <c r="U61" s="115"/>
      <c r="V61" s="115"/>
      <c r="W61" s="115"/>
      <c r="X61" s="115"/>
      <c r="Y61" s="115"/>
      <c r="Z61" s="115"/>
      <c r="AA61" s="115"/>
      <c r="AB61" s="115"/>
      <c r="AC61" s="115"/>
      <c r="AD61" s="115"/>
      <c r="AE61" s="115"/>
      <c r="AF61" s="115"/>
      <c r="AG61" s="115"/>
      <c r="AH61" s="115"/>
      <c r="AI61" s="115"/>
      <c r="AJ61" s="115"/>
      <c r="AK61" s="115"/>
      <c r="AL61" s="115"/>
      <c r="AM61" s="115"/>
      <c r="AN61" s="115"/>
      <c r="AO61" s="115"/>
      <c r="AP61" s="115"/>
      <c r="AQ61" s="115"/>
      <c r="AR61" s="115"/>
      <c r="AS61" s="115"/>
      <c r="AT61" s="115"/>
      <c r="AU61" s="115"/>
      <c r="AV61" s="115"/>
      <c r="AW61" s="115"/>
      <c r="AX61" s="115"/>
      <c r="AY61" s="115"/>
      <c r="AZ61" s="115"/>
      <c r="BA61" s="115"/>
      <c r="BB61" s="115"/>
      <c r="BC61" s="115"/>
      <c r="BD61" s="115"/>
      <c r="BE61" s="115"/>
      <c r="BF61" s="115"/>
      <c r="BG61" s="115"/>
      <c r="BH61" s="115"/>
      <c r="BI61" s="115"/>
      <c r="BJ61" s="115"/>
      <c r="BK61" s="115"/>
      <c r="BL61" s="115"/>
      <c r="BM61" s="115"/>
      <c r="BN61" s="115"/>
      <c r="BO61" s="115"/>
      <c r="BP61" s="115"/>
      <c r="BQ61" s="115"/>
      <c r="BR61" s="115"/>
      <c r="BS61" s="115"/>
      <c r="BT61" s="115"/>
      <c r="BU61" s="115"/>
      <c r="BV61" s="115"/>
      <c r="BW61" s="115"/>
      <c r="BX61" s="115"/>
      <c r="BY61" s="115"/>
    </row>
    <row r="62" customHeight="1" spans="1:77">
      <c r="A62" s="115"/>
      <c r="B62" s="115"/>
      <c r="C62" s="139"/>
      <c r="D62" s="115"/>
      <c r="E62" s="115"/>
      <c r="F62" s="115"/>
      <c r="G62" s="115"/>
      <c r="H62" s="115"/>
      <c r="I62" s="115"/>
      <c r="J62" s="115"/>
      <c r="K62" s="115"/>
      <c r="L62" s="115"/>
      <c r="M62" s="115"/>
      <c r="N62" s="115"/>
      <c r="O62" s="115"/>
      <c r="P62" s="115"/>
      <c r="Q62" s="115"/>
      <c r="R62" s="115"/>
      <c r="S62" s="115"/>
      <c r="T62" s="115"/>
      <c r="U62" s="115"/>
      <c r="V62" s="115"/>
      <c r="W62" s="115"/>
      <c r="X62" s="115"/>
      <c r="Y62" s="115"/>
      <c r="Z62" s="115"/>
      <c r="AA62" s="115"/>
      <c r="AB62" s="115"/>
      <c r="AC62" s="115"/>
      <c r="AD62" s="115"/>
      <c r="AE62" s="115"/>
      <c r="AF62" s="115"/>
      <c r="AG62" s="115"/>
      <c r="AH62" s="115"/>
      <c r="AI62" s="115"/>
      <c r="AJ62" s="115"/>
      <c r="AK62" s="115"/>
      <c r="AL62" s="115"/>
      <c r="AM62" s="115"/>
      <c r="AN62" s="115"/>
      <c r="AO62" s="115"/>
      <c r="AP62" s="115"/>
      <c r="AQ62" s="115"/>
      <c r="AR62" s="115"/>
      <c r="AS62" s="115"/>
      <c r="AT62" s="115"/>
      <c r="AU62" s="115"/>
      <c r="AV62" s="115"/>
      <c r="AW62" s="115"/>
      <c r="AX62" s="115"/>
      <c r="AY62" s="115"/>
      <c r="AZ62" s="115"/>
      <c r="BA62" s="115"/>
      <c r="BB62" s="115"/>
      <c r="BC62" s="115"/>
      <c r="BD62" s="115"/>
      <c r="BE62" s="115"/>
      <c r="BF62" s="115"/>
      <c r="BG62" s="115"/>
      <c r="BH62" s="115"/>
      <c r="BI62" s="115"/>
      <c r="BJ62" s="115"/>
      <c r="BK62" s="115"/>
      <c r="BL62" s="115"/>
      <c r="BM62" s="115"/>
      <c r="BN62" s="115"/>
      <c r="BO62" s="115"/>
      <c r="BP62" s="115"/>
      <c r="BQ62" s="115"/>
      <c r="BR62" s="115"/>
      <c r="BS62" s="115"/>
      <c r="BT62" s="115"/>
      <c r="BU62" s="115"/>
      <c r="BV62" s="115"/>
      <c r="BW62" s="115"/>
      <c r="BX62" s="115"/>
      <c r="BY62" s="115"/>
    </row>
    <row r="63" customHeight="1" spans="1:77">
      <c r="A63" s="115"/>
      <c r="B63" s="115"/>
      <c r="C63" s="139"/>
      <c r="D63" s="115"/>
      <c r="E63" s="115"/>
      <c r="F63" s="115"/>
      <c r="G63" s="115"/>
      <c r="H63" s="115"/>
      <c r="I63" s="115"/>
      <c r="J63" s="115"/>
      <c r="K63" s="115"/>
      <c r="L63" s="115"/>
      <c r="M63" s="115"/>
      <c r="N63" s="115"/>
      <c r="O63" s="115"/>
      <c r="P63" s="115"/>
      <c r="Q63" s="115"/>
      <c r="R63" s="115"/>
      <c r="S63" s="115"/>
      <c r="T63" s="115"/>
      <c r="U63" s="115"/>
      <c r="V63" s="115"/>
      <c r="W63" s="115"/>
      <c r="X63" s="115"/>
      <c r="Y63" s="115"/>
      <c r="Z63" s="115"/>
      <c r="AA63" s="115"/>
      <c r="AB63" s="115"/>
      <c r="AC63" s="115"/>
      <c r="AD63" s="115"/>
      <c r="AE63" s="115"/>
      <c r="AF63" s="115"/>
      <c r="AG63" s="115"/>
      <c r="AH63" s="115"/>
      <c r="AI63" s="115"/>
      <c r="AJ63" s="115"/>
      <c r="AK63" s="115"/>
      <c r="AL63" s="115"/>
      <c r="AM63" s="115"/>
      <c r="AN63" s="115"/>
      <c r="AO63" s="115"/>
      <c r="AP63" s="115"/>
      <c r="AQ63" s="115"/>
      <c r="AR63" s="115"/>
      <c r="AS63" s="115"/>
      <c r="AT63" s="115"/>
      <c r="AU63" s="115"/>
      <c r="AV63" s="115"/>
      <c r="AW63" s="115"/>
      <c r="AX63" s="115"/>
      <c r="AY63" s="115"/>
      <c r="AZ63" s="115"/>
      <c r="BA63" s="115"/>
      <c r="BB63" s="115"/>
      <c r="BC63" s="115"/>
      <c r="BD63" s="115"/>
      <c r="BE63" s="115"/>
      <c r="BF63" s="115"/>
      <c r="BG63" s="115"/>
      <c r="BH63" s="115"/>
      <c r="BI63" s="115"/>
      <c r="BJ63" s="115"/>
      <c r="BK63" s="115"/>
      <c r="BL63" s="115"/>
      <c r="BM63" s="115"/>
      <c r="BN63" s="115"/>
      <c r="BO63" s="115"/>
      <c r="BP63" s="115"/>
      <c r="BQ63" s="115"/>
      <c r="BR63" s="115"/>
      <c r="BS63" s="115"/>
      <c r="BT63" s="115"/>
      <c r="BU63" s="115"/>
      <c r="BV63" s="115"/>
      <c r="BW63" s="115"/>
      <c r="BX63" s="115"/>
      <c r="BY63" s="115"/>
    </row>
    <row r="64" customHeight="1" spans="1:77">
      <c r="A64" s="115"/>
      <c r="B64" s="115"/>
      <c r="C64" s="139"/>
      <c r="D64" s="115"/>
      <c r="E64" s="115"/>
      <c r="F64" s="115"/>
      <c r="G64" s="115"/>
      <c r="H64" s="115"/>
      <c r="I64" s="115"/>
      <c r="J64" s="115"/>
      <c r="K64" s="115"/>
      <c r="L64" s="115"/>
      <c r="M64" s="115"/>
      <c r="N64" s="115"/>
      <c r="O64" s="115"/>
      <c r="P64" s="115"/>
      <c r="Q64" s="115"/>
      <c r="R64" s="115"/>
      <c r="S64" s="115"/>
      <c r="T64" s="115"/>
      <c r="U64" s="115"/>
      <c r="V64" s="115"/>
      <c r="W64" s="115"/>
      <c r="X64" s="115"/>
      <c r="Y64" s="115"/>
      <c r="Z64" s="115"/>
      <c r="AA64" s="115"/>
      <c r="AB64" s="115"/>
      <c r="AC64" s="115"/>
      <c r="AD64" s="115"/>
      <c r="AE64" s="115"/>
      <c r="AF64" s="115"/>
      <c r="AG64" s="115"/>
      <c r="AH64" s="115"/>
      <c r="AI64" s="115"/>
      <c r="AJ64" s="115"/>
      <c r="AK64" s="115"/>
      <c r="AL64" s="115"/>
      <c r="AM64" s="115"/>
      <c r="AN64" s="115"/>
      <c r="AO64" s="115"/>
      <c r="AP64" s="115"/>
      <c r="AQ64" s="115"/>
      <c r="AR64" s="115"/>
      <c r="AS64" s="115"/>
      <c r="AT64" s="115"/>
      <c r="AU64" s="115"/>
      <c r="AV64" s="115"/>
      <c r="AW64" s="115"/>
      <c r="AX64" s="115"/>
      <c r="AY64" s="115"/>
      <c r="AZ64" s="115"/>
      <c r="BA64" s="115"/>
      <c r="BB64" s="115"/>
      <c r="BC64" s="115"/>
      <c r="BD64" s="115"/>
      <c r="BE64" s="115"/>
      <c r="BF64" s="115"/>
      <c r="BG64" s="115"/>
      <c r="BH64" s="115"/>
      <c r="BI64" s="115"/>
      <c r="BJ64" s="115"/>
      <c r="BK64" s="115"/>
      <c r="BL64" s="115"/>
      <c r="BM64" s="115"/>
      <c r="BN64" s="115"/>
      <c r="BO64" s="115"/>
      <c r="BP64" s="115"/>
      <c r="BQ64" s="115"/>
      <c r="BR64" s="115"/>
      <c r="BS64" s="115"/>
      <c r="BT64" s="115"/>
      <c r="BU64" s="115"/>
      <c r="BV64" s="115"/>
      <c r="BW64" s="115"/>
      <c r="BX64" s="115"/>
      <c r="BY64" s="115"/>
    </row>
    <row r="65" customHeight="1" spans="1:77">
      <c r="A65" s="115"/>
      <c r="B65" s="115"/>
      <c r="C65" s="139"/>
      <c r="D65" s="115"/>
      <c r="E65" s="115"/>
      <c r="F65" s="115"/>
      <c r="G65" s="115"/>
      <c r="H65" s="115"/>
      <c r="I65" s="115"/>
      <c r="J65" s="115"/>
      <c r="K65" s="115"/>
      <c r="L65" s="115"/>
      <c r="M65" s="115"/>
      <c r="N65" s="115"/>
      <c r="O65" s="115"/>
      <c r="P65" s="115"/>
      <c r="Q65" s="115"/>
      <c r="R65" s="115"/>
      <c r="S65" s="115"/>
      <c r="T65" s="115"/>
      <c r="U65" s="115"/>
      <c r="V65" s="115"/>
      <c r="W65" s="115"/>
      <c r="X65" s="115"/>
      <c r="Y65" s="115"/>
      <c r="Z65" s="115"/>
      <c r="AA65" s="115"/>
      <c r="AB65" s="115"/>
      <c r="AC65" s="115"/>
      <c r="AD65" s="115"/>
      <c r="AE65" s="115"/>
      <c r="AF65" s="115"/>
      <c r="AG65" s="115"/>
      <c r="AH65" s="115"/>
      <c r="AI65" s="115"/>
      <c r="AJ65" s="115"/>
      <c r="AK65" s="115"/>
      <c r="AL65" s="115"/>
      <c r="AM65" s="115"/>
      <c r="AN65" s="115"/>
      <c r="AO65" s="115"/>
      <c r="AP65" s="115"/>
      <c r="AQ65" s="115"/>
      <c r="AR65" s="115"/>
      <c r="AS65" s="115"/>
      <c r="AT65" s="115"/>
      <c r="AU65" s="115"/>
      <c r="AV65" s="115"/>
      <c r="AW65" s="115"/>
      <c r="AX65" s="115"/>
      <c r="AY65" s="115"/>
      <c r="AZ65" s="115"/>
      <c r="BA65" s="115"/>
      <c r="BB65" s="115"/>
      <c r="BC65" s="115"/>
      <c r="BD65" s="115"/>
      <c r="BE65" s="115"/>
      <c r="BF65" s="115"/>
      <c r="BG65" s="115"/>
      <c r="BH65" s="115"/>
      <c r="BI65" s="115"/>
      <c r="BJ65" s="115"/>
      <c r="BK65" s="115"/>
      <c r="BL65" s="115"/>
      <c r="BM65" s="115"/>
      <c r="BN65" s="115"/>
      <c r="BO65" s="115"/>
      <c r="BP65" s="115"/>
      <c r="BQ65" s="115"/>
      <c r="BR65" s="115"/>
      <c r="BS65" s="115"/>
      <c r="BT65" s="115"/>
      <c r="BU65" s="115"/>
      <c r="BV65" s="115"/>
      <c r="BW65" s="115"/>
      <c r="BX65" s="115"/>
      <c r="BY65" s="115"/>
    </row>
    <row r="66" customHeight="1" spans="1:77">
      <c r="A66" s="115"/>
      <c r="B66" s="115"/>
      <c r="C66" s="139"/>
      <c r="D66" s="115"/>
      <c r="E66" s="115"/>
      <c r="F66" s="115"/>
      <c r="G66" s="115"/>
      <c r="H66" s="115"/>
      <c r="I66" s="115"/>
      <c r="J66" s="115"/>
      <c r="K66" s="115"/>
      <c r="L66" s="115"/>
      <c r="M66" s="115"/>
      <c r="N66" s="115"/>
      <c r="O66" s="115"/>
      <c r="P66" s="115"/>
      <c r="Q66" s="115"/>
      <c r="R66" s="115"/>
      <c r="S66" s="115"/>
      <c r="T66" s="115"/>
      <c r="U66" s="115"/>
      <c r="V66" s="115"/>
      <c r="W66" s="115"/>
      <c r="X66" s="115"/>
      <c r="Y66" s="115"/>
      <c r="Z66" s="115"/>
      <c r="AA66" s="115"/>
      <c r="AB66" s="115"/>
      <c r="AC66" s="115"/>
      <c r="AD66" s="115"/>
      <c r="AE66" s="115"/>
      <c r="AF66" s="115"/>
      <c r="AG66" s="115"/>
      <c r="AH66" s="115"/>
      <c r="AI66" s="115"/>
      <c r="AJ66" s="115"/>
      <c r="AK66" s="115"/>
      <c r="AL66" s="115"/>
      <c r="AM66" s="115"/>
      <c r="AN66" s="115"/>
      <c r="AO66" s="115"/>
      <c r="AP66" s="115"/>
      <c r="AQ66" s="115"/>
      <c r="AR66" s="115"/>
      <c r="AS66" s="115"/>
      <c r="AT66" s="115"/>
      <c r="AU66" s="115"/>
      <c r="AV66" s="115"/>
      <c r="AW66" s="115"/>
      <c r="AX66" s="115"/>
      <c r="AY66" s="115"/>
      <c r="AZ66" s="115"/>
      <c r="BA66" s="115"/>
      <c r="BB66" s="115"/>
      <c r="BC66" s="115"/>
      <c r="BD66" s="115"/>
      <c r="BE66" s="115"/>
      <c r="BF66" s="115"/>
      <c r="BG66" s="115"/>
      <c r="BH66" s="115"/>
      <c r="BI66" s="115"/>
      <c r="BJ66" s="115"/>
      <c r="BK66" s="115"/>
      <c r="BL66" s="115"/>
      <c r="BM66" s="115"/>
      <c r="BN66" s="115"/>
      <c r="BO66" s="115"/>
      <c r="BP66" s="115"/>
      <c r="BQ66" s="115"/>
      <c r="BR66" s="115"/>
      <c r="BS66" s="115"/>
      <c r="BT66" s="115"/>
      <c r="BU66" s="115"/>
      <c r="BV66" s="115"/>
      <c r="BW66" s="115"/>
      <c r="BX66" s="115"/>
      <c r="BY66" s="115"/>
    </row>
    <row r="67" customHeight="1" spans="1:77">
      <c r="A67" s="115"/>
      <c r="B67" s="115"/>
      <c r="C67" s="139"/>
      <c r="D67" s="115"/>
      <c r="E67" s="115"/>
      <c r="F67" s="115"/>
      <c r="G67" s="115"/>
      <c r="H67" s="115"/>
      <c r="I67" s="115"/>
      <c r="J67" s="115"/>
      <c r="K67" s="115"/>
      <c r="L67" s="115"/>
      <c r="M67" s="115"/>
      <c r="N67" s="115"/>
      <c r="O67" s="115"/>
      <c r="P67" s="115"/>
      <c r="Q67" s="115"/>
      <c r="R67" s="115"/>
      <c r="S67" s="115"/>
      <c r="T67" s="115"/>
      <c r="U67" s="115"/>
      <c r="V67" s="115"/>
      <c r="W67" s="115"/>
      <c r="X67" s="115"/>
      <c r="Y67" s="115"/>
      <c r="Z67" s="115"/>
      <c r="AA67" s="115"/>
      <c r="AB67" s="115"/>
      <c r="AC67" s="115"/>
      <c r="AD67" s="115"/>
      <c r="AE67" s="115"/>
      <c r="AF67" s="115"/>
      <c r="AG67" s="115"/>
      <c r="AH67" s="115"/>
      <c r="AI67" s="115"/>
      <c r="AJ67" s="115"/>
      <c r="AK67" s="115"/>
      <c r="AL67" s="115"/>
      <c r="AM67" s="115"/>
      <c r="AN67" s="115"/>
      <c r="AO67" s="115"/>
      <c r="AP67" s="115"/>
      <c r="AQ67" s="115"/>
      <c r="AR67" s="115"/>
      <c r="AS67" s="115"/>
      <c r="AT67" s="115"/>
      <c r="AU67" s="115"/>
      <c r="AV67" s="115"/>
      <c r="AW67" s="115"/>
      <c r="AX67" s="115"/>
      <c r="AY67" s="115"/>
      <c r="AZ67" s="115"/>
      <c r="BA67" s="115"/>
      <c r="BB67" s="115"/>
      <c r="BC67" s="115"/>
      <c r="BD67" s="115"/>
      <c r="BE67" s="115"/>
      <c r="BF67" s="115"/>
      <c r="BG67" s="115"/>
      <c r="BH67" s="115"/>
      <c r="BI67" s="115"/>
      <c r="BJ67" s="115"/>
      <c r="BK67" s="115"/>
      <c r="BL67" s="115"/>
      <c r="BM67" s="115"/>
      <c r="BN67" s="115"/>
      <c r="BO67" s="115"/>
      <c r="BP67" s="115"/>
      <c r="BQ67" s="115"/>
      <c r="BR67" s="115"/>
      <c r="BS67" s="115"/>
      <c r="BT67" s="115"/>
      <c r="BU67" s="115"/>
      <c r="BV67" s="115"/>
      <c r="BW67" s="115"/>
      <c r="BX67" s="115"/>
      <c r="BY67" s="115"/>
    </row>
    <row r="68" customHeight="1" spans="4:77">
      <c r="D68" s="115"/>
      <c r="E68" s="115"/>
      <c r="F68" s="115"/>
      <c r="G68" s="115"/>
      <c r="H68" s="115"/>
      <c r="I68" s="115"/>
      <c r="J68" s="115"/>
      <c r="K68" s="115"/>
      <c r="L68" s="115"/>
      <c r="M68" s="115"/>
      <c r="N68" s="115"/>
      <c r="O68" s="115"/>
      <c r="P68" s="115"/>
      <c r="Q68" s="115"/>
      <c r="R68" s="115"/>
      <c r="S68" s="115"/>
      <c r="T68" s="115"/>
      <c r="U68" s="115"/>
      <c r="V68" s="115"/>
      <c r="W68" s="115"/>
      <c r="X68" s="115"/>
      <c r="Y68" s="115"/>
      <c r="Z68" s="115"/>
      <c r="AA68" s="115"/>
      <c r="AB68" s="115"/>
      <c r="AC68" s="115"/>
      <c r="AD68" s="115"/>
      <c r="AE68" s="115"/>
      <c r="AF68" s="115"/>
      <c r="AG68" s="115"/>
      <c r="AH68" s="115"/>
      <c r="AI68" s="115"/>
      <c r="AJ68" s="115"/>
      <c r="AK68" s="115"/>
      <c r="AL68" s="115"/>
      <c r="AM68" s="115"/>
      <c r="AN68" s="115"/>
      <c r="AO68" s="115"/>
      <c r="AP68" s="115"/>
      <c r="AQ68" s="115"/>
      <c r="AR68" s="115"/>
      <c r="AS68" s="115"/>
      <c r="AT68" s="115"/>
      <c r="AU68" s="115"/>
      <c r="AV68" s="115"/>
      <c r="AW68" s="115"/>
      <c r="AX68" s="115"/>
      <c r="AY68" s="115"/>
      <c r="AZ68" s="115"/>
      <c r="BA68" s="115"/>
      <c r="BB68" s="115"/>
      <c r="BC68" s="115"/>
      <c r="BD68" s="115"/>
      <c r="BE68" s="115"/>
      <c r="BF68" s="115"/>
      <c r="BG68" s="115"/>
      <c r="BH68" s="115"/>
      <c r="BI68" s="115"/>
      <c r="BJ68" s="115"/>
      <c r="BK68" s="115"/>
      <c r="BL68" s="115"/>
      <c r="BM68" s="115"/>
      <c r="BN68" s="115"/>
      <c r="BO68" s="115"/>
      <c r="BP68" s="115"/>
      <c r="BQ68" s="115"/>
      <c r="BR68" s="115"/>
      <c r="BS68" s="115"/>
      <c r="BT68" s="115"/>
      <c r="BU68" s="115"/>
      <c r="BV68" s="115"/>
      <c r="BW68" s="115"/>
      <c r="BX68" s="115"/>
      <c r="BY68" s="115"/>
    </row>
    <row r="69" customHeight="1" spans="4:77">
      <c r="D69" s="115"/>
      <c r="E69" s="115"/>
      <c r="F69" s="115"/>
      <c r="G69" s="115"/>
      <c r="H69" s="115"/>
      <c r="I69" s="115"/>
      <c r="J69" s="115"/>
      <c r="K69" s="115"/>
      <c r="L69" s="115"/>
      <c r="M69" s="115"/>
      <c r="N69" s="115"/>
      <c r="O69" s="115"/>
      <c r="P69" s="115"/>
      <c r="Q69" s="115"/>
      <c r="R69" s="115"/>
      <c r="S69" s="115"/>
      <c r="T69" s="115"/>
      <c r="U69" s="115"/>
      <c r="V69" s="115"/>
      <c r="W69" s="115"/>
      <c r="X69" s="115"/>
      <c r="Y69" s="115"/>
      <c r="Z69" s="115"/>
      <c r="AA69" s="115"/>
      <c r="AB69" s="115"/>
      <c r="AC69" s="115"/>
      <c r="AD69" s="115"/>
      <c r="AE69" s="115"/>
      <c r="AF69" s="115"/>
      <c r="AG69" s="115"/>
      <c r="AH69" s="115"/>
      <c r="AI69" s="115"/>
      <c r="AJ69" s="115"/>
      <c r="AK69" s="115"/>
      <c r="AL69" s="115"/>
      <c r="AM69" s="115"/>
      <c r="AN69" s="115"/>
      <c r="AO69" s="115"/>
      <c r="AP69" s="115"/>
      <c r="AQ69" s="115"/>
      <c r="AR69" s="115"/>
      <c r="AS69" s="115"/>
      <c r="AT69" s="115"/>
      <c r="AU69" s="115"/>
      <c r="AV69" s="115"/>
      <c r="AW69" s="115"/>
      <c r="AX69" s="115"/>
      <c r="AY69" s="115"/>
      <c r="AZ69" s="115"/>
      <c r="BA69" s="115"/>
      <c r="BB69" s="115"/>
      <c r="BC69" s="115"/>
      <c r="BD69" s="115"/>
      <c r="BE69" s="115"/>
      <c r="BF69" s="115"/>
      <c r="BG69" s="115"/>
      <c r="BH69" s="115"/>
      <c r="BI69" s="115"/>
      <c r="BJ69" s="115"/>
      <c r="BK69" s="115"/>
      <c r="BL69" s="115"/>
      <c r="BM69" s="115"/>
      <c r="BN69" s="115"/>
      <c r="BO69" s="115"/>
      <c r="BP69" s="115"/>
      <c r="BQ69" s="115"/>
      <c r="BR69" s="115"/>
      <c r="BS69" s="115"/>
      <c r="BT69" s="115"/>
      <c r="BU69" s="115"/>
      <c r="BV69" s="115"/>
      <c r="BW69" s="115"/>
      <c r="BX69" s="115"/>
      <c r="BY69" s="115"/>
    </row>
    <row r="70" customHeight="1" spans="4:77">
      <c r="D70" s="115"/>
      <c r="E70" s="115"/>
      <c r="F70" s="115"/>
      <c r="G70" s="115"/>
      <c r="H70" s="115"/>
      <c r="I70" s="115"/>
      <c r="J70" s="115"/>
      <c r="K70" s="115"/>
      <c r="L70" s="115"/>
      <c r="M70" s="115"/>
      <c r="N70" s="115"/>
      <c r="O70" s="115"/>
      <c r="P70" s="115"/>
      <c r="Q70" s="115"/>
      <c r="R70" s="115"/>
      <c r="S70" s="115"/>
      <c r="T70" s="115"/>
      <c r="U70" s="115"/>
      <c r="V70" s="115"/>
      <c r="W70" s="115"/>
      <c r="X70" s="115"/>
      <c r="Y70" s="115"/>
      <c r="Z70" s="115"/>
      <c r="AA70" s="115"/>
      <c r="AB70" s="115"/>
      <c r="AC70" s="115"/>
      <c r="AD70" s="115"/>
      <c r="AE70" s="115"/>
      <c r="AF70" s="115"/>
      <c r="AG70" s="115"/>
      <c r="AH70" s="115"/>
      <c r="AI70" s="115"/>
      <c r="AJ70" s="115"/>
      <c r="AK70" s="115"/>
      <c r="AL70" s="115"/>
      <c r="AM70" s="115"/>
      <c r="AN70" s="115"/>
      <c r="AO70" s="115"/>
      <c r="AP70" s="115"/>
      <c r="AQ70" s="115"/>
      <c r="AR70" s="115"/>
      <c r="AS70" s="115"/>
      <c r="AT70" s="115"/>
      <c r="AU70" s="115"/>
      <c r="AV70" s="115"/>
      <c r="AW70" s="115"/>
      <c r="AX70" s="115"/>
      <c r="AY70" s="115"/>
      <c r="AZ70" s="115"/>
      <c r="BA70" s="115"/>
      <c r="BB70" s="115"/>
      <c r="BC70" s="115"/>
      <c r="BD70" s="115"/>
      <c r="BE70" s="115"/>
      <c r="BF70" s="115"/>
      <c r="BG70" s="115"/>
      <c r="BH70" s="115"/>
      <c r="BI70" s="115"/>
      <c r="BJ70" s="115"/>
      <c r="BK70" s="115"/>
      <c r="BL70" s="115"/>
      <c r="BM70" s="115"/>
      <c r="BN70" s="115"/>
      <c r="BO70" s="115"/>
      <c r="BP70" s="115"/>
      <c r="BQ70" s="115"/>
      <c r="BR70" s="115"/>
      <c r="BS70" s="115"/>
      <c r="BT70" s="115"/>
      <c r="BU70" s="115"/>
      <c r="BV70" s="115"/>
      <c r="BW70" s="115"/>
      <c r="BX70" s="115"/>
      <c r="BY70" s="115"/>
    </row>
    <row r="71" customHeight="1" spans="4:77">
      <c r="D71" s="115"/>
      <c r="E71" s="115"/>
      <c r="F71" s="115"/>
      <c r="G71" s="115"/>
      <c r="H71" s="115"/>
      <c r="I71" s="115"/>
      <c r="J71" s="115"/>
      <c r="K71" s="115"/>
      <c r="L71" s="115"/>
      <c r="M71" s="115"/>
      <c r="N71" s="115"/>
      <c r="O71" s="115"/>
      <c r="P71" s="115"/>
      <c r="Q71" s="115"/>
      <c r="R71" s="115"/>
      <c r="S71" s="115"/>
      <c r="T71" s="115"/>
      <c r="U71" s="115"/>
      <c r="V71" s="115"/>
      <c r="W71" s="115"/>
      <c r="X71" s="115"/>
      <c r="Y71" s="115"/>
      <c r="Z71" s="115"/>
      <c r="AA71" s="115"/>
      <c r="AB71" s="115"/>
      <c r="AC71" s="115"/>
      <c r="AD71" s="115"/>
      <c r="AE71" s="115"/>
      <c r="AF71" s="115"/>
      <c r="AG71" s="115"/>
      <c r="AH71" s="115"/>
      <c r="AI71" s="115"/>
      <c r="AJ71" s="115"/>
      <c r="AK71" s="115"/>
      <c r="AL71" s="115"/>
      <c r="AM71" s="115"/>
      <c r="AN71" s="115"/>
      <c r="AO71" s="115"/>
      <c r="AP71" s="115"/>
      <c r="AQ71" s="115"/>
      <c r="AR71" s="115"/>
      <c r="AS71" s="115"/>
      <c r="AT71" s="115"/>
      <c r="AU71" s="115"/>
      <c r="AV71" s="115"/>
      <c r="AW71" s="115"/>
      <c r="AX71" s="115"/>
      <c r="AY71" s="115"/>
      <c r="AZ71" s="115"/>
      <c r="BA71" s="115"/>
      <c r="BB71" s="115"/>
      <c r="BC71" s="115"/>
      <c r="BD71" s="115"/>
      <c r="BE71" s="115"/>
      <c r="BF71" s="115"/>
      <c r="BG71" s="115"/>
      <c r="BH71" s="115"/>
      <c r="BI71" s="115"/>
      <c r="BJ71" s="115"/>
      <c r="BK71" s="115"/>
      <c r="BL71" s="115"/>
      <c r="BM71" s="115"/>
      <c r="BN71" s="115"/>
      <c r="BO71" s="115"/>
      <c r="BP71" s="115"/>
      <c r="BQ71" s="115"/>
      <c r="BR71" s="115"/>
      <c r="BS71" s="115"/>
      <c r="BT71" s="115"/>
      <c r="BU71" s="115"/>
      <c r="BV71" s="115"/>
      <c r="BW71" s="115"/>
      <c r="BX71" s="115"/>
      <c r="BY71" s="115"/>
    </row>
    <row r="72" customHeight="1" spans="4:77">
      <c r="D72" s="115"/>
      <c r="E72" s="115"/>
      <c r="F72" s="115"/>
      <c r="G72" s="115"/>
      <c r="H72" s="115"/>
      <c r="I72" s="115"/>
      <c r="J72" s="115"/>
      <c r="K72" s="115"/>
      <c r="L72" s="115"/>
      <c r="M72" s="115"/>
      <c r="N72" s="115"/>
      <c r="O72" s="115"/>
      <c r="P72" s="115"/>
      <c r="Q72" s="115"/>
      <c r="R72" s="115"/>
      <c r="S72" s="115"/>
      <c r="T72" s="115"/>
      <c r="U72" s="115"/>
      <c r="V72" s="115"/>
      <c r="W72" s="115"/>
      <c r="X72" s="115"/>
      <c r="Y72" s="115"/>
      <c r="Z72" s="115"/>
      <c r="AA72" s="115"/>
      <c r="AB72" s="115"/>
      <c r="AC72" s="115"/>
      <c r="AD72" s="115"/>
      <c r="AE72" s="115"/>
      <c r="AF72" s="115"/>
      <c r="AG72" s="115"/>
      <c r="AH72" s="115"/>
      <c r="AI72" s="115"/>
      <c r="AJ72" s="115"/>
      <c r="AK72" s="115"/>
      <c r="AL72" s="115"/>
      <c r="AM72" s="115"/>
      <c r="AN72" s="115"/>
      <c r="AO72" s="115"/>
      <c r="AP72" s="115"/>
      <c r="AQ72" s="115"/>
      <c r="AR72" s="115"/>
      <c r="AS72" s="115"/>
      <c r="AT72" s="115"/>
      <c r="AU72" s="115"/>
      <c r="AV72" s="115"/>
      <c r="AW72" s="115"/>
      <c r="AX72" s="115"/>
      <c r="AY72" s="115"/>
      <c r="AZ72" s="115"/>
      <c r="BA72" s="115"/>
      <c r="BB72" s="115"/>
      <c r="BC72" s="115"/>
      <c r="BD72" s="115"/>
      <c r="BE72" s="115"/>
      <c r="BF72" s="115"/>
      <c r="BG72" s="115"/>
      <c r="BH72" s="115"/>
      <c r="BI72" s="115"/>
      <c r="BJ72" s="115"/>
      <c r="BK72" s="115"/>
      <c r="BL72" s="115"/>
      <c r="BM72" s="115"/>
      <c r="BN72" s="115"/>
      <c r="BO72" s="115"/>
      <c r="BP72" s="115"/>
      <c r="BQ72" s="115"/>
      <c r="BR72" s="115"/>
      <c r="BS72" s="115"/>
      <c r="BT72" s="115"/>
      <c r="BU72" s="115"/>
      <c r="BV72" s="115"/>
      <c r="BW72" s="115"/>
      <c r="BX72" s="115"/>
      <c r="BY72" s="115"/>
    </row>
    <row r="73" customHeight="1" spans="4:77">
      <c r="D73" s="115"/>
      <c r="E73" s="115"/>
      <c r="F73" s="115"/>
      <c r="G73" s="115"/>
      <c r="H73" s="115"/>
      <c r="I73" s="115"/>
      <c r="J73" s="115"/>
      <c r="K73" s="115"/>
      <c r="L73" s="115"/>
      <c r="M73" s="115"/>
      <c r="N73" s="115"/>
      <c r="O73" s="115"/>
      <c r="P73" s="115"/>
      <c r="Q73" s="115"/>
      <c r="R73" s="115"/>
      <c r="S73" s="115"/>
      <c r="T73" s="115"/>
      <c r="U73" s="115"/>
      <c r="V73" s="115"/>
      <c r="W73" s="115"/>
      <c r="X73" s="115"/>
      <c r="Y73" s="115"/>
      <c r="Z73" s="115"/>
      <c r="AA73" s="115"/>
      <c r="AB73" s="115"/>
      <c r="AC73" s="115"/>
      <c r="AD73" s="115"/>
      <c r="AE73" s="115"/>
      <c r="AF73" s="115"/>
      <c r="AG73" s="115"/>
      <c r="AH73" s="115"/>
      <c r="AI73" s="115"/>
      <c r="AJ73" s="115"/>
      <c r="AK73" s="115"/>
      <c r="AL73" s="115"/>
      <c r="AM73" s="115"/>
      <c r="AN73" s="115"/>
      <c r="AO73" s="115"/>
      <c r="AP73" s="115"/>
      <c r="AQ73" s="115"/>
      <c r="AR73" s="115"/>
      <c r="AS73" s="115"/>
      <c r="AT73" s="115"/>
      <c r="AU73" s="115"/>
      <c r="AV73" s="115"/>
      <c r="AW73" s="115"/>
      <c r="AX73" s="115"/>
      <c r="AY73" s="115"/>
      <c r="AZ73" s="115"/>
      <c r="BA73" s="115"/>
      <c r="BB73" s="115"/>
      <c r="BC73" s="115"/>
      <c r="BD73" s="115"/>
      <c r="BE73" s="115"/>
      <c r="BF73" s="115"/>
      <c r="BG73" s="115"/>
      <c r="BH73" s="115"/>
      <c r="BI73" s="115"/>
      <c r="BJ73" s="115"/>
      <c r="BK73" s="115"/>
      <c r="BL73" s="115"/>
      <c r="BM73" s="115"/>
      <c r="BN73" s="115"/>
      <c r="BO73" s="115"/>
      <c r="BP73" s="115"/>
      <c r="BQ73" s="115"/>
      <c r="BR73" s="115"/>
      <c r="BS73" s="115"/>
      <c r="BT73" s="115"/>
      <c r="BU73" s="115"/>
      <c r="BV73" s="115"/>
      <c r="BW73" s="115"/>
      <c r="BX73" s="115"/>
      <c r="BY73" s="115"/>
    </row>
    <row r="74" customHeight="1" spans="4:77">
      <c r="D74" s="115"/>
      <c r="E74" s="115"/>
      <c r="F74" s="115"/>
      <c r="G74" s="115"/>
      <c r="H74" s="115"/>
      <c r="I74" s="115"/>
      <c r="J74" s="115"/>
      <c r="K74" s="115"/>
      <c r="L74" s="115"/>
      <c r="M74" s="115"/>
      <c r="N74" s="115"/>
      <c r="O74" s="115"/>
      <c r="P74" s="115"/>
      <c r="Q74" s="115"/>
      <c r="R74" s="115"/>
      <c r="S74" s="115"/>
      <c r="T74" s="115"/>
      <c r="U74" s="115"/>
      <c r="V74" s="115"/>
      <c r="W74" s="115"/>
      <c r="X74" s="115"/>
      <c r="Y74" s="115"/>
      <c r="Z74" s="115"/>
      <c r="AA74" s="115"/>
      <c r="AB74" s="115"/>
      <c r="AC74" s="115"/>
      <c r="AD74" s="115"/>
      <c r="AE74" s="115"/>
      <c r="AF74" s="115"/>
      <c r="AG74" s="115"/>
      <c r="AH74" s="115"/>
      <c r="AI74" s="115"/>
      <c r="AJ74" s="115"/>
      <c r="AK74" s="115"/>
      <c r="AL74" s="115"/>
      <c r="AM74" s="115"/>
      <c r="AN74" s="115"/>
      <c r="AO74" s="115"/>
      <c r="AP74" s="115"/>
      <c r="AQ74" s="115"/>
      <c r="AR74" s="115"/>
      <c r="AS74" s="115"/>
      <c r="AT74" s="115"/>
      <c r="AU74" s="115"/>
      <c r="AV74" s="115"/>
      <c r="AW74" s="115"/>
      <c r="AX74" s="115"/>
      <c r="AY74" s="115"/>
      <c r="AZ74" s="115"/>
      <c r="BA74" s="115"/>
      <c r="BB74" s="115"/>
      <c r="BC74" s="115"/>
      <c r="BD74" s="115"/>
      <c r="BE74" s="115"/>
      <c r="BF74" s="115"/>
      <c r="BG74" s="115"/>
      <c r="BH74" s="115"/>
      <c r="BI74" s="115"/>
      <c r="BJ74" s="115"/>
      <c r="BK74" s="115"/>
      <c r="BL74" s="115"/>
      <c r="BM74" s="115"/>
      <c r="BN74" s="115"/>
      <c r="BO74" s="115"/>
      <c r="BP74" s="115"/>
      <c r="BQ74" s="115"/>
      <c r="BR74" s="115"/>
      <c r="BS74" s="115"/>
      <c r="BT74" s="115"/>
      <c r="BU74" s="115"/>
      <c r="BV74" s="115"/>
      <c r="BW74" s="115"/>
      <c r="BX74" s="115"/>
      <c r="BY74" s="115"/>
    </row>
    <row r="75" customHeight="1" spans="4:77">
      <c r="D75" s="115"/>
      <c r="E75" s="115"/>
      <c r="F75" s="115"/>
      <c r="G75" s="115"/>
      <c r="H75" s="115"/>
      <c r="I75" s="115"/>
      <c r="J75" s="115"/>
      <c r="K75" s="115"/>
      <c r="L75" s="115"/>
      <c r="M75" s="115"/>
      <c r="N75" s="115"/>
      <c r="O75" s="115"/>
      <c r="P75" s="115"/>
      <c r="Q75" s="115"/>
      <c r="R75" s="115"/>
      <c r="S75" s="115"/>
      <c r="T75" s="115"/>
      <c r="U75" s="115"/>
      <c r="V75" s="115"/>
      <c r="W75" s="115"/>
      <c r="X75" s="115"/>
      <c r="Y75" s="115"/>
      <c r="Z75" s="115"/>
      <c r="AA75" s="115"/>
      <c r="AB75" s="115"/>
      <c r="AC75" s="115"/>
      <c r="AD75" s="115"/>
      <c r="AE75" s="115"/>
      <c r="AF75" s="115"/>
      <c r="AG75" s="115"/>
      <c r="AH75" s="115"/>
      <c r="AI75" s="115"/>
      <c r="AJ75" s="115"/>
      <c r="AK75" s="115"/>
      <c r="AL75" s="115"/>
      <c r="AM75" s="115"/>
      <c r="AN75" s="115"/>
      <c r="AO75" s="115"/>
      <c r="AP75" s="115"/>
      <c r="AQ75" s="115"/>
      <c r="AR75" s="115"/>
      <c r="AS75" s="115"/>
      <c r="AT75" s="115"/>
      <c r="AU75" s="115"/>
      <c r="AV75" s="115"/>
      <c r="AW75" s="115"/>
      <c r="AX75" s="115"/>
      <c r="AY75" s="115"/>
      <c r="AZ75" s="115"/>
      <c r="BA75" s="115"/>
      <c r="BB75" s="115"/>
      <c r="BC75" s="115"/>
      <c r="BD75" s="115"/>
      <c r="BE75" s="115"/>
      <c r="BF75" s="115"/>
      <c r="BG75" s="115"/>
      <c r="BH75" s="115"/>
      <c r="BI75" s="115"/>
      <c r="BJ75" s="115"/>
      <c r="BK75" s="115"/>
      <c r="BL75" s="115"/>
      <c r="BM75" s="115"/>
      <c r="BN75" s="115"/>
      <c r="BO75" s="115"/>
      <c r="BP75" s="115"/>
      <c r="BQ75" s="115"/>
      <c r="BR75" s="115"/>
      <c r="BS75" s="115"/>
      <c r="BT75" s="115"/>
      <c r="BU75" s="115"/>
      <c r="BV75" s="115"/>
      <c r="BW75" s="115"/>
      <c r="BX75" s="115"/>
      <c r="BY75" s="115"/>
    </row>
    <row r="76" customHeight="1" spans="4:77">
      <c r="D76" s="115"/>
      <c r="E76" s="115"/>
      <c r="F76" s="115"/>
      <c r="G76" s="115"/>
      <c r="H76" s="115"/>
      <c r="I76" s="115"/>
      <c r="J76" s="115"/>
      <c r="K76" s="115"/>
      <c r="L76" s="115"/>
      <c r="M76" s="115"/>
      <c r="N76" s="115"/>
      <c r="O76" s="115"/>
      <c r="P76" s="115"/>
      <c r="Q76" s="115"/>
      <c r="R76" s="115"/>
      <c r="S76" s="115"/>
      <c r="T76" s="115"/>
      <c r="U76" s="115"/>
      <c r="V76" s="115"/>
      <c r="W76" s="115"/>
      <c r="X76" s="115"/>
      <c r="Y76" s="115"/>
      <c r="Z76" s="115"/>
      <c r="AA76" s="115"/>
      <c r="AB76" s="115"/>
      <c r="AC76" s="115"/>
      <c r="AD76" s="115"/>
      <c r="AE76" s="115"/>
      <c r="AF76" s="115"/>
      <c r="AG76" s="115"/>
      <c r="AH76" s="115"/>
      <c r="AI76" s="115"/>
      <c r="AJ76" s="115"/>
      <c r="AK76" s="115"/>
      <c r="AL76" s="115"/>
      <c r="AM76" s="115"/>
      <c r="AN76" s="115"/>
      <c r="AO76" s="115"/>
      <c r="AP76" s="115"/>
      <c r="AQ76" s="115"/>
      <c r="AR76" s="115"/>
      <c r="AS76" s="115"/>
      <c r="AT76" s="115"/>
      <c r="AU76" s="115"/>
      <c r="AV76" s="115"/>
      <c r="AW76" s="115"/>
      <c r="AX76" s="115"/>
      <c r="AY76" s="115"/>
      <c r="AZ76" s="115"/>
      <c r="BA76" s="115"/>
      <c r="BB76" s="115"/>
      <c r="BC76" s="115"/>
      <c r="BD76" s="115"/>
      <c r="BE76" s="115"/>
      <c r="BF76" s="115"/>
      <c r="BG76" s="115"/>
      <c r="BH76" s="115"/>
      <c r="BI76" s="115"/>
      <c r="BJ76" s="115"/>
      <c r="BK76" s="115"/>
      <c r="BL76" s="115"/>
      <c r="BM76" s="115"/>
      <c r="BN76" s="115"/>
      <c r="BO76" s="115"/>
      <c r="BP76" s="115"/>
      <c r="BQ76" s="115"/>
      <c r="BR76" s="115"/>
      <c r="BS76" s="115"/>
      <c r="BT76" s="115"/>
      <c r="BU76" s="115"/>
      <c r="BV76" s="115"/>
      <c r="BW76" s="115"/>
      <c r="BX76" s="115"/>
      <c r="BY76" s="115"/>
    </row>
    <row r="77" customHeight="1" spans="4:77">
      <c r="D77" s="115"/>
      <c r="E77" s="115"/>
      <c r="F77" s="115"/>
      <c r="G77" s="115"/>
      <c r="H77" s="115"/>
      <c r="I77" s="115"/>
      <c r="J77" s="115"/>
      <c r="K77" s="115"/>
      <c r="L77" s="115"/>
      <c r="M77" s="115"/>
      <c r="N77" s="115"/>
      <c r="O77" s="115"/>
      <c r="P77" s="115"/>
      <c r="Q77" s="115"/>
      <c r="R77" s="115"/>
      <c r="S77" s="115"/>
      <c r="T77" s="115"/>
      <c r="U77" s="115"/>
      <c r="V77" s="115"/>
      <c r="W77" s="115"/>
      <c r="X77" s="115"/>
      <c r="Y77" s="115"/>
      <c r="Z77" s="115"/>
      <c r="AA77" s="115"/>
      <c r="AB77" s="115"/>
      <c r="AC77" s="115"/>
      <c r="AD77" s="115"/>
      <c r="AE77" s="115"/>
      <c r="AF77" s="115"/>
      <c r="AG77" s="115"/>
      <c r="AH77" s="115"/>
      <c r="AI77" s="115"/>
      <c r="AJ77" s="115"/>
      <c r="AK77" s="115"/>
      <c r="AL77" s="115"/>
      <c r="AM77" s="115"/>
      <c r="AN77" s="115"/>
      <c r="AO77" s="115"/>
      <c r="AP77" s="115"/>
      <c r="AQ77" s="115"/>
      <c r="AR77" s="115"/>
      <c r="AS77" s="115"/>
      <c r="AT77" s="115"/>
      <c r="AU77" s="115"/>
      <c r="AV77" s="115"/>
      <c r="AW77" s="115"/>
      <c r="AX77" s="115"/>
      <c r="AY77" s="115"/>
      <c r="AZ77" s="115"/>
      <c r="BA77" s="115"/>
      <c r="BB77" s="115"/>
      <c r="BC77" s="115"/>
      <c r="BD77" s="115"/>
      <c r="BE77" s="115"/>
      <c r="BF77" s="115"/>
      <c r="BG77" s="115"/>
      <c r="BH77" s="115"/>
      <c r="BI77" s="115"/>
      <c r="BJ77" s="115"/>
      <c r="BK77" s="115"/>
      <c r="BL77" s="115"/>
      <c r="BM77" s="115"/>
      <c r="BN77" s="115"/>
      <c r="BO77" s="115"/>
      <c r="BP77" s="115"/>
      <c r="BQ77" s="115"/>
      <c r="BR77" s="115"/>
      <c r="BS77" s="115"/>
      <c r="BT77" s="115"/>
      <c r="BU77" s="115"/>
      <c r="BV77" s="115"/>
      <c r="BW77" s="115"/>
      <c r="BX77" s="115"/>
      <c r="BY77" s="115"/>
    </row>
    <row r="78" customHeight="1" spans="4:77">
      <c r="D78" s="115"/>
      <c r="E78" s="115"/>
      <c r="F78" s="115"/>
      <c r="G78" s="115"/>
      <c r="H78" s="115"/>
      <c r="I78" s="115"/>
      <c r="J78" s="115"/>
      <c r="K78" s="115"/>
      <c r="L78" s="115"/>
      <c r="M78" s="115"/>
      <c r="N78" s="115"/>
      <c r="O78" s="115"/>
      <c r="P78" s="115"/>
      <c r="Q78" s="115"/>
      <c r="R78" s="115"/>
      <c r="S78" s="115"/>
      <c r="T78" s="115"/>
      <c r="U78" s="115"/>
      <c r="V78" s="115"/>
      <c r="W78" s="115"/>
      <c r="X78" s="115"/>
      <c r="Y78" s="115"/>
      <c r="Z78" s="115"/>
      <c r="AA78" s="115"/>
      <c r="AB78" s="115"/>
      <c r="AC78" s="115"/>
      <c r="AD78" s="115"/>
      <c r="AE78" s="115"/>
      <c r="AF78" s="115"/>
      <c r="AG78" s="115"/>
      <c r="AH78" s="115"/>
      <c r="AI78" s="115"/>
      <c r="AJ78" s="115"/>
      <c r="AK78" s="115"/>
      <c r="AL78" s="115"/>
      <c r="AM78" s="115"/>
      <c r="AN78" s="115"/>
      <c r="AO78" s="115"/>
      <c r="AP78" s="115"/>
      <c r="AQ78" s="115"/>
      <c r="AR78" s="115"/>
      <c r="AS78" s="115"/>
      <c r="AT78" s="115"/>
      <c r="AU78" s="115"/>
      <c r="AV78" s="115"/>
      <c r="AW78" s="115"/>
      <c r="AX78" s="115"/>
      <c r="AY78" s="115"/>
      <c r="AZ78" s="115"/>
      <c r="BA78" s="115"/>
      <c r="BB78" s="115"/>
      <c r="BC78" s="115"/>
      <c r="BD78" s="115"/>
      <c r="BE78" s="115"/>
      <c r="BF78" s="115"/>
      <c r="BG78" s="115"/>
      <c r="BH78" s="115"/>
      <c r="BI78" s="115"/>
      <c r="BJ78" s="115"/>
      <c r="BK78" s="115"/>
      <c r="BL78" s="115"/>
      <c r="BM78" s="115"/>
      <c r="BN78" s="115"/>
      <c r="BO78" s="115"/>
      <c r="BP78" s="115"/>
      <c r="BQ78" s="115"/>
      <c r="BR78" s="115"/>
      <c r="BS78" s="115"/>
      <c r="BT78" s="115"/>
      <c r="BU78" s="115"/>
      <c r="BV78" s="115"/>
      <c r="BW78" s="115"/>
      <c r="BX78" s="115"/>
      <c r="BY78" s="115"/>
    </row>
    <row r="79" customHeight="1" spans="4:77">
      <c r="D79" s="115"/>
      <c r="E79" s="115"/>
      <c r="F79" s="115"/>
      <c r="G79" s="115"/>
      <c r="H79" s="115"/>
      <c r="I79" s="115"/>
      <c r="J79" s="115"/>
      <c r="K79" s="115"/>
      <c r="L79" s="115"/>
      <c r="M79" s="115"/>
      <c r="N79" s="115"/>
      <c r="O79" s="115"/>
      <c r="P79" s="115"/>
      <c r="Q79" s="115"/>
      <c r="R79" s="115"/>
      <c r="S79" s="115"/>
      <c r="T79" s="115"/>
      <c r="U79" s="115"/>
      <c r="V79" s="115"/>
      <c r="W79" s="115"/>
      <c r="X79" s="115"/>
      <c r="Y79" s="115"/>
      <c r="Z79" s="115"/>
      <c r="AA79" s="115"/>
      <c r="AB79" s="115"/>
      <c r="AC79" s="115"/>
      <c r="AD79" s="115"/>
      <c r="AE79" s="115"/>
      <c r="AF79" s="115"/>
      <c r="AG79" s="115"/>
      <c r="AH79" s="115"/>
      <c r="AI79" s="115"/>
      <c r="AJ79" s="115"/>
      <c r="AK79" s="115"/>
      <c r="AL79" s="115"/>
      <c r="AM79" s="115"/>
      <c r="AN79" s="115"/>
      <c r="AO79" s="115"/>
      <c r="AP79" s="115"/>
      <c r="AQ79" s="115"/>
      <c r="AR79" s="115"/>
      <c r="AS79" s="115"/>
      <c r="AT79" s="115"/>
      <c r="AU79" s="115"/>
      <c r="AV79" s="115"/>
      <c r="AW79" s="115"/>
      <c r="AX79" s="115"/>
      <c r="AY79" s="115"/>
      <c r="AZ79" s="115"/>
      <c r="BA79" s="115"/>
      <c r="BB79" s="115"/>
      <c r="BC79" s="115"/>
      <c r="BD79" s="115"/>
      <c r="BE79" s="115"/>
      <c r="BF79" s="115"/>
      <c r="BG79" s="115"/>
      <c r="BH79" s="115"/>
      <c r="BI79" s="115"/>
      <c r="BJ79" s="115"/>
      <c r="BK79" s="115"/>
      <c r="BL79" s="115"/>
      <c r="BM79" s="115"/>
      <c r="BN79" s="115"/>
      <c r="BO79" s="115"/>
      <c r="BP79" s="115"/>
      <c r="BQ79" s="115"/>
      <c r="BR79" s="115"/>
      <c r="BS79" s="115"/>
      <c r="BT79" s="115"/>
      <c r="BU79" s="115"/>
      <c r="BV79" s="115"/>
      <c r="BW79" s="115"/>
      <c r="BX79" s="115"/>
      <c r="BY79" s="115"/>
    </row>
    <row r="80" customHeight="1" spans="4:77">
      <c r="D80" s="115"/>
      <c r="E80" s="115"/>
      <c r="F80" s="115"/>
      <c r="G80" s="115"/>
      <c r="H80" s="115"/>
      <c r="I80" s="115"/>
      <c r="J80" s="115"/>
      <c r="K80" s="115"/>
      <c r="L80" s="115"/>
      <c r="M80" s="115"/>
      <c r="N80" s="115"/>
      <c r="O80" s="115"/>
      <c r="P80" s="115"/>
      <c r="Q80" s="115"/>
      <c r="R80" s="115"/>
      <c r="S80" s="115"/>
      <c r="T80" s="115"/>
      <c r="U80" s="115"/>
      <c r="V80" s="115"/>
      <c r="W80" s="115"/>
      <c r="X80" s="115"/>
      <c r="Y80" s="115"/>
      <c r="Z80" s="115"/>
      <c r="AA80" s="115"/>
      <c r="AB80" s="115"/>
      <c r="AC80" s="115"/>
      <c r="AD80" s="115"/>
      <c r="AE80" s="115"/>
      <c r="AF80" s="115"/>
      <c r="AG80" s="115"/>
      <c r="AH80" s="115"/>
      <c r="AI80" s="115"/>
      <c r="AJ80" s="115"/>
      <c r="AK80" s="115"/>
      <c r="AL80" s="115"/>
      <c r="AM80" s="115"/>
      <c r="AN80" s="115"/>
      <c r="AO80" s="115"/>
      <c r="AP80" s="115"/>
      <c r="AQ80" s="115"/>
      <c r="AR80" s="115"/>
      <c r="AS80" s="115"/>
      <c r="AT80" s="115"/>
      <c r="AU80" s="115"/>
      <c r="AV80" s="115"/>
      <c r="AW80" s="115"/>
      <c r="AX80" s="115"/>
      <c r="AY80" s="115"/>
      <c r="AZ80" s="115"/>
      <c r="BA80" s="115"/>
      <c r="BB80" s="115"/>
      <c r="BC80" s="115"/>
      <c r="BD80" s="115"/>
      <c r="BE80" s="115"/>
      <c r="BF80" s="115"/>
      <c r="BG80" s="115"/>
      <c r="BH80" s="115"/>
      <c r="BI80" s="115"/>
      <c r="BJ80" s="115"/>
      <c r="BK80" s="115"/>
      <c r="BL80" s="115"/>
      <c r="BM80" s="115"/>
      <c r="BN80" s="115"/>
      <c r="BO80" s="115"/>
      <c r="BP80" s="115"/>
      <c r="BQ80" s="115"/>
      <c r="BR80" s="115"/>
      <c r="BS80" s="115"/>
      <c r="BT80" s="115"/>
      <c r="BU80" s="115"/>
      <c r="BV80" s="115"/>
      <c r="BW80" s="115"/>
      <c r="BX80" s="115"/>
      <c r="BY80" s="115"/>
    </row>
    <row r="81" customHeight="1" spans="4:77">
      <c r="D81" s="115"/>
      <c r="E81" s="115"/>
      <c r="F81" s="115"/>
      <c r="G81" s="115"/>
      <c r="H81" s="115"/>
      <c r="I81" s="115"/>
      <c r="J81" s="115"/>
      <c r="K81" s="115"/>
      <c r="L81" s="115"/>
      <c r="M81" s="115"/>
      <c r="N81" s="115"/>
      <c r="O81" s="115"/>
      <c r="P81" s="115"/>
      <c r="Q81" s="115"/>
      <c r="R81" s="115"/>
      <c r="S81" s="115"/>
      <c r="T81" s="115"/>
      <c r="U81" s="115"/>
      <c r="V81" s="115"/>
      <c r="W81" s="115"/>
      <c r="X81" s="115"/>
      <c r="Y81" s="115"/>
      <c r="Z81" s="115"/>
      <c r="AA81" s="115"/>
      <c r="AB81" s="115"/>
      <c r="AC81" s="115"/>
      <c r="AD81" s="115"/>
      <c r="AE81" s="115"/>
      <c r="AF81" s="115"/>
      <c r="AG81" s="115"/>
      <c r="AH81" s="115"/>
      <c r="AI81" s="115"/>
      <c r="AJ81" s="115"/>
      <c r="AK81" s="115"/>
      <c r="AL81" s="115"/>
      <c r="AM81" s="115"/>
      <c r="AN81" s="115"/>
      <c r="AO81" s="115"/>
      <c r="AP81" s="115"/>
      <c r="AQ81" s="115"/>
      <c r="AR81" s="115"/>
      <c r="AS81" s="115"/>
      <c r="AT81" s="115"/>
      <c r="AU81" s="115"/>
      <c r="AV81" s="115"/>
      <c r="AW81" s="115"/>
      <c r="AX81" s="115"/>
      <c r="AY81" s="115"/>
      <c r="AZ81" s="115"/>
      <c r="BA81" s="115"/>
      <c r="BB81" s="115"/>
      <c r="BC81" s="115"/>
      <c r="BD81" s="115"/>
      <c r="BE81" s="115"/>
      <c r="BF81" s="115"/>
      <c r="BG81" s="115"/>
      <c r="BH81" s="115"/>
      <c r="BI81" s="115"/>
      <c r="BJ81" s="115"/>
      <c r="BK81" s="115"/>
      <c r="BL81" s="115"/>
      <c r="BM81" s="115"/>
      <c r="BN81" s="115"/>
      <c r="BO81" s="115"/>
      <c r="BP81" s="115"/>
      <c r="BQ81" s="115"/>
      <c r="BR81" s="115"/>
      <c r="BS81" s="115"/>
      <c r="BT81" s="115"/>
      <c r="BU81" s="115"/>
      <c r="BV81" s="115"/>
      <c r="BW81" s="115"/>
      <c r="BX81" s="115"/>
      <c r="BY81" s="115"/>
    </row>
    <row r="82" customHeight="1" spans="4:77">
      <c r="D82" s="115"/>
      <c r="E82" s="115"/>
      <c r="F82" s="115"/>
      <c r="G82" s="115"/>
      <c r="H82" s="115"/>
      <c r="I82" s="115"/>
      <c r="J82" s="115"/>
      <c r="K82" s="115"/>
      <c r="L82" s="115"/>
      <c r="M82" s="115"/>
      <c r="N82" s="115"/>
      <c r="O82" s="115"/>
      <c r="P82" s="115"/>
      <c r="Q82" s="115"/>
      <c r="R82" s="115"/>
      <c r="S82" s="115"/>
      <c r="T82" s="115"/>
      <c r="U82" s="115"/>
      <c r="V82" s="115"/>
      <c r="W82" s="115"/>
      <c r="X82" s="115"/>
      <c r="Y82" s="115"/>
      <c r="Z82" s="115"/>
      <c r="AA82" s="115"/>
      <c r="AB82" s="115"/>
      <c r="AC82" s="115"/>
      <c r="AD82" s="115"/>
      <c r="AE82" s="115"/>
      <c r="AF82" s="115"/>
      <c r="AG82" s="115"/>
      <c r="AH82" s="115"/>
      <c r="AI82" s="115"/>
      <c r="AJ82" s="115"/>
      <c r="AK82" s="115"/>
      <c r="AL82" s="115"/>
      <c r="AM82" s="115"/>
      <c r="AN82" s="115"/>
      <c r="AO82" s="115"/>
      <c r="AP82" s="115"/>
      <c r="AQ82" s="115"/>
      <c r="AR82" s="115"/>
      <c r="AS82" s="115"/>
      <c r="AT82" s="115"/>
      <c r="AU82" s="115"/>
      <c r="AV82" s="115"/>
      <c r="AW82" s="115"/>
      <c r="AX82" s="115"/>
      <c r="AY82" s="115"/>
      <c r="AZ82" s="115"/>
      <c r="BA82" s="115"/>
      <c r="BB82" s="115"/>
      <c r="BC82" s="115"/>
      <c r="BD82" s="115"/>
      <c r="BE82" s="115"/>
      <c r="BF82" s="115"/>
      <c r="BG82" s="115"/>
      <c r="BH82" s="115"/>
      <c r="BI82" s="115"/>
      <c r="BJ82" s="115"/>
      <c r="BK82" s="115"/>
      <c r="BL82" s="115"/>
      <c r="BM82" s="115"/>
      <c r="BN82" s="115"/>
      <c r="BO82" s="115"/>
      <c r="BP82" s="115"/>
      <c r="BQ82" s="115"/>
      <c r="BR82" s="115"/>
      <c r="BS82" s="115"/>
      <c r="BT82" s="115"/>
      <c r="BU82" s="115"/>
      <c r="BV82" s="115"/>
      <c r="BW82" s="115"/>
      <c r="BX82" s="115"/>
      <c r="BY82" s="115"/>
    </row>
    <row r="83" customHeight="1" spans="4:77">
      <c r="D83" s="115"/>
      <c r="E83" s="115"/>
      <c r="F83" s="115"/>
      <c r="G83" s="115"/>
      <c r="H83" s="115"/>
      <c r="I83" s="115"/>
      <c r="J83" s="115"/>
      <c r="K83" s="115"/>
      <c r="L83" s="115"/>
      <c r="M83" s="115"/>
      <c r="N83" s="115"/>
      <c r="O83" s="115"/>
      <c r="P83" s="115"/>
      <c r="Q83" s="115"/>
      <c r="R83" s="115"/>
      <c r="S83" s="115"/>
      <c r="T83" s="115"/>
      <c r="U83" s="115"/>
      <c r="V83" s="115"/>
      <c r="W83" s="115"/>
      <c r="X83" s="115"/>
      <c r="Y83" s="115"/>
      <c r="Z83" s="115"/>
      <c r="AA83" s="115"/>
      <c r="AB83" s="115"/>
      <c r="AC83" s="115"/>
      <c r="AD83" s="115"/>
      <c r="AE83" s="115"/>
      <c r="AF83" s="115"/>
      <c r="AG83" s="115"/>
      <c r="AH83" s="115"/>
      <c r="AI83" s="115"/>
      <c r="AJ83" s="115"/>
      <c r="AK83" s="115"/>
      <c r="AL83" s="115"/>
      <c r="AM83" s="115"/>
      <c r="AN83" s="115"/>
      <c r="AO83" s="115"/>
      <c r="AP83" s="115"/>
      <c r="AQ83" s="115"/>
      <c r="AR83" s="115"/>
      <c r="AS83" s="115"/>
      <c r="AT83" s="115"/>
      <c r="AU83" s="115"/>
      <c r="AV83" s="115"/>
      <c r="AW83" s="115"/>
      <c r="AX83" s="115"/>
      <c r="AY83" s="115"/>
      <c r="AZ83" s="115"/>
      <c r="BA83" s="115"/>
      <c r="BB83" s="115"/>
      <c r="BC83" s="115"/>
      <c r="BD83" s="115"/>
      <c r="BE83" s="115"/>
      <c r="BF83" s="115"/>
      <c r="BG83" s="115"/>
      <c r="BH83" s="115"/>
      <c r="BI83" s="115"/>
      <c r="BJ83" s="115"/>
      <c r="BK83" s="115"/>
      <c r="BL83" s="115"/>
      <c r="BM83" s="115"/>
      <c r="BN83" s="115"/>
      <c r="BO83" s="115"/>
      <c r="BP83" s="115"/>
      <c r="BQ83" s="115"/>
      <c r="BR83" s="115"/>
      <c r="BS83" s="115"/>
      <c r="BT83" s="115"/>
      <c r="BU83" s="115"/>
      <c r="BV83" s="115"/>
      <c r="BW83" s="115"/>
      <c r="BX83" s="115"/>
      <c r="BY83" s="115"/>
    </row>
    <row r="84" customHeight="1" spans="4:77">
      <c r="D84" s="115"/>
      <c r="E84" s="115"/>
      <c r="F84" s="115"/>
      <c r="G84" s="115"/>
      <c r="H84" s="115"/>
      <c r="I84" s="115"/>
      <c r="J84" s="115"/>
      <c r="K84" s="115"/>
      <c r="L84" s="115"/>
      <c r="M84" s="115"/>
      <c r="N84" s="115"/>
      <c r="O84" s="115"/>
      <c r="P84" s="115"/>
      <c r="Q84" s="115"/>
      <c r="R84" s="115"/>
      <c r="S84" s="115"/>
      <c r="T84" s="115"/>
      <c r="U84" s="115"/>
      <c r="V84" s="115"/>
      <c r="W84" s="115"/>
      <c r="X84" s="115"/>
      <c r="Y84" s="115"/>
      <c r="Z84" s="115"/>
      <c r="AA84" s="115"/>
      <c r="AB84" s="115"/>
      <c r="AC84" s="115"/>
      <c r="AD84" s="115"/>
      <c r="AE84" s="115"/>
      <c r="AF84" s="115"/>
      <c r="AG84" s="115"/>
      <c r="AH84" s="115"/>
      <c r="AI84" s="115"/>
      <c r="AJ84" s="115"/>
      <c r="AK84" s="115"/>
      <c r="AL84" s="115"/>
      <c r="AM84" s="115"/>
      <c r="AN84" s="115"/>
      <c r="AO84" s="115"/>
      <c r="AP84" s="115"/>
      <c r="AQ84" s="115"/>
      <c r="AR84" s="115"/>
      <c r="AS84" s="115"/>
      <c r="AT84" s="115"/>
      <c r="AU84" s="115"/>
      <c r="AV84" s="115"/>
      <c r="AW84" s="115"/>
      <c r="AX84" s="115"/>
      <c r="AY84" s="115"/>
      <c r="AZ84" s="115"/>
      <c r="BA84" s="115"/>
      <c r="BB84" s="115"/>
      <c r="BC84" s="115"/>
      <c r="BD84" s="115"/>
      <c r="BE84" s="115"/>
      <c r="BF84" s="115"/>
      <c r="BG84" s="115"/>
      <c r="BH84" s="115"/>
      <c r="BI84" s="115"/>
      <c r="BJ84" s="115"/>
      <c r="BK84" s="115"/>
      <c r="BL84" s="115"/>
      <c r="BM84" s="115"/>
      <c r="BN84" s="115"/>
      <c r="BO84" s="115"/>
      <c r="BP84" s="115"/>
      <c r="BQ84" s="115"/>
      <c r="BR84" s="115"/>
      <c r="BS84" s="115"/>
      <c r="BT84" s="115"/>
      <c r="BU84" s="115"/>
      <c r="BV84" s="115"/>
      <c r="BW84" s="115"/>
      <c r="BX84" s="115"/>
      <c r="BY84" s="115"/>
    </row>
    <row r="85" customHeight="1" spans="4:77">
      <c r="D85" s="115"/>
      <c r="E85" s="115"/>
      <c r="F85" s="115"/>
      <c r="G85" s="115"/>
      <c r="H85" s="115"/>
      <c r="I85" s="115"/>
      <c r="J85" s="115"/>
      <c r="K85" s="115"/>
      <c r="L85" s="115"/>
      <c r="M85" s="115"/>
      <c r="N85" s="115"/>
      <c r="O85" s="115"/>
      <c r="P85" s="115"/>
      <c r="Q85" s="115"/>
      <c r="R85" s="115"/>
      <c r="S85" s="115"/>
      <c r="T85" s="115"/>
      <c r="U85" s="115"/>
      <c r="V85" s="115"/>
      <c r="W85" s="115"/>
      <c r="X85" s="115"/>
      <c r="Y85" s="115"/>
      <c r="Z85" s="115"/>
      <c r="AA85" s="115"/>
      <c r="AB85" s="115"/>
      <c r="AC85" s="115"/>
      <c r="AD85" s="115"/>
      <c r="AE85" s="115"/>
      <c r="AF85" s="115"/>
      <c r="AG85" s="115"/>
      <c r="AH85" s="115"/>
      <c r="AI85" s="115"/>
      <c r="AJ85" s="115"/>
      <c r="AK85" s="115"/>
      <c r="AL85" s="115"/>
      <c r="AM85" s="115"/>
      <c r="AN85" s="115"/>
      <c r="AO85" s="115"/>
      <c r="AP85" s="115"/>
      <c r="AQ85" s="115"/>
      <c r="AR85" s="115"/>
      <c r="AS85" s="115"/>
      <c r="AT85" s="115"/>
      <c r="AU85" s="115"/>
      <c r="AV85" s="115"/>
      <c r="AW85" s="115"/>
      <c r="AX85" s="115"/>
      <c r="AY85" s="115"/>
      <c r="AZ85" s="115"/>
      <c r="BA85" s="115"/>
      <c r="BB85" s="115"/>
      <c r="BC85" s="115"/>
      <c r="BD85" s="115"/>
      <c r="BE85" s="115"/>
      <c r="BF85" s="115"/>
      <c r="BG85" s="115"/>
      <c r="BH85" s="115"/>
      <c r="BI85" s="115"/>
      <c r="BJ85" s="115"/>
      <c r="BK85" s="115"/>
      <c r="BL85" s="115"/>
      <c r="BM85" s="115"/>
      <c r="BN85" s="115"/>
      <c r="BO85" s="115"/>
      <c r="BP85" s="115"/>
      <c r="BQ85" s="115"/>
      <c r="BR85" s="115"/>
      <c r="BS85" s="115"/>
      <c r="BT85" s="115"/>
      <c r="BU85" s="115"/>
      <c r="BV85" s="115"/>
      <c r="BW85" s="115"/>
      <c r="BX85" s="115"/>
      <c r="BY85" s="115"/>
    </row>
    <row r="86" customHeight="1" spans="4:77">
      <c r="D86" s="115"/>
      <c r="E86" s="115"/>
      <c r="F86" s="115"/>
      <c r="G86" s="115"/>
      <c r="H86" s="115"/>
      <c r="I86" s="115"/>
      <c r="J86" s="115"/>
      <c r="K86" s="115"/>
      <c r="L86" s="115"/>
      <c r="M86" s="115"/>
      <c r="N86" s="115"/>
      <c r="O86" s="115"/>
      <c r="P86" s="115"/>
      <c r="Q86" s="115"/>
      <c r="R86" s="115"/>
      <c r="S86" s="115"/>
      <c r="T86" s="115"/>
      <c r="U86" s="115"/>
      <c r="V86" s="115"/>
      <c r="W86" s="115"/>
      <c r="X86" s="115"/>
      <c r="Y86" s="115"/>
      <c r="Z86" s="115"/>
      <c r="AA86" s="115"/>
      <c r="AB86" s="115"/>
      <c r="AC86" s="115"/>
      <c r="AD86" s="115"/>
      <c r="AE86" s="115"/>
      <c r="AF86" s="115"/>
      <c r="AG86" s="115"/>
      <c r="AH86" s="115"/>
      <c r="AI86" s="115"/>
      <c r="AJ86" s="115"/>
      <c r="AK86" s="115"/>
      <c r="AL86" s="115"/>
      <c r="AM86" s="115"/>
      <c r="AN86" s="115"/>
      <c r="AO86" s="115"/>
      <c r="AP86" s="115"/>
      <c r="AQ86" s="115"/>
      <c r="AR86" s="115"/>
      <c r="AS86" s="115"/>
      <c r="AT86" s="115"/>
      <c r="AU86" s="115"/>
      <c r="AV86" s="115"/>
      <c r="AW86" s="115"/>
      <c r="AX86" s="115"/>
      <c r="AY86" s="115"/>
      <c r="AZ86" s="115"/>
      <c r="BA86" s="115"/>
      <c r="BB86" s="115"/>
      <c r="BC86" s="115"/>
      <c r="BD86" s="115"/>
      <c r="BE86" s="115"/>
      <c r="BF86" s="115"/>
      <c r="BG86" s="115"/>
      <c r="BH86" s="115"/>
      <c r="BI86" s="115"/>
      <c r="BJ86" s="115"/>
      <c r="BK86" s="115"/>
      <c r="BL86" s="115"/>
      <c r="BM86" s="115"/>
      <c r="BN86" s="115"/>
      <c r="BO86" s="115"/>
      <c r="BP86" s="115"/>
      <c r="BQ86" s="115"/>
      <c r="BR86" s="115"/>
      <c r="BS86" s="115"/>
      <c r="BT86" s="115"/>
      <c r="BU86" s="115"/>
      <c r="BV86" s="115"/>
      <c r="BW86" s="115"/>
      <c r="BX86" s="115"/>
      <c r="BY86" s="115"/>
    </row>
    <row r="87" customHeight="1" spans="4:77">
      <c r="D87" s="115"/>
      <c r="E87" s="115"/>
      <c r="F87" s="115"/>
      <c r="G87" s="115"/>
      <c r="H87" s="115"/>
      <c r="I87" s="115"/>
      <c r="J87" s="115"/>
      <c r="K87" s="115"/>
      <c r="L87" s="115"/>
      <c r="M87" s="115"/>
      <c r="N87" s="115"/>
      <c r="O87" s="115"/>
      <c r="P87" s="115"/>
      <c r="Q87" s="115"/>
      <c r="R87" s="115"/>
      <c r="S87" s="115"/>
      <c r="T87" s="115"/>
      <c r="U87" s="115"/>
      <c r="V87" s="115"/>
      <c r="W87" s="115"/>
      <c r="X87" s="115"/>
      <c r="Y87" s="115"/>
      <c r="Z87" s="115"/>
      <c r="AA87" s="115"/>
      <c r="AB87" s="115"/>
      <c r="AC87" s="115"/>
      <c r="AD87" s="115"/>
      <c r="AE87" s="115"/>
      <c r="AF87" s="115"/>
      <c r="AG87" s="115"/>
      <c r="AH87" s="115"/>
      <c r="AI87" s="115"/>
      <c r="AJ87" s="115"/>
      <c r="AK87" s="115"/>
      <c r="AL87" s="115"/>
      <c r="AM87" s="115"/>
      <c r="AN87" s="115"/>
      <c r="AO87" s="115"/>
      <c r="AP87" s="115"/>
      <c r="AQ87" s="115"/>
      <c r="AR87" s="115"/>
      <c r="AS87" s="115"/>
      <c r="AT87" s="115"/>
      <c r="AU87" s="115"/>
      <c r="AV87" s="115"/>
      <c r="AW87" s="115"/>
      <c r="AX87" s="115"/>
      <c r="AY87" s="115"/>
      <c r="AZ87" s="115"/>
      <c r="BA87" s="115"/>
      <c r="BB87" s="115"/>
      <c r="BC87" s="115"/>
      <c r="BD87" s="115"/>
      <c r="BE87" s="115"/>
      <c r="BF87" s="115"/>
      <c r="BG87" s="115"/>
      <c r="BH87" s="115"/>
      <c r="BI87" s="115"/>
      <c r="BJ87" s="115"/>
      <c r="BK87" s="115"/>
      <c r="BL87" s="115"/>
      <c r="BM87" s="115"/>
      <c r="BN87" s="115"/>
      <c r="BO87" s="115"/>
      <c r="BP87" s="115"/>
      <c r="BQ87" s="115"/>
      <c r="BR87" s="115"/>
      <c r="BS87" s="115"/>
      <c r="BT87" s="115"/>
      <c r="BU87" s="115"/>
      <c r="BV87" s="115"/>
      <c r="BW87" s="115"/>
      <c r="BX87" s="115"/>
      <c r="BY87" s="115"/>
    </row>
    <row r="88" customHeight="1" spans="4:77">
      <c r="D88" s="115"/>
      <c r="E88" s="115"/>
      <c r="F88" s="115"/>
      <c r="G88" s="115"/>
      <c r="H88" s="115"/>
      <c r="I88" s="115"/>
      <c r="J88" s="115"/>
      <c r="K88" s="115"/>
      <c r="L88" s="115"/>
      <c r="M88" s="115"/>
      <c r="N88" s="115"/>
      <c r="O88" s="115"/>
      <c r="P88" s="115"/>
      <c r="Q88" s="115"/>
      <c r="R88" s="115"/>
      <c r="S88" s="115"/>
      <c r="T88" s="115"/>
      <c r="U88" s="115"/>
      <c r="V88" s="115"/>
      <c r="W88" s="115"/>
      <c r="X88" s="115"/>
      <c r="Y88" s="115"/>
      <c r="Z88" s="115"/>
      <c r="AA88" s="115"/>
      <c r="AB88" s="115"/>
      <c r="AC88" s="115"/>
      <c r="AD88" s="115"/>
      <c r="AE88" s="115"/>
      <c r="AF88" s="115"/>
      <c r="AG88" s="115"/>
      <c r="AH88" s="115"/>
      <c r="AI88" s="115"/>
      <c r="AJ88" s="115"/>
      <c r="AK88" s="115"/>
      <c r="AL88" s="115"/>
      <c r="AM88" s="115"/>
      <c r="AN88" s="115"/>
      <c r="AO88" s="115"/>
      <c r="AP88" s="115"/>
      <c r="AQ88" s="115"/>
      <c r="AR88" s="115"/>
      <c r="AS88" s="115"/>
      <c r="AT88" s="115"/>
      <c r="AU88" s="115"/>
      <c r="AV88" s="115"/>
      <c r="AW88" s="115"/>
      <c r="AX88" s="115"/>
      <c r="AY88" s="115"/>
      <c r="AZ88" s="115"/>
      <c r="BA88" s="115"/>
      <c r="BB88" s="115"/>
      <c r="BC88" s="115"/>
      <c r="BD88" s="115"/>
      <c r="BE88" s="115"/>
      <c r="BF88" s="115"/>
      <c r="BG88" s="115"/>
      <c r="BH88" s="115"/>
      <c r="BI88" s="115"/>
      <c r="BJ88" s="115"/>
      <c r="BK88" s="115"/>
      <c r="BL88" s="115"/>
      <c r="BM88" s="115"/>
      <c r="BN88" s="115"/>
      <c r="BO88" s="115"/>
      <c r="BP88" s="115"/>
      <c r="BQ88" s="115"/>
      <c r="BR88" s="115"/>
      <c r="BS88" s="115"/>
      <c r="BT88" s="115"/>
      <c r="BU88" s="115"/>
      <c r="BV88" s="115"/>
      <c r="BW88" s="115"/>
      <c r="BX88" s="115"/>
      <c r="BY88" s="115"/>
    </row>
    <row r="89" customHeight="1" spans="4:77">
      <c r="D89" s="115"/>
      <c r="E89" s="115"/>
      <c r="F89" s="115"/>
      <c r="G89" s="115"/>
      <c r="H89" s="115"/>
      <c r="I89" s="115"/>
      <c r="J89" s="115"/>
      <c r="K89" s="115"/>
      <c r="L89" s="115"/>
      <c r="M89" s="115"/>
      <c r="N89" s="115"/>
      <c r="O89" s="115"/>
      <c r="P89" s="115"/>
      <c r="Q89" s="115"/>
      <c r="R89" s="115"/>
      <c r="S89" s="115"/>
      <c r="T89" s="115"/>
      <c r="U89" s="115"/>
      <c r="V89" s="115"/>
      <c r="W89" s="115"/>
      <c r="X89" s="115"/>
      <c r="Y89" s="115"/>
      <c r="Z89" s="115"/>
      <c r="AA89" s="115"/>
      <c r="AB89" s="115"/>
      <c r="AC89" s="115"/>
      <c r="AD89" s="115"/>
      <c r="AE89" s="115"/>
      <c r="AF89" s="115"/>
      <c r="AG89" s="115"/>
      <c r="AH89" s="115"/>
      <c r="AI89" s="115"/>
      <c r="AJ89" s="115"/>
      <c r="AK89" s="115"/>
      <c r="AL89" s="115"/>
      <c r="AM89" s="115"/>
      <c r="AN89" s="115"/>
      <c r="AO89" s="115"/>
      <c r="AP89" s="115"/>
      <c r="AQ89" s="115"/>
      <c r="AR89" s="115"/>
      <c r="AS89" s="115"/>
      <c r="AT89" s="115"/>
      <c r="AU89" s="115"/>
      <c r="AV89" s="115"/>
      <c r="AW89" s="115"/>
      <c r="AX89" s="115"/>
      <c r="AY89" s="115"/>
      <c r="AZ89" s="115"/>
      <c r="BA89" s="115"/>
      <c r="BB89" s="115"/>
      <c r="BC89" s="115"/>
      <c r="BD89" s="115"/>
      <c r="BE89" s="115"/>
      <c r="BF89" s="115"/>
      <c r="BG89" s="115"/>
      <c r="BH89" s="115"/>
      <c r="BI89" s="115"/>
      <c r="BJ89" s="115"/>
      <c r="BK89" s="115"/>
      <c r="BL89" s="115"/>
      <c r="BM89" s="115"/>
      <c r="BN89" s="115"/>
      <c r="BO89" s="115"/>
      <c r="BP89" s="115"/>
      <c r="BQ89" s="115"/>
      <c r="BR89" s="115"/>
      <c r="BS89" s="115"/>
      <c r="BT89" s="115"/>
      <c r="BU89" s="115"/>
      <c r="BV89" s="115"/>
      <c r="BW89" s="115"/>
      <c r="BX89" s="115"/>
      <c r="BY89" s="115"/>
    </row>
    <row r="90" customHeight="1" spans="4:77">
      <c r="D90" s="115"/>
      <c r="E90" s="115"/>
      <c r="F90" s="115"/>
      <c r="G90" s="115"/>
      <c r="H90" s="115"/>
      <c r="I90" s="115"/>
      <c r="J90" s="115"/>
      <c r="K90" s="115"/>
      <c r="L90" s="115"/>
      <c r="M90" s="115"/>
      <c r="N90" s="115"/>
      <c r="O90" s="115"/>
      <c r="P90" s="115"/>
      <c r="Q90" s="115"/>
      <c r="R90" s="115"/>
      <c r="S90" s="115"/>
      <c r="T90" s="115"/>
      <c r="U90" s="115"/>
      <c r="V90" s="115"/>
      <c r="W90" s="115"/>
      <c r="X90" s="115"/>
      <c r="Y90" s="115"/>
      <c r="Z90" s="115"/>
      <c r="AA90" s="115"/>
      <c r="AB90" s="115"/>
      <c r="AC90" s="115"/>
      <c r="AD90" s="115"/>
      <c r="AE90" s="115"/>
      <c r="AF90" s="115"/>
      <c r="AG90" s="115"/>
      <c r="AH90" s="115"/>
      <c r="AI90" s="115"/>
      <c r="AJ90" s="115"/>
      <c r="AK90" s="115"/>
      <c r="AL90" s="115"/>
      <c r="AM90" s="115"/>
      <c r="AN90" s="115"/>
      <c r="AO90" s="115"/>
      <c r="AP90" s="115"/>
      <c r="AQ90" s="115"/>
      <c r="AR90" s="115"/>
      <c r="AS90" s="115"/>
      <c r="AT90" s="115"/>
      <c r="AU90" s="115"/>
      <c r="AV90" s="115"/>
      <c r="AW90" s="115"/>
      <c r="AX90" s="115"/>
      <c r="AY90" s="115"/>
      <c r="AZ90" s="115"/>
      <c r="BA90" s="115"/>
      <c r="BB90" s="115"/>
      <c r="BC90" s="115"/>
      <c r="BD90" s="115"/>
      <c r="BE90" s="115"/>
      <c r="BF90" s="115"/>
      <c r="BG90" s="115"/>
      <c r="BH90" s="115"/>
      <c r="BI90" s="115"/>
      <c r="BJ90" s="115"/>
      <c r="BK90" s="115"/>
      <c r="BL90" s="115"/>
      <c r="BM90" s="115"/>
      <c r="BN90" s="115"/>
      <c r="BO90" s="115"/>
      <c r="BP90" s="115"/>
      <c r="BQ90" s="115"/>
      <c r="BR90" s="115"/>
      <c r="BS90" s="115"/>
      <c r="BT90" s="115"/>
      <c r="BU90" s="115"/>
      <c r="BV90" s="115"/>
      <c r="BW90" s="115"/>
      <c r="BX90" s="115"/>
      <c r="BY90" s="115"/>
    </row>
    <row r="91" customHeight="1" spans="4:77">
      <c r="D91" s="115"/>
      <c r="E91" s="115"/>
      <c r="F91" s="115"/>
      <c r="G91" s="115"/>
      <c r="H91" s="115"/>
      <c r="I91" s="115"/>
      <c r="J91" s="115"/>
      <c r="K91" s="115"/>
      <c r="L91" s="115"/>
      <c r="M91" s="115"/>
      <c r="N91" s="115"/>
      <c r="O91" s="115"/>
      <c r="P91" s="115"/>
      <c r="Q91" s="115"/>
      <c r="R91" s="115"/>
      <c r="S91" s="115"/>
      <c r="T91" s="115"/>
      <c r="U91" s="115"/>
      <c r="V91" s="115"/>
      <c r="W91" s="115"/>
      <c r="X91" s="115"/>
      <c r="Y91" s="115"/>
      <c r="Z91" s="115"/>
      <c r="AA91" s="115"/>
      <c r="AB91" s="115"/>
      <c r="AC91" s="115"/>
      <c r="AD91" s="115"/>
      <c r="AE91" s="115"/>
      <c r="AF91" s="115"/>
      <c r="AG91" s="115"/>
      <c r="AH91" s="115"/>
      <c r="AI91" s="115"/>
      <c r="AJ91" s="115"/>
      <c r="AK91" s="115"/>
      <c r="AL91" s="115"/>
      <c r="AM91" s="115"/>
      <c r="AN91" s="115"/>
      <c r="AO91" s="115"/>
      <c r="AP91" s="115"/>
      <c r="AQ91" s="115"/>
      <c r="AR91" s="115"/>
      <c r="AS91" s="115"/>
      <c r="AT91" s="115"/>
      <c r="AU91" s="115"/>
      <c r="AV91" s="115"/>
      <c r="AW91" s="115"/>
      <c r="AX91" s="115"/>
      <c r="AY91" s="115"/>
      <c r="AZ91" s="115"/>
      <c r="BA91" s="115"/>
      <c r="BB91" s="115"/>
      <c r="BC91" s="115"/>
      <c r="BD91" s="115"/>
      <c r="BE91" s="115"/>
      <c r="BF91" s="115"/>
      <c r="BG91" s="115"/>
      <c r="BH91" s="115"/>
      <c r="BI91" s="115"/>
      <c r="BJ91" s="115"/>
      <c r="BK91" s="115"/>
      <c r="BL91" s="115"/>
      <c r="BM91" s="115"/>
      <c r="BN91" s="115"/>
      <c r="BO91" s="115"/>
      <c r="BP91" s="115"/>
      <c r="BQ91" s="115"/>
      <c r="BR91" s="115"/>
      <c r="BS91" s="115"/>
      <c r="BT91" s="115"/>
      <c r="BU91" s="115"/>
      <c r="BV91" s="115"/>
      <c r="BW91" s="115"/>
      <c r="BX91" s="115"/>
      <c r="BY91" s="115"/>
    </row>
    <row r="92" customHeight="1" spans="4:77">
      <c r="D92" s="115"/>
      <c r="E92" s="115"/>
      <c r="F92" s="115"/>
      <c r="G92" s="115"/>
      <c r="H92" s="115"/>
      <c r="I92" s="115"/>
      <c r="J92" s="115"/>
      <c r="K92" s="115"/>
      <c r="L92" s="115"/>
      <c r="M92" s="115"/>
      <c r="N92" s="115"/>
      <c r="O92" s="115"/>
      <c r="P92" s="115"/>
      <c r="Q92" s="115"/>
      <c r="R92" s="115"/>
      <c r="S92" s="115"/>
      <c r="T92" s="115"/>
      <c r="U92" s="115"/>
      <c r="V92" s="115"/>
      <c r="W92" s="115"/>
      <c r="X92" s="115"/>
      <c r="Y92" s="115"/>
      <c r="Z92" s="115"/>
      <c r="AA92" s="115"/>
      <c r="AB92" s="115"/>
      <c r="AC92" s="115"/>
      <c r="AD92" s="115"/>
      <c r="AE92" s="115"/>
      <c r="AF92" s="115"/>
      <c r="AG92" s="115"/>
      <c r="AH92" s="115"/>
      <c r="AI92" s="115"/>
      <c r="AJ92" s="115"/>
      <c r="AK92" s="115"/>
      <c r="AL92" s="115"/>
      <c r="AM92" s="115"/>
      <c r="AN92" s="115"/>
      <c r="AO92" s="115"/>
      <c r="AP92" s="115"/>
      <c r="AQ92" s="115"/>
      <c r="AR92" s="115"/>
      <c r="AS92" s="115"/>
      <c r="AT92" s="115"/>
      <c r="AU92" s="115"/>
      <c r="AV92" s="115"/>
      <c r="AW92" s="115"/>
      <c r="AX92" s="115"/>
      <c r="AY92" s="115"/>
      <c r="AZ92" s="115"/>
      <c r="BA92" s="115"/>
      <c r="BB92" s="115"/>
      <c r="BC92" s="115"/>
      <c r="BD92" s="115"/>
      <c r="BE92" s="115"/>
      <c r="BF92" s="115"/>
      <c r="BG92" s="115"/>
      <c r="BH92" s="115"/>
      <c r="BI92" s="115"/>
      <c r="BJ92" s="115"/>
      <c r="BK92" s="115"/>
      <c r="BL92" s="115"/>
      <c r="BM92" s="115"/>
      <c r="BN92" s="115"/>
      <c r="BO92" s="115"/>
      <c r="BP92" s="115"/>
      <c r="BQ92" s="115"/>
      <c r="BR92" s="115"/>
      <c r="BS92" s="115"/>
      <c r="BT92" s="115"/>
      <c r="BU92" s="115"/>
      <c r="BV92" s="115"/>
      <c r="BW92" s="115"/>
      <c r="BX92" s="115"/>
      <c r="BY92" s="115"/>
    </row>
    <row r="93" customHeight="1" spans="4:77">
      <c r="D93" s="115"/>
      <c r="E93" s="115"/>
      <c r="F93" s="115"/>
      <c r="G93" s="115"/>
      <c r="H93" s="115"/>
      <c r="I93" s="115"/>
      <c r="J93" s="115"/>
      <c r="K93" s="115"/>
      <c r="L93" s="115"/>
      <c r="M93" s="115"/>
      <c r="N93" s="115"/>
      <c r="O93" s="115"/>
      <c r="P93" s="115"/>
      <c r="Q93" s="115"/>
      <c r="R93" s="115"/>
      <c r="S93" s="115"/>
      <c r="T93" s="115"/>
      <c r="U93" s="115"/>
      <c r="V93" s="115"/>
      <c r="W93" s="115"/>
      <c r="X93" s="115"/>
      <c r="Y93" s="115"/>
      <c r="Z93" s="115"/>
      <c r="AA93" s="115"/>
      <c r="AB93" s="115"/>
      <c r="AC93" s="115"/>
      <c r="AD93" s="115"/>
      <c r="AE93" s="115"/>
      <c r="AF93" s="115"/>
      <c r="AG93" s="115"/>
      <c r="AH93" s="115"/>
      <c r="AI93" s="115"/>
      <c r="AJ93" s="115"/>
      <c r="AK93" s="115"/>
      <c r="AL93" s="115"/>
      <c r="AM93" s="115"/>
      <c r="AN93" s="115"/>
      <c r="AO93" s="115"/>
      <c r="AP93" s="115"/>
      <c r="AQ93" s="115"/>
      <c r="AR93" s="115"/>
      <c r="AS93" s="115"/>
      <c r="AT93" s="115"/>
      <c r="AU93" s="115"/>
      <c r="AV93" s="115"/>
      <c r="AW93" s="115"/>
      <c r="AX93" s="115"/>
      <c r="AY93" s="115"/>
      <c r="AZ93" s="115"/>
      <c r="BA93" s="115"/>
      <c r="BB93" s="115"/>
      <c r="BC93" s="115"/>
      <c r="BD93" s="115"/>
      <c r="BE93" s="115"/>
      <c r="BF93" s="115"/>
      <c r="BG93" s="115"/>
      <c r="BH93" s="115"/>
      <c r="BI93" s="115"/>
      <c r="BJ93" s="115"/>
      <c r="BK93" s="115"/>
      <c r="BL93" s="115"/>
      <c r="BM93" s="115"/>
      <c r="BN93" s="115"/>
      <c r="BO93" s="115"/>
      <c r="BP93" s="115"/>
      <c r="BQ93" s="115"/>
      <c r="BR93" s="115"/>
      <c r="BS93" s="115"/>
      <c r="BT93" s="115"/>
      <c r="BU93" s="115"/>
      <c r="BV93" s="115"/>
      <c r="BW93" s="115"/>
      <c r="BX93" s="115"/>
      <c r="BY93" s="115"/>
    </row>
    <row r="94" customHeight="1" spans="4:77">
      <c r="D94" s="115"/>
      <c r="E94" s="115"/>
      <c r="F94" s="115"/>
      <c r="G94" s="115"/>
      <c r="H94" s="115"/>
      <c r="I94" s="115"/>
      <c r="J94" s="115"/>
      <c r="K94" s="115"/>
      <c r="L94" s="115"/>
      <c r="M94" s="115"/>
      <c r="N94" s="115"/>
      <c r="O94" s="115"/>
      <c r="P94" s="115"/>
      <c r="Q94" s="115"/>
      <c r="R94" s="115"/>
      <c r="S94" s="115"/>
      <c r="T94" s="115"/>
      <c r="U94" s="115"/>
      <c r="V94" s="115"/>
      <c r="W94" s="115"/>
      <c r="X94" s="115"/>
      <c r="Y94" s="115"/>
      <c r="Z94" s="115"/>
      <c r="AA94" s="115"/>
      <c r="AB94" s="115"/>
      <c r="AC94" s="115"/>
      <c r="AD94" s="115"/>
      <c r="AE94" s="115"/>
      <c r="AF94" s="115"/>
      <c r="AG94" s="115"/>
      <c r="AH94" s="115"/>
      <c r="AI94" s="115"/>
      <c r="AJ94" s="115"/>
      <c r="AK94" s="115"/>
      <c r="AL94" s="115"/>
      <c r="AM94" s="115"/>
      <c r="AN94" s="115"/>
      <c r="AO94" s="115"/>
      <c r="AP94" s="115"/>
      <c r="AQ94" s="115"/>
      <c r="AR94" s="115"/>
      <c r="AS94" s="115"/>
      <c r="AT94" s="115"/>
      <c r="AU94" s="115"/>
      <c r="AV94" s="115"/>
      <c r="AW94" s="115"/>
      <c r="AX94" s="115"/>
      <c r="AY94" s="115"/>
      <c r="AZ94" s="115"/>
      <c r="BA94" s="115"/>
      <c r="BB94" s="115"/>
      <c r="BC94" s="115"/>
      <c r="BD94" s="115"/>
      <c r="BE94" s="115"/>
      <c r="BF94" s="115"/>
      <c r="BG94" s="115"/>
      <c r="BH94" s="115"/>
      <c r="BI94" s="115"/>
      <c r="BJ94" s="115"/>
      <c r="BK94" s="115"/>
      <c r="BL94" s="115"/>
      <c r="BM94" s="115"/>
      <c r="BN94" s="115"/>
      <c r="BO94" s="115"/>
      <c r="BP94" s="115"/>
      <c r="BQ94" s="115"/>
      <c r="BR94" s="115"/>
      <c r="BS94" s="115"/>
      <c r="BT94" s="115"/>
      <c r="BU94" s="115"/>
      <c r="BV94" s="115"/>
      <c r="BW94" s="115"/>
      <c r="BX94" s="115"/>
      <c r="BY94" s="115"/>
    </row>
    <row r="95" customHeight="1" spans="4:77">
      <c r="D95" s="115"/>
      <c r="E95" s="115"/>
      <c r="F95" s="115"/>
      <c r="G95" s="115"/>
      <c r="H95" s="115"/>
      <c r="I95" s="115"/>
      <c r="J95" s="115"/>
      <c r="K95" s="115"/>
      <c r="L95" s="115"/>
      <c r="M95" s="115"/>
      <c r="N95" s="115"/>
      <c r="O95" s="115"/>
      <c r="P95" s="115"/>
      <c r="Q95" s="115"/>
      <c r="R95" s="115"/>
      <c r="S95" s="115"/>
      <c r="T95" s="115"/>
      <c r="U95" s="115"/>
      <c r="V95" s="115"/>
      <c r="W95" s="115"/>
      <c r="X95" s="115"/>
      <c r="Y95" s="115"/>
      <c r="Z95" s="115"/>
      <c r="AA95" s="115"/>
      <c r="AB95" s="115"/>
      <c r="AC95" s="115"/>
      <c r="AD95" s="115"/>
      <c r="AE95" s="115"/>
      <c r="AF95" s="115"/>
      <c r="AG95" s="115"/>
      <c r="AH95" s="115"/>
      <c r="AI95" s="115"/>
      <c r="AJ95" s="115"/>
      <c r="AK95" s="115"/>
      <c r="AL95" s="115"/>
      <c r="AM95" s="115"/>
      <c r="AN95" s="115"/>
      <c r="AO95" s="115"/>
      <c r="AP95" s="115"/>
      <c r="AQ95" s="115"/>
      <c r="AR95" s="115"/>
      <c r="AS95" s="115"/>
      <c r="AT95" s="115"/>
      <c r="AU95" s="115"/>
      <c r="AV95" s="115"/>
      <c r="AW95" s="115"/>
      <c r="AX95" s="115"/>
      <c r="AY95" s="115"/>
      <c r="AZ95" s="115"/>
      <c r="BA95" s="115"/>
      <c r="BB95" s="115"/>
      <c r="BC95" s="115"/>
      <c r="BD95" s="115"/>
      <c r="BE95" s="115"/>
      <c r="BF95" s="115"/>
      <c r="BG95" s="115"/>
      <c r="BH95" s="115"/>
      <c r="BI95" s="115"/>
      <c r="BJ95" s="115"/>
      <c r="BK95" s="115"/>
      <c r="BL95" s="115"/>
      <c r="BM95" s="115"/>
      <c r="BN95" s="115"/>
      <c r="BO95" s="115"/>
      <c r="BP95" s="115"/>
      <c r="BQ95" s="115"/>
      <c r="BR95" s="115"/>
      <c r="BS95" s="115"/>
      <c r="BT95" s="115"/>
      <c r="BU95" s="115"/>
      <c r="BV95" s="115"/>
      <c r="BW95" s="115"/>
      <c r="BX95" s="115"/>
      <c r="BY95" s="115"/>
    </row>
    <row r="96" customHeight="1" spans="4:77">
      <c r="D96" s="115"/>
      <c r="E96" s="115"/>
      <c r="F96" s="115"/>
      <c r="G96" s="115"/>
      <c r="H96" s="115"/>
      <c r="I96" s="115"/>
      <c r="J96" s="115"/>
      <c r="K96" s="115"/>
      <c r="L96" s="115"/>
      <c r="M96" s="115"/>
      <c r="N96" s="115"/>
      <c r="O96" s="115"/>
      <c r="P96" s="115"/>
      <c r="Q96" s="115"/>
      <c r="R96" s="115"/>
      <c r="S96" s="115"/>
      <c r="T96" s="115"/>
      <c r="U96" s="115"/>
      <c r="V96" s="115"/>
      <c r="W96" s="115"/>
      <c r="X96" s="115"/>
      <c r="Y96" s="115"/>
      <c r="Z96" s="115"/>
      <c r="AA96" s="115"/>
      <c r="AB96" s="115"/>
      <c r="AC96" s="115"/>
      <c r="AD96" s="115"/>
      <c r="AE96" s="115"/>
      <c r="AF96" s="115"/>
      <c r="AG96" s="115"/>
      <c r="AH96" s="115"/>
      <c r="AI96" s="115"/>
      <c r="AJ96" s="115"/>
      <c r="AK96" s="115"/>
      <c r="AL96" s="115"/>
      <c r="AM96" s="115"/>
      <c r="AN96" s="115"/>
      <c r="AO96" s="115"/>
      <c r="AP96" s="115"/>
      <c r="AQ96" s="115"/>
      <c r="AR96" s="115"/>
      <c r="AS96" s="115"/>
      <c r="AT96" s="115"/>
      <c r="AU96" s="115"/>
      <c r="AV96" s="115"/>
      <c r="AW96" s="115"/>
      <c r="AX96" s="115"/>
      <c r="AY96" s="115"/>
      <c r="AZ96" s="115"/>
      <c r="BA96" s="115"/>
      <c r="BB96" s="115"/>
      <c r="BC96" s="115"/>
      <c r="BD96" s="115"/>
      <c r="BE96" s="115"/>
      <c r="BF96" s="115"/>
      <c r="BG96" s="115"/>
      <c r="BH96" s="115"/>
      <c r="BI96" s="115"/>
      <c r="BJ96" s="115"/>
      <c r="BK96" s="115"/>
      <c r="BL96" s="115"/>
      <c r="BM96" s="115"/>
      <c r="BN96" s="115"/>
      <c r="BO96" s="115"/>
      <c r="BP96" s="115"/>
      <c r="BQ96" s="115"/>
      <c r="BR96" s="115"/>
      <c r="BS96" s="115"/>
      <c r="BT96" s="115"/>
      <c r="BU96" s="115"/>
      <c r="BV96" s="115"/>
      <c r="BW96" s="115"/>
      <c r="BX96" s="115"/>
      <c r="BY96" s="115"/>
    </row>
    <row r="97" customHeight="1" spans="4:77">
      <c r="D97" s="115"/>
      <c r="E97" s="115"/>
      <c r="F97" s="115"/>
      <c r="G97" s="115"/>
      <c r="H97" s="115"/>
      <c r="I97" s="115"/>
      <c r="J97" s="115"/>
      <c r="K97" s="115"/>
      <c r="L97" s="115"/>
      <c r="M97" s="115"/>
      <c r="N97" s="115"/>
      <c r="O97" s="115"/>
      <c r="P97" s="115"/>
      <c r="Q97" s="115"/>
      <c r="R97" s="115"/>
      <c r="S97" s="115"/>
      <c r="T97" s="115"/>
      <c r="U97" s="115"/>
      <c r="V97" s="115"/>
      <c r="W97" s="115"/>
      <c r="X97" s="115"/>
      <c r="Y97" s="115"/>
      <c r="Z97" s="115"/>
      <c r="AA97" s="115"/>
      <c r="AB97" s="115"/>
      <c r="AC97" s="115"/>
      <c r="AD97" s="115"/>
      <c r="AE97" s="115"/>
      <c r="AF97" s="115"/>
      <c r="AG97" s="115"/>
      <c r="AH97" s="115"/>
      <c r="AI97" s="115"/>
      <c r="AJ97" s="115"/>
      <c r="AK97" s="115"/>
      <c r="AL97" s="115"/>
      <c r="AM97" s="115"/>
      <c r="AN97" s="115"/>
      <c r="AO97" s="115"/>
      <c r="AP97" s="115"/>
      <c r="AQ97" s="115"/>
      <c r="AR97" s="115"/>
      <c r="AS97" s="115"/>
      <c r="AT97" s="115"/>
      <c r="AU97" s="115"/>
      <c r="AV97" s="115"/>
      <c r="AW97" s="115"/>
      <c r="AX97" s="115"/>
      <c r="AY97" s="115"/>
      <c r="AZ97" s="115"/>
      <c r="BA97" s="115"/>
      <c r="BB97" s="115"/>
      <c r="BC97" s="115"/>
      <c r="BD97" s="115"/>
      <c r="BE97" s="115"/>
      <c r="BF97" s="115"/>
      <c r="BG97" s="115"/>
      <c r="BH97" s="115"/>
      <c r="BI97" s="115"/>
      <c r="BJ97" s="115"/>
      <c r="BK97" s="115"/>
      <c r="BL97" s="115"/>
      <c r="BM97" s="115"/>
      <c r="BN97" s="115"/>
      <c r="BO97" s="115"/>
      <c r="BP97" s="115"/>
      <c r="BQ97" s="115"/>
      <c r="BR97" s="115"/>
      <c r="BS97" s="115"/>
      <c r="BT97" s="115"/>
      <c r="BU97" s="115"/>
      <c r="BV97" s="115"/>
      <c r="BW97" s="115"/>
      <c r="BX97" s="115"/>
      <c r="BY97" s="115"/>
    </row>
    <row r="98" customHeight="1" spans="4:77">
      <c r="D98" s="115"/>
      <c r="E98" s="115"/>
      <c r="F98" s="115"/>
      <c r="G98" s="115"/>
      <c r="H98" s="115"/>
      <c r="I98" s="115"/>
      <c r="J98" s="115"/>
      <c r="K98" s="115"/>
      <c r="L98" s="115"/>
      <c r="M98" s="115"/>
      <c r="N98" s="115"/>
      <c r="O98" s="115"/>
      <c r="P98" s="115"/>
      <c r="Q98" s="115"/>
      <c r="R98" s="115"/>
      <c r="S98" s="115"/>
      <c r="T98" s="115"/>
      <c r="U98" s="115"/>
      <c r="V98" s="115"/>
      <c r="W98" s="115"/>
      <c r="X98" s="115"/>
      <c r="Y98" s="115"/>
      <c r="Z98" s="115"/>
      <c r="AA98" s="115"/>
      <c r="AB98" s="115"/>
      <c r="AC98" s="115"/>
      <c r="AD98" s="115"/>
      <c r="AE98" s="115"/>
      <c r="AF98" s="115"/>
      <c r="AG98" s="115"/>
      <c r="AH98" s="115"/>
      <c r="AI98" s="115"/>
      <c r="AJ98" s="115"/>
      <c r="AK98" s="115"/>
      <c r="AL98" s="115"/>
      <c r="AM98" s="115"/>
      <c r="AN98" s="115"/>
      <c r="AO98" s="115"/>
      <c r="AP98" s="115"/>
      <c r="AQ98" s="115"/>
      <c r="AR98" s="115"/>
      <c r="AS98" s="115"/>
      <c r="AT98" s="115"/>
      <c r="AU98" s="115"/>
      <c r="AV98" s="115"/>
      <c r="AW98" s="115"/>
      <c r="AX98" s="115"/>
      <c r="AY98" s="115"/>
      <c r="AZ98" s="115"/>
      <c r="BA98" s="115"/>
      <c r="BB98" s="115"/>
      <c r="BC98" s="115"/>
      <c r="BD98" s="115"/>
      <c r="BE98" s="115"/>
      <c r="BF98" s="115"/>
      <c r="BG98" s="115"/>
      <c r="BH98" s="115"/>
      <c r="BI98" s="115"/>
      <c r="BJ98" s="115"/>
      <c r="BK98" s="115"/>
      <c r="BL98" s="115"/>
      <c r="BM98" s="115"/>
      <c r="BN98" s="115"/>
      <c r="BO98" s="115"/>
      <c r="BP98" s="115"/>
      <c r="BQ98" s="115"/>
      <c r="BR98" s="115"/>
      <c r="BS98" s="115"/>
      <c r="BT98" s="115"/>
      <c r="BU98" s="115"/>
      <c r="BV98" s="115"/>
      <c r="BW98" s="115"/>
      <c r="BX98" s="115"/>
      <c r="BY98" s="115"/>
    </row>
    <row r="99" customHeight="1" spans="4:77">
      <c r="D99" s="115"/>
      <c r="E99" s="115"/>
      <c r="F99" s="115"/>
      <c r="G99" s="115"/>
      <c r="H99" s="115"/>
      <c r="I99" s="115"/>
      <c r="J99" s="115"/>
      <c r="K99" s="115"/>
      <c r="L99" s="115"/>
      <c r="M99" s="115"/>
      <c r="N99" s="115"/>
      <c r="O99" s="115"/>
      <c r="P99" s="115"/>
      <c r="Q99" s="115"/>
      <c r="R99" s="115"/>
      <c r="S99" s="115"/>
      <c r="T99" s="115"/>
      <c r="U99" s="115"/>
      <c r="V99" s="115"/>
      <c r="W99" s="115"/>
      <c r="X99" s="115"/>
      <c r="Y99" s="115"/>
      <c r="Z99" s="115"/>
      <c r="AA99" s="115"/>
      <c r="AB99" s="115"/>
      <c r="AC99" s="115"/>
      <c r="AD99" s="115"/>
      <c r="AE99" s="115"/>
      <c r="AF99" s="115"/>
      <c r="AG99" s="115"/>
      <c r="AH99" s="115"/>
      <c r="AI99" s="115"/>
      <c r="AJ99" s="115"/>
      <c r="AK99" s="115"/>
      <c r="AL99" s="115"/>
      <c r="AM99" s="115"/>
      <c r="AN99" s="115"/>
      <c r="AO99" s="115"/>
      <c r="AP99" s="115"/>
      <c r="AQ99" s="115"/>
      <c r="AR99" s="115"/>
      <c r="AS99" s="115"/>
      <c r="AT99" s="115"/>
      <c r="AU99" s="115"/>
      <c r="AV99" s="115"/>
      <c r="AW99" s="115"/>
      <c r="AX99" s="115"/>
      <c r="AY99" s="115"/>
      <c r="AZ99" s="115"/>
      <c r="BA99" s="115"/>
      <c r="BB99" s="115"/>
      <c r="BC99" s="115"/>
      <c r="BD99" s="115"/>
      <c r="BE99" s="115"/>
      <c r="BF99" s="115"/>
      <c r="BG99" s="115"/>
      <c r="BH99" s="115"/>
      <c r="BI99" s="115"/>
      <c r="BJ99" s="115"/>
      <c r="BK99" s="115"/>
      <c r="BL99" s="115"/>
      <c r="BM99" s="115"/>
      <c r="BN99" s="115"/>
      <c r="BO99" s="115"/>
      <c r="BP99" s="115"/>
      <c r="BQ99" s="115"/>
      <c r="BR99" s="115"/>
      <c r="BS99" s="115"/>
      <c r="BT99" s="115"/>
      <c r="BU99" s="115"/>
      <c r="BV99" s="115"/>
      <c r="BW99" s="115"/>
      <c r="BX99" s="115"/>
      <c r="BY99" s="115"/>
    </row>
    <row r="100" customHeight="1" spans="4:77">
      <c r="D100" s="115"/>
      <c r="E100" s="115"/>
      <c r="F100" s="115"/>
      <c r="G100" s="115"/>
      <c r="H100" s="115"/>
      <c r="I100" s="115"/>
      <c r="J100" s="115"/>
      <c r="K100" s="115"/>
      <c r="L100" s="115"/>
      <c r="M100" s="115"/>
      <c r="N100" s="115"/>
      <c r="O100" s="115"/>
      <c r="P100" s="115"/>
      <c r="Q100" s="115"/>
      <c r="R100" s="115"/>
      <c r="S100" s="115"/>
      <c r="T100" s="115"/>
      <c r="U100" s="115"/>
      <c r="V100" s="115"/>
      <c r="W100" s="115"/>
      <c r="X100" s="115"/>
      <c r="Y100" s="115"/>
      <c r="Z100" s="115"/>
      <c r="AA100" s="115"/>
      <c r="AB100" s="115"/>
      <c r="AC100" s="115"/>
      <c r="AD100" s="115"/>
      <c r="AE100" s="115"/>
      <c r="AF100" s="115"/>
      <c r="AG100" s="115"/>
      <c r="AH100" s="115"/>
      <c r="AI100" s="115"/>
      <c r="AJ100" s="115"/>
      <c r="AK100" s="115"/>
      <c r="AL100" s="115"/>
      <c r="AM100" s="115"/>
      <c r="AN100" s="115"/>
      <c r="AO100" s="115"/>
      <c r="AP100" s="115"/>
      <c r="AQ100" s="115"/>
      <c r="AR100" s="115"/>
      <c r="AS100" s="115"/>
      <c r="AT100" s="115"/>
      <c r="AU100" s="115"/>
      <c r="AV100" s="115"/>
      <c r="AW100" s="115"/>
      <c r="AX100" s="115"/>
      <c r="AY100" s="115"/>
      <c r="AZ100" s="115"/>
      <c r="BA100" s="115"/>
      <c r="BB100" s="115"/>
      <c r="BC100" s="115"/>
      <c r="BD100" s="115"/>
      <c r="BE100" s="115"/>
      <c r="BF100" s="115"/>
      <c r="BG100" s="115"/>
      <c r="BH100" s="115"/>
      <c r="BI100" s="115"/>
      <c r="BJ100" s="115"/>
      <c r="BK100" s="115"/>
      <c r="BL100" s="115"/>
      <c r="BM100" s="115"/>
      <c r="BN100" s="115"/>
      <c r="BO100" s="115"/>
      <c r="BP100" s="115"/>
      <c r="BQ100" s="115"/>
      <c r="BR100" s="115"/>
      <c r="BS100" s="115"/>
      <c r="BT100" s="115"/>
      <c r="BU100" s="115"/>
      <c r="BV100" s="115"/>
      <c r="BW100" s="115"/>
      <c r="BX100" s="115"/>
      <c r="BY100" s="115"/>
    </row>
    <row r="101" customHeight="1" spans="4:77">
      <c r="D101" s="115"/>
      <c r="E101" s="115"/>
      <c r="F101" s="115"/>
      <c r="G101" s="115"/>
      <c r="H101" s="115"/>
      <c r="I101" s="115"/>
      <c r="J101" s="115"/>
      <c r="K101" s="115"/>
      <c r="L101" s="115"/>
      <c r="M101" s="115"/>
      <c r="N101" s="115"/>
      <c r="O101" s="115"/>
      <c r="P101" s="115"/>
      <c r="Q101" s="115"/>
      <c r="R101" s="115"/>
      <c r="S101" s="115"/>
      <c r="T101" s="115"/>
      <c r="U101" s="115"/>
      <c r="V101" s="115"/>
      <c r="W101" s="115"/>
      <c r="X101" s="115"/>
      <c r="Y101" s="115"/>
      <c r="Z101" s="115"/>
      <c r="AA101" s="115"/>
      <c r="AB101" s="115"/>
      <c r="AC101" s="115"/>
      <c r="AD101" s="115"/>
      <c r="AE101" s="115"/>
      <c r="AF101" s="115"/>
      <c r="AG101" s="115"/>
      <c r="AH101" s="115"/>
      <c r="AI101" s="115"/>
      <c r="AJ101" s="115"/>
      <c r="AK101" s="115"/>
      <c r="AL101" s="115"/>
      <c r="AM101" s="115"/>
      <c r="AN101" s="115"/>
      <c r="AO101" s="115"/>
      <c r="AP101" s="115"/>
      <c r="AQ101" s="115"/>
      <c r="AR101" s="115"/>
      <c r="AS101" s="115"/>
      <c r="AT101" s="115"/>
      <c r="AU101" s="115"/>
      <c r="AV101" s="115"/>
      <c r="AW101" s="115"/>
      <c r="AX101" s="115"/>
      <c r="AY101" s="115"/>
      <c r="AZ101" s="115"/>
      <c r="BA101" s="115"/>
      <c r="BB101" s="115"/>
      <c r="BC101" s="115"/>
      <c r="BD101" s="115"/>
      <c r="BE101" s="115"/>
      <c r="BF101" s="115"/>
      <c r="BG101" s="115"/>
      <c r="BH101" s="115"/>
      <c r="BI101" s="115"/>
      <c r="BJ101" s="115"/>
      <c r="BK101" s="115"/>
      <c r="BL101" s="115"/>
      <c r="BM101" s="115"/>
      <c r="BN101" s="115"/>
      <c r="BO101" s="115"/>
      <c r="BP101" s="115"/>
      <c r="BQ101" s="115"/>
      <c r="BR101" s="115"/>
      <c r="BS101" s="115"/>
      <c r="BT101" s="115"/>
      <c r="BU101" s="115"/>
      <c r="BV101" s="115"/>
      <c r="BW101" s="115"/>
      <c r="BX101" s="115"/>
      <c r="BY101" s="115"/>
    </row>
    <row r="102" customHeight="1" spans="4:77">
      <c r="D102" s="115"/>
      <c r="E102" s="115"/>
      <c r="F102" s="115"/>
      <c r="G102" s="115"/>
      <c r="H102" s="115"/>
      <c r="I102" s="115"/>
      <c r="J102" s="115"/>
      <c r="K102" s="115"/>
      <c r="L102" s="115"/>
      <c r="M102" s="115"/>
      <c r="N102" s="115"/>
      <c r="O102" s="115"/>
      <c r="P102" s="115"/>
      <c r="Q102" s="115"/>
      <c r="R102" s="115"/>
      <c r="S102" s="115"/>
      <c r="T102" s="115"/>
      <c r="U102" s="115"/>
      <c r="V102" s="115"/>
      <c r="W102" s="115"/>
      <c r="X102" s="115"/>
      <c r="Y102" s="115"/>
      <c r="Z102" s="115"/>
      <c r="AA102" s="115"/>
      <c r="AB102" s="115"/>
      <c r="AC102" s="115"/>
      <c r="AD102" s="115"/>
      <c r="AE102" s="115"/>
      <c r="AF102" s="115"/>
      <c r="AG102" s="115"/>
      <c r="AH102" s="115"/>
      <c r="AI102" s="115"/>
      <c r="AJ102" s="115"/>
      <c r="AK102" s="115"/>
      <c r="AL102" s="115"/>
      <c r="AM102" s="115"/>
      <c r="AN102" s="115"/>
      <c r="AO102" s="115"/>
      <c r="AP102" s="115"/>
      <c r="AQ102" s="115"/>
      <c r="AR102" s="115"/>
      <c r="AS102" s="115"/>
      <c r="AT102" s="115"/>
      <c r="AU102" s="115"/>
      <c r="AV102" s="115"/>
      <c r="AW102" s="115"/>
      <c r="AX102" s="115"/>
      <c r="AY102" s="115"/>
      <c r="AZ102" s="115"/>
      <c r="BA102" s="115"/>
      <c r="BB102" s="115"/>
      <c r="BC102" s="115"/>
      <c r="BD102" s="115"/>
      <c r="BE102" s="115"/>
      <c r="BF102" s="115"/>
      <c r="BG102" s="115"/>
      <c r="BH102" s="115"/>
      <c r="BI102" s="115"/>
      <c r="BJ102" s="115"/>
      <c r="BK102" s="115"/>
      <c r="BL102" s="115"/>
      <c r="BM102" s="115"/>
      <c r="BN102" s="115"/>
      <c r="BO102" s="115"/>
      <c r="BP102" s="115"/>
      <c r="BQ102" s="115"/>
      <c r="BR102" s="115"/>
      <c r="BS102" s="115"/>
      <c r="BT102" s="115"/>
      <c r="BU102" s="115"/>
      <c r="BV102" s="115"/>
      <c r="BW102" s="115"/>
      <c r="BX102" s="115"/>
      <c r="BY102" s="115"/>
    </row>
    <row r="103" customHeight="1" spans="4:77">
      <c r="D103" s="115"/>
      <c r="E103" s="115"/>
      <c r="F103" s="115"/>
      <c r="G103" s="115"/>
      <c r="H103" s="115"/>
      <c r="I103" s="115"/>
      <c r="J103" s="115"/>
      <c r="K103" s="115"/>
      <c r="L103" s="115"/>
      <c r="M103" s="115"/>
      <c r="N103" s="115"/>
      <c r="O103" s="115"/>
      <c r="P103" s="115"/>
      <c r="Q103" s="115"/>
      <c r="R103" s="115"/>
      <c r="S103" s="115"/>
      <c r="T103" s="115"/>
      <c r="U103" s="115"/>
      <c r="V103" s="115"/>
      <c r="W103" s="115"/>
      <c r="X103" s="115"/>
      <c r="Y103" s="115"/>
      <c r="Z103" s="115"/>
      <c r="AA103" s="115"/>
      <c r="AB103" s="115"/>
      <c r="AC103" s="115"/>
      <c r="AD103" s="115"/>
      <c r="AE103" s="115"/>
      <c r="AF103" s="115"/>
      <c r="AG103" s="115"/>
      <c r="AH103" s="115"/>
      <c r="AI103" s="115"/>
      <c r="AJ103" s="115"/>
      <c r="AK103" s="115"/>
      <c r="AL103" s="115"/>
      <c r="AM103" s="115"/>
      <c r="AN103" s="115"/>
      <c r="AO103" s="115"/>
      <c r="AP103" s="115"/>
      <c r="AQ103" s="115"/>
      <c r="AR103" s="115"/>
      <c r="AS103" s="115"/>
      <c r="AT103" s="115"/>
      <c r="AU103" s="115"/>
      <c r="AV103" s="115"/>
      <c r="AW103" s="115"/>
      <c r="AX103" s="115"/>
      <c r="AY103" s="115"/>
      <c r="AZ103" s="115"/>
      <c r="BA103" s="115"/>
      <c r="BB103" s="115"/>
      <c r="BC103" s="115"/>
      <c r="BD103" s="115"/>
      <c r="BE103" s="115"/>
      <c r="BF103" s="115"/>
      <c r="BG103" s="115"/>
      <c r="BH103" s="115"/>
      <c r="BI103" s="115"/>
      <c r="BJ103" s="115"/>
      <c r="BK103" s="115"/>
      <c r="BL103" s="115"/>
      <c r="BM103" s="115"/>
      <c r="BN103" s="115"/>
      <c r="BO103" s="115"/>
      <c r="BP103" s="115"/>
      <c r="BQ103" s="115"/>
      <c r="BR103" s="115"/>
      <c r="BS103" s="115"/>
      <c r="BT103" s="115"/>
      <c r="BU103" s="115"/>
      <c r="BV103" s="115"/>
      <c r="BW103" s="115"/>
      <c r="BX103" s="115"/>
      <c r="BY103" s="115"/>
    </row>
    <row r="104" customHeight="1" spans="4:77">
      <c r="D104" s="115"/>
      <c r="E104" s="115"/>
      <c r="F104" s="115"/>
      <c r="G104" s="115"/>
      <c r="H104" s="115"/>
      <c r="I104" s="115"/>
      <c r="J104" s="115"/>
      <c r="K104" s="115"/>
      <c r="L104" s="115"/>
      <c r="M104" s="115"/>
      <c r="N104" s="115"/>
      <c r="O104" s="115"/>
      <c r="P104" s="115"/>
      <c r="Q104" s="115"/>
      <c r="R104" s="115"/>
      <c r="S104" s="115"/>
      <c r="T104" s="115"/>
      <c r="U104" s="115"/>
      <c r="V104" s="115"/>
      <c r="W104" s="115"/>
      <c r="X104" s="115"/>
      <c r="Y104" s="115"/>
      <c r="Z104" s="115"/>
      <c r="AA104" s="115"/>
      <c r="AB104" s="115"/>
      <c r="AC104" s="115"/>
      <c r="AD104" s="115"/>
      <c r="AE104" s="115"/>
      <c r="AF104" s="115"/>
      <c r="AG104" s="115"/>
      <c r="AH104" s="115"/>
      <c r="AI104" s="115"/>
      <c r="AJ104" s="115"/>
      <c r="AK104" s="115"/>
      <c r="AL104" s="115"/>
      <c r="AM104" s="115"/>
      <c r="AN104" s="115"/>
      <c r="AO104" s="115"/>
      <c r="AP104" s="115"/>
      <c r="AQ104" s="115"/>
      <c r="AR104" s="115"/>
      <c r="AS104" s="115"/>
      <c r="AT104" s="115"/>
      <c r="AU104" s="115"/>
      <c r="AV104" s="115"/>
      <c r="AW104" s="115"/>
      <c r="AX104" s="115"/>
      <c r="AY104" s="115"/>
      <c r="AZ104" s="115"/>
      <c r="BA104" s="115"/>
      <c r="BB104" s="115"/>
      <c r="BC104" s="115"/>
      <c r="BD104" s="115"/>
      <c r="BE104" s="115"/>
      <c r="BF104" s="115"/>
      <c r="BG104" s="115"/>
      <c r="BH104" s="115"/>
      <c r="BI104" s="115"/>
      <c r="BJ104" s="115"/>
      <c r="BK104" s="115"/>
      <c r="BL104" s="115"/>
      <c r="BM104" s="115"/>
      <c r="BN104" s="115"/>
      <c r="BO104" s="115"/>
      <c r="BP104" s="115"/>
      <c r="BQ104" s="115"/>
      <c r="BR104" s="115"/>
      <c r="BS104" s="115"/>
      <c r="BT104" s="115"/>
      <c r="BU104" s="115"/>
      <c r="BV104" s="115"/>
      <c r="BW104" s="115"/>
      <c r="BX104" s="115"/>
      <c r="BY104" s="115"/>
    </row>
    <row r="105" customHeight="1" spans="4:77">
      <c r="D105" s="115"/>
      <c r="E105" s="115"/>
      <c r="F105" s="115"/>
      <c r="G105" s="115"/>
      <c r="H105" s="115"/>
      <c r="I105" s="115"/>
      <c r="J105" s="115"/>
      <c r="K105" s="115"/>
      <c r="L105" s="115"/>
      <c r="M105" s="115"/>
      <c r="N105" s="115"/>
      <c r="O105" s="115"/>
      <c r="P105" s="115"/>
      <c r="Q105" s="115"/>
      <c r="R105" s="115"/>
      <c r="S105" s="115"/>
      <c r="T105" s="115"/>
      <c r="U105" s="115"/>
      <c r="V105" s="115"/>
      <c r="W105" s="115"/>
      <c r="X105" s="115"/>
      <c r="Y105" s="115"/>
      <c r="Z105" s="115"/>
      <c r="AA105" s="115"/>
      <c r="AB105" s="115"/>
      <c r="AC105" s="115"/>
      <c r="AD105" s="115"/>
      <c r="AE105" s="115"/>
      <c r="AF105" s="115"/>
      <c r="AG105" s="115"/>
      <c r="AH105" s="115"/>
      <c r="AI105" s="115"/>
      <c r="AJ105" s="115"/>
      <c r="AK105" s="115"/>
      <c r="AL105" s="115"/>
      <c r="AM105" s="115"/>
      <c r="AN105" s="115"/>
      <c r="AO105" s="115"/>
      <c r="AP105" s="115"/>
      <c r="AQ105" s="115"/>
      <c r="AR105" s="115"/>
      <c r="AS105" s="115"/>
      <c r="AT105" s="115"/>
      <c r="AU105" s="115"/>
      <c r="AV105" s="115"/>
      <c r="AW105" s="115"/>
      <c r="AX105" s="115"/>
      <c r="AY105" s="115"/>
      <c r="AZ105" s="115"/>
      <c r="BA105" s="115"/>
      <c r="BB105" s="115"/>
      <c r="BC105" s="115"/>
      <c r="BD105" s="115"/>
      <c r="BE105" s="115"/>
      <c r="BF105" s="115"/>
      <c r="BG105" s="115"/>
      <c r="BH105" s="115"/>
      <c r="BI105" s="115"/>
      <c r="BJ105" s="115"/>
      <c r="BK105" s="115"/>
      <c r="BL105" s="115"/>
      <c r="BM105" s="115"/>
      <c r="BN105" s="115"/>
      <c r="BO105" s="115"/>
      <c r="BP105" s="115"/>
      <c r="BQ105" s="115"/>
      <c r="BR105" s="115"/>
      <c r="BS105" s="115"/>
      <c r="BT105" s="115"/>
      <c r="BU105" s="115"/>
      <c r="BV105" s="115"/>
      <c r="BW105" s="115"/>
      <c r="BX105" s="115"/>
      <c r="BY105" s="115"/>
    </row>
    <row r="106" customHeight="1" spans="4:77">
      <c r="D106" s="115"/>
      <c r="E106" s="115"/>
      <c r="F106" s="115"/>
      <c r="G106" s="115"/>
      <c r="H106" s="115"/>
      <c r="I106" s="115"/>
      <c r="J106" s="115"/>
      <c r="K106" s="115"/>
      <c r="L106" s="115"/>
      <c r="M106" s="115"/>
      <c r="N106" s="115"/>
      <c r="O106" s="115"/>
      <c r="P106" s="115"/>
      <c r="Q106" s="115"/>
      <c r="R106" s="115"/>
      <c r="S106" s="115"/>
      <c r="T106" s="115"/>
      <c r="U106" s="115"/>
      <c r="V106" s="115"/>
      <c r="W106" s="115"/>
      <c r="X106" s="115"/>
      <c r="Y106" s="115"/>
      <c r="Z106" s="115"/>
      <c r="AA106" s="115"/>
      <c r="AB106" s="115"/>
      <c r="AC106" s="115"/>
      <c r="AD106" s="115"/>
      <c r="AE106" s="115"/>
      <c r="AF106" s="115"/>
      <c r="AG106" s="115"/>
      <c r="AH106" s="115"/>
      <c r="AI106" s="115"/>
      <c r="AJ106" s="115"/>
      <c r="AK106" s="115"/>
      <c r="AL106" s="115"/>
      <c r="AM106" s="115"/>
      <c r="AN106" s="115"/>
      <c r="AO106" s="115"/>
      <c r="AP106" s="115"/>
      <c r="AQ106" s="115"/>
      <c r="AR106" s="115"/>
      <c r="AS106" s="115"/>
      <c r="AT106" s="115"/>
      <c r="AU106" s="115"/>
      <c r="AV106" s="115"/>
      <c r="AW106" s="115"/>
      <c r="AX106" s="115"/>
      <c r="AY106" s="115"/>
      <c r="AZ106" s="115"/>
      <c r="BA106" s="115"/>
      <c r="BB106" s="115"/>
      <c r="BC106" s="115"/>
      <c r="BD106" s="115"/>
      <c r="BE106" s="115"/>
      <c r="BF106" s="115"/>
      <c r="BG106" s="115"/>
      <c r="BH106" s="115"/>
      <c r="BI106" s="115"/>
      <c r="BJ106" s="115"/>
      <c r="BK106" s="115"/>
      <c r="BL106" s="115"/>
      <c r="BM106" s="115"/>
      <c r="BN106" s="115"/>
      <c r="BO106" s="115"/>
      <c r="BP106" s="115"/>
      <c r="BQ106" s="115"/>
      <c r="BR106" s="115"/>
      <c r="BS106" s="115"/>
      <c r="BT106" s="115"/>
      <c r="BU106" s="115"/>
      <c r="BV106" s="115"/>
      <c r="BW106" s="115"/>
      <c r="BX106" s="115"/>
      <c r="BY106" s="115"/>
    </row>
    <row r="107" customHeight="1" spans="4:77">
      <c r="D107" s="115"/>
      <c r="E107" s="115"/>
      <c r="F107" s="115"/>
      <c r="G107" s="115"/>
      <c r="H107" s="115"/>
      <c r="I107" s="115"/>
      <c r="J107" s="115"/>
      <c r="K107" s="115"/>
      <c r="L107" s="115"/>
      <c r="M107" s="115"/>
      <c r="N107" s="115"/>
      <c r="O107" s="115"/>
      <c r="P107" s="115"/>
      <c r="Q107" s="115"/>
      <c r="R107" s="115"/>
      <c r="S107" s="115"/>
      <c r="T107" s="115"/>
      <c r="U107" s="115"/>
      <c r="V107" s="115"/>
      <c r="W107" s="115"/>
      <c r="X107" s="115"/>
      <c r="Y107" s="115"/>
      <c r="Z107" s="115"/>
      <c r="AA107" s="115"/>
      <c r="AB107" s="115"/>
      <c r="AC107" s="115"/>
      <c r="AD107" s="115"/>
      <c r="AE107" s="115"/>
      <c r="AF107" s="115"/>
      <c r="AG107" s="115"/>
      <c r="AH107" s="115"/>
      <c r="AI107" s="115"/>
      <c r="AJ107" s="115"/>
      <c r="AK107" s="115"/>
      <c r="AL107" s="115"/>
      <c r="AM107" s="115"/>
      <c r="AN107" s="115"/>
      <c r="AO107" s="115"/>
      <c r="AP107" s="115"/>
      <c r="AQ107" s="115"/>
      <c r="AR107" s="115"/>
      <c r="AS107" s="115"/>
      <c r="AT107" s="115"/>
      <c r="AU107" s="115"/>
      <c r="AV107" s="115"/>
      <c r="AW107" s="115"/>
      <c r="AX107" s="115"/>
      <c r="AY107" s="115"/>
      <c r="AZ107" s="115"/>
      <c r="BA107" s="115"/>
      <c r="BB107" s="115"/>
      <c r="BC107" s="115"/>
      <c r="BD107" s="115"/>
      <c r="BE107" s="115"/>
      <c r="BF107" s="115"/>
      <c r="BG107" s="115"/>
      <c r="BH107" s="115"/>
      <c r="BI107" s="115"/>
      <c r="BJ107" s="115"/>
      <c r="BK107" s="115"/>
      <c r="BL107" s="115"/>
      <c r="BM107" s="115"/>
      <c r="BN107" s="115"/>
      <c r="BO107" s="115"/>
      <c r="BP107" s="115"/>
      <c r="BQ107" s="115"/>
      <c r="BR107" s="115"/>
      <c r="BS107" s="115"/>
      <c r="BT107" s="115"/>
      <c r="BU107" s="115"/>
      <c r="BV107" s="115"/>
      <c r="BW107" s="115"/>
      <c r="BX107" s="115"/>
      <c r="BY107" s="115"/>
    </row>
    <row r="108" customHeight="1" spans="4:77">
      <c r="D108" s="115"/>
      <c r="E108" s="115"/>
      <c r="F108" s="115"/>
      <c r="G108" s="115"/>
      <c r="H108" s="115"/>
      <c r="I108" s="115"/>
      <c r="J108" s="115"/>
      <c r="K108" s="115"/>
      <c r="L108" s="115"/>
      <c r="M108" s="115"/>
      <c r="N108" s="115"/>
      <c r="O108" s="115"/>
      <c r="P108" s="115"/>
      <c r="Q108" s="115"/>
      <c r="R108" s="115"/>
      <c r="S108" s="115"/>
      <c r="T108" s="115"/>
      <c r="U108" s="115"/>
      <c r="V108" s="115"/>
      <c r="W108" s="115"/>
      <c r="X108" s="115"/>
      <c r="Y108" s="115"/>
      <c r="Z108" s="115"/>
      <c r="AA108" s="115"/>
      <c r="AB108" s="115"/>
      <c r="AC108" s="115"/>
      <c r="AD108" s="115"/>
      <c r="AE108" s="115"/>
      <c r="AF108" s="115"/>
      <c r="AG108" s="115"/>
      <c r="AH108" s="115"/>
      <c r="AI108" s="115"/>
      <c r="AJ108" s="115"/>
      <c r="AK108" s="115"/>
      <c r="AL108" s="115"/>
      <c r="AM108" s="115"/>
      <c r="AN108" s="115"/>
      <c r="AO108" s="115"/>
      <c r="AP108" s="115"/>
      <c r="AQ108" s="115"/>
      <c r="AR108" s="115"/>
      <c r="AS108" s="115"/>
      <c r="AT108" s="115"/>
      <c r="AU108" s="115"/>
      <c r="AV108" s="115"/>
      <c r="AW108" s="115"/>
      <c r="AX108" s="115"/>
      <c r="AY108" s="115"/>
      <c r="AZ108" s="115"/>
      <c r="BA108" s="115"/>
      <c r="BB108" s="115"/>
      <c r="BC108" s="115"/>
      <c r="BD108" s="115"/>
      <c r="BE108" s="115"/>
      <c r="BF108" s="115"/>
      <c r="BG108" s="115"/>
      <c r="BH108" s="115"/>
      <c r="BI108" s="115"/>
      <c r="BJ108" s="115"/>
      <c r="BK108" s="115"/>
      <c r="BL108" s="115"/>
      <c r="BM108" s="115"/>
      <c r="BN108" s="115"/>
      <c r="BO108" s="115"/>
      <c r="BP108" s="115"/>
      <c r="BQ108" s="115"/>
      <c r="BR108" s="115"/>
      <c r="BS108" s="115"/>
      <c r="BT108" s="115"/>
      <c r="BU108" s="115"/>
      <c r="BV108" s="115"/>
      <c r="BW108" s="115"/>
      <c r="BX108" s="115"/>
      <c r="BY108" s="115"/>
    </row>
    <row r="109" customHeight="1" spans="4:77">
      <c r="D109" s="115"/>
      <c r="E109" s="115"/>
      <c r="F109" s="115"/>
      <c r="G109" s="115"/>
      <c r="H109" s="115"/>
      <c r="I109" s="115"/>
      <c r="J109" s="115"/>
      <c r="K109" s="115"/>
      <c r="L109" s="115"/>
      <c r="M109" s="115"/>
      <c r="N109" s="115"/>
      <c r="O109" s="115"/>
      <c r="P109" s="115"/>
      <c r="Q109" s="115"/>
      <c r="R109" s="115"/>
      <c r="S109" s="115"/>
      <c r="T109" s="115"/>
      <c r="U109" s="115"/>
      <c r="V109" s="115"/>
      <c r="W109" s="115"/>
      <c r="X109" s="115"/>
      <c r="Y109" s="115"/>
      <c r="Z109" s="115"/>
      <c r="AA109" s="115"/>
      <c r="AB109" s="115"/>
      <c r="AC109" s="115"/>
      <c r="AD109" s="115"/>
      <c r="AE109" s="115"/>
      <c r="AF109" s="115"/>
      <c r="AG109" s="115"/>
      <c r="AH109" s="115"/>
      <c r="AI109" s="115"/>
      <c r="AJ109" s="115"/>
      <c r="AK109" s="115"/>
      <c r="AL109" s="115"/>
      <c r="AM109" s="115"/>
      <c r="AN109" s="115"/>
      <c r="AO109" s="115"/>
      <c r="AP109" s="115"/>
      <c r="AQ109" s="115"/>
      <c r="AR109" s="115"/>
      <c r="AS109" s="115"/>
      <c r="AT109" s="115"/>
      <c r="AU109" s="115"/>
      <c r="AV109" s="115"/>
      <c r="AW109" s="115"/>
      <c r="AX109" s="115"/>
      <c r="AY109" s="115"/>
      <c r="AZ109" s="115"/>
      <c r="BA109" s="115"/>
      <c r="BB109" s="115"/>
      <c r="BC109" s="115"/>
      <c r="BD109" s="115"/>
      <c r="BE109" s="115"/>
      <c r="BF109" s="115"/>
      <c r="BG109" s="115"/>
      <c r="BH109" s="115"/>
      <c r="BI109" s="115"/>
      <c r="BJ109" s="115"/>
      <c r="BK109" s="115"/>
      <c r="BL109" s="115"/>
      <c r="BM109" s="115"/>
      <c r="BN109" s="115"/>
      <c r="BO109" s="115"/>
      <c r="BP109" s="115"/>
      <c r="BQ109" s="115"/>
      <c r="BR109" s="115"/>
      <c r="BS109" s="115"/>
      <c r="BT109" s="115"/>
      <c r="BU109" s="115"/>
      <c r="BV109" s="115"/>
      <c r="BW109" s="115"/>
      <c r="BX109" s="115"/>
      <c r="BY109" s="115"/>
    </row>
    <row r="110" customHeight="1" spans="4:77">
      <c r="D110" s="115"/>
      <c r="E110" s="115"/>
      <c r="F110" s="115"/>
      <c r="G110" s="115"/>
      <c r="H110" s="115"/>
      <c r="I110" s="115"/>
      <c r="J110" s="115"/>
      <c r="K110" s="115"/>
      <c r="L110" s="115"/>
      <c r="M110" s="115"/>
      <c r="N110" s="115"/>
      <c r="O110" s="115"/>
      <c r="P110" s="115"/>
      <c r="Q110" s="115"/>
      <c r="R110" s="115"/>
      <c r="S110" s="115"/>
      <c r="T110" s="115"/>
      <c r="U110" s="115"/>
      <c r="V110" s="115"/>
      <c r="W110" s="115"/>
      <c r="X110" s="115"/>
      <c r="Y110" s="115"/>
      <c r="Z110" s="115"/>
      <c r="AA110" s="115"/>
      <c r="AB110" s="115"/>
      <c r="AC110" s="115"/>
      <c r="AD110" s="115"/>
      <c r="AE110" s="115"/>
      <c r="AF110" s="115"/>
      <c r="AG110" s="115"/>
      <c r="AH110" s="115"/>
      <c r="AI110" s="115"/>
      <c r="AJ110" s="115"/>
      <c r="AK110" s="115"/>
      <c r="AL110" s="115"/>
      <c r="AM110" s="115"/>
      <c r="AN110" s="115"/>
      <c r="AO110" s="115"/>
      <c r="AP110" s="115"/>
      <c r="AQ110" s="115"/>
      <c r="AR110" s="115"/>
      <c r="AS110" s="115"/>
      <c r="AT110" s="115"/>
      <c r="AU110" s="115"/>
      <c r="AV110" s="115"/>
      <c r="AW110" s="115"/>
      <c r="AX110" s="115"/>
      <c r="AY110" s="115"/>
      <c r="AZ110" s="115"/>
      <c r="BA110" s="115"/>
      <c r="BB110" s="115"/>
      <c r="BC110" s="115"/>
      <c r="BD110" s="115"/>
      <c r="BE110" s="115"/>
      <c r="BF110" s="115"/>
      <c r="BG110" s="115"/>
      <c r="BH110" s="115"/>
      <c r="BI110" s="115"/>
      <c r="BJ110" s="115"/>
      <c r="BK110" s="115"/>
      <c r="BL110" s="115"/>
      <c r="BM110" s="115"/>
      <c r="BN110" s="115"/>
      <c r="BO110" s="115"/>
      <c r="BP110" s="115"/>
      <c r="BQ110" s="115"/>
      <c r="BR110" s="115"/>
      <c r="BS110" s="115"/>
      <c r="BT110" s="115"/>
      <c r="BU110" s="115"/>
      <c r="BV110" s="115"/>
      <c r="BW110" s="115"/>
      <c r="BX110" s="115"/>
      <c r="BY110" s="115"/>
    </row>
    <row r="111" customHeight="1" spans="4:77">
      <c r="D111" s="115"/>
      <c r="E111" s="115"/>
      <c r="F111" s="115"/>
      <c r="G111" s="115"/>
      <c r="H111" s="115"/>
      <c r="I111" s="115"/>
      <c r="J111" s="115"/>
      <c r="K111" s="115"/>
      <c r="L111" s="115"/>
      <c r="M111" s="115"/>
      <c r="N111" s="115"/>
      <c r="O111" s="115"/>
      <c r="P111" s="115"/>
      <c r="Q111" s="115"/>
      <c r="R111" s="115"/>
      <c r="S111" s="115"/>
      <c r="T111" s="115"/>
      <c r="U111" s="115"/>
      <c r="V111" s="115"/>
      <c r="W111" s="115"/>
      <c r="X111" s="115"/>
      <c r="Y111" s="115"/>
      <c r="Z111" s="115"/>
      <c r="AA111" s="115"/>
      <c r="AB111" s="115"/>
      <c r="AC111" s="115"/>
      <c r="AD111" s="115"/>
      <c r="AE111" s="115"/>
      <c r="AF111" s="115"/>
      <c r="AG111" s="115"/>
      <c r="AH111" s="115"/>
      <c r="AI111" s="115"/>
      <c r="AJ111" s="115"/>
      <c r="AK111" s="115"/>
      <c r="AL111" s="115"/>
      <c r="AM111" s="115"/>
      <c r="AN111" s="115"/>
      <c r="AO111" s="115"/>
      <c r="AP111" s="115"/>
      <c r="AQ111" s="115"/>
      <c r="AR111" s="115"/>
      <c r="AS111" s="115"/>
      <c r="AT111" s="115"/>
      <c r="AU111" s="115"/>
      <c r="AV111" s="115"/>
      <c r="AW111" s="115"/>
      <c r="AX111" s="115"/>
      <c r="AY111" s="115"/>
      <c r="AZ111" s="115"/>
      <c r="BA111" s="115"/>
      <c r="BB111" s="115"/>
      <c r="BC111" s="115"/>
      <c r="BD111" s="115"/>
      <c r="BE111" s="115"/>
      <c r="BF111" s="115"/>
      <c r="BG111" s="115"/>
      <c r="BH111" s="115"/>
      <c r="BI111" s="115"/>
      <c r="BJ111" s="115"/>
      <c r="BK111" s="115"/>
      <c r="BL111" s="115"/>
      <c r="BM111" s="115"/>
      <c r="BN111" s="115"/>
      <c r="BO111" s="115"/>
      <c r="BP111" s="115"/>
      <c r="BQ111" s="115"/>
      <c r="BR111" s="115"/>
      <c r="BS111" s="115"/>
      <c r="BT111" s="115"/>
      <c r="BU111" s="115"/>
      <c r="BV111" s="115"/>
      <c r="BW111" s="115"/>
      <c r="BX111" s="115"/>
      <c r="BY111" s="115"/>
    </row>
    <row r="112" customHeight="1" spans="4:77">
      <c r="D112" s="115"/>
      <c r="E112" s="115"/>
      <c r="F112" s="115"/>
      <c r="G112" s="115"/>
      <c r="H112" s="115"/>
      <c r="I112" s="115"/>
      <c r="J112" s="115"/>
      <c r="K112" s="115"/>
      <c r="L112" s="115"/>
      <c r="M112" s="115"/>
      <c r="N112" s="115"/>
      <c r="O112" s="115"/>
      <c r="P112" s="115"/>
      <c r="Q112" s="115"/>
      <c r="R112" s="115"/>
      <c r="S112" s="115"/>
      <c r="T112" s="115"/>
      <c r="U112" s="115"/>
      <c r="V112" s="115"/>
      <c r="W112" s="115"/>
      <c r="X112" s="115"/>
      <c r="Y112" s="115"/>
      <c r="Z112" s="115"/>
      <c r="AA112" s="115"/>
      <c r="AB112" s="115"/>
      <c r="AC112" s="115"/>
      <c r="AD112" s="115"/>
      <c r="AE112" s="115"/>
      <c r="AF112" s="115"/>
      <c r="AG112" s="115"/>
      <c r="AH112" s="115"/>
      <c r="AI112" s="115"/>
      <c r="AJ112" s="115"/>
      <c r="AK112" s="115"/>
      <c r="AL112" s="115"/>
      <c r="AM112" s="115"/>
      <c r="AN112" s="115"/>
      <c r="AO112" s="115"/>
      <c r="AP112" s="115"/>
      <c r="AQ112" s="115"/>
      <c r="AR112" s="115"/>
      <c r="AS112" s="115"/>
      <c r="AT112" s="115"/>
      <c r="AU112" s="115"/>
      <c r="AV112" s="115"/>
      <c r="AW112" s="115"/>
      <c r="AX112" s="115"/>
      <c r="AY112" s="115"/>
      <c r="AZ112" s="115"/>
      <c r="BA112" s="115"/>
      <c r="BB112" s="115"/>
      <c r="BC112" s="115"/>
      <c r="BD112" s="115"/>
      <c r="BE112" s="115"/>
      <c r="BF112" s="115"/>
      <c r="BG112" s="115"/>
      <c r="BH112" s="115"/>
      <c r="BI112" s="115"/>
      <c r="BJ112" s="115"/>
      <c r="BK112" s="115"/>
      <c r="BL112" s="115"/>
      <c r="BM112" s="115"/>
      <c r="BN112" s="115"/>
      <c r="BO112" s="115"/>
      <c r="BP112" s="115"/>
      <c r="BQ112" s="115"/>
      <c r="BR112" s="115"/>
      <c r="BS112" s="115"/>
      <c r="BT112" s="115"/>
      <c r="BU112" s="115"/>
      <c r="BV112" s="115"/>
      <c r="BW112" s="115"/>
      <c r="BX112" s="115"/>
      <c r="BY112" s="115"/>
    </row>
    <row r="113" customHeight="1" spans="4:77">
      <c r="D113" s="115"/>
      <c r="E113" s="115"/>
      <c r="F113" s="115"/>
      <c r="G113" s="115"/>
      <c r="H113" s="115"/>
      <c r="I113" s="115"/>
      <c r="J113" s="115"/>
      <c r="K113" s="115"/>
      <c r="L113" s="115"/>
      <c r="M113" s="115"/>
      <c r="N113" s="115"/>
      <c r="O113" s="115"/>
      <c r="P113" s="115"/>
      <c r="Q113" s="115"/>
      <c r="R113" s="115"/>
      <c r="S113" s="115"/>
      <c r="T113" s="115"/>
      <c r="U113" s="115"/>
      <c r="V113" s="115"/>
      <c r="W113" s="115"/>
      <c r="X113" s="115"/>
      <c r="Y113" s="115"/>
      <c r="Z113" s="115"/>
      <c r="AA113" s="115"/>
      <c r="AB113" s="115"/>
      <c r="AC113" s="115"/>
      <c r="AD113" s="115"/>
      <c r="AE113" s="115"/>
      <c r="AF113" s="115"/>
      <c r="AG113" s="115"/>
      <c r="AH113" s="115"/>
      <c r="AI113" s="115"/>
      <c r="AJ113" s="115"/>
      <c r="AK113" s="115"/>
      <c r="AL113" s="115"/>
      <c r="AM113" s="115"/>
      <c r="AN113" s="115"/>
      <c r="AO113" s="115"/>
      <c r="AP113" s="115"/>
      <c r="AQ113" s="115"/>
      <c r="AR113" s="115"/>
      <c r="AS113" s="115"/>
      <c r="AT113" s="115"/>
      <c r="AU113" s="115"/>
      <c r="AV113" s="115"/>
      <c r="AW113" s="115"/>
      <c r="AX113" s="115"/>
      <c r="AY113" s="115"/>
      <c r="AZ113" s="115"/>
      <c r="BA113" s="115"/>
      <c r="BB113" s="115"/>
      <c r="BC113" s="115"/>
      <c r="BD113" s="115"/>
      <c r="BE113" s="115"/>
      <c r="BF113" s="115"/>
      <c r="BG113" s="115"/>
      <c r="BH113" s="115"/>
      <c r="BI113" s="115"/>
      <c r="BJ113" s="115"/>
      <c r="BK113" s="115"/>
      <c r="BL113" s="115"/>
      <c r="BM113" s="115"/>
      <c r="BN113" s="115"/>
      <c r="BO113" s="115"/>
      <c r="BP113" s="115"/>
      <c r="BQ113" s="115"/>
      <c r="BR113" s="115"/>
      <c r="BS113" s="115"/>
      <c r="BT113" s="115"/>
      <c r="BU113" s="115"/>
      <c r="BV113" s="115"/>
      <c r="BW113" s="115"/>
      <c r="BX113" s="115"/>
      <c r="BY113" s="115"/>
    </row>
    <row r="114" customHeight="1" spans="4:77">
      <c r="D114" s="115"/>
      <c r="E114" s="115"/>
      <c r="F114" s="115"/>
      <c r="G114" s="115"/>
      <c r="H114" s="115"/>
      <c r="I114" s="115"/>
      <c r="J114" s="115"/>
      <c r="K114" s="115"/>
      <c r="L114" s="115"/>
      <c r="M114" s="115"/>
      <c r="N114" s="115"/>
      <c r="O114" s="115"/>
      <c r="P114" s="115"/>
      <c r="Q114" s="115"/>
      <c r="R114" s="115"/>
      <c r="S114" s="115"/>
      <c r="T114" s="115"/>
      <c r="U114" s="115"/>
      <c r="V114" s="115"/>
      <c r="W114" s="115"/>
      <c r="X114" s="115"/>
      <c r="Y114" s="115"/>
      <c r="Z114" s="115"/>
      <c r="AA114" s="115"/>
      <c r="AB114" s="115"/>
      <c r="AC114" s="115"/>
      <c r="AD114" s="115"/>
      <c r="AE114" s="115"/>
      <c r="AF114" s="115"/>
      <c r="AG114" s="115"/>
      <c r="AH114" s="115"/>
      <c r="AI114" s="115"/>
      <c r="AJ114" s="115"/>
      <c r="AK114" s="115"/>
      <c r="AL114" s="115"/>
      <c r="AM114" s="115"/>
      <c r="AN114" s="115"/>
      <c r="AO114" s="115"/>
      <c r="AP114" s="115"/>
      <c r="AQ114" s="115"/>
      <c r="AR114" s="115"/>
      <c r="AS114" s="115"/>
      <c r="AT114" s="115"/>
      <c r="AU114" s="115"/>
      <c r="AV114" s="115"/>
      <c r="AW114" s="115"/>
      <c r="AX114" s="115"/>
      <c r="AY114" s="115"/>
      <c r="AZ114" s="115"/>
      <c r="BA114" s="115"/>
      <c r="BB114" s="115"/>
      <c r="BC114" s="115"/>
      <c r="BD114" s="115"/>
      <c r="BE114" s="115"/>
      <c r="BF114" s="115"/>
      <c r="BG114" s="115"/>
      <c r="BH114" s="115"/>
      <c r="BI114" s="115"/>
      <c r="BJ114" s="115"/>
      <c r="BK114" s="115"/>
      <c r="BL114" s="115"/>
      <c r="BM114" s="115"/>
      <c r="BN114" s="115"/>
      <c r="BO114" s="115"/>
      <c r="BP114" s="115"/>
      <c r="BQ114" s="115"/>
      <c r="BR114" s="115"/>
      <c r="BS114" s="115"/>
      <c r="BT114" s="115"/>
      <c r="BU114" s="115"/>
      <c r="BV114" s="115"/>
      <c r="BW114" s="115"/>
      <c r="BX114" s="115"/>
      <c r="BY114" s="115"/>
    </row>
    <row r="115" customHeight="1" spans="4:77">
      <c r="D115" s="115"/>
      <c r="E115" s="115"/>
      <c r="F115" s="115"/>
      <c r="G115" s="115"/>
      <c r="H115" s="115"/>
      <c r="I115" s="115"/>
      <c r="J115" s="115"/>
      <c r="K115" s="115"/>
      <c r="L115" s="115"/>
      <c r="M115" s="115"/>
      <c r="N115" s="115"/>
      <c r="O115" s="115"/>
      <c r="P115" s="115"/>
      <c r="Q115" s="115"/>
      <c r="R115" s="115"/>
      <c r="S115" s="115"/>
      <c r="T115" s="115"/>
      <c r="U115" s="115"/>
      <c r="V115" s="115"/>
      <c r="W115" s="115"/>
      <c r="X115" s="115"/>
      <c r="Y115" s="115"/>
      <c r="Z115" s="115"/>
      <c r="AA115" s="115"/>
      <c r="AB115" s="115"/>
      <c r="AC115" s="115"/>
      <c r="AD115" s="115"/>
      <c r="AE115" s="115"/>
      <c r="AF115" s="115"/>
      <c r="AG115" s="115"/>
      <c r="AH115" s="115"/>
      <c r="AI115" s="115"/>
      <c r="AJ115" s="115"/>
      <c r="AK115" s="115"/>
      <c r="AL115" s="115"/>
      <c r="AM115" s="115"/>
      <c r="AN115" s="115"/>
      <c r="AO115" s="115"/>
      <c r="AP115" s="115"/>
      <c r="AQ115" s="115"/>
      <c r="AR115" s="115"/>
      <c r="AS115" s="115"/>
      <c r="AT115" s="115"/>
      <c r="AU115" s="115"/>
      <c r="AV115" s="115"/>
      <c r="AW115" s="115"/>
      <c r="AX115" s="115"/>
      <c r="AY115" s="115"/>
      <c r="AZ115" s="115"/>
      <c r="BA115" s="115"/>
      <c r="BB115" s="115"/>
      <c r="BC115" s="115"/>
      <c r="BD115" s="115"/>
      <c r="BE115" s="115"/>
      <c r="BF115" s="115"/>
      <c r="BG115" s="115"/>
      <c r="BH115" s="115"/>
      <c r="BI115" s="115"/>
      <c r="BJ115" s="115"/>
      <c r="BK115" s="115"/>
      <c r="BL115" s="115"/>
      <c r="BM115" s="115"/>
      <c r="BN115" s="115"/>
      <c r="BO115" s="115"/>
      <c r="BP115" s="115"/>
      <c r="BQ115" s="115"/>
      <c r="BR115" s="115"/>
      <c r="BS115" s="115"/>
      <c r="BT115" s="115"/>
      <c r="BU115" s="115"/>
      <c r="BV115" s="115"/>
      <c r="BW115" s="115"/>
      <c r="BX115" s="115"/>
      <c r="BY115" s="115"/>
    </row>
    <row r="116" customHeight="1" spans="4:77">
      <c r="D116" s="115"/>
      <c r="E116" s="115"/>
      <c r="F116" s="115"/>
      <c r="G116" s="115"/>
      <c r="H116" s="115"/>
      <c r="I116" s="115"/>
      <c r="J116" s="115"/>
      <c r="K116" s="115"/>
      <c r="L116" s="115"/>
      <c r="M116" s="115"/>
      <c r="N116" s="115"/>
      <c r="O116" s="115"/>
      <c r="P116" s="115"/>
      <c r="Q116" s="115"/>
      <c r="R116" s="115"/>
      <c r="S116" s="115"/>
      <c r="T116" s="115"/>
      <c r="U116" s="115"/>
      <c r="V116" s="115"/>
      <c r="W116" s="115"/>
      <c r="X116" s="115"/>
      <c r="Y116" s="115"/>
      <c r="Z116" s="115"/>
      <c r="AA116" s="115"/>
      <c r="AB116" s="115"/>
      <c r="AC116" s="115"/>
      <c r="AD116" s="115"/>
      <c r="AE116" s="115"/>
      <c r="AF116" s="115"/>
      <c r="AG116" s="115"/>
      <c r="AH116" s="115"/>
      <c r="AI116" s="115"/>
      <c r="AJ116" s="115"/>
      <c r="AK116" s="115"/>
      <c r="AL116" s="115"/>
      <c r="AM116" s="115"/>
      <c r="AN116" s="115"/>
      <c r="AO116" s="115"/>
      <c r="AP116" s="115"/>
      <c r="AQ116" s="115"/>
      <c r="AR116" s="115"/>
      <c r="AS116" s="115"/>
      <c r="AT116" s="115"/>
      <c r="AU116" s="115"/>
      <c r="AV116" s="115"/>
      <c r="AW116" s="115"/>
      <c r="AX116" s="115"/>
      <c r="AY116" s="115"/>
      <c r="AZ116" s="115"/>
      <c r="BA116" s="115"/>
      <c r="BB116" s="115"/>
      <c r="BC116" s="115"/>
      <c r="BD116" s="115"/>
      <c r="BE116" s="115"/>
      <c r="BF116" s="115"/>
      <c r="BG116" s="115"/>
      <c r="BH116" s="115"/>
      <c r="BI116" s="115"/>
      <c r="BJ116" s="115"/>
      <c r="BK116" s="115"/>
      <c r="BL116" s="115"/>
      <c r="BM116" s="115"/>
      <c r="BN116" s="115"/>
      <c r="BO116" s="115"/>
      <c r="BP116" s="115"/>
      <c r="BQ116" s="115"/>
      <c r="BR116" s="115"/>
      <c r="BS116" s="115"/>
      <c r="BT116" s="115"/>
      <c r="BU116" s="115"/>
      <c r="BV116" s="115"/>
      <c r="BW116" s="115"/>
      <c r="BX116" s="115"/>
      <c r="BY116" s="115"/>
    </row>
    <row r="117" customHeight="1" spans="4:77">
      <c r="D117" s="115"/>
      <c r="E117" s="115"/>
      <c r="F117" s="115"/>
      <c r="G117" s="115"/>
      <c r="H117" s="115"/>
      <c r="I117" s="115"/>
      <c r="J117" s="115"/>
      <c r="K117" s="115"/>
      <c r="L117" s="115"/>
      <c r="M117" s="115"/>
      <c r="N117" s="115"/>
      <c r="O117" s="115"/>
      <c r="P117" s="115"/>
      <c r="Q117" s="115"/>
      <c r="R117" s="115"/>
      <c r="S117" s="115"/>
      <c r="T117" s="115"/>
      <c r="U117" s="115"/>
      <c r="V117" s="115"/>
      <c r="W117" s="115"/>
      <c r="X117" s="115"/>
      <c r="Y117" s="115"/>
      <c r="Z117" s="115"/>
      <c r="AA117" s="115"/>
      <c r="AB117" s="115"/>
      <c r="AC117" s="115"/>
      <c r="AD117" s="115"/>
      <c r="AE117" s="115"/>
      <c r="AF117" s="115"/>
      <c r="AG117" s="115"/>
      <c r="AH117" s="115"/>
      <c r="AI117" s="115"/>
      <c r="AJ117" s="115"/>
      <c r="AK117" s="115"/>
      <c r="AL117" s="115"/>
      <c r="AM117" s="115"/>
      <c r="AN117" s="115"/>
      <c r="AO117" s="115"/>
      <c r="AP117" s="115"/>
      <c r="AQ117" s="115"/>
      <c r="AR117" s="115"/>
      <c r="AS117" s="115"/>
      <c r="AT117" s="115"/>
      <c r="AU117" s="115"/>
      <c r="AV117" s="115"/>
      <c r="AW117" s="115"/>
      <c r="AX117" s="115"/>
      <c r="AY117" s="115"/>
      <c r="AZ117" s="115"/>
      <c r="BA117" s="115"/>
      <c r="BB117" s="115"/>
      <c r="BC117" s="115"/>
      <c r="BD117" s="115"/>
      <c r="BE117" s="115"/>
      <c r="BF117" s="115"/>
      <c r="BG117" s="115"/>
      <c r="BH117" s="115"/>
      <c r="BI117" s="115"/>
      <c r="BJ117" s="115"/>
      <c r="BK117" s="115"/>
      <c r="BL117" s="115"/>
      <c r="BM117" s="115"/>
      <c r="BN117" s="115"/>
      <c r="BO117" s="115"/>
      <c r="BP117" s="115"/>
      <c r="BQ117" s="115"/>
      <c r="BR117" s="115"/>
      <c r="BS117" s="115"/>
      <c r="BT117" s="115"/>
      <c r="BU117" s="115"/>
      <c r="BV117" s="115"/>
      <c r="BW117" s="115"/>
      <c r="BX117" s="115"/>
      <c r="BY117" s="115"/>
    </row>
    <row r="118" customHeight="1" spans="4:77">
      <c r="D118" s="115"/>
      <c r="E118" s="115"/>
      <c r="F118" s="115"/>
      <c r="G118" s="115"/>
      <c r="H118" s="115"/>
      <c r="I118" s="115"/>
      <c r="J118" s="115"/>
      <c r="K118" s="115"/>
      <c r="L118" s="115"/>
      <c r="M118" s="115"/>
      <c r="N118" s="115"/>
      <c r="O118" s="115"/>
      <c r="P118" s="115"/>
      <c r="Q118" s="115"/>
      <c r="R118" s="115"/>
      <c r="S118" s="115"/>
      <c r="T118" s="115"/>
      <c r="U118" s="115"/>
      <c r="V118" s="115"/>
      <c r="W118" s="115"/>
      <c r="X118" s="115"/>
      <c r="Y118" s="115"/>
      <c r="Z118" s="115"/>
      <c r="AA118" s="115"/>
      <c r="AB118" s="115"/>
      <c r="AC118" s="115"/>
      <c r="AD118" s="115"/>
      <c r="AE118" s="115"/>
      <c r="AF118" s="115"/>
      <c r="AG118" s="115"/>
      <c r="AH118" s="115"/>
      <c r="AI118" s="115"/>
      <c r="AJ118" s="115"/>
      <c r="AK118" s="115"/>
      <c r="AL118" s="115"/>
      <c r="AM118" s="115"/>
      <c r="AN118" s="115"/>
      <c r="AO118" s="115"/>
      <c r="AP118" s="115"/>
      <c r="AQ118" s="115"/>
      <c r="AR118" s="115"/>
      <c r="AS118" s="115"/>
      <c r="AT118" s="115"/>
      <c r="AU118" s="115"/>
      <c r="AV118" s="115"/>
      <c r="AW118" s="115"/>
      <c r="AX118" s="115"/>
      <c r="AY118" s="115"/>
      <c r="AZ118" s="115"/>
      <c r="BA118" s="115"/>
      <c r="BB118" s="115"/>
      <c r="BC118" s="115"/>
      <c r="BD118" s="115"/>
      <c r="BE118" s="115"/>
      <c r="BF118" s="115"/>
      <c r="BG118" s="115"/>
      <c r="BH118" s="115"/>
      <c r="BI118" s="115"/>
      <c r="BJ118" s="115"/>
      <c r="BK118" s="115"/>
      <c r="BL118" s="115"/>
      <c r="BM118" s="115"/>
      <c r="BN118" s="115"/>
      <c r="BO118" s="115"/>
      <c r="BP118" s="115"/>
      <c r="BQ118" s="115"/>
      <c r="BR118" s="115"/>
      <c r="BS118" s="115"/>
      <c r="BT118" s="115"/>
      <c r="BU118" s="115"/>
      <c r="BV118" s="115"/>
      <c r="BW118" s="115"/>
      <c r="BX118" s="115"/>
      <c r="BY118" s="115"/>
    </row>
    <row r="119" customHeight="1" spans="4:77">
      <c r="D119" s="115"/>
      <c r="E119" s="115"/>
      <c r="F119" s="115"/>
      <c r="G119" s="115"/>
      <c r="H119" s="115"/>
      <c r="I119" s="115"/>
      <c r="J119" s="115"/>
      <c r="K119" s="115"/>
      <c r="L119" s="115"/>
      <c r="M119" s="115"/>
      <c r="N119" s="115"/>
      <c r="O119" s="115"/>
      <c r="P119" s="115"/>
      <c r="Q119" s="115"/>
      <c r="R119" s="115"/>
      <c r="S119" s="115"/>
      <c r="T119" s="115"/>
      <c r="U119" s="115"/>
      <c r="V119" s="115"/>
      <c r="W119" s="115"/>
      <c r="X119" s="115"/>
      <c r="Y119" s="115"/>
      <c r="Z119" s="115"/>
      <c r="AA119" s="115"/>
      <c r="AB119" s="115"/>
      <c r="AC119" s="115"/>
      <c r="AD119" s="115"/>
      <c r="AE119" s="115"/>
      <c r="AF119" s="115"/>
      <c r="AG119" s="115"/>
      <c r="AH119" s="115"/>
      <c r="AI119" s="115"/>
      <c r="AJ119" s="115"/>
      <c r="AK119" s="115"/>
      <c r="AL119" s="115"/>
      <c r="AM119" s="115"/>
      <c r="AN119" s="115"/>
      <c r="AO119" s="115"/>
      <c r="AP119" s="115"/>
      <c r="AQ119" s="115"/>
      <c r="AR119" s="115"/>
      <c r="AS119" s="115"/>
      <c r="AT119" s="115"/>
      <c r="AU119" s="115"/>
      <c r="AV119" s="115"/>
      <c r="AW119" s="115"/>
      <c r="AX119" s="115"/>
      <c r="AY119" s="115"/>
      <c r="AZ119" s="115"/>
      <c r="BA119" s="115"/>
      <c r="BB119" s="115"/>
      <c r="BC119" s="115"/>
      <c r="BD119" s="115"/>
      <c r="BE119" s="115"/>
      <c r="BF119" s="115"/>
      <c r="BG119" s="115"/>
      <c r="BH119" s="115"/>
      <c r="BI119" s="115"/>
      <c r="BJ119" s="115"/>
      <c r="BK119" s="115"/>
      <c r="BL119" s="115"/>
      <c r="BM119" s="115"/>
      <c r="BN119" s="115"/>
      <c r="BO119" s="115"/>
      <c r="BP119" s="115"/>
      <c r="BQ119" s="115"/>
      <c r="BR119" s="115"/>
      <c r="BS119" s="115"/>
      <c r="BT119" s="115"/>
      <c r="BU119" s="115"/>
      <c r="BV119" s="115"/>
      <c r="BW119" s="115"/>
      <c r="BX119" s="115"/>
      <c r="BY119" s="115"/>
    </row>
    <row r="120" customHeight="1" spans="4:77">
      <c r="D120" s="115"/>
      <c r="E120" s="115"/>
      <c r="F120" s="115"/>
      <c r="G120" s="115"/>
      <c r="H120" s="115"/>
      <c r="I120" s="115"/>
      <c r="J120" s="115"/>
      <c r="K120" s="115"/>
      <c r="L120" s="115"/>
      <c r="M120" s="115"/>
      <c r="N120" s="115"/>
      <c r="O120" s="115"/>
      <c r="P120" s="115"/>
      <c r="Q120" s="115"/>
      <c r="R120" s="115"/>
      <c r="S120" s="115"/>
      <c r="T120" s="115"/>
      <c r="U120" s="115"/>
      <c r="V120" s="115"/>
      <c r="W120" s="115"/>
      <c r="X120" s="115"/>
      <c r="Y120" s="115"/>
      <c r="Z120" s="115"/>
      <c r="AA120" s="115"/>
      <c r="AB120" s="115"/>
      <c r="AC120" s="115"/>
      <c r="AD120" s="115"/>
      <c r="AE120" s="115"/>
      <c r="AF120" s="115"/>
      <c r="AG120" s="115"/>
      <c r="AH120" s="115"/>
      <c r="AI120" s="115"/>
      <c r="AJ120" s="115"/>
      <c r="AK120" s="115"/>
      <c r="AL120" s="115"/>
      <c r="AM120" s="115"/>
      <c r="AN120" s="115"/>
      <c r="AO120" s="115"/>
      <c r="AP120" s="115"/>
      <c r="AQ120" s="115"/>
      <c r="AR120" s="115"/>
      <c r="AS120" s="115"/>
      <c r="AT120" s="115"/>
      <c r="AU120" s="115"/>
      <c r="AV120" s="115"/>
      <c r="AW120" s="115"/>
      <c r="AX120" s="115"/>
      <c r="AY120" s="115"/>
      <c r="AZ120" s="115"/>
      <c r="BA120" s="115"/>
      <c r="BB120" s="115"/>
      <c r="BC120" s="115"/>
      <c r="BD120" s="115"/>
      <c r="BE120" s="115"/>
      <c r="BF120" s="115"/>
      <c r="BG120" s="115"/>
      <c r="BH120" s="115"/>
      <c r="BI120" s="115"/>
      <c r="BJ120" s="115"/>
      <c r="BK120" s="115"/>
      <c r="BL120" s="115"/>
      <c r="BM120" s="115"/>
      <c r="BN120" s="115"/>
      <c r="BO120" s="115"/>
      <c r="BP120" s="115"/>
      <c r="BQ120" s="115"/>
      <c r="BR120" s="115"/>
      <c r="BS120" s="115"/>
      <c r="BT120" s="115"/>
      <c r="BU120" s="115"/>
      <c r="BV120" s="115"/>
      <c r="BW120" s="115"/>
      <c r="BX120" s="115"/>
      <c r="BY120" s="115"/>
    </row>
    <row r="121" customHeight="1" spans="4:77">
      <c r="D121" s="115"/>
      <c r="E121" s="115"/>
      <c r="F121" s="115"/>
      <c r="G121" s="115"/>
      <c r="H121" s="115"/>
      <c r="I121" s="115"/>
      <c r="J121" s="115"/>
      <c r="K121" s="115"/>
      <c r="L121" s="115"/>
      <c r="M121" s="115"/>
      <c r="N121" s="115"/>
      <c r="O121" s="115"/>
      <c r="P121" s="115"/>
      <c r="Q121" s="115"/>
      <c r="R121" s="115"/>
      <c r="S121" s="115"/>
      <c r="T121" s="115"/>
      <c r="U121" s="115"/>
      <c r="V121" s="115"/>
      <c r="W121" s="115"/>
      <c r="X121" s="115"/>
      <c r="Y121" s="115"/>
      <c r="Z121" s="115"/>
      <c r="AA121" s="115"/>
      <c r="AB121" s="115"/>
      <c r="AC121" s="115"/>
      <c r="AD121" s="115"/>
      <c r="AE121" s="115"/>
      <c r="AF121" s="115"/>
      <c r="AG121" s="115"/>
      <c r="AH121" s="115"/>
      <c r="AI121" s="115"/>
      <c r="AJ121" s="115"/>
      <c r="AK121" s="115"/>
      <c r="AL121" s="115"/>
      <c r="AM121" s="115"/>
      <c r="AN121" s="115"/>
      <c r="AO121" s="115"/>
      <c r="AP121" s="115"/>
      <c r="AQ121" s="115"/>
      <c r="AR121" s="115"/>
      <c r="AS121" s="115"/>
      <c r="AT121" s="115"/>
      <c r="AU121" s="115"/>
      <c r="AV121" s="115"/>
      <c r="AW121" s="115"/>
      <c r="AX121" s="115"/>
      <c r="AY121" s="115"/>
      <c r="AZ121" s="115"/>
      <c r="BA121" s="115"/>
      <c r="BB121" s="115"/>
      <c r="BC121" s="115"/>
      <c r="BD121" s="115"/>
      <c r="BE121" s="115"/>
      <c r="BF121" s="115"/>
      <c r="BG121" s="115"/>
      <c r="BH121" s="115"/>
      <c r="BI121" s="115"/>
      <c r="BJ121" s="115"/>
      <c r="BK121" s="115"/>
      <c r="BL121" s="115"/>
      <c r="BM121" s="115"/>
      <c r="BN121" s="115"/>
      <c r="BO121" s="115"/>
      <c r="BP121" s="115"/>
      <c r="BQ121" s="115"/>
      <c r="BR121" s="115"/>
      <c r="BS121" s="115"/>
      <c r="BT121" s="115"/>
      <c r="BU121" s="115"/>
      <c r="BV121" s="115"/>
      <c r="BW121" s="115"/>
      <c r="BX121" s="115"/>
      <c r="BY121" s="115"/>
    </row>
    <row r="122" customHeight="1" spans="4:77">
      <c r="D122" s="115"/>
      <c r="E122" s="115"/>
      <c r="F122" s="115"/>
      <c r="G122" s="115"/>
      <c r="H122" s="115"/>
      <c r="I122" s="115"/>
      <c r="J122" s="115"/>
      <c r="K122" s="115"/>
      <c r="L122" s="115"/>
      <c r="M122" s="115"/>
      <c r="N122" s="115"/>
      <c r="O122" s="115"/>
      <c r="P122" s="115"/>
      <c r="Q122" s="115"/>
      <c r="R122" s="115"/>
      <c r="S122" s="115"/>
      <c r="T122" s="115"/>
      <c r="U122" s="115"/>
      <c r="V122" s="115"/>
      <c r="W122" s="115"/>
      <c r="X122" s="115"/>
      <c r="Y122" s="115"/>
      <c r="Z122" s="115"/>
      <c r="AA122" s="115"/>
      <c r="AB122" s="115"/>
      <c r="AC122" s="115"/>
      <c r="AD122" s="115"/>
      <c r="AE122" s="115"/>
      <c r="AF122" s="115"/>
      <c r="AG122" s="115"/>
      <c r="AH122" s="115"/>
      <c r="AI122" s="115"/>
      <c r="AJ122" s="115"/>
      <c r="AK122" s="115"/>
      <c r="AL122" s="115"/>
      <c r="AM122" s="115"/>
      <c r="AN122" s="115"/>
      <c r="AO122" s="115"/>
      <c r="AP122" s="115"/>
      <c r="AQ122" s="115"/>
      <c r="AR122" s="115"/>
      <c r="AS122" s="115"/>
      <c r="AT122" s="115"/>
      <c r="AU122" s="115"/>
      <c r="AV122" s="115"/>
      <c r="AW122" s="115"/>
      <c r="AX122" s="115"/>
      <c r="AY122" s="115"/>
      <c r="AZ122" s="115"/>
      <c r="BA122" s="115"/>
      <c r="BB122" s="115"/>
      <c r="BC122" s="115"/>
      <c r="BD122" s="115"/>
      <c r="BE122" s="115"/>
      <c r="BF122" s="115"/>
      <c r="BG122" s="115"/>
      <c r="BH122" s="115"/>
      <c r="BI122" s="115"/>
      <c r="BJ122" s="115"/>
      <c r="BK122" s="115"/>
      <c r="BL122" s="115"/>
      <c r="BM122" s="115"/>
      <c r="BN122" s="115"/>
      <c r="BO122" s="115"/>
      <c r="BP122" s="115"/>
      <c r="BQ122" s="115"/>
      <c r="BR122" s="115"/>
      <c r="BS122" s="115"/>
      <c r="BT122" s="115"/>
      <c r="BU122" s="115"/>
      <c r="BV122" s="115"/>
      <c r="BW122" s="115"/>
      <c r="BX122" s="115"/>
      <c r="BY122" s="115"/>
    </row>
    <row r="123" customHeight="1" spans="4:77">
      <c r="D123" s="115"/>
      <c r="E123" s="115"/>
      <c r="F123" s="115"/>
      <c r="G123" s="115"/>
      <c r="H123" s="115"/>
      <c r="I123" s="115"/>
      <c r="J123" s="115"/>
      <c r="K123" s="115"/>
      <c r="L123" s="115"/>
      <c r="M123" s="115"/>
      <c r="N123" s="115"/>
      <c r="O123" s="115"/>
      <c r="P123" s="115"/>
      <c r="Q123" s="115"/>
      <c r="R123" s="115"/>
      <c r="S123" s="115"/>
      <c r="T123" s="115"/>
      <c r="U123" s="115"/>
      <c r="V123" s="115"/>
      <c r="W123" s="115"/>
      <c r="X123" s="115"/>
      <c r="Y123" s="115"/>
      <c r="Z123" s="115"/>
      <c r="AA123" s="115"/>
      <c r="AB123" s="115"/>
      <c r="AC123" s="115"/>
      <c r="AD123" s="115"/>
      <c r="AE123" s="115"/>
      <c r="AF123" s="115"/>
      <c r="AG123" s="115"/>
      <c r="AH123" s="115"/>
      <c r="AI123" s="115"/>
      <c r="AJ123" s="115"/>
      <c r="AK123" s="115"/>
      <c r="AL123" s="115"/>
      <c r="AM123" s="115"/>
      <c r="AN123" s="115"/>
      <c r="AO123" s="115"/>
      <c r="AP123" s="115"/>
      <c r="AQ123" s="115"/>
      <c r="AR123" s="115"/>
      <c r="AS123" s="115"/>
      <c r="AT123" s="115"/>
      <c r="AU123" s="115"/>
      <c r="AV123" s="115"/>
      <c r="AW123" s="115"/>
      <c r="AX123" s="115"/>
      <c r="AY123" s="115"/>
      <c r="AZ123" s="115"/>
      <c r="BA123" s="115"/>
      <c r="BB123" s="115"/>
      <c r="BC123" s="115"/>
      <c r="BD123" s="115"/>
      <c r="BE123" s="115"/>
      <c r="BF123" s="115"/>
      <c r="BG123" s="115"/>
      <c r="BH123" s="115"/>
      <c r="BI123" s="115"/>
      <c r="BJ123" s="115"/>
      <c r="BK123" s="115"/>
      <c r="BL123" s="115"/>
      <c r="BM123" s="115"/>
      <c r="BN123" s="115"/>
      <c r="BO123" s="115"/>
      <c r="BP123" s="115"/>
      <c r="BQ123" s="115"/>
      <c r="BR123" s="115"/>
      <c r="BS123" s="115"/>
      <c r="BT123" s="115"/>
      <c r="BU123" s="115"/>
      <c r="BV123" s="115"/>
      <c r="BW123" s="115"/>
      <c r="BX123" s="115"/>
      <c r="BY123" s="115"/>
    </row>
    <row r="124" customHeight="1" spans="4:77">
      <c r="D124" s="115"/>
      <c r="E124" s="115"/>
      <c r="F124" s="115"/>
      <c r="G124" s="115"/>
      <c r="H124" s="115"/>
      <c r="I124" s="115"/>
      <c r="J124" s="115"/>
      <c r="K124" s="115"/>
      <c r="L124" s="115"/>
      <c r="M124" s="115"/>
      <c r="N124" s="115"/>
      <c r="O124" s="115"/>
      <c r="P124" s="115"/>
      <c r="Q124" s="115"/>
      <c r="R124" s="115"/>
      <c r="S124" s="115"/>
      <c r="T124" s="115"/>
      <c r="U124" s="115"/>
      <c r="V124" s="115"/>
      <c r="W124" s="115"/>
      <c r="X124" s="115"/>
      <c r="Y124" s="115"/>
      <c r="Z124" s="115"/>
      <c r="AA124" s="115"/>
      <c r="AB124" s="115"/>
      <c r="AC124" s="115"/>
      <c r="AD124" s="115"/>
      <c r="AE124" s="115"/>
      <c r="AF124" s="115"/>
      <c r="AG124" s="115"/>
      <c r="AH124" s="115"/>
      <c r="AI124" s="115"/>
      <c r="AJ124" s="115"/>
      <c r="AK124" s="115"/>
      <c r="AL124" s="115"/>
      <c r="AM124" s="115"/>
      <c r="AN124" s="115"/>
      <c r="AO124" s="115"/>
      <c r="AP124" s="115"/>
      <c r="AQ124" s="115"/>
      <c r="AR124" s="115"/>
      <c r="AS124" s="115"/>
      <c r="AT124" s="115"/>
      <c r="AU124" s="115"/>
      <c r="AV124" s="115"/>
      <c r="AW124" s="115"/>
      <c r="AX124" s="115"/>
      <c r="AY124" s="115"/>
      <c r="AZ124" s="115"/>
      <c r="BA124" s="115"/>
      <c r="BB124" s="115"/>
      <c r="BC124" s="115"/>
      <c r="BD124" s="115"/>
      <c r="BE124" s="115"/>
      <c r="BF124" s="115"/>
      <c r="BG124" s="115"/>
      <c r="BH124" s="115"/>
      <c r="BI124" s="115"/>
      <c r="BJ124" s="115"/>
      <c r="BK124" s="115"/>
      <c r="BL124" s="115"/>
      <c r="BM124" s="115"/>
      <c r="BN124" s="115"/>
      <c r="BO124" s="115"/>
      <c r="BP124" s="115"/>
      <c r="BQ124" s="115"/>
      <c r="BR124" s="115"/>
      <c r="BS124" s="115"/>
      <c r="BT124" s="115"/>
      <c r="BU124" s="115"/>
      <c r="BV124" s="115"/>
      <c r="BW124" s="115"/>
      <c r="BX124" s="115"/>
      <c r="BY124" s="115"/>
    </row>
    <row r="125" customHeight="1" spans="4:77">
      <c r="D125" s="115"/>
      <c r="E125" s="115"/>
      <c r="F125" s="115"/>
      <c r="G125" s="115"/>
      <c r="H125" s="115"/>
      <c r="I125" s="115"/>
      <c r="J125" s="115"/>
      <c r="K125" s="115"/>
      <c r="L125" s="115"/>
      <c r="M125" s="115"/>
      <c r="N125" s="115"/>
      <c r="O125" s="115"/>
      <c r="P125" s="115"/>
      <c r="Q125" s="115"/>
      <c r="R125" s="115"/>
      <c r="S125" s="115"/>
      <c r="T125" s="115"/>
      <c r="U125" s="115"/>
      <c r="V125" s="115"/>
      <c r="W125" s="115"/>
      <c r="X125" s="115"/>
      <c r="Y125" s="115"/>
      <c r="Z125" s="115"/>
      <c r="AA125" s="115"/>
      <c r="AB125" s="115"/>
      <c r="AC125" s="115"/>
      <c r="AD125" s="115"/>
      <c r="AE125" s="115"/>
      <c r="AF125" s="115"/>
      <c r="AG125" s="115"/>
      <c r="AH125" s="115"/>
      <c r="AI125" s="115"/>
      <c r="AJ125" s="115"/>
      <c r="AK125" s="115"/>
      <c r="AL125" s="115"/>
      <c r="AM125" s="115"/>
      <c r="AN125" s="115"/>
      <c r="AO125" s="115"/>
      <c r="AP125" s="115"/>
      <c r="AQ125" s="115"/>
      <c r="AR125" s="115"/>
      <c r="AS125" s="115"/>
      <c r="AT125" s="115"/>
      <c r="AU125" s="115"/>
      <c r="AV125" s="115"/>
      <c r="AW125" s="115"/>
      <c r="AX125" s="115"/>
      <c r="AY125" s="115"/>
      <c r="AZ125" s="115"/>
      <c r="BA125" s="115"/>
      <c r="BB125" s="115"/>
      <c r="BC125" s="115"/>
      <c r="BD125" s="115"/>
      <c r="BE125" s="115"/>
      <c r="BF125" s="115"/>
      <c r="BG125" s="115"/>
      <c r="BH125" s="115"/>
      <c r="BI125" s="115"/>
      <c r="BJ125" s="115"/>
      <c r="BK125" s="115"/>
      <c r="BL125" s="115"/>
      <c r="BM125" s="115"/>
      <c r="BN125" s="115"/>
      <c r="BO125" s="115"/>
      <c r="BP125" s="115"/>
      <c r="BQ125" s="115"/>
      <c r="BR125" s="115"/>
      <c r="BS125" s="115"/>
      <c r="BT125" s="115"/>
      <c r="BU125" s="115"/>
      <c r="BV125" s="115"/>
      <c r="BW125" s="115"/>
      <c r="BX125" s="115"/>
      <c r="BY125" s="115"/>
    </row>
    <row r="126" customHeight="1" spans="4:77">
      <c r="D126" s="115"/>
      <c r="E126" s="115"/>
      <c r="F126" s="115"/>
      <c r="G126" s="115"/>
      <c r="H126" s="115"/>
      <c r="I126" s="115"/>
      <c r="J126" s="115"/>
      <c r="K126" s="115"/>
      <c r="L126" s="115"/>
      <c r="M126" s="115"/>
      <c r="N126" s="115"/>
      <c r="O126" s="115"/>
      <c r="P126" s="115"/>
      <c r="Q126" s="115"/>
      <c r="R126" s="115"/>
      <c r="S126" s="115"/>
      <c r="T126" s="115"/>
      <c r="U126" s="115"/>
      <c r="V126" s="115"/>
      <c r="W126" s="115"/>
      <c r="X126" s="115"/>
      <c r="Y126" s="115"/>
      <c r="Z126" s="115"/>
      <c r="AA126" s="115"/>
      <c r="AB126" s="115"/>
      <c r="AC126" s="115"/>
      <c r="AD126" s="115"/>
      <c r="AE126" s="115"/>
      <c r="AF126" s="115"/>
      <c r="AG126" s="115"/>
      <c r="AH126" s="115"/>
      <c r="AI126" s="115"/>
      <c r="AJ126" s="115"/>
      <c r="AK126" s="115"/>
      <c r="AL126" s="115"/>
      <c r="AM126" s="115"/>
      <c r="AN126" s="115"/>
      <c r="AO126" s="115"/>
      <c r="AP126" s="115"/>
      <c r="AQ126" s="115"/>
      <c r="AR126" s="115"/>
      <c r="AS126" s="115"/>
      <c r="AT126" s="115"/>
      <c r="AU126" s="115"/>
      <c r="AV126" s="115"/>
      <c r="AW126" s="115"/>
      <c r="AX126" s="115"/>
      <c r="AY126" s="115"/>
      <c r="AZ126" s="115"/>
      <c r="BA126" s="115"/>
      <c r="BB126" s="115"/>
      <c r="BC126" s="115"/>
      <c r="BD126" s="115"/>
      <c r="BE126" s="115"/>
      <c r="BF126" s="115"/>
      <c r="BG126" s="115"/>
      <c r="BH126" s="115"/>
      <c r="BI126" s="115"/>
      <c r="BJ126" s="115"/>
      <c r="BK126" s="115"/>
      <c r="BL126" s="115"/>
      <c r="BM126" s="115"/>
      <c r="BN126" s="115"/>
      <c r="BO126" s="115"/>
      <c r="BP126" s="115"/>
      <c r="BQ126" s="115"/>
      <c r="BR126" s="115"/>
      <c r="BS126" s="115"/>
      <c r="BT126" s="115"/>
      <c r="BU126" s="115"/>
      <c r="BV126" s="115"/>
      <c r="BW126" s="115"/>
      <c r="BX126" s="115"/>
      <c r="BY126" s="115"/>
    </row>
  </sheetData>
  <protectedRanges>
    <protectedRange sqref="E6:I6" name="区域1_1_1"/>
    <protectedRange sqref="E5:I5" name="区域1_1"/>
    <protectedRange sqref="E2:I2" name="区域1"/>
  </protectedRanges>
  <mergeCells count="10">
    <mergeCell ref="A1:C1"/>
    <mergeCell ref="B9:C9"/>
    <mergeCell ref="B10:C10"/>
    <mergeCell ref="B11:C11"/>
    <mergeCell ref="B12:C12"/>
    <mergeCell ref="B13:C13"/>
    <mergeCell ref="B14:C14"/>
    <mergeCell ref="A15:C15"/>
    <mergeCell ref="C4:C5"/>
    <mergeCell ref="A16:C21"/>
  </mergeCells>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4"/>
  <sheetViews>
    <sheetView zoomScale="85" zoomScaleNormal="85" workbookViewId="0">
      <selection activeCell="I17" sqref="I17"/>
    </sheetView>
  </sheetViews>
  <sheetFormatPr defaultColWidth="9" defaultRowHeight="16.5" outlineLevelCol="5"/>
  <cols>
    <col min="1" max="1" width="15.7363636363636" style="90" customWidth="1"/>
    <col min="2" max="2" width="34.5454545454545" style="90" customWidth="1"/>
    <col min="3" max="3" width="14.4090909090909" style="90" customWidth="1"/>
    <col min="4" max="4" width="21.4636363636364" style="90" customWidth="1"/>
    <col min="5" max="5" width="27.7545454545455" style="89" customWidth="1"/>
    <col min="6" max="28" width="9" style="89"/>
    <col min="29" max="16384" width="9" style="90"/>
  </cols>
  <sheetData>
    <row r="1" ht="78" customHeight="1" spans="1:6">
      <c r="A1" s="91" t="str">
        <f>_xlfn.DISPIMG("ID_863D76F92E74415E984286FD499F3AB4",1)</f>
        <v>=DISPIMG("ID_863D76F92E74415E984286FD499F3AB4",1)</v>
      </c>
      <c r="B1" s="92"/>
      <c r="C1" s="92"/>
      <c r="D1" s="93"/>
      <c r="E1" s="94"/>
      <c r="F1" s="95"/>
    </row>
    <row r="2" ht="58" customHeight="1" spans="1:6">
      <c r="A2" s="96" t="s">
        <v>810</v>
      </c>
      <c r="B2" s="97"/>
      <c r="C2" s="97"/>
      <c r="D2" s="97"/>
      <c r="E2" s="98"/>
      <c r="F2" s="95"/>
    </row>
    <row r="3" ht="41" customHeight="1" spans="1:6">
      <c r="A3" s="99" t="s">
        <v>811</v>
      </c>
      <c r="B3" s="100" t="s">
        <v>812</v>
      </c>
      <c r="C3" s="100" t="s">
        <v>813</v>
      </c>
      <c r="D3" s="101" t="s">
        <v>814</v>
      </c>
      <c r="E3" s="102"/>
      <c r="F3" s="95"/>
    </row>
    <row r="4" ht="40" customHeight="1" spans="1:4">
      <c r="A4" s="103" t="s">
        <v>815</v>
      </c>
      <c r="B4" s="104" t="s">
        <v>816</v>
      </c>
      <c r="C4" s="104" t="s">
        <v>817</v>
      </c>
      <c r="D4" s="105" t="s">
        <v>818</v>
      </c>
    </row>
    <row r="5" ht="40" customHeight="1" spans="1:5">
      <c r="A5" s="103" t="s">
        <v>819</v>
      </c>
      <c r="B5" s="104" t="s">
        <v>820</v>
      </c>
      <c r="C5" s="104" t="s">
        <v>821</v>
      </c>
      <c r="D5" s="106" t="s">
        <v>822</v>
      </c>
      <c r="E5" s="89" t="s">
        <v>107</v>
      </c>
    </row>
    <row r="6" ht="40" customHeight="1" spans="1:4">
      <c r="A6" s="103"/>
      <c r="B6" s="104" t="s">
        <v>823</v>
      </c>
      <c r="C6" s="104" t="s">
        <v>817</v>
      </c>
      <c r="D6" s="106" t="s">
        <v>824</v>
      </c>
    </row>
    <row r="7" ht="40" customHeight="1" spans="1:4">
      <c r="A7" s="103" t="s">
        <v>825</v>
      </c>
      <c r="B7" s="104" t="s">
        <v>820</v>
      </c>
      <c r="C7" s="104" t="s">
        <v>821</v>
      </c>
      <c r="D7" s="106" t="s">
        <v>822</v>
      </c>
    </row>
    <row r="8" ht="40" customHeight="1" spans="1:4">
      <c r="A8" s="103"/>
      <c r="B8" s="104" t="s">
        <v>826</v>
      </c>
      <c r="C8" s="104" t="s">
        <v>827</v>
      </c>
      <c r="D8" s="106" t="s">
        <v>828</v>
      </c>
    </row>
    <row r="9" ht="40" customHeight="1" spans="1:4">
      <c r="A9" s="103"/>
      <c r="B9" s="104" t="s">
        <v>829</v>
      </c>
      <c r="C9" s="104" t="s">
        <v>817</v>
      </c>
      <c r="D9" s="106" t="s">
        <v>824</v>
      </c>
    </row>
    <row r="10" ht="40" customHeight="1" spans="1:4">
      <c r="A10" s="107"/>
      <c r="B10" s="108" t="s">
        <v>830</v>
      </c>
      <c r="C10" s="108" t="s">
        <v>817</v>
      </c>
      <c r="D10" s="109" t="s">
        <v>824</v>
      </c>
    </row>
    <row r="11" s="89" customFormat="1" ht="65" customHeight="1"/>
    <row r="12" s="89" customFormat="1" ht="32" customHeight="1" spans="2:4">
      <c r="B12" s="110"/>
      <c r="C12" s="110"/>
      <c r="D12" s="110"/>
    </row>
    <row r="13" s="89" customFormat="1" spans="2:4">
      <c r="B13" s="110"/>
      <c r="C13" s="110"/>
      <c r="D13" s="110"/>
    </row>
    <row r="14" s="89" customFormat="1" spans="2:4">
      <c r="B14" s="110"/>
      <c r="C14" s="110"/>
      <c r="D14" s="110"/>
    </row>
    <row r="15" s="89" customFormat="1" spans="2:4">
      <c r="B15" s="110"/>
      <c r="C15" s="110"/>
      <c r="D15" s="110"/>
    </row>
    <row r="16" s="89" customFormat="1" spans="2:4">
      <c r="B16" s="110"/>
      <c r="C16" s="110"/>
      <c r="D16" s="110"/>
    </row>
    <row r="17" s="89" customFormat="1"/>
    <row r="18" s="89" customFormat="1"/>
    <row r="19" s="89" customFormat="1"/>
    <row r="20" s="89" customFormat="1"/>
    <row r="21" s="89" customFormat="1"/>
    <row r="22" s="89" customFormat="1"/>
    <row r="23" s="89" customFormat="1"/>
    <row r="24" s="89" customFormat="1"/>
    <row r="25" s="89" customFormat="1"/>
    <row r="26" s="89" customFormat="1"/>
    <row r="27" s="89" customFormat="1"/>
    <row r="28" s="89" customFormat="1"/>
    <row r="29" s="89" customFormat="1"/>
    <row r="30" s="89" customFormat="1"/>
    <row r="31" s="89" customFormat="1"/>
    <row r="32" s="89" customFormat="1"/>
    <row r="33" s="89" customFormat="1"/>
    <row r="34" s="89" customFormat="1"/>
  </sheetData>
  <sheetProtection algorithmName="SHA-512" hashValue="30kehw4BKE/T4Re94JXM/ti9met8ce4/MUw757yyet2dh1iqklO0jSzEwzpGHohFcH+34uzW8b9M94RjqThG6Q==" saltValue="llts080GoPQC1ZMqsVWnOg==" spinCount="100000" sheet="1" objects="1"/>
  <mergeCells count="4">
    <mergeCell ref="A1:D1"/>
    <mergeCell ref="A2:D2"/>
    <mergeCell ref="A5:A6"/>
    <mergeCell ref="A7:A10"/>
  </mergeCells>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3"/>
  <sheetViews>
    <sheetView zoomScale="85" zoomScaleNormal="85" workbookViewId="0">
      <selection activeCell="F6" sqref="F6"/>
    </sheetView>
  </sheetViews>
  <sheetFormatPr defaultColWidth="9" defaultRowHeight="16.5"/>
  <cols>
    <col min="1" max="1" width="148.372727272727" style="74" customWidth="1"/>
    <col min="2" max="16384" width="9" style="74"/>
  </cols>
  <sheetData>
    <row r="1" ht="89" customHeight="1" spans="1:1">
      <c r="A1" s="75" t="str">
        <f>_xlfn.DISPIMG("ID_4F042DF4DC794F758A83584BD797F562",1)</f>
        <v>=DISPIMG("ID_4F042DF4DC794F758A83584BD797F562",1)</v>
      </c>
    </row>
    <row r="2" ht="45" customHeight="1" spans="1:1">
      <c r="A2" s="76" t="s">
        <v>831</v>
      </c>
    </row>
    <row r="3" s="73" customFormat="1" ht="20" customHeight="1" spans="1:1">
      <c r="A3" s="77" t="s">
        <v>832</v>
      </c>
    </row>
    <row r="4" s="73" customFormat="1" ht="20" customHeight="1" spans="1:1">
      <c r="A4" s="78" t="s">
        <v>833</v>
      </c>
    </row>
    <row r="5" s="73" customFormat="1" ht="20" customHeight="1" spans="1:1">
      <c r="A5" s="78" t="s">
        <v>834</v>
      </c>
    </row>
    <row r="6" s="73" customFormat="1" ht="33" customHeight="1" spans="1:1">
      <c r="A6" s="79" t="s">
        <v>835</v>
      </c>
    </row>
    <row r="7" s="73" customFormat="1" ht="20" customHeight="1" spans="1:1">
      <c r="A7" s="80" t="s">
        <v>836</v>
      </c>
    </row>
    <row r="8" s="73" customFormat="1" ht="20" customHeight="1" spans="1:1">
      <c r="A8" s="81" t="s">
        <v>837</v>
      </c>
    </row>
    <row r="9" s="73" customFormat="1" ht="20" customHeight="1" spans="1:1">
      <c r="A9" s="81" t="s">
        <v>838</v>
      </c>
    </row>
    <row r="10" s="73" customFormat="1" ht="20" customHeight="1" spans="1:1">
      <c r="A10" s="81" t="s">
        <v>839</v>
      </c>
    </row>
    <row r="11" s="73" customFormat="1" ht="20" customHeight="1" spans="1:1">
      <c r="A11" s="81" t="s">
        <v>840</v>
      </c>
    </row>
    <row r="12" s="73" customFormat="1" ht="20" customHeight="1" spans="1:1">
      <c r="A12" s="82" t="s">
        <v>841</v>
      </c>
    </row>
    <row r="13" s="73" customFormat="1" ht="20" customHeight="1" spans="1:1">
      <c r="A13" s="78" t="s">
        <v>842</v>
      </c>
    </row>
    <row r="14" s="73" customFormat="1" ht="20" customHeight="1" spans="1:1">
      <c r="A14" s="83" t="s">
        <v>843</v>
      </c>
    </row>
    <row r="15" s="73" customFormat="1" ht="20" customHeight="1" spans="1:1">
      <c r="A15" s="78" t="s">
        <v>844</v>
      </c>
    </row>
    <row r="16" s="73" customFormat="1" ht="132" customHeight="1" spans="1:1">
      <c r="A16" s="84" t="s">
        <v>845</v>
      </c>
    </row>
    <row r="17" s="73" customFormat="1" ht="73" customHeight="1" spans="1:1">
      <c r="A17" s="84" t="s">
        <v>846</v>
      </c>
    </row>
    <row r="18" s="73" customFormat="1" ht="110" customHeight="1" spans="1:1">
      <c r="A18" s="84" t="s">
        <v>847</v>
      </c>
    </row>
    <row r="19" s="73" customFormat="1" ht="27" customHeight="1" spans="1:1">
      <c r="A19" s="84" t="s">
        <v>848</v>
      </c>
    </row>
    <row r="20" s="73" customFormat="1" ht="20" customHeight="1" spans="1:1">
      <c r="A20" s="84" t="s">
        <v>849</v>
      </c>
    </row>
    <row r="21" s="73" customFormat="1" ht="20" customHeight="1" spans="1:1">
      <c r="A21" s="84" t="s">
        <v>850</v>
      </c>
    </row>
    <row r="22" s="73" customFormat="1" ht="20" customHeight="1" spans="1:1">
      <c r="A22" s="84" t="s">
        <v>851</v>
      </c>
    </row>
    <row r="23" s="73" customFormat="1" ht="20" customHeight="1" spans="1:1">
      <c r="A23" s="84" t="s">
        <v>852</v>
      </c>
    </row>
    <row r="24" s="73" customFormat="1" ht="87" customHeight="1" spans="1:1">
      <c r="A24" s="84" t="s">
        <v>853</v>
      </c>
    </row>
    <row r="25" s="73" customFormat="1" ht="20" customHeight="1" spans="1:1">
      <c r="A25" s="85" t="s">
        <v>854</v>
      </c>
    </row>
    <row r="26" s="73" customFormat="1" ht="20" customHeight="1" spans="1:1">
      <c r="A26" s="86" t="s">
        <v>855</v>
      </c>
    </row>
    <row r="27" s="73" customFormat="1" ht="20" customHeight="1" spans="1:1">
      <c r="A27" s="86" t="s">
        <v>856</v>
      </c>
    </row>
    <row r="28" s="73" customFormat="1" ht="20" customHeight="1" spans="1:1">
      <c r="A28" s="86" t="s">
        <v>857</v>
      </c>
    </row>
    <row r="29" s="73" customFormat="1" ht="20" customHeight="1" spans="1:1">
      <c r="A29" s="86" t="s">
        <v>858</v>
      </c>
    </row>
    <row r="30" s="73" customFormat="1" ht="20" customHeight="1" spans="1:1">
      <c r="A30" s="86" t="s">
        <v>859</v>
      </c>
    </row>
    <row r="31" s="73" customFormat="1" ht="20" customHeight="1" spans="1:1">
      <c r="A31" s="86" t="s">
        <v>860</v>
      </c>
    </row>
    <row r="32" s="73" customFormat="1" ht="20" customHeight="1" spans="1:1">
      <c r="A32" s="86" t="s">
        <v>861</v>
      </c>
    </row>
    <row r="33" s="73" customFormat="1" ht="20" customHeight="1" spans="1:1">
      <c r="A33" s="77" t="s">
        <v>862</v>
      </c>
    </row>
    <row r="34" s="73" customFormat="1" ht="20" customHeight="1" spans="1:1">
      <c r="A34" s="78" t="s">
        <v>863</v>
      </c>
    </row>
    <row r="35" s="73" customFormat="1" ht="20" customHeight="1" spans="1:1">
      <c r="A35" s="78" t="s">
        <v>864</v>
      </c>
    </row>
    <row r="36" s="73" customFormat="1" ht="20" customHeight="1" spans="1:1">
      <c r="A36" s="78" t="s">
        <v>865</v>
      </c>
    </row>
    <row r="37" s="73" customFormat="1" ht="20" customHeight="1" spans="1:1">
      <c r="A37" s="78" t="s">
        <v>866</v>
      </c>
    </row>
    <row r="38" s="73" customFormat="1" ht="20" customHeight="1" spans="1:1">
      <c r="A38" s="78" t="s">
        <v>867</v>
      </c>
    </row>
    <row r="39" s="73" customFormat="1" ht="20" customHeight="1" spans="1:1">
      <c r="A39" s="78" t="s">
        <v>868</v>
      </c>
    </row>
    <row r="40" s="73" customFormat="1" ht="20" customHeight="1" spans="1:1">
      <c r="A40" s="78" t="s">
        <v>869</v>
      </c>
    </row>
    <row r="41" s="73" customFormat="1" ht="20" customHeight="1" spans="1:1">
      <c r="A41" s="83" t="s">
        <v>870</v>
      </c>
    </row>
    <row r="42" s="73" customFormat="1" ht="20" customHeight="1" spans="1:1">
      <c r="A42" s="87" t="s">
        <v>100</v>
      </c>
    </row>
    <row r="43" s="73" customFormat="1" ht="20" customHeight="1" spans="1:1">
      <c r="A43" s="88" t="s">
        <v>101</v>
      </c>
    </row>
  </sheetData>
  <sheetProtection algorithmName="SHA-512" hashValue="HsyN3ORrJNboIr+Pp6TaRLTdjpaYfBiTSMQht4Z5grBDUkpPcd6K9GesJacTaX3kB/rCg7Hyise4/4q5FD5F2Q==" saltValue="yiiaGvaUfDPbMH5yAOnOpA==" spinCount="100000" sheet="1" objects="1"/>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1"/>
  <sheetViews>
    <sheetView zoomScale="55" zoomScaleNormal="55" workbookViewId="0">
      <selection activeCell="L23" sqref="L23"/>
    </sheetView>
  </sheetViews>
  <sheetFormatPr defaultColWidth="9" defaultRowHeight="19" outlineLevelCol="1"/>
  <cols>
    <col min="1" max="1" width="206.5" style="67" customWidth="1"/>
    <col min="2" max="16384" width="9" style="67"/>
  </cols>
  <sheetData>
    <row r="1" s="67" customFormat="1" ht="85" customHeight="1" spans="1:2">
      <c r="A1" s="68" t="str">
        <f>_xlfn.DISPIMG("ID_52D3B6D21D6146C69BF90758E0CFFF24",1)</f>
        <v>=DISPIMG("ID_52D3B6D21D6146C69BF90758E0CFFF24",1)</v>
      </c>
      <c r="B1" s="69"/>
    </row>
    <row r="2" s="67" customFormat="1" ht="27" customHeight="1" spans="1:2">
      <c r="A2" s="70" t="s">
        <v>871</v>
      </c>
      <c r="B2" s="69"/>
    </row>
    <row r="3" s="67" customFormat="1" ht="27" customHeight="1" spans="1:2">
      <c r="A3" s="71" t="s">
        <v>872</v>
      </c>
      <c r="B3" s="69"/>
    </row>
    <row r="4" s="67" customFormat="1" ht="27" customHeight="1" spans="1:2">
      <c r="A4" s="71" t="s">
        <v>873</v>
      </c>
      <c r="B4" s="69"/>
    </row>
    <row r="5" s="67" customFormat="1" ht="27" customHeight="1" spans="1:2">
      <c r="A5" s="70" t="s">
        <v>874</v>
      </c>
      <c r="B5" s="69"/>
    </row>
    <row r="6" s="67" customFormat="1" ht="27" customHeight="1" spans="1:2">
      <c r="A6" s="71" t="s">
        <v>875</v>
      </c>
      <c r="B6" s="69"/>
    </row>
    <row r="7" s="67" customFormat="1" ht="27" customHeight="1" spans="1:2">
      <c r="A7" s="71" t="s">
        <v>876</v>
      </c>
      <c r="B7" s="69"/>
    </row>
    <row r="8" s="67" customFormat="1" ht="27" customHeight="1" spans="1:2">
      <c r="A8" s="70" t="s">
        <v>877</v>
      </c>
      <c r="B8" s="69"/>
    </row>
    <row r="9" s="67" customFormat="1" ht="27" customHeight="1" spans="1:2">
      <c r="A9" s="71" t="s">
        <v>878</v>
      </c>
      <c r="B9" s="69"/>
    </row>
    <row r="10" s="67" customFormat="1" ht="27" customHeight="1" spans="1:2">
      <c r="A10" s="71" t="s">
        <v>879</v>
      </c>
      <c r="B10" s="69"/>
    </row>
    <row r="11" s="67" customFormat="1" ht="27" customHeight="1" spans="1:2">
      <c r="A11" s="71" t="s">
        <v>880</v>
      </c>
      <c r="B11" s="69"/>
    </row>
    <row r="12" s="67" customFormat="1" ht="27" customHeight="1" spans="1:2">
      <c r="A12" s="71" t="s">
        <v>881</v>
      </c>
      <c r="B12" s="69"/>
    </row>
    <row r="13" s="67" customFormat="1" ht="27" customHeight="1" spans="1:2">
      <c r="A13" s="71" t="s">
        <v>882</v>
      </c>
      <c r="B13" s="69"/>
    </row>
    <row r="14" s="67" customFormat="1" ht="27" customHeight="1" spans="1:2">
      <c r="A14" s="71" t="s">
        <v>883</v>
      </c>
      <c r="B14" s="69"/>
    </row>
    <row r="15" s="67" customFormat="1" ht="27" customHeight="1" spans="1:2">
      <c r="A15" s="71" t="s">
        <v>884</v>
      </c>
      <c r="B15" s="69"/>
    </row>
    <row r="16" s="67" customFormat="1" ht="27" customHeight="1" spans="1:2">
      <c r="A16" s="71" t="s">
        <v>885</v>
      </c>
      <c r="B16" s="69"/>
    </row>
    <row r="17" s="67" customFormat="1" ht="27" customHeight="1" spans="1:2">
      <c r="A17" s="71" t="s">
        <v>886</v>
      </c>
      <c r="B17" s="69"/>
    </row>
    <row r="18" s="67" customFormat="1" ht="27" customHeight="1" spans="1:2">
      <c r="A18" s="70" t="s">
        <v>887</v>
      </c>
      <c r="B18" s="69"/>
    </row>
    <row r="19" s="67" customFormat="1" ht="27" customHeight="1" spans="1:2">
      <c r="A19" s="71" t="s">
        <v>888</v>
      </c>
      <c r="B19" s="69"/>
    </row>
    <row r="20" s="67" customFormat="1" ht="27" customHeight="1" spans="1:2">
      <c r="A20" s="71" t="s">
        <v>889</v>
      </c>
      <c r="B20" s="69"/>
    </row>
    <row r="21" s="67" customFormat="1" ht="27" customHeight="1" spans="1:2">
      <c r="A21" s="71" t="s">
        <v>890</v>
      </c>
      <c r="B21" s="69"/>
    </row>
    <row r="22" s="67" customFormat="1" ht="27" customHeight="1" spans="1:2">
      <c r="A22" s="70" t="s">
        <v>891</v>
      </c>
      <c r="B22" s="69"/>
    </row>
    <row r="23" s="67" customFormat="1" ht="27" customHeight="1" spans="1:2">
      <c r="A23" s="71" t="s">
        <v>892</v>
      </c>
      <c r="B23" s="69"/>
    </row>
    <row r="24" s="67" customFormat="1" ht="27" customHeight="1" spans="1:2">
      <c r="A24" s="70" t="s">
        <v>893</v>
      </c>
      <c r="B24" s="69"/>
    </row>
    <row r="25" s="67" customFormat="1" ht="27" customHeight="1" spans="1:2">
      <c r="A25" s="71" t="s">
        <v>894</v>
      </c>
      <c r="B25" s="69"/>
    </row>
    <row r="26" s="67" customFormat="1" ht="27" customHeight="1" spans="1:2">
      <c r="A26" s="70" t="s">
        <v>895</v>
      </c>
      <c r="B26" s="69"/>
    </row>
    <row r="27" s="67" customFormat="1" ht="27" customHeight="1" spans="1:2">
      <c r="A27" s="71" t="s">
        <v>896</v>
      </c>
      <c r="B27" s="69"/>
    </row>
    <row r="28" s="67" customFormat="1" ht="27" customHeight="1" spans="1:2">
      <c r="A28" s="71" t="s">
        <v>897</v>
      </c>
      <c r="B28" s="69"/>
    </row>
    <row r="29" s="67" customFormat="1" ht="27" customHeight="1" spans="1:2">
      <c r="A29" s="71" t="s">
        <v>898</v>
      </c>
      <c r="B29" s="69"/>
    </row>
    <row r="30" s="67" customFormat="1" ht="27" customHeight="1" spans="1:2">
      <c r="A30" s="70" t="s">
        <v>899</v>
      </c>
      <c r="B30" s="69"/>
    </row>
    <row r="31" s="67" customFormat="1" ht="27" customHeight="1" spans="1:2">
      <c r="A31" s="71" t="s">
        <v>900</v>
      </c>
      <c r="B31" s="69"/>
    </row>
    <row r="32" s="67" customFormat="1" ht="27" customHeight="1" spans="1:2">
      <c r="A32" s="70" t="s">
        <v>901</v>
      </c>
      <c r="B32" s="69"/>
    </row>
    <row r="33" s="67" customFormat="1" ht="27" customHeight="1" spans="1:2">
      <c r="A33" s="71" t="s">
        <v>902</v>
      </c>
      <c r="B33" s="69"/>
    </row>
    <row r="34" s="67" customFormat="1" ht="27" customHeight="1" spans="1:2">
      <c r="A34" s="70" t="s">
        <v>903</v>
      </c>
      <c r="B34" s="69"/>
    </row>
    <row r="35" s="67" customFormat="1" ht="27" customHeight="1" spans="1:2">
      <c r="A35" s="71" t="s">
        <v>904</v>
      </c>
      <c r="B35" s="69"/>
    </row>
    <row r="36" s="67" customFormat="1" ht="27" customHeight="1" spans="1:2">
      <c r="A36" s="70" t="s">
        <v>905</v>
      </c>
      <c r="B36" s="69"/>
    </row>
    <row r="37" s="67" customFormat="1" ht="27" customHeight="1" spans="1:2">
      <c r="A37" s="71" t="s">
        <v>906</v>
      </c>
      <c r="B37" s="69"/>
    </row>
    <row r="38" s="67" customFormat="1" ht="27" customHeight="1" spans="1:2">
      <c r="A38" s="71" t="s">
        <v>907</v>
      </c>
      <c r="B38" s="69"/>
    </row>
    <row r="39" s="67" customFormat="1" ht="27" customHeight="1" spans="1:2">
      <c r="A39" s="70" t="s">
        <v>908</v>
      </c>
      <c r="B39" s="69"/>
    </row>
    <row r="40" s="67" customFormat="1" ht="27" customHeight="1" spans="1:2">
      <c r="A40" s="71" t="s">
        <v>909</v>
      </c>
      <c r="B40" s="69"/>
    </row>
    <row r="41" s="67" customFormat="1" ht="27" customHeight="1" spans="1:2">
      <c r="A41" s="70" t="s">
        <v>910</v>
      </c>
      <c r="B41" s="69"/>
    </row>
    <row r="42" s="67" customFormat="1" ht="27" customHeight="1" spans="1:2">
      <c r="A42" s="71" t="s">
        <v>911</v>
      </c>
      <c r="B42" s="69"/>
    </row>
    <row r="43" s="67" customFormat="1" ht="27" customHeight="1" spans="1:2">
      <c r="A43" s="70" t="s">
        <v>912</v>
      </c>
      <c r="B43" s="69"/>
    </row>
    <row r="44" s="67" customFormat="1" ht="27" customHeight="1" spans="1:2">
      <c r="A44" s="71" t="s">
        <v>913</v>
      </c>
      <c r="B44" s="69"/>
    </row>
    <row r="45" s="67" customFormat="1" ht="27" customHeight="1" spans="1:2">
      <c r="A45" s="71" t="s">
        <v>914</v>
      </c>
      <c r="B45" s="69"/>
    </row>
    <row r="46" s="67" customFormat="1" ht="27" customHeight="1" spans="1:2">
      <c r="A46" s="71" t="s">
        <v>915</v>
      </c>
      <c r="B46" s="69"/>
    </row>
    <row r="47" s="67" customFormat="1" ht="27" customHeight="1" spans="1:2">
      <c r="A47" s="70" t="s">
        <v>916</v>
      </c>
      <c r="B47" s="69"/>
    </row>
    <row r="48" s="67" customFormat="1" ht="27" customHeight="1" spans="1:2">
      <c r="A48" s="71" t="s">
        <v>917</v>
      </c>
      <c r="B48" s="69"/>
    </row>
    <row r="49" s="67" customFormat="1" ht="27" customHeight="1" spans="1:2">
      <c r="A49" s="70" t="s">
        <v>918</v>
      </c>
      <c r="B49" s="69"/>
    </row>
    <row r="50" s="67" customFormat="1" ht="27" customHeight="1" spans="1:2">
      <c r="A50" s="71" t="s">
        <v>919</v>
      </c>
      <c r="B50" s="69"/>
    </row>
    <row r="51" spans="1:1">
      <c r="A51" s="72"/>
    </row>
  </sheetData>
  <sheetProtection sheet="1" objects="1"/>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5"/>
  <sheetViews>
    <sheetView zoomScale="85" zoomScaleNormal="85" workbookViewId="0">
      <selection activeCell="P23" sqref="P23"/>
    </sheetView>
  </sheetViews>
  <sheetFormatPr defaultColWidth="9" defaultRowHeight="16.5"/>
  <cols>
    <col min="1" max="16384" width="9" style="55"/>
  </cols>
  <sheetData>
    <row r="1" ht="59" customHeight="1" spans="1:28">
      <c r="A1" s="56" t="s">
        <v>920</v>
      </c>
      <c r="B1" s="56"/>
      <c r="C1" s="56"/>
      <c r="D1" s="56"/>
      <c r="E1" s="56"/>
      <c r="F1" s="56"/>
      <c r="G1" s="56"/>
      <c r="H1" s="56"/>
      <c r="I1" s="56"/>
      <c r="J1" s="56"/>
      <c r="K1" s="56"/>
      <c r="L1" s="56"/>
      <c r="M1" s="56"/>
      <c r="N1" s="56"/>
      <c r="O1" s="56"/>
      <c r="P1" s="56"/>
      <c r="Q1" s="56"/>
      <c r="R1" s="56"/>
      <c r="S1" s="56"/>
      <c r="T1" s="56"/>
      <c r="U1" s="56"/>
      <c r="V1" s="56"/>
      <c r="W1" s="56"/>
      <c r="X1" s="56"/>
      <c r="Y1" s="56"/>
      <c r="Z1" s="56"/>
      <c r="AA1" s="56"/>
      <c r="AB1" s="66"/>
    </row>
    <row r="2" ht="49.5" spans="1:28">
      <c r="A2" s="57" t="s">
        <v>921</v>
      </c>
      <c r="B2" s="58" t="s">
        <v>922</v>
      </c>
      <c r="C2" s="59"/>
      <c r="D2" s="59"/>
      <c r="E2" s="59"/>
      <c r="F2" s="60"/>
      <c r="G2" s="57" t="s">
        <v>923</v>
      </c>
      <c r="H2" s="57" t="s">
        <v>924</v>
      </c>
      <c r="I2" s="57" t="s">
        <v>925</v>
      </c>
      <c r="J2" s="57" t="s">
        <v>926</v>
      </c>
      <c r="K2" s="57" t="s">
        <v>927</v>
      </c>
      <c r="L2" s="57" t="s">
        <v>928</v>
      </c>
      <c r="M2" s="57" t="s">
        <v>929</v>
      </c>
      <c r="N2" s="57" t="s">
        <v>930</v>
      </c>
      <c r="O2" s="57" t="s">
        <v>931</v>
      </c>
      <c r="P2" s="57" t="s">
        <v>932</v>
      </c>
      <c r="Q2" s="57" t="s">
        <v>933</v>
      </c>
      <c r="R2" s="57" t="s">
        <v>934</v>
      </c>
      <c r="S2" s="57" t="s">
        <v>935</v>
      </c>
      <c r="T2" s="57" t="s">
        <v>936</v>
      </c>
      <c r="U2" s="57" t="s">
        <v>937</v>
      </c>
      <c r="V2" s="57" t="s">
        <v>938</v>
      </c>
      <c r="W2" s="57" t="s">
        <v>939</v>
      </c>
      <c r="X2" s="57" t="s">
        <v>940</v>
      </c>
      <c r="Y2" s="57" t="s">
        <v>941</v>
      </c>
      <c r="Z2" s="57" t="s">
        <v>942</v>
      </c>
      <c r="AA2" s="57" t="s">
        <v>943</v>
      </c>
      <c r="AB2" s="57" t="s">
        <v>944</v>
      </c>
    </row>
    <row r="3" ht="42" customHeight="1" spans="1:28">
      <c r="A3" s="61" t="s">
        <v>945</v>
      </c>
      <c r="B3" s="61" t="s">
        <v>946</v>
      </c>
      <c r="C3" s="61" t="s">
        <v>947</v>
      </c>
      <c r="D3" s="61" t="s">
        <v>948</v>
      </c>
      <c r="E3" s="61" t="s">
        <v>949</v>
      </c>
      <c r="F3" s="61" t="s">
        <v>950</v>
      </c>
      <c r="G3" s="61" t="s">
        <v>951</v>
      </c>
      <c r="H3" s="61" t="s">
        <v>952</v>
      </c>
      <c r="I3" s="61" t="s">
        <v>953</v>
      </c>
      <c r="J3" s="61" t="s">
        <v>954</v>
      </c>
      <c r="K3" s="61" t="s">
        <v>955</v>
      </c>
      <c r="L3" s="61" t="s">
        <v>956</v>
      </c>
      <c r="M3" s="61" t="s">
        <v>957</v>
      </c>
      <c r="N3" s="61" t="s">
        <v>958</v>
      </c>
      <c r="O3" s="61" t="s">
        <v>959</v>
      </c>
      <c r="P3" s="61" t="s">
        <v>960</v>
      </c>
      <c r="Q3" s="61" t="s">
        <v>961</v>
      </c>
      <c r="R3" s="61" t="s">
        <v>962</v>
      </c>
      <c r="S3" s="61" t="s">
        <v>963</v>
      </c>
      <c r="T3" s="61" t="s">
        <v>964</v>
      </c>
      <c r="U3" s="61" t="s">
        <v>965</v>
      </c>
      <c r="V3" s="61" t="s">
        <v>966</v>
      </c>
      <c r="W3" s="61" t="s">
        <v>967</v>
      </c>
      <c r="X3" s="61" t="s">
        <v>968</v>
      </c>
      <c r="Y3" s="61" t="s">
        <v>941</v>
      </c>
      <c r="Z3" s="61" t="s">
        <v>969</v>
      </c>
      <c r="AA3" s="61" t="s">
        <v>969</v>
      </c>
      <c r="AB3" s="61" t="s">
        <v>970</v>
      </c>
    </row>
    <row r="4" ht="159" customHeight="1" spans="1:28">
      <c r="A4" s="62" t="s">
        <v>971</v>
      </c>
      <c r="B4" s="63"/>
      <c r="C4" s="63"/>
      <c r="D4" s="63"/>
      <c r="E4" s="63"/>
      <c r="F4" s="63"/>
      <c r="G4" s="63"/>
      <c r="H4" s="63"/>
      <c r="I4" s="63"/>
      <c r="J4" s="63"/>
      <c r="K4" s="63"/>
      <c r="L4" s="63"/>
      <c r="M4" s="63"/>
      <c r="N4" s="63"/>
      <c r="O4" s="63"/>
      <c r="P4" s="63"/>
      <c r="Q4" s="63"/>
      <c r="R4" s="63"/>
      <c r="S4" s="63"/>
      <c r="T4" s="63"/>
      <c r="U4" s="63"/>
      <c r="V4" s="63"/>
      <c r="W4" s="63"/>
      <c r="X4" s="63"/>
      <c r="Y4" s="63"/>
      <c r="Z4" s="63"/>
      <c r="AA4" s="63"/>
      <c r="AB4" s="63"/>
    </row>
    <row r="14" spans="14:14">
      <c r="N14" s="64"/>
    </row>
    <row r="15" spans="20:20">
      <c r="T15" s="65"/>
    </row>
  </sheetData>
  <mergeCells count="3">
    <mergeCell ref="A1:AB1"/>
    <mergeCell ref="B2:F2"/>
    <mergeCell ref="A4:AB4"/>
  </mergeCells>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96"/>
  <sheetViews>
    <sheetView zoomScale="85" zoomScaleNormal="85" workbookViewId="0">
      <selection activeCell="T18" sqref="T18"/>
    </sheetView>
  </sheetViews>
  <sheetFormatPr defaultColWidth="9" defaultRowHeight="14"/>
  <sheetData>
    <row r="1" spans="1:37">
      <c r="A1" s="39"/>
      <c r="B1" s="40"/>
      <c r="C1" s="40"/>
      <c r="D1" s="40"/>
      <c r="E1" s="40"/>
      <c r="F1" s="40"/>
      <c r="G1" s="40"/>
      <c r="H1" s="40"/>
      <c r="I1" s="40"/>
      <c r="J1" s="40"/>
      <c r="K1" s="40"/>
      <c r="L1" s="40"/>
      <c r="M1" s="40"/>
      <c r="N1" s="40"/>
      <c r="O1" s="40"/>
      <c r="P1" s="40"/>
      <c r="Q1" s="51"/>
      <c r="R1" s="51"/>
      <c r="S1" s="51"/>
      <c r="T1" s="51"/>
      <c r="U1" s="51"/>
      <c r="V1" s="51"/>
      <c r="W1" s="51"/>
      <c r="X1" s="51"/>
      <c r="Y1" s="51"/>
      <c r="Z1" s="51"/>
      <c r="AA1" s="51"/>
      <c r="AB1" s="51"/>
      <c r="AC1" s="51"/>
      <c r="AD1" s="51"/>
      <c r="AE1" s="51"/>
      <c r="AF1" s="51"/>
      <c r="AG1" s="51"/>
      <c r="AH1" s="51"/>
      <c r="AI1" s="51"/>
      <c r="AJ1" s="51"/>
      <c r="AK1" s="51"/>
    </row>
    <row r="2" spans="1:37">
      <c r="A2" s="41"/>
      <c r="B2" s="42"/>
      <c r="C2" s="42"/>
      <c r="D2" s="42"/>
      <c r="E2" s="42"/>
      <c r="F2" s="42"/>
      <c r="G2" s="42"/>
      <c r="H2" s="42"/>
      <c r="I2" s="42"/>
      <c r="J2" s="42"/>
      <c r="K2" s="42"/>
      <c r="L2" s="42"/>
      <c r="M2" s="42"/>
      <c r="N2" s="42"/>
      <c r="O2" s="42"/>
      <c r="P2" s="42"/>
      <c r="Q2" s="51"/>
      <c r="R2" s="51"/>
      <c r="S2" s="51"/>
      <c r="T2" s="51"/>
      <c r="U2" s="51"/>
      <c r="V2" s="51"/>
      <c r="W2" s="51"/>
      <c r="X2" s="51"/>
      <c r="Y2" s="51"/>
      <c r="Z2" s="51"/>
      <c r="AA2" s="51"/>
      <c r="AB2" s="51"/>
      <c r="AC2" s="51"/>
      <c r="AD2" s="51"/>
      <c r="AE2" s="51"/>
      <c r="AF2" s="51"/>
      <c r="AG2" s="51"/>
      <c r="AH2" s="51"/>
      <c r="AI2" s="51"/>
      <c r="AJ2" s="51"/>
      <c r="AK2" s="51"/>
    </row>
    <row r="3" spans="1:37">
      <c r="A3" s="41"/>
      <c r="B3" s="42"/>
      <c r="C3" s="42"/>
      <c r="D3" s="42"/>
      <c r="E3" s="42"/>
      <c r="F3" s="42"/>
      <c r="G3" s="42"/>
      <c r="H3" s="42"/>
      <c r="I3" s="42"/>
      <c r="J3" s="42"/>
      <c r="K3" s="42"/>
      <c r="L3" s="42"/>
      <c r="M3" s="42"/>
      <c r="N3" s="42"/>
      <c r="O3" s="42"/>
      <c r="P3" s="42"/>
      <c r="Q3" s="51"/>
      <c r="R3" s="51"/>
      <c r="S3" s="51"/>
      <c r="T3" s="51"/>
      <c r="U3" s="51"/>
      <c r="V3" s="51"/>
      <c r="W3" s="51"/>
      <c r="X3" s="51"/>
      <c r="Y3" s="51"/>
      <c r="Z3" s="51"/>
      <c r="AA3" s="51"/>
      <c r="AB3" s="51"/>
      <c r="AC3" s="51"/>
      <c r="AD3" s="51"/>
      <c r="AE3" s="51"/>
      <c r="AF3" s="51"/>
      <c r="AG3" s="51"/>
      <c r="AH3" s="51"/>
      <c r="AI3" s="51"/>
      <c r="AJ3" s="51"/>
      <c r="AK3" s="51"/>
    </row>
    <row r="4" spans="1:37">
      <c r="A4" s="41"/>
      <c r="B4" s="42"/>
      <c r="C4" s="42"/>
      <c r="D4" s="42"/>
      <c r="E4" s="42"/>
      <c r="F4" s="42"/>
      <c r="G4" s="42"/>
      <c r="H4" s="42"/>
      <c r="I4" s="42"/>
      <c r="J4" s="42"/>
      <c r="K4" s="42"/>
      <c r="L4" s="42"/>
      <c r="M4" s="42"/>
      <c r="N4" s="42"/>
      <c r="O4" s="42"/>
      <c r="P4" s="42"/>
      <c r="Q4" s="51"/>
      <c r="R4" s="51"/>
      <c r="S4" s="51"/>
      <c r="T4" s="51"/>
      <c r="U4" s="51"/>
      <c r="V4" s="51"/>
      <c r="W4" s="51"/>
      <c r="X4" s="51"/>
      <c r="Y4" s="51"/>
      <c r="Z4" s="51"/>
      <c r="AA4" s="51"/>
      <c r="AB4" s="51"/>
      <c r="AC4" s="51"/>
      <c r="AD4" s="51"/>
      <c r="AE4" s="51"/>
      <c r="AF4" s="51"/>
      <c r="AG4" s="51"/>
      <c r="AH4" s="51"/>
      <c r="AI4" s="51"/>
      <c r="AJ4" s="51"/>
      <c r="AK4" s="51"/>
    </row>
    <row r="5" spans="1:37">
      <c r="A5" s="41"/>
      <c r="B5" s="42"/>
      <c r="C5" s="42"/>
      <c r="D5" s="42"/>
      <c r="E5" s="42"/>
      <c r="F5" s="42"/>
      <c r="G5" s="42"/>
      <c r="H5" s="42"/>
      <c r="I5" s="42"/>
      <c r="J5" s="42"/>
      <c r="K5" s="42"/>
      <c r="L5" s="42"/>
      <c r="M5" s="42"/>
      <c r="N5" s="42"/>
      <c r="O5" s="42"/>
      <c r="P5" s="42"/>
      <c r="Q5" s="51"/>
      <c r="R5" s="51"/>
      <c r="S5" s="51"/>
      <c r="T5" s="51"/>
      <c r="U5" s="51"/>
      <c r="V5" s="51"/>
      <c r="W5" s="51"/>
      <c r="X5" s="51"/>
      <c r="Y5" s="51"/>
      <c r="Z5" s="51"/>
      <c r="AA5" s="51"/>
      <c r="AB5" s="51"/>
      <c r="AC5" s="51"/>
      <c r="AD5" s="51"/>
      <c r="AE5" s="51"/>
      <c r="AF5" s="51"/>
      <c r="AG5" s="51"/>
      <c r="AH5" s="51"/>
      <c r="AI5" s="51"/>
      <c r="AJ5" s="51"/>
      <c r="AK5" s="51"/>
    </row>
    <row r="6" spans="1:37">
      <c r="A6" s="41"/>
      <c r="B6" s="42"/>
      <c r="C6" s="42"/>
      <c r="D6" s="42"/>
      <c r="E6" s="42"/>
      <c r="F6" s="42"/>
      <c r="G6" s="42"/>
      <c r="H6" s="42"/>
      <c r="I6" s="42"/>
      <c r="J6" s="42"/>
      <c r="K6" s="42"/>
      <c r="L6" s="42"/>
      <c r="M6" s="42"/>
      <c r="N6" s="42"/>
      <c r="O6" s="42"/>
      <c r="P6" s="42"/>
      <c r="Q6" s="51"/>
      <c r="R6" s="51"/>
      <c r="S6" s="51"/>
      <c r="T6" s="51"/>
      <c r="U6" s="51"/>
      <c r="V6" s="51"/>
      <c r="W6" s="51"/>
      <c r="X6" s="51"/>
      <c r="Y6" s="51"/>
      <c r="Z6" s="51"/>
      <c r="AA6" s="51"/>
      <c r="AB6" s="51"/>
      <c r="AC6" s="51"/>
      <c r="AD6" s="51"/>
      <c r="AE6" s="51"/>
      <c r="AF6" s="51"/>
      <c r="AG6" s="51"/>
      <c r="AH6" s="51"/>
      <c r="AI6" s="51"/>
      <c r="AJ6" s="51"/>
      <c r="AK6" s="51"/>
    </row>
    <row r="7" spans="1:37">
      <c r="A7" s="41"/>
      <c r="B7" s="42"/>
      <c r="C7" s="42"/>
      <c r="D7" s="42"/>
      <c r="E7" s="42"/>
      <c r="F7" s="42"/>
      <c r="G7" s="42"/>
      <c r="H7" s="42"/>
      <c r="I7" s="42"/>
      <c r="J7" s="42"/>
      <c r="K7" s="42"/>
      <c r="L7" s="42"/>
      <c r="M7" s="42"/>
      <c r="N7" s="42"/>
      <c r="O7" s="42"/>
      <c r="P7" s="42"/>
      <c r="Q7" s="51"/>
      <c r="R7" s="51"/>
      <c r="S7" s="51"/>
      <c r="T7" s="51"/>
      <c r="U7" s="51"/>
      <c r="V7" s="51"/>
      <c r="W7" s="51"/>
      <c r="X7" s="51"/>
      <c r="Y7" s="51"/>
      <c r="Z7" s="51"/>
      <c r="AA7" s="51"/>
      <c r="AB7" s="51"/>
      <c r="AC7" s="51"/>
      <c r="AD7" s="51"/>
      <c r="AE7" s="51"/>
      <c r="AF7" s="51"/>
      <c r="AG7" s="51"/>
      <c r="AH7" s="51"/>
      <c r="AI7" s="51"/>
      <c r="AJ7" s="51"/>
      <c r="AK7" s="51"/>
    </row>
    <row r="8" spans="1:37">
      <c r="A8" s="41"/>
      <c r="B8" s="42"/>
      <c r="C8" s="42"/>
      <c r="D8" s="42"/>
      <c r="E8" s="42"/>
      <c r="F8" s="42"/>
      <c r="G8" s="42"/>
      <c r="H8" s="42"/>
      <c r="I8" s="42"/>
      <c r="J8" s="42"/>
      <c r="K8" s="42"/>
      <c r="L8" s="42"/>
      <c r="M8" s="42"/>
      <c r="N8" s="42"/>
      <c r="O8" s="42"/>
      <c r="P8" s="42"/>
      <c r="Q8" s="51"/>
      <c r="R8" s="51"/>
      <c r="S8" s="51"/>
      <c r="T8" s="51"/>
      <c r="U8" s="51"/>
      <c r="V8" s="51"/>
      <c r="W8" s="51"/>
      <c r="X8" s="51"/>
      <c r="Y8" s="51"/>
      <c r="Z8" s="51"/>
      <c r="AA8" s="51"/>
      <c r="AB8" s="51"/>
      <c r="AC8" s="51"/>
      <c r="AD8" s="51"/>
      <c r="AE8" s="51"/>
      <c r="AF8" s="51"/>
      <c r="AG8" s="51"/>
      <c r="AH8" s="51"/>
      <c r="AI8" s="51"/>
      <c r="AJ8" s="51"/>
      <c r="AK8" s="51"/>
    </row>
    <row r="9" spans="1:37">
      <c r="A9" s="41"/>
      <c r="B9" s="42"/>
      <c r="C9" s="42"/>
      <c r="D9" s="42"/>
      <c r="E9" s="42"/>
      <c r="F9" s="42"/>
      <c r="G9" s="42"/>
      <c r="H9" s="42"/>
      <c r="I9" s="42"/>
      <c r="J9" s="42"/>
      <c r="K9" s="42"/>
      <c r="L9" s="42"/>
      <c r="M9" s="42"/>
      <c r="N9" s="42"/>
      <c r="O9" s="42"/>
      <c r="P9" s="42"/>
      <c r="Q9" s="51"/>
      <c r="R9" s="51"/>
      <c r="S9" s="51"/>
      <c r="T9" s="51"/>
      <c r="U9" s="51"/>
      <c r="V9" s="51"/>
      <c r="W9" s="51"/>
      <c r="X9" s="51"/>
      <c r="Y9" s="51"/>
      <c r="Z9" s="51"/>
      <c r="AA9" s="51"/>
      <c r="AB9" s="51"/>
      <c r="AC9" s="51"/>
      <c r="AD9" s="51"/>
      <c r="AE9" s="51"/>
      <c r="AF9" s="51"/>
      <c r="AG9" s="51"/>
      <c r="AH9" s="51"/>
      <c r="AI9" s="51"/>
      <c r="AJ9" s="51"/>
      <c r="AK9" s="51"/>
    </row>
    <row r="10" spans="1:37">
      <c r="A10" s="43"/>
      <c r="B10" s="44"/>
      <c r="C10" s="45"/>
      <c r="D10" s="46"/>
      <c r="E10" s="44" t="s">
        <v>972</v>
      </c>
      <c r="F10" s="45"/>
      <c r="G10" s="46"/>
      <c r="H10" s="44" t="s">
        <v>973</v>
      </c>
      <c r="I10" s="45"/>
      <c r="J10" s="46"/>
      <c r="K10" s="44" t="s">
        <v>974</v>
      </c>
      <c r="L10" s="45"/>
      <c r="M10" s="46"/>
      <c r="N10" s="46"/>
      <c r="O10" s="46"/>
      <c r="P10" s="46"/>
      <c r="Q10" s="51"/>
      <c r="R10" s="51"/>
      <c r="S10" s="51"/>
      <c r="T10" s="51"/>
      <c r="U10" s="51"/>
      <c r="V10" s="51"/>
      <c r="W10" s="51"/>
      <c r="X10" s="51"/>
      <c r="Y10" s="51"/>
      <c r="Z10" s="51"/>
      <c r="AA10" s="51"/>
      <c r="AB10" s="51"/>
      <c r="AC10" s="51"/>
      <c r="AD10" s="51"/>
      <c r="AE10" s="51"/>
      <c r="AF10" s="51"/>
      <c r="AG10" s="51"/>
      <c r="AH10" s="51"/>
      <c r="AI10" s="51"/>
      <c r="AJ10" s="51"/>
      <c r="AK10" s="51"/>
    </row>
    <row r="11" spans="1:37">
      <c r="A11" s="43"/>
      <c r="B11" s="44"/>
      <c r="C11" s="45"/>
      <c r="D11" s="46"/>
      <c r="E11" s="44" t="s">
        <v>972</v>
      </c>
      <c r="F11" s="45"/>
      <c r="G11" s="46"/>
      <c r="H11" s="44"/>
      <c r="I11" s="45"/>
      <c r="J11" s="46"/>
      <c r="K11" s="44"/>
      <c r="L11" s="45"/>
      <c r="M11" s="46"/>
      <c r="N11" s="46"/>
      <c r="O11" s="46"/>
      <c r="P11" s="46"/>
      <c r="Q11" s="51"/>
      <c r="R11" s="51"/>
      <c r="S11" s="51"/>
      <c r="T11" s="51"/>
      <c r="U11" s="51"/>
      <c r="V11" s="51"/>
      <c r="W11" s="51"/>
      <c r="X11" s="51"/>
      <c r="Y11" s="51"/>
      <c r="Z11" s="51"/>
      <c r="AA11" s="51"/>
      <c r="AB11" s="51"/>
      <c r="AC11" s="51"/>
      <c r="AD11" s="51"/>
      <c r="AE11" s="51"/>
      <c r="AF11" s="51"/>
      <c r="AG11" s="51"/>
      <c r="AH11" s="51"/>
      <c r="AI11" s="51"/>
      <c r="AJ11" s="51"/>
      <c r="AK11" s="51"/>
    </row>
    <row r="12" spans="1:37">
      <c r="A12" s="47"/>
      <c r="B12" s="48"/>
      <c r="C12" s="48"/>
      <c r="D12" s="49"/>
      <c r="E12" s="48"/>
      <c r="F12" s="48"/>
      <c r="G12" s="49"/>
      <c r="H12" s="48"/>
      <c r="I12" s="48"/>
      <c r="J12" s="49"/>
      <c r="K12" s="48"/>
      <c r="L12" s="48"/>
      <c r="M12" s="49"/>
      <c r="N12" s="49"/>
      <c r="O12" s="49"/>
      <c r="P12" s="49"/>
      <c r="Q12" s="51"/>
      <c r="R12" s="51"/>
      <c r="S12" s="51"/>
      <c r="T12" s="51"/>
      <c r="U12" s="51"/>
      <c r="V12" s="51"/>
      <c r="W12" s="51"/>
      <c r="X12" s="51"/>
      <c r="Y12" s="51"/>
      <c r="Z12" s="51"/>
      <c r="AA12" s="51"/>
      <c r="AB12" s="51"/>
      <c r="AC12" s="51"/>
      <c r="AD12" s="51"/>
      <c r="AE12" s="51"/>
      <c r="AF12" s="51"/>
      <c r="AG12" s="51"/>
      <c r="AH12" s="51"/>
      <c r="AI12" s="51"/>
      <c r="AJ12" s="51"/>
      <c r="AK12" s="51"/>
    </row>
    <row r="13" spans="1:37">
      <c r="A13" s="50"/>
      <c r="B13" s="50"/>
      <c r="C13" s="50"/>
      <c r="D13" s="50"/>
      <c r="E13" s="50"/>
      <c r="F13" s="50"/>
      <c r="G13" s="50"/>
      <c r="H13" s="50"/>
      <c r="I13" s="50"/>
      <c r="J13" s="50"/>
      <c r="K13" s="50"/>
      <c r="L13" s="50"/>
      <c r="M13" s="50"/>
      <c r="N13" s="50"/>
      <c r="O13" s="50"/>
      <c r="P13" s="52"/>
      <c r="Q13" s="51"/>
      <c r="R13" s="51"/>
      <c r="S13" s="51"/>
      <c r="T13" s="51"/>
      <c r="U13" s="51"/>
      <c r="V13" s="51"/>
      <c r="W13" s="51"/>
      <c r="X13" s="51"/>
      <c r="Y13" s="51"/>
      <c r="Z13" s="51"/>
      <c r="AA13" s="51"/>
      <c r="AB13" s="51"/>
      <c r="AC13" s="51"/>
      <c r="AD13" s="51"/>
      <c r="AE13" s="51"/>
      <c r="AF13" s="51"/>
      <c r="AG13" s="51"/>
      <c r="AH13" s="51"/>
      <c r="AI13" s="51"/>
      <c r="AJ13" s="51"/>
      <c r="AK13" s="51"/>
    </row>
    <row r="14" spans="1:37">
      <c r="A14" s="51"/>
      <c r="B14" s="51"/>
      <c r="C14" s="51"/>
      <c r="D14" s="51"/>
      <c r="E14" s="51"/>
      <c r="F14" s="51"/>
      <c r="G14" s="51"/>
      <c r="H14" s="51"/>
      <c r="I14" s="51"/>
      <c r="J14" s="51"/>
      <c r="K14" s="51"/>
      <c r="L14" s="51"/>
      <c r="M14" s="51"/>
      <c r="N14" s="51"/>
      <c r="O14" s="51"/>
      <c r="P14" s="53"/>
      <c r="Q14" s="51"/>
      <c r="R14" s="51"/>
      <c r="S14" s="51"/>
      <c r="T14" s="51"/>
      <c r="U14" s="51"/>
      <c r="V14" s="51"/>
      <c r="W14" s="51"/>
      <c r="X14" s="51"/>
      <c r="Y14" s="51"/>
      <c r="Z14" s="51"/>
      <c r="AA14" s="51"/>
      <c r="AB14" s="51"/>
      <c r="AC14" s="51"/>
      <c r="AD14" s="51"/>
      <c r="AE14" s="51"/>
      <c r="AF14" s="51"/>
      <c r="AG14" s="51"/>
      <c r="AH14" s="51"/>
      <c r="AI14" s="51"/>
      <c r="AJ14" s="51"/>
      <c r="AK14" s="51"/>
    </row>
    <row r="15" spans="1:37">
      <c r="A15" s="51"/>
      <c r="B15" s="51"/>
      <c r="C15" s="51"/>
      <c r="D15" s="51"/>
      <c r="E15" s="51"/>
      <c r="F15" s="51"/>
      <c r="G15" s="51"/>
      <c r="H15" s="51"/>
      <c r="I15" s="51"/>
      <c r="J15" s="51"/>
      <c r="K15" s="51"/>
      <c r="L15" s="51"/>
      <c r="M15" s="51"/>
      <c r="N15" s="51"/>
      <c r="O15" s="51"/>
      <c r="P15" s="53"/>
      <c r="Q15" s="51"/>
      <c r="R15" s="51"/>
      <c r="S15" s="51"/>
      <c r="T15" s="51"/>
      <c r="U15" s="51"/>
      <c r="V15" s="51"/>
      <c r="W15" s="51"/>
      <c r="X15" s="51"/>
      <c r="Y15" s="51"/>
      <c r="Z15" s="51"/>
      <c r="AA15" s="51"/>
      <c r="AB15" s="51"/>
      <c r="AC15" s="51"/>
      <c r="AD15" s="51"/>
      <c r="AE15" s="51"/>
      <c r="AF15" s="51"/>
      <c r="AG15" s="51"/>
      <c r="AH15" s="51"/>
      <c r="AI15" s="51"/>
      <c r="AJ15" s="51"/>
      <c r="AK15" s="51"/>
    </row>
    <row r="16" spans="1:37">
      <c r="A16" s="51"/>
      <c r="B16" s="51"/>
      <c r="C16" s="51"/>
      <c r="D16" s="51"/>
      <c r="E16" s="51"/>
      <c r="F16" s="51"/>
      <c r="G16" s="51"/>
      <c r="H16" s="51"/>
      <c r="I16" s="51"/>
      <c r="J16" s="51"/>
      <c r="K16" s="51"/>
      <c r="L16" s="51"/>
      <c r="M16" s="51"/>
      <c r="N16" s="51"/>
      <c r="O16" s="51"/>
      <c r="P16" s="53"/>
      <c r="Q16" s="51"/>
      <c r="R16" s="51"/>
      <c r="S16" s="51"/>
      <c r="T16" s="51"/>
      <c r="U16" s="51"/>
      <c r="V16" s="51"/>
      <c r="W16" s="51"/>
      <c r="X16" s="51"/>
      <c r="Y16" s="51"/>
      <c r="Z16" s="51"/>
      <c r="AA16" s="51"/>
      <c r="AB16" s="51"/>
      <c r="AC16" s="51"/>
      <c r="AD16" s="51"/>
      <c r="AE16" s="51"/>
      <c r="AF16" s="51"/>
      <c r="AG16" s="51"/>
      <c r="AH16" s="51"/>
      <c r="AI16" s="51"/>
      <c r="AJ16" s="51"/>
      <c r="AK16" s="51"/>
    </row>
    <row r="17" spans="1:37">
      <c r="A17" s="51"/>
      <c r="B17" s="51"/>
      <c r="C17" s="51"/>
      <c r="D17" s="51"/>
      <c r="E17" s="51"/>
      <c r="F17" s="51"/>
      <c r="G17" s="51"/>
      <c r="H17" s="51"/>
      <c r="I17" s="51"/>
      <c r="J17" s="51"/>
      <c r="K17" s="51"/>
      <c r="L17" s="51"/>
      <c r="M17" s="51"/>
      <c r="N17" s="51"/>
      <c r="O17" s="51"/>
      <c r="P17" s="53"/>
      <c r="Q17" s="51"/>
      <c r="R17" s="51"/>
      <c r="S17" s="51"/>
      <c r="T17" s="51"/>
      <c r="U17" s="51"/>
      <c r="V17" s="51"/>
      <c r="W17" s="51"/>
      <c r="X17" s="51"/>
      <c r="Y17" s="51"/>
      <c r="Z17" s="51"/>
      <c r="AA17" s="51"/>
      <c r="AB17" s="51"/>
      <c r="AC17" s="51"/>
      <c r="AD17" s="51"/>
      <c r="AE17" s="51"/>
      <c r="AF17" s="51"/>
      <c r="AG17" s="51"/>
      <c r="AH17" s="51"/>
      <c r="AI17" s="51"/>
      <c r="AJ17" s="51"/>
      <c r="AK17" s="51"/>
    </row>
    <row r="18" spans="1:37">
      <c r="A18" s="51"/>
      <c r="B18" s="51"/>
      <c r="C18" s="51"/>
      <c r="D18" s="51"/>
      <c r="E18" s="51"/>
      <c r="F18" s="51"/>
      <c r="G18" s="51"/>
      <c r="H18" s="51"/>
      <c r="I18" s="51"/>
      <c r="J18" s="51"/>
      <c r="K18" s="51"/>
      <c r="L18" s="51"/>
      <c r="M18" s="51"/>
      <c r="N18" s="51"/>
      <c r="O18" s="51"/>
      <c r="P18" s="53"/>
      <c r="Q18" s="51"/>
      <c r="R18" s="51"/>
      <c r="S18" s="51"/>
      <c r="T18" s="51"/>
      <c r="U18" s="51"/>
      <c r="V18" s="51"/>
      <c r="W18" s="51"/>
      <c r="X18" s="51"/>
      <c r="Y18" s="51"/>
      <c r="Z18" s="51"/>
      <c r="AA18" s="51"/>
      <c r="AB18" s="51"/>
      <c r="AC18" s="51"/>
      <c r="AD18" s="51"/>
      <c r="AE18" s="51"/>
      <c r="AF18" s="51"/>
      <c r="AG18" s="51"/>
      <c r="AH18" s="51"/>
      <c r="AI18" s="51"/>
      <c r="AJ18" s="51"/>
      <c r="AK18" s="51"/>
    </row>
    <row r="19" spans="1:37">
      <c r="A19" s="51"/>
      <c r="B19" s="51"/>
      <c r="C19" s="51"/>
      <c r="D19" s="51"/>
      <c r="E19" s="51"/>
      <c r="F19" s="51"/>
      <c r="G19" s="51"/>
      <c r="H19" s="51"/>
      <c r="I19" s="51"/>
      <c r="J19" s="51"/>
      <c r="K19" s="51"/>
      <c r="L19" s="51"/>
      <c r="M19" s="51"/>
      <c r="N19" s="51"/>
      <c r="O19" s="51"/>
      <c r="P19" s="53"/>
      <c r="Q19" s="51"/>
      <c r="R19" s="51"/>
      <c r="S19" s="51"/>
      <c r="T19" s="51"/>
      <c r="U19" s="51"/>
      <c r="V19" s="51"/>
      <c r="W19" s="51"/>
      <c r="X19" s="51"/>
      <c r="Y19" s="51"/>
      <c r="Z19" s="51"/>
      <c r="AA19" s="51"/>
      <c r="AB19" s="51"/>
      <c r="AC19" s="51"/>
      <c r="AD19" s="51"/>
      <c r="AE19" s="51"/>
      <c r="AF19" s="51"/>
      <c r="AG19" s="51"/>
      <c r="AH19" s="51"/>
      <c r="AI19" s="51"/>
      <c r="AJ19" s="51"/>
      <c r="AK19" s="51"/>
    </row>
    <row r="20" spans="1:37">
      <c r="A20" s="51"/>
      <c r="B20" s="51"/>
      <c r="C20" s="51"/>
      <c r="D20" s="51"/>
      <c r="E20" s="51"/>
      <c r="F20" s="51"/>
      <c r="G20" s="51"/>
      <c r="H20" s="51"/>
      <c r="I20" s="51"/>
      <c r="J20" s="51"/>
      <c r="K20" s="51"/>
      <c r="L20" s="51"/>
      <c r="M20" s="51"/>
      <c r="N20" s="51"/>
      <c r="O20" s="51"/>
      <c r="P20" s="53"/>
      <c r="Q20" s="51"/>
      <c r="R20" s="51"/>
      <c r="S20" s="51"/>
      <c r="T20" s="51"/>
      <c r="U20" s="51"/>
      <c r="V20" s="51"/>
      <c r="W20" s="51"/>
      <c r="X20" s="51"/>
      <c r="Y20" s="51"/>
      <c r="Z20" s="51"/>
      <c r="AA20" s="51"/>
      <c r="AB20" s="51"/>
      <c r="AC20" s="51"/>
      <c r="AD20" s="51"/>
      <c r="AE20" s="51"/>
      <c r="AF20" s="51"/>
      <c r="AG20" s="51"/>
      <c r="AH20" s="51"/>
      <c r="AI20" s="51"/>
      <c r="AJ20" s="51"/>
      <c r="AK20" s="51"/>
    </row>
    <row r="21" spans="1:37">
      <c r="A21" s="51"/>
      <c r="B21" s="51"/>
      <c r="C21" s="51"/>
      <c r="D21" s="51"/>
      <c r="E21" s="51"/>
      <c r="F21" s="51"/>
      <c r="G21" s="51"/>
      <c r="H21" s="51"/>
      <c r="I21" s="51"/>
      <c r="J21" s="51"/>
      <c r="K21" s="51"/>
      <c r="L21" s="51"/>
      <c r="M21" s="51"/>
      <c r="N21" s="51"/>
      <c r="O21" s="51"/>
      <c r="P21" s="53"/>
      <c r="Q21" s="51"/>
      <c r="R21" s="51"/>
      <c r="S21" s="51"/>
      <c r="T21" s="51"/>
      <c r="U21" s="51"/>
      <c r="V21" s="51"/>
      <c r="W21" s="51"/>
      <c r="X21" s="51"/>
      <c r="Y21" s="51"/>
      <c r="Z21" s="51"/>
      <c r="AA21" s="51"/>
      <c r="AB21" s="51"/>
      <c r="AC21" s="51"/>
      <c r="AD21" s="51"/>
      <c r="AE21" s="51"/>
      <c r="AF21" s="51"/>
      <c r="AG21" s="51"/>
      <c r="AH21" s="51"/>
      <c r="AI21" s="51"/>
      <c r="AJ21" s="51"/>
      <c r="AK21" s="51"/>
    </row>
    <row r="22" spans="1:37">
      <c r="A22" s="51"/>
      <c r="B22" s="51"/>
      <c r="C22" s="51"/>
      <c r="D22" s="51"/>
      <c r="E22" s="51"/>
      <c r="F22" s="51"/>
      <c r="G22" s="51"/>
      <c r="H22" s="51"/>
      <c r="I22" s="51"/>
      <c r="J22" s="51"/>
      <c r="K22" s="51"/>
      <c r="L22" s="51"/>
      <c r="M22" s="51"/>
      <c r="N22" s="51"/>
      <c r="O22" s="51"/>
      <c r="P22" s="53"/>
      <c r="Q22" s="51"/>
      <c r="R22" s="51"/>
      <c r="S22" s="51"/>
      <c r="T22" s="51"/>
      <c r="U22" s="51"/>
      <c r="V22" s="51"/>
      <c r="W22" s="51"/>
      <c r="X22" s="51"/>
      <c r="Y22" s="51"/>
      <c r="Z22" s="51"/>
      <c r="AA22" s="51"/>
      <c r="AB22" s="51"/>
      <c r="AC22" s="51"/>
      <c r="AD22" s="51"/>
      <c r="AE22" s="51"/>
      <c r="AF22" s="51"/>
      <c r="AG22" s="51"/>
      <c r="AH22" s="51"/>
      <c r="AI22" s="51"/>
      <c r="AJ22" s="51"/>
      <c r="AK22" s="51"/>
    </row>
    <row r="23" spans="1:37">
      <c r="A23" s="51"/>
      <c r="B23" s="51"/>
      <c r="C23" s="51"/>
      <c r="D23" s="51"/>
      <c r="E23" s="51"/>
      <c r="F23" s="51"/>
      <c r="G23" s="51"/>
      <c r="H23" s="51"/>
      <c r="I23" s="51"/>
      <c r="J23" s="51"/>
      <c r="K23" s="51"/>
      <c r="L23" s="51"/>
      <c r="M23" s="51"/>
      <c r="N23" s="51"/>
      <c r="O23" s="51"/>
      <c r="P23" s="53"/>
      <c r="Q23" s="51"/>
      <c r="R23" s="51"/>
      <c r="S23" s="51"/>
      <c r="T23" s="51"/>
      <c r="U23" s="51"/>
      <c r="V23" s="51"/>
      <c r="W23" s="51"/>
      <c r="X23" s="51"/>
      <c r="Y23" s="51"/>
      <c r="Z23" s="51"/>
      <c r="AA23" s="51"/>
      <c r="AB23" s="51"/>
      <c r="AC23" s="51"/>
      <c r="AD23" s="51"/>
      <c r="AE23" s="51"/>
      <c r="AF23" s="51"/>
      <c r="AG23" s="51"/>
      <c r="AH23" s="51"/>
      <c r="AI23" s="51"/>
      <c r="AJ23" s="51"/>
      <c r="AK23" s="51"/>
    </row>
    <row r="24" spans="1:37">
      <c r="A24" s="51"/>
      <c r="B24" s="51"/>
      <c r="C24" s="51"/>
      <c r="D24" s="51"/>
      <c r="E24" s="51"/>
      <c r="F24" s="51"/>
      <c r="G24" s="51"/>
      <c r="H24" s="51"/>
      <c r="I24" s="51"/>
      <c r="J24" s="51"/>
      <c r="K24" s="54"/>
      <c r="L24" s="51"/>
      <c r="M24" s="51"/>
      <c r="N24" s="51"/>
      <c r="O24" s="51"/>
      <c r="P24" s="53"/>
      <c r="Q24" s="51"/>
      <c r="R24" s="51"/>
      <c r="S24" s="51"/>
      <c r="T24" s="51"/>
      <c r="U24" s="51"/>
      <c r="V24" s="51"/>
      <c r="W24" s="51"/>
      <c r="X24" s="51"/>
      <c r="Y24" s="51"/>
      <c r="Z24" s="51"/>
      <c r="AA24" s="51"/>
      <c r="AB24" s="51"/>
      <c r="AC24" s="51"/>
      <c r="AD24" s="51"/>
      <c r="AE24" s="51"/>
      <c r="AF24" s="51"/>
      <c r="AG24" s="51"/>
      <c r="AH24" s="51"/>
      <c r="AI24" s="51"/>
      <c r="AJ24" s="51"/>
      <c r="AK24" s="51"/>
    </row>
    <row r="25" spans="1:37">
      <c r="A25" s="51"/>
      <c r="B25" s="51"/>
      <c r="C25" s="51"/>
      <c r="D25" s="51"/>
      <c r="E25" s="51"/>
      <c r="F25" s="51"/>
      <c r="G25" s="51"/>
      <c r="H25" s="51"/>
      <c r="I25" s="51"/>
      <c r="J25" s="51"/>
      <c r="K25" s="51"/>
      <c r="L25" s="51"/>
      <c r="M25" s="51"/>
      <c r="N25" s="51"/>
      <c r="O25" s="51"/>
      <c r="P25" s="53"/>
      <c r="Q25" s="51"/>
      <c r="R25" s="51"/>
      <c r="S25" s="51"/>
      <c r="T25" s="51"/>
      <c r="U25" s="51"/>
      <c r="V25" s="51"/>
      <c r="W25" s="51"/>
      <c r="X25" s="51"/>
      <c r="Y25" s="51"/>
      <c r="Z25" s="51"/>
      <c r="AA25" s="51"/>
      <c r="AB25" s="51"/>
      <c r="AC25" s="51"/>
      <c r="AD25" s="51"/>
      <c r="AE25" s="51"/>
      <c r="AF25" s="51"/>
      <c r="AG25" s="51"/>
      <c r="AH25" s="51"/>
      <c r="AI25" s="51"/>
      <c r="AJ25" s="51"/>
      <c r="AK25" s="51"/>
    </row>
    <row r="26" spans="1:37">
      <c r="A26" s="51"/>
      <c r="B26" s="51"/>
      <c r="C26" s="51"/>
      <c r="D26" s="51"/>
      <c r="E26" s="51"/>
      <c r="F26" s="51"/>
      <c r="G26" s="51"/>
      <c r="H26" s="51"/>
      <c r="I26" s="51"/>
      <c r="J26" s="51"/>
      <c r="K26" s="51"/>
      <c r="L26" s="51"/>
      <c r="M26" s="51"/>
      <c r="N26" s="51"/>
      <c r="O26" s="51"/>
      <c r="P26" s="53"/>
      <c r="Q26" s="51"/>
      <c r="R26" s="51"/>
      <c r="S26" s="51"/>
      <c r="T26" s="51"/>
      <c r="U26" s="51"/>
      <c r="V26" s="51"/>
      <c r="W26" s="51"/>
      <c r="X26" s="51"/>
      <c r="Y26" s="51"/>
      <c r="Z26" s="51"/>
      <c r="AA26" s="51"/>
      <c r="AB26" s="51"/>
      <c r="AC26" s="51"/>
      <c r="AD26" s="51"/>
      <c r="AE26" s="51"/>
      <c r="AF26" s="51"/>
      <c r="AG26" s="51"/>
      <c r="AH26" s="51"/>
      <c r="AI26" s="51"/>
      <c r="AJ26" s="51"/>
      <c r="AK26" s="51"/>
    </row>
    <row r="27" spans="1:37">
      <c r="A27" s="51"/>
      <c r="B27" s="51"/>
      <c r="C27" s="51"/>
      <c r="D27" s="51"/>
      <c r="E27" s="51"/>
      <c r="F27" s="51"/>
      <c r="G27" s="51"/>
      <c r="H27" s="51"/>
      <c r="I27" s="51"/>
      <c r="J27" s="51"/>
      <c r="K27" s="51"/>
      <c r="L27" s="51"/>
      <c r="M27" s="51"/>
      <c r="N27" s="51"/>
      <c r="O27" s="51"/>
      <c r="P27" s="53"/>
      <c r="Q27" s="51"/>
      <c r="R27" s="51"/>
      <c r="S27" s="51"/>
      <c r="T27" s="51"/>
      <c r="U27" s="51"/>
      <c r="V27" s="51"/>
      <c r="W27" s="51"/>
      <c r="X27" s="51"/>
      <c r="Y27" s="51"/>
      <c r="Z27" s="51"/>
      <c r="AA27" s="51"/>
      <c r="AB27" s="51"/>
      <c r="AC27" s="51"/>
      <c r="AD27" s="51"/>
      <c r="AE27" s="51"/>
      <c r="AF27" s="51"/>
      <c r="AG27" s="51"/>
      <c r="AH27" s="51"/>
      <c r="AI27" s="51"/>
      <c r="AJ27" s="51"/>
      <c r="AK27" s="51"/>
    </row>
    <row r="28" spans="1:37">
      <c r="A28" s="51"/>
      <c r="B28" s="51"/>
      <c r="C28" s="51"/>
      <c r="D28" s="51"/>
      <c r="E28" s="51"/>
      <c r="F28" s="51"/>
      <c r="G28" s="51"/>
      <c r="H28" s="51"/>
      <c r="I28" s="51"/>
      <c r="J28" s="51"/>
      <c r="K28" s="51"/>
      <c r="L28" s="51"/>
      <c r="M28" s="51"/>
      <c r="N28" s="51"/>
      <c r="O28" s="51"/>
      <c r="P28" s="53"/>
      <c r="Q28" s="51"/>
      <c r="R28" s="51"/>
      <c r="S28" s="51"/>
      <c r="T28" s="51"/>
      <c r="U28" s="51"/>
      <c r="V28" s="51"/>
      <c r="W28" s="51"/>
      <c r="X28" s="51"/>
      <c r="Y28" s="51"/>
      <c r="Z28" s="51"/>
      <c r="AA28" s="51"/>
      <c r="AB28" s="51"/>
      <c r="AC28" s="51"/>
      <c r="AD28" s="51"/>
      <c r="AE28" s="51"/>
      <c r="AF28" s="51"/>
      <c r="AG28" s="51"/>
      <c r="AH28" s="51"/>
      <c r="AI28" s="51"/>
      <c r="AJ28" s="51"/>
      <c r="AK28" s="51"/>
    </row>
    <row r="29" spans="1:37">
      <c r="A29" s="51"/>
      <c r="B29" s="51"/>
      <c r="C29" s="51"/>
      <c r="D29" s="51"/>
      <c r="E29" s="51"/>
      <c r="F29" s="51"/>
      <c r="G29" s="51"/>
      <c r="H29" s="51"/>
      <c r="I29" s="51"/>
      <c r="J29" s="51"/>
      <c r="K29" s="51"/>
      <c r="L29" s="51"/>
      <c r="M29" s="51"/>
      <c r="N29" s="51"/>
      <c r="O29" s="51"/>
      <c r="P29" s="53"/>
      <c r="Q29" s="51"/>
      <c r="R29" s="51"/>
      <c r="S29" s="51"/>
      <c r="T29" s="51"/>
      <c r="U29" s="51"/>
      <c r="V29" s="51"/>
      <c r="W29" s="51"/>
      <c r="X29" s="51"/>
      <c r="Y29" s="51"/>
      <c r="Z29" s="51"/>
      <c r="AA29" s="51"/>
      <c r="AB29" s="51"/>
      <c r="AC29" s="51"/>
      <c r="AD29" s="51"/>
      <c r="AE29" s="51"/>
      <c r="AF29" s="51"/>
      <c r="AG29" s="51"/>
      <c r="AH29" s="51"/>
      <c r="AI29" s="51"/>
      <c r="AJ29" s="51"/>
      <c r="AK29" s="51"/>
    </row>
    <row r="30" spans="1:37">
      <c r="A30" s="51"/>
      <c r="B30" s="51"/>
      <c r="C30" s="51"/>
      <c r="D30" s="51"/>
      <c r="E30" s="51"/>
      <c r="F30" s="51"/>
      <c r="G30" s="51"/>
      <c r="H30" s="51"/>
      <c r="I30" s="51"/>
      <c r="J30" s="51"/>
      <c r="K30" s="51"/>
      <c r="L30" s="51"/>
      <c r="M30" s="51"/>
      <c r="N30" s="51"/>
      <c r="O30" s="51"/>
      <c r="P30" s="53"/>
      <c r="Q30" s="51"/>
      <c r="R30" s="51"/>
      <c r="S30" s="51"/>
      <c r="T30" s="51"/>
      <c r="U30" s="51"/>
      <c r="V30" s="51"/>
      <c r="W30" s="51"/>
      <c r="X30" s="51"/>
      <c r="Y30" s="51"/>
      <c r="Z30" s="51"/>
      <c r="AA30" s="51"/>
      <c r="AB30" s="51"/>
      <c r="AC30" s="51"/>
      <c r="AD30" s="51"/>
      <c r="AE30" s="51"/>
      <c r="AF30" s="51"/>
      <c r="AG30" s="51"/>
      <c r="AH30" s="51"/>
      <c r="AI30" s="51"/>
      <c r="AJ30" s="51"/>
      <c r="AK30" s="51"/>
    </row>
    <row r="31" spans="1:37">
      <c r="A31" s="51"/>
      <c r="B31" s="51"/>
      <c r="C31" s="51"/>
      <c r="D31" s="51"/>
      <c r="E31" s="51"/>
      <c r="F31" s="51"/>
      <c r="G31" s="51"/>
      <c r="H31" s="51"/>
      <c r="I31" s="51"/>
      <c r="J31" s="51"/>
      <c r="K31" s="51"/>
      <c r="L31" s="51"/>
      <c r="M31" s="51"/>
      <c r="N31" s="51"/>
      <c r="O31" s="51"/>
      <c r="P31" s="53"/>
      <c r="Q31" s="51"/>
      <c r="R31" s="51"/>
      <c r="S31" s="51"/>
      <c r="T31" s="51"/>
      <c r="U31" s="51"/>
      <c r="V31" s="51"/>
      <c r="W31" s="51"/>
      <c r="X31" s="51"/>
      <c r="Y31" s="51"/>
      <c r="Z31" s="51"/>
      <c r="AA31" s="51"/>
      <c r="AB31" s="51"/>
      <c r="AC31" s="51"/>
      <c r="AD31" s="51"/>
      <c r="AE31" s="51"/>
      <c r="AF31" s="51"/>
      <c r="AG31" s="51"/>
      <c r="AH31" s="51"/>
      <c r="AI31" s="51"/>
      <c r="AJ31" s="51"/>
      <c r="AK31" s="51"/>
    </row>
    <row r="32" spans="1:37">
      <c r="A32" s="51"/>
      <c r="B32" s="51"/>
      <c r="C32" s="51"/>
      <c r="D32" s="51"/>
      <c r="E32" s="51"/>
      <c r="F32" s="51"/>
      <c r="G32" s="51"/>
      <c r="H32" s="51"/>
      <c r="I32" s="51"/>
      <c r="J32" s="51"/>
      <c r="K32" s="51"/>
      <c r="L32" s="51"/>
      <c r="M32" s="51"/>
      <c r="N32" s="51"/>
      <c r="O32" s="51"/>
      <c r="P32" s="53"/>
      <c r="Q32" s="51"/>
      <c r="R32" s="51"/>
      <c r="S32" s="51"/>
      <c r="T32" s="51"/>
      <c r="U32" s="51"/>
      <c r="V32" s="51"/>
      <c r="W32" s="51"/>
      <c r="X32" s="51"/>
      <c r="Y32" s="51"/>
      <c r="Z32" s="51"/>
      <c r="AA32" s="51"/>
      <c r="AB32" s="51"/>
      <c r="AC32" s="51"/>
      <c r="AD32" s="51"/>
      <c r="AE32" s="51"/>
      <c r="AF32" s="51"/>
      <c r="AG32" s="51"/>
      <c r="AH32" s="51"/>
      <c r="AI32" s="51"/>
      <c r="AJ32" s="51"/>
      <c r="AK32" s="51"/>
    </row>
    <row r="33" spans="1:37">
      <c r="A33" s="51"/>
      <c r="B33" s="51"/>
      <c r="C33" s="51"/>
      <c r="D33" s="51"/>
      <c r="E33" s="51"/>
      <c r="F33" s="51"/>
      <c r="G33" s="51"/>
      <c r="H33" s="51"/>
      <c r="I33" s="51"/>
      <c r="J33" s="51"/>
      <c r="K33" s="51"/>
      <c r="L33" s="51"/>
      <c r="M33" s="51"/>
      <c r="N33" s="51"/>
      <c r="O33" s="51"/>
      <c r="P33" s="53"/>
      <c r="Q33" s="51"/>
      <c r="R33" s="51"/>
      <c r="S33" s="51"/>
      <c r="T33" s="51"/>
      <c r="U33" s="51"/>
      <c r="V33" s="51"/>
      <c r="W33" s="51"/>
      <c r="X33" s="51"/>
      <c r="Y33" s="51"/>
      <c r="Z33" s="51"/>
      <c r="AA33" s="51"/>
      <c r="AB33" s="51"/>
      <c r="AC33" s="51"/>
      <c r="AD33" s="51"/>
      <c r="AE33" s="51"/>
      <c r="AF33" s="51"/>
      <c r="AG33" s="51"/>
      <c r="AH33" s="51"/>
      <c r="AI33" s="51"/>
      <c r="AJ33" s="51"/>
      <c r="AK33" s="51"/>
    </row>
    <row r="34" spans="1:37">
      <c r="A34" s="51"/>
      <c r="B34" s="51"/>
      <c r="C34" s="51"/>
      <c r="D34" s="51"/>
      <c r="E34" s="51"/>
      <c r="F34" s="51"/>
      <c r="G34" s="51"/>
      <c r="H34" s="51"/>
      <c r="I34" s="51"/>
      <c r="J34" s="51"/>
      <c r="K34" s="51"/>
      <c r="L34" s="51"/>
      <c r="M34" s="51"/>
      <c r="N34" s="51"/>
      <c r="O34" s="51"/>
      <c r="P34" s="53"/>
      <c r="Q34" s="51"/>
      <c r="R34" s="51"/>
      <c r="S34" s="51"/>
      <c r="T34" s="51"/>
      <c r="U34" s="51"/>
      <c r="V34" s="51"/>
      <c r="W34" s="51"/>
      <c r="X34" s="51"/>
      <c r="Y34" s="51"/>
      <c r="Z34" s="51"/>
      <c r="AA34" s="51"/>
      <c r="AB34" s="51"/>
      <c r="AC34" s="51"/>
      <c r="AD34" s="51"/>
      <c r="AE34" s="51"/>
      <c r="AF34" s="51"/>
      <c r="AG34" s="51"/>
      <c r="AH34" s="51"/>
      <c r="AI34" s="51"/>
      <c r="AJ34" s="51"/>
      <c r="AK34" s="51"/>
    </row>
    <row r="35" spans="1:37">
      <c r="A35" s="51"/>
      <c r="B35" s="51"/>
      <c r="C35" s="51"/>
      <c r="D35" s="51"/>
      <c r="E35" s="51"/>
      <c r="F35" s="51"/>
      <c r="G35" s="51"/>
      <c r="H35" s="51"/>
      <c r="I35" s="51"/>
      <c r="J35" s="51"/>
      <c r="K35" s="51"/>
      <c r="L35" s="51"/>
      <c r="M35" s="51"/>
      <c r="N35" s="51"/>
      <c r="O35" s="51"/>
      <c r="P35" s="53"/>
      <c r="Q35" s="51"/>
      <c r="R35" s="51"/>
      <c r="S35" s="51"/>
      <c r="T35" s="51"/>
      <c r="U35" s="51"/>
      <c r="V35" s="51"/>
      <c r="W35" s="51"/>
      <c r="X35" s="51"/>
      <c r="Y35" s="51"/>
      <c r="Z35" s="51"/>
      <c r="AA35" s="51"/>
      <c r="AB35" s="51"/>
      <c r="AC35" s="51"/>
      <c r="AD35" s="51"/>
      <c r="AE35" s="51"/>
      <c r="AF35" s="51"/>
      <c r="AG35" s="51"/>
      <c r="AH35" s="51"/>
      <c r="AI35" s="51"/>
      <c r="AJ35" s="51"/>
      <c r="AK35" s="51"/>
    </row>
    <row r="36" spans="1:37">
      <c r="A36" s="51"/>
      <c r="B36" s="51"/>
      <c r="C36" s="51"/>
      <c r="D36" s="51"/>
      <c r="E36" s="51"/>
      <c r="F36" s="51"/>
      <c r="G36" s="51"/>
      <c r="H36" s="51"/>
      <c r="I36" s="51"/>
      <c r="J36" s="51"/>
      <c r="K36" s="51"/>
      <c r="L36" s="51"/>
      <c r="M36" s="51"/>
      <c r="N36" s="51"/>
      <c r="O36" s="51"/>
      <c r="P36" s="53"/>
      <c r="Q36" s="51"/>
      <c r="R36" s="51"/>
      <c r="S36" s="51"/>
      <c r="T36" s="51"/>
      <c r="U36" s="51"/>
      <c r="V36" s="51"/>
      <c r="W36" s="51"/>
      <c r="X36" s="51"/>
      <c r="Y36" s="51"/>
      <c r="Z36" s="51"/>
      <c r="AA36" s="51"/>
      <c r="AB36" s="51"/>
      <c r="AC36" s="51"/>
      <c r="AD36" s="51"/>
      <c r="AE36" s="51"/>
      <c r="AF36" s="51"/>
      <c r="AG36" s="51"/>
      <c r="AH36" s="51"/>
      <c r="AI36" s="51"/>
      <c r="AJ36" s="51"/>
      <c r="AK36" s="51"/>
    </row>
    <row r="37" spans="1:37">
      <c r="A37" s="51"/>
      <c r="B37" s="51"/>
      <c r="C37" s="51"/>
      <c r="D37" s="51"/>
      <c r="E37" s="51"/>
      <c r="F37" s="51"/>
      <c r="G37" s="51"/>
      <c r="H37" s="51"/>
      <c r="I37" s="51"/>
      <c r="J37" s="51"/>
      <c r="K37" s="51"/>
      <c r="L37" s="51"/>
      <c r="M37" s="51"/>
      <c r="N37" s="51"/>
      <c r="O37" s="51"/>
      <c r="P37" s="53"/>
      <c r="Q37" s="51"/>
      <c r="R37" s="51"/>
      <c r="S37" s="51"/>
      <c r="T37" s="51"/>
      <c r="U37" s="51"/>
      <c r="V37" s="51"/>
      <c r="W37" s="51"/>
      <c r="X37" s="51"/>
      <c r="Y37" s="51"/>
      <c r="Z37" s="51"/>
      <c r="AA37" s="51"/>
      <c r="AB37" s="51"/>
      <c r="AC37" s="51"/>
      <c r="AD37" s="51"/>
      <c r="AE37" s="51"/>
      <c r="AF37" s="51"/>
      <c r="AG37" s="51"/>
      <c r="AH37" s="51"/>
      <c r="AI37" s="51"/>
      <c r="AJ37" s="51"/>
      <c r="AK37" s="51"/>
    </row>
    <row r="38" spans="1:37">
      <c r="A38" s="51"/>
      <c r="B38" s="51"/>
      <c r="C38" s="51"/>
      <c r="D38" s="51"/>
      <c r="E38" s="51"/>
      <c r="F38" s="51"/>
      <c r="G38" s="51"/>
      <c r="H38" s="51"/>
      <c r="I38" s="51"/>
      <c r="J38" s="51"/>
      <c r="K38" s="51"/>
      <c r="L38" s="51"/>
      <c r="M38" s="51"/>
      <c r="N38" s="51"/>
      <c r="O38" s="51"/>
      <c r="P38" s="53"/>
      <c r="Q38" s="51"/>
      <c r="R38" s="51"/>
      <c r="S38" s="51"/>
      <c r="T38" s="51"/>
      <c r="U38" s="51"/>
      <c r="V38" s="51"/>
      <c r="W38" s="51"/>
      <c r="X38" s="51"/>
      <c r="Y38" s="51"/>
      <c r="Z38" s="51"/>
      <c r="AA38" s="51"/>
      <c r="AB38" s="51"/>
      <c r="AC38" s="51"/>
      <c r="AD38" s="51"/>
      <c r="AE38" s="51"/>
      <c r="AF38" s="51"/>
      <c r="AG38" s="51"/>
      <c r="AH38" s="51"/>
      <c r="AI38" s="51"/>
      <c r="AJ38" s="51"/>
      <c r="AK38" s="51"/>
    </row>
    <row r="39" spans="1:37">
      <c r="A39" s="51"/>
      <c r="B39" s="51"/>
      <c r="C39" s="51"/>
      <c r="D39" s="51"/>
      <c r="E39" s="51"/>
      <c r="F39" s="51"/>
      <c r="G39" s="51"/>
      <c r="H39" s="51"/>
      <c r="I39" s="51"/>
      <c r="J39" s="51"/>
      <c r="K39" s="51"/>
      <c r="L39" s="51"/>
      <c r="M39" s="51"/>
      <c r="N39" s="51"/>
      <c r="O39" s="51"/>
      <c r="P39" s="53"/>
      <c r="Q39" s="51"/>
      <c r="R39" s="51"/>
      <c r="S39" s="51"/>
      <c r="T39" s="51"/>
      <c r="U39" s="51"/>
      <c r="V39" s="51"/>
      <c r="W39" s="51"/>
      <c r="X39" s="51"/>
      <c r="Y39" s="51"/>
      <c r="Z39" s="51"/>
      <c r="AA39" s="51"/>
      <c r="AB39" s="51"/>
      <c r="AC39" s="51"/>
      <c r="AD39" s="51"/>
      <c r="AE39" s="51"/>
      <c r="AF39" s="51"/>
      <c r="AG39" s="51"/>
      <c r="AH39" s="51"/>
      <c r="AI39" s="51"/>
      <c r="AJ39" s="51"/>
      <c r="AK39" s="51"/>
    </row>
    <row r="40" spans="1:37">
      <c r="A40" s="51"/>
      <c r="B40" s="51"/>
      <c r="C40" s="51"/>
      <c r="D40" s="51"/>
      <c r="E40" s="51"/>
      <c r="F40" s="51"/>
      <c r="G40" s="51"/>
      <c r="H40" s="51"/>
      <c r="I40" s="51"/>
      <c r="J40" s="51"/>
      <c r="K40" s="51"/>
      <c r="L40" s="51"/>
      <c r="M40" s="51"/>
      <c r="N40" s="51"/>
      <c r="O40" s="51"/>
      <c r="P40" s="53"/>
      <c r="Q40" s="51"/>
      <c r="R40" s="51"/>
      <c r="S40" s="51"/>
      <c r="T40" s="51"/>
      <c r="U40" s="51"/>
      <c r="V40" s="51"/>
      <c r="W40" s="51"/>
      <c r="X40" s="51"/>
      <c r="Y40" s="51"/>
      <c r="Z40" s="51"/>
      <c r="AA40" s="51"/>
      <c r="AB40" s="51"/>
      <c r="AC40" s="51"/>
      <c r="AD40" s="51"/>
      <c r="AE40" s="51"/>
      <c r="AF40" s="51"/>
      <c r="AG40" s="51"/>
      <c r="AH40" s="51"/>
      <c r="AI40" s="51"/>
      <c r="AJ40" s="51"/>
      <c r="AK40" s="51"/>
    </row>
    <row r="41" spans="1:37">
      <c r="A41" s="51"/>
      <c r="B41" s="51"/>
      <c r="C41" s="51"/>
      <c r="D41" s="51"/>
      <c r="E41" s="51"/>
      <c r="F41" s="51"/>
      <c r="G41" s="51"/>
      <c r="H41" s="51"/>
      <c r="I41" s="51"/>
      <c r="J41" s="51"/>
      <c r="K41" s="51"/>
      <c r="L41" s="51"/>
      <c r="M41" s="51"/>
      <c r="N41" s="51"/>
      <c r="O41" s="51"/>
      <c r="P41" s="53"/>
      <c r="Q41" s="51"/>
      <c r="R41" s="51"/>
      <c r="S41" s="51"/>
      <c r="T41" s="51"/>
      <c r="U41" s="51"/>
      <c r="V41" s="51"/>
      <c r="W41" s="51"/>
      <c r="X41" s="51"/>
      <c r="Y41" s="51"/>
      <c r="Z41" s="51"/>
      <c r="AA41" s="51"/>
      <c r="AB41" s="51"/>
      <c r="AC41" s="51"/>
      <c r="AD41" s="51"/>
      <c r="AE41" s="51"/>
      <c r="AF41" s="51"/>
      <c r="AG41" s="51"/>
      <c r="AH41" s="51"/>
      <c r="AI41" s="51"/>
      <c r="AJ41" s="51"/>
      <c r="AK41" s="51"/>
    </row>
    <row r="42" spans="1:37">
      <c r="A42" s="51"/>
      <c r="B42" s="51"/>
      <c r="C42" s="51"/>
      <c r="D42" s="51"/>
      <c r="E42" s="51"/>
      <c r="F42" s="51"/>
      <c r="G42" s="51"/>
      <c r="H42" s="51"/>
      <c r="I42" s="51"/>
      <c r="J42" s="51"/>
      <c r="K42" s="51"/>
      <c r="L42" s="51"/>
      <c r="M42" s="51"/>
      <c r="N42" s="51"/>
      <c r="O42" s="51"/>
      <c r="P42" s="53"/>
      <c r="Q42" s="51"/>
      <c r="R42" s="51"/>
      <c r="S42" s="51"/>
      <c r="T42" s="51"/>
      <c r="U42" s="51"/>
      <c r="V42" s="51"/>
      <c r="W42" s="51"/>
      <c r="X42" s="51"/>
      <c r="Y42" s="51"/>
      <c r="Z42" s="51"/>
      <c r="AA42" s="51"/>
      <c r="AB42" s="51"/>
      <c r="AC42" s="51"/>
      <c r="AD42" s="51"/>
      <c r="AE42" s="51"/>
      <c r="AF42" s="51"/>
      <c r="AG42" s="51"/>
      <c r="AH42" s="51"/>
      <c r="AI42" s="51"/>
      <c r="AJ42" s="51"/>
      <c r="AK42" s="51"/>
    </row>
    <row r="43" spans="1:37">
      <c r="A43" s="51"/>
      <c r="B43" s="51"/>
      <c r="C43" s="51"/>
      <c r="D43" s="51"/>
      <c r="E43" s="51"/>
      <c r="F43" s="51"/>
      <c r="G43" s="51"/>
      <c r="H43" s="51"/>
      <c r="I43" s="51"/>
      <c r="J43" s="51"/>
      <c r="K43" s="51"/>
      <c r="L43" s="51"/>
      <c r="M43" s="51"/>
      <c r="N43" s="51"/>
      <c r="O43" s="51"/>
      <c r="P43" s="53"/>
      <c r="Q43" s="51"/>
      <c r="R43" s="51"/>
      <c r="S43" s="51"/>
      <c r="T43" s="51"/>
      <c r="U43" s="51"/>
      <c r="V43" s="51"/>
      <c r="W43" s="51"/>
      <c r="X43" s="51"/>
      <c r="Y43" s="51"/>
      <c r="Z43" s="51"/>
      <c r="AA43" s="51"/>
      <c r="AB43" s="51"/>
      <c r="AC43" s="51"/>
      <c r="AD43" s="51"/>
      <c r="AE43" s="51"/>
      <c r="AF43" s="51"/>
      <c r="AG43" s="51"/>
      <c r="AH43" s="51"/>
      <c r="AI43" s="51"/>
      <c r="AJ43" s="51"/>
      <c r="AK43" s="51"/>
    </row>
    <row r="44" spans="1:37">
      <c r="A44" s="51"/>
      <c r="B44" s="51"/>
      <c r="C44" s="51"/>
      <c r="D44" s="51"/>
      <c r="E44" s="51"/>
      <c r="F44" s="51"/>
      <c r="G44" s="51"/>
      <c r="H44" s="51"/>
      <c r="I44" s="51"/>
      <c r="J44" s="51"/>
      <c r="K44" s="51"/>
      <c r="L44" s="51"/>
      <c r="M44" s="51"/>
      <c r="N44" s="51"/>
      <c r="O44" s="51"/>
      <c r="P44" s="53"/>
      <c r="Q44" s="51"/>
      <c r="R44" s="51"/>
      <c r="S44" s="51"/>
      <c r="T44" s="51"/>
      <c r="U44" s="51"/>
      <c r="V44" s="51"/>
      <c r="W44" s="51"/>
      <c r="X44" s="51"/>
      <c r="Y44" s="51"/>
      <c r="Z44" s="51"/>
      <c r="AA44" s="51"/>
      <c r="AB44" s="51"/>
      <c r="AC44" s="51"/>
      <c r="AD44" s="51"/>
      <c r="AE44" s="51"/>
      <c r="AF44" s="51"/>
      <c r="AG44" s="51"/>
      <c r="AH44" s="51"/>
      <c r="AI44" s="51"/>
      <c r="AJ44" s="51"/>
      <c r="AK44" s="51"/>
    </row>
    <row r="45" spans="1:37">
      <c r="A45" s="51"/>
      <c r="B45" s="51"/>
      <c r="C45" s="51"/>
      <c r="D45" s="51"/>
      <c r="E45" s="51"/>
      <c r="F45" s="51"/>
      <c r="G45" s="51"/>
      <c r="H45" s="51"/>
      <c r="I45" s="51"/>
      <c r="J45" s="51"/>
      <c r="K45" s="51"/>
      <c r="L45" s="51"/>
      <c r="M45" s="51"/>
      <c r="N45" s="51"/>
      <c r="O45" s="51"/>
      <c r="P45" s="53"/>
      <c r="Q45" s="51"/>
      <c r="R45" s="51"/>
      <c r="S45" s="51"/>
      <c r="T45" s="51"/>
      <c r="U45" s="51"/>
      <c r="V45" s="51"/>
      <c r="W45" s="51"/>
      <c r="X45" s="51"/>
      <c r="Y45" s="51"/>
      <c r="Z45" s="51"/>
      <c r="AA45" s="51"/>
      <c r="AB45" s="51"/>
      <c r="AC45" s="51"/>
      <c r="AD45" s="51"/>
      <c r="AE45" s="51"/>
      <c r="AF45" s="51"/>
      <c r="AG45" s="51"/>
      <c r="AH45" s="51"/>
      <c r="AI45" s="51"/>
      <c r="AJ45" s="51"/>
      <c r="AK45" s="51"/>
    </row>
    <row r="46" spans="1:37">
      <c r="A46" s="51"/>
      <c r="B46" s="51"/>
      <c r="C46" s="51"/>
      <c r="D46" s="51"/>
      <c r="E46" s="51"/>
      <c r="F46" s="51"/>
      <c r="G46" s="51"/>
      <c r="H46" s="51"/>
      <c r="I46" s="51"/>
      <c r="J46" s="51"/>
      <c r="K46" s="51"/>
      <c r="L46" s="51"/>
      <c r="M46" s="51"/>
      <c r="N46" s="51"/>
      <c r="O46" s="51"/>
      <c r="P46" s="53"/>
      <c r="Q46" s="51"/>
      <c r="R46" s="51"/>
      <c r="S46" s="51"/>
      <c r="T46" s="51"/>
      <c r="U46" s="51"/>
      <c r="V46" s="51"/>
      <c r="W46" s="51"/>
      <c r="X46" s="51"/>
      <c r="Y46" s="51"/>
      <c r="Z46" s="51"/>
      <c r="AA46" s="51"/>
      <c r="AB46" s="51"/>
      <c r="AC46" s="51"/>
      <c r="AD46" s="51"/>
      <c r="AE46" s="51"/>
      <c r="AF46" s="51"/>
      <c r="AG46" s="51"/>
      <c r="AH46" s="51"/>
      <c r="AI46" s="51"/>
      <c r="AJ46" s="51"/>
      <c r="AK46" s="51"/>
    </row>
    <row r="47" spans="1:37">
      <c r="A47" s="51"/>
      <c r="B47" s="51"/>
      <c r="C47" s="51"/>
      <c r="D47" s="51"/>
      <c r="E47" s="51"/>
      <c r="F47" s="51"/>
      <c r="G47" s="51"/>
      <c r="H47" s="51"/>
      <c r="I47" s="51"/>
      <c r="J47" s="51"/>
      <c r="K47" s="51"/>
      <c r="L47" s="51"/>
      <c r="M47" s="51"/>
      <c r="N47" s="51"/>
      <c r="O47" s="51"/>
      <c r="P47" s="53"/>
      <c r="Q47" s="51"/>
      <c r="R47" s="51"/>
      <c r="S47" s="51"/>
      <c r="T47" s="51"/>
      <c r="U47" s="51"/>
      <c r="V47" s="51"/>
      <c r="W47" s="51"/>
      <c r="X47" s="51"/>
      <c r="Y47" s="51"/>
      <c r="Z47" s="51"/>
      <c r="AA47" s="51"/>
      <c r="AB47" s="51"/>
      <c r="AC47" s="51"/>
      <c r="AD47" s="51"/>
      <c r="AE47" s="51"/>
      <c r="AF47" s="51"/>
      <c r="AG47" s="51"/>
      <c r="AH47" s="51"/>
      <c r="AI47" s="51"/>
      <c r="AJ47" s="51"/>
      <c r="AK47" s="51"/>
    </row>
    <row r="48" spans="1:37">
      <c r="A48" s="51"/>
      <c r="B48" s="51"/>
      <c r="C48" s="51"/>
      <c r="D48" s="51"/>
      <c r="E48" s="51"/>
      <c r="F48" s="51"/>
      <c r="G48" s="51"/>
      <c r="H48" s="51"/>
      <c r="I48" s="51"/>
      <c r="J48" s="51"/>
      <c r="K48" s="51"/>
      <c r="L48" s="51"/>
      <c r="M48" s="51"/>
      <c r="N48" s="51"/>
      <c r="O48" s="51"/>
      <c r="P48" s="53"/>
      <c r="Q48" s="51"/>
      <c r="R48" s="51"/>
      <c r="S48" s="51"/>
      <c r="T48" s="51"/>
      <c r="U48" s="51"/>
      <c r="V48" s="51"/>
      <c r="W48" s="51"/>
      <c r="X48" s="51"/>
      <c r="Y48" s="51"/>
      <c r="Z48" s="51"/>
      <c r="AA48" s="51"/>
      <c r="AB48" s="51"/>
      <c r="AC48" s="51"/>
      <c r="AD48" s="51"/>
      <c r="AE48" s="51"/>
      <c r="AF48" s="51"/>
      <c r="AG48" s="51"/>
      <c r="AH48" s="51"/>
      <c r="AI48" s="51"/>
      <c r="AJ48" s="51"/>
      <c r="AK48" s="51"/>
    </row>
    <row r="49" spans="1:37">
      <c r="A49" s="51"/>
      <c r="B49" s="51"/>
      <c r="C49" s="51"/>
      <c r="D49" s="51"/>
      <c r="E49" s="51"/>
      <c r="F49" s="51"/>
      <c r="G49" s="51"/>
      <c r="H49" s="51"/>
      <c r="I49" s="51"/>
      <c r="J49" s="51"/>
      <c r="K49" s="51"/>
      <c r="L49" s="51"/>
      <c r="M49" s="51"/>
      <c r="N49" s="51"/>
      <c r="O49" s="51"/>
      <c r="P49" s="53"/>
      <c r="Q49" s="51"/>
      <c r="R49" s="51"/>
      <c r="S49" s="51"/>
      <c r="T49" s="51"/>
      <c r="U49" s="51"/>
      <c r="V49" s="51"/>
      <c r="W49" s="51"/>
      <c r="X49" s="51"/>
      <c r="Y49" s="51"/>
      <c r="Z49" s="51"/>
      <c r="AA49" s="51"/>
      <c r="AB49" s="51"/>
      <c r="AC49" s="51"/>
      <c r="AD49" s="51"/>
      <c r="AE49" s="51"/>
      <c r="AF49" s="51"/>
      <c r="AG49" s="51"/>
      <c r="AH49" s="51"/>
      <c r="AI49" s="51"/>
      <c r="AJ49" s="51"/>
      <c r="AK49" s="51"/>
    </row>
    <row r="50" spans="1:37">
      <c r="A50" s="51"/>
      <c r="B50" s="51"/>
      <c r="C50" s="51"/>
      <c r="D50" s="51"/>
      <c r="E50" s="51"/>
      <c r="F50" s="51"/>
      <c r="G50" s="51"/>
      <c r="H50" s="51"/>
      <c r="I50" s="51"/>
      <c r="J50" s="51"/>
      <c r="K50" s="51"/>
      <c r="L50" s="51"/>
      <c r="M50" s="51"/>
      <c r="N50" s="51"/>
      <c r="O50" s="51"/>
      <c r="P50" s="53"/>
      <c r="Q50" s="51"/>
      <c r="R50" s="51"/>
      <c r="S50" s="51"/>
      <c r="T50" s="51"/>
      <c r="U50" s="51"/>
      <c r="V50" s="51"/>
      <c r="W50" s="51"/>
      <c r="X50" s="51"/>
      <c r="Y50" s="51"/>
      <c r="Z50" s="51"/>
      <c r="AA50" s="51"/>
      <c r="AB50" s="51"/>
      <c r="AC50" s="51"/>
      <c r="AD50" s="51"/>
      <c r="AE50" s="51"/>
      <c r="AF50" s="51"/>
      <c r="AG50" s="51"/>
      <c r="AH50" s="51"/>
      <c r="AI50" s="51"/>
      <c r="AJ50" s="51"/>
      <c r="AK50" s="51"/>
    </row>
    <row r="51" spans="1:37">
      <c r="A51" s="51"/>
      <c r="B51" s="51"/>
      <c r="C51" s="51"/>
      <c r="D51" s="51"/>
      <c r="E51" s="51"/>
      <c r="F51" s="51"/>
      <c r="G51" s="51"/>
      <c r="H51" s="51"/>
      <c r="I51" s="51"/>
      <c r="J51" s="51"/>
      <c r="K51" s="51"/>
      <c r="L51" s="51"/>
      <c r="M51" s="51"/>
      <c r="N51" s="51"/>
      <c r="O51" s="51"/>
      <c r="P51" s="53"/>
      <c r="Q51" s="51"/>
      <c r="R51" s="51"/>
      <c r="S51" s="51"/>
      <c r="T51" s="51"/>
      <c r="U51" s="51"/>
      <c r="V51" s="51"/>
      <c r="W51" s="51"/>
      <c r="X51" s="51"/>
      <c r="Y51" s="51"/>
      <c r="Z51" s="51"/>
      <c r="AA51" s="51"/>
      <c r="AB51" s="51"/>
      <c r="AC51" s="51"/>
      <c r="AD51" s="51"/>
      <c r="AE51" s="51"/>
      <c r="AF51" s="51"/>
      <c r="AG51" s="51"/>
      <c r="AH51" s="51"/>
      <c r="AI51" s="51"/>
      <c r="AJ51" s="51"/>
      <c r="AK51" s="51"/>
    </row>
    <row r="52" spans="1:37">
      <c r="A52" s="51"/>
      <c r="B52" s="51"/>
      <c r="C52" s="51"/>
      <c r="D52" s="51"/>
      <c r="E52" s="51"/>
      <c r="F52" s="51"/>
      <c r="G52" s="51"/>
      <c r="H52" s="51"/>
      <c r="I52" s="51"/>
      <c r="J52" s="51"/>
      <c r="K52" s="51"/>
      <c r="L52" s="51"/>
      <c r="M52" s="51"/>
      <c r="N52" s="51"/>
      <c r="O52" s="51"/>
      <c r="P52" s="53"/>
      <c r="Q52" s="51"/>
      <c r="R52" s="51"/>
      <c r="S52" s="51"/>
      <c r="T52" s="51"/>
      <c r="U52" s="51"/>
      <c r="V52" s="51"/>
      <c r="W52" s="51"/>
      <c r="X52" s="51"/>
      <c r="Y52" s="51"/>
      <c r="Z52" s="51"/>
      <c r="AA52" s="51"/>
      <c r="AB52" s="51"/>
      <c r="AC52" s="51"/>
      <c r="AD52" s="51"/>
      <c r="AE52" s="51"/>
      <c r="AF52" s="51"/>
      <c r="AG52" s="51"/>
      <c r="AH52" s="51"/>
      <c r="AI52" s="51"/>
      <c r="AJ52" s="51"/>
      <c r="AK52" s="51"/>
    </row>
    <row r="53" spans="1:37">
      <c r="A53" s="51"/>
      <c r="B53" s="51"/>
      <c r="C53" s="51"/>
      <c r="D53" s="51"/>
      <c r="E53" s="51"/>
      <c r="F53" s="51"/>
      <c r="G53" s="51"/>
      <c r="H53" s="51"/>
      <c r="I53" s="51"/>
      <c r="J53" s="51"/>
      <c r="K53" s="51"/>
      <c r="L53" s="51"/>
      <c r="M53" s="51"/>
      <c r="N53" s="51"/>
      <c r="O53" s="51"/>
      <c r="P53" s="53"/>
      <c r="Q53" s="51"/>
      <c r="R53" s="51"/>
      <c r="S53" s="51"/>
      <c r="T53" s="51"/>
      <c r="U53" s="51"/>
      <c r="V53" s="51"/>
      <c r="W53" s="51"/>
      <c r="X53" s="51"/>
      <c r="Y53" s="51"/>
      <c r="Z53" s="51"/>
      <c r="AA53" s="51"/>
      <c r="AB53" s="51"/>
      <c r="AC53" s="51"/>
      <c r="AD53" s="51"/>
      <c r="AE53" s="51"/>
      <c r="AF53" s="51"/>
      <c r="AG53" s="51"/>
      <c r="AH53" s="51"/>
      <c r="AI53" s="51"/>
      <c r="AJ53" s="51"/>
      <c r="AK53" s="51"/>
    </row>
    <row r="54" spans="1:37">
      <c r="A54" s="51"/>
      <c r="B54" s="51"/>
      <c r="C54" s="51"/>
      <c r="D54" s="51"/>
      <c r="E54" s="51"/>
      <c r="F54" s="51"/>
      <c r="G54" s="51"/>
      <c r="H54" s="51"/>
      <c r="I54" s="51"/>
      <c r="J54" s="51"/>
      <c r="K54" s="51"/>
      <c r="L54" s="51"/>
      <c r="M54" s="51"/>
      <c r="N54" s="51"/>
      <c r="O54" s="51"/>
      <c r="P54" s="53"/>
      <c r="Q54" s="51"/>
      <c r="R54" s="51"/>
      <c r="S54" s="51"/>
      <c r="T54" s="51"/>
      <c r="U54" s="51"/>
      <c r="V54" s="51"/>
      <c r="W54" s="51"/>
      <c r="X54" s="51"/>
      <c r="Y54" s="51"/>
      <c r="Z54" s="51"/>
      <c r="AA54" s="51"/>
      <c r="AB54" s="51"/>
      <c r="AC54" s="51"/>
      <c r="AD54" s="51"/>
      <c r="AE54" s="51"/>
      <c r="AF54" s="51"/>
      <c r="AG54" s="51"/>
      <c r="AH54" s="51"/>
      <c r="AI54" s="51"/>
      <c r="AJ54" s="51"/>
      <c r="AK54" s="51"/>
    </row>
    <row r="55" spans="1:37">
      <c r="A55" s="51"/>
      <c r="B55" s="51"/>
      <c r="C55" s="51"/>
      <c r="D55" s="51"/>
      <c r="E55" s="51"/>
      <c r="F55" s="51"/>
      <c r="G55" s="51"/>
      <c r="H55" s="51"/>
      <c r="I55" s="51"/>
      <c r="J55" s="51"/>
      <c r="K55" s="51"/>
      <c r="L55" s="51"/>
      <c r="M55" s="51"/>
      <c r="N55" s="51"/>
      <c r="O55" s="51"/>
      <c r="P55" s="53"/>
      <c r="Q55" s="51"/>
      <c r="R55" s="51"/>
      <c r="S55" s="51"/>
      <c r="T55" s="51"/>
      <c r="U55" s="51"/>
      <c r="V55" s="51"/>
      <c r="W55" s="51"/>
      <c r="X55" s="51"/>
      <c r="Y55" s="51"/>
      <c r="Z55" s="51"/>
      <c r="AA55" s="51"/>
      <c r="AB55" s="51"/>
      <c r="AC55" s="51"/>
      <c r="AD55" s="51"/>
      <c r="AE55" s="51"/>
      <c r="AF55" s="51"/>
      <c r="AG55" s="51"/>
      <c r="AH55" s="51"/>
      <c r="AI55" s="51"/>
      <c r="AJ55" s="51"/>
      <c r="AK55" s="51"/>
    </row>
    <row r="56" spans="1:37">
      <c r="A56" s="51"/>
      <c r="B56" s="51"/>
      <c r="C56" s="51"/>
      <c r="D56" s="51"/>
      <c r="E56" s="51"/>
      <c r="F56" s="51"/>
      <c r="G56" s="51"/>
      <c r="H56" s="51"/>
      <c r="I56" s="51"/>
      <c r="J56" s="51"/>
      <c r="K56" s="51"/>
      <c r="L56" s="51"/>
      <c r="M56" s="51"/>
      <c r="N56" s="51"/>
      <c r="O56" s="51"/>
      <c r="P56" s="53"/>
      <c r="Q56" s="51"/>
      <c r="R56" s="51"/>
      <c r="S56" s="51"/>
      <c r="T56" s="51"/>
      <c r="U56" s="51"/>
      <c r="V56" s="51"/>
      <c r="W56" s="51"/>
      <c r="X56" s="51"/>
      <c r="Y56" s="51"/>
      <c r="Z56" s="51"/>
      <c r="AA56" s="51"/>
      <c r="AB56" s="51"/>
      <c r="AC56" s="51"/>
      <c r="AD56" s="51"/>
      <c r="AE56" s="51"/>
      <c r="AF56" s="51"/>
      <c r="AG56" s="51"/>
      <c r="AH56" s="51"/>
      <c r="AI56" s="51"/>
      <c r="AJ56" s="51"/>
      <c r="AK56" s="51"/>
    </row>
    <row r="57" spans="1:37">
      <c r="A57" s="51"/>
      <c r="B57" s="51"/>
      <c r="C57" s="51"/>
      <c r="D57" s="51"/>
      <c r="E57" s="51"/>
      <c r="F57" s="51"/>
      <c r="G57" s="51"/>
      <c r="H57" s="51"/>
      <c r="I57" s="51"/>
      <c r="J57" s="51"/>
      <c r="K57" s="51"/>
      <c r="L57" s="51"/>
      <c r="M57" s="51"/>
      <c r="N57" s="51"/>
      <c r="O57" s="51"/>
      <c r="P57" s="53"/>
      <c r="Q57" s="51"/>
      <c r="R57" s="51"/>
      <c r="S57" s="51"/>
      <c r="T57" s="51"/>
      <c r="U57" s="51"/>
      <c r="V57" s="51"/>
      <c r="W57" s="51"/>
      <c r="X57" s="51"/>
      <c r="Y57" s="51"/>
      <c r="Z57" s="51"/>
      <c r="AA57" s="51"/>
      <c r="AB57" s="51"/>
      <c r="AC57" s="51"/>
      <c r="AD57" s="51"/>
      <c r="AE57" s="51"/>
      <c r="AF57" s="51"/>
      <c r="AG57" s="51"/>
      <c r="AH57" s="51"/>
      <c r="AI57" s="51"/>
      <c r="AJ57" s="51"/>
      <c r="AK57" s="51"/>
    </row>
    <row r="58" spans="1:37">
      <c r="A58" s="51"/>
      <c r="B58" s="51"/>
      <c r="C58" s="51"/>
      <c r="D58" s="51"/>
      <c r="E58" s="51"/>
      <c r="F58" s="51"/>
      <c r="G58" s="51"/>
      <c r="H58" s="51"/>
      <c r="I58" s="51"/>
      <c r="J58" s="51"/>
      <c r="K58" s="51"/>
      <c r="L58" s="51"/>
      <c r="M58" s="51"/>
      <c r="N58" s="51"/>
      <c r="O58" s="51"/>
      <c r="P58" s="53"/>
      <c r="Q58" s="51"/>
      <c r="R58" s="51"/>
      <c r="S58" s="51"/>
      <c r="T58" s="51"/>
      <c r="U58" s="51"/>
      <c r="V58" s="51"/>
      <c r="W58" s="51"/>
      <c r="X58" s="51"/>
      <c r="Y58" s="51"/>
      <c r="Z58" s="51"/>
      <c r="AA58" s="51"/>
      <c r="AB58" s="51"/>
      <c r="AC58" s="51"/>
      <c r="AD58" s="51"/>
      <c r="AE58" s="51"/>
      <c r="AF58" s="51"/>
      <c r="AG58" s="51"/>
      <c r="AH58" s="51"/>
      <c r="AI58" s="51"/>
      <c r="AJ58" s="51"/>
      <c r="AK58" s="51"/>
    </row>
    <row r="59" spans="1:37">
      <c r="A59" s="51"/>
      <c r="B59" s="51"/>
      <c r="C59" s="51"/>
      <c r="D59" s="51"/>
      <c r="E59" s="51"/>
      <c r="F59" s="51"/>
      <c r="G59" s="51"/>
      <c r="H59" s="51"/>
      <c r="I59" s="51"/>
      <c r="J59" s="51"/>
      <c r="K59" s="51"/>
      <c r="L59" s="51"/>
      <c r="M59" s="51"/>
      <c r="N59" s="51"/>
      <c r="O59" s="51"/>
      <c r="P59" s="53"/>
      <c r="Q59" s="51"/>
      <c r="R59" s="51"/>
      <c r="S59" s="51"/>
      <c r="T59" s="51"/>
      <c r="U59" s="51"/>
      <c r="V59" s="51"/>
      <c r="W59" s="51"/>
      <c r="X59" s="51"/>
      <c r="Y59" s="51"/>
      <c r="Z59" s="51"/>
      <c r="AA59" s="51"/>
      <c r="AB59" s="51"/>
      <c r="AC59" s="51"/>
      <c r="AD59" s="51"/>
      <c r="AE59" s="51"/>
      <c r="AF59" s="51"/>
      <c r="AG59" s="51"/>
      <c r="AH59" s="51"/>
      <c r="AI59" s="51"/>
      <c r="AJ59" s="51"/>
      <c r="AK59" s="51"/>
    </row>
    <row r="60" spans="1:37">
      <c r="A60" s="51"/>
      <c r="B60" s="51"/>
      <c r="C60" s="51"/>
      <c r="D60" s="51"/>
      <c r="E60" s="51"/>
      <c r="F60" s="51"/>
      <c r="G60" s="51"/>
      <c r="H60" s="51"/>
      <c r="I60" s="51"/>
      <c r="J60" s="51"/>
      <c r="K60" s="51"/>
      <c r="L60" s="51"/>
      <c r="M60" s="51"/>
      <c r="N60" s="51"/>
      <c r="O60" s="51"/>
      <c r="P60" s="53"/>
      <c r="Q60" s="51"/>
      <c r="R60" s="51"/>
      <c r="S60" s="51"/>
      <c r="T60" s="51"/>
      <c r="U60" s="51"/>
      <c r="V60" s="51"/>
      <c r="W60" s="51"/>
      <c r="X60" s="51"/>
      <c r="Y60" s="51"/>
      <c r="Z60" s="51"/>
      <c r="AA60" s="51"/>
      <c r="AB60" s="51"/>
      <c r="AC60" s="51"/>
      <c r="AD60" s="51"/>
      <c r="AE60" s="51"/>
      <c r="AF60" s="51"/>
      <c r="AG60" s="51"/>
      <c r="AH60" s="51"/>
      <c r="AI60" s="51"/>
      <c r="AJ60" s="51"/>
      <c r="AK60" s="51"/>
    </row>
    <row r="61" spans="1:37">
      <c r="A61" s="51"/>
      <c r="B61" s="51"/>
      <c r="C61" s="51"/>
      <c r="D61" s="51"/>
      <c r="E61" s="51"/>
      <c r="F61" s="51"/>
      <c r="G61" s="51"/>
      <c r="H61" s="51"/>
      <c r="I61" s="51"/>
      <c r="J61" s="51"/>
      <c r="K61" s="51"/>
      <c r="L61" s="51"/>
      <c r="M61" s="51"/>
      <c r="N61" s="51"/>
      <c r="O61" s="51"/>
      <c r="P61" s="53"/>
      <c r="Q61" s="51"/>
      <c r="R61" s="51"/>
      <c r="S61" s="51"/>
      <c r="T61" s="51"/>
      <c r="U61" s="51"/>
      <c r="V61" s="51"/>
      <c r="W61" s="51"/>
      <c r="X61" s="51"/>
      <c r="Y61" s="51"/>
      <c r="Z61" s="51"/>
      <c r="AA61" s="51"/>
      <c r="AB61" s="51"/>
      <c r="AC61" s="51"/>
      <c r="AD61" s="51"/>
      <c r="AE61" s="51"/>
      <c r="AF61" s="51"/>
      <c r="AG61" s="51"/>
      <c r="AH61" s="51"/>
      <c r="AI61" s="51"/>
      <c r="AJ61" s="51"/>
      <c r="AK61" s="51"/>
    </row>
    <row r="62" spans="1:37">
      <c r="A62" s="51"/>
      <c r="B62" s="51"/>
      <c r="C62" s="51"/>
      <c r="D62" s="51"/>
      <c r="E62" s="51"/>
      <c r="F62" s="51"/>
      <c r="G62" s="51"/>
      <c r="H62" s="51"/>
      <c r="I62" s="51"/>
      <c r="J62" s="51"/>
      <c r="K62" s="51"/>
      <c r="L62" s="51"/>
      <c r="M62" s="51"/>
      <c r="N62" s="51"/>
      <c r="O62" s="51"/>
      <c r="P62" s="53"/>
      <c r="Q62" s="51"/>
      <c r="R62" s="51"/>
      <c r="S62" s="51"/>
      <c r="T62" s="51"/>
      <c r="U62" s="51"/>
      <c r="V62" s="51"/>
      <c r="W62" s="51"/>
      <c r="X62" s="51"/>
      <c r="Y62" s="51"/>
      <c r="Z62" s="51"/>
      <c r="AA62" s="51"/>
      <c r="AB62" s="51"/>
      <c r="AC62" s="51"/>
      <c r="AD62" s="51"/>
      <c r="AE62" s="51"/>
      <c r="AF62" s="51"/>
      <c r="AG62" s="51"/>
      <c r="AH62" s="51"/>
      <c r="AI62" s="51"/>
      <c r="AJ62" s="51"/>
      <c r="AK62" s="51"/>
    </row>
    <row r="63" spans="1:37">
      <c r="A63" s="51"/>
      <c r="B63" s="51"/>
      <c r="C63" s="51"/>
      <c r="D63" s="51"/>
      <c r="E63" s="51"/>
      <c r="F63" s="51"/>
      <c r="G63" s="51"/>
      <c r="H63" s="51"/>
      <c r="I63" s="51"/>
      <c r="J63" s="51"/>
      <c r="K63" s="51"/>
      <c r="L63" s="51"/>
      <c r="M63" s="51"/>
      <c r="N63" s="51"/>
      <c r="O63" s="51"/>
      <c r="P63" s="53"/>
      <c r="Q63" s="51"/>
      <c r="R63" s="51"/>
      <c r="S63" s="51"/>
      <c r="T63" s="51"/>
      <c r="U63" s="51"/>
      <c r="V63" s="51"/>
      <c r="W63" s="51"/>
      <c r="X63" s="51"/>
      <c r="Y63" s="51"/>
      <c r="Z63" s="51"/>
      <c r="AA63" s="51"/>
      <c r="AB63" s="51"/>
      <c r="AC63" s="51"/>
      <c r="AD63" s="51"/>
      <c r="AE63" s="51"/>
      <c r="AF63" s="51"/>
      <c r="AG63" s="51"/>
      <c r="AH63" s="51"/>
      <c r="AI63" s="51"/>
      <c r="AJ63" s="51"/>
      <c r="AK63" s="51"/>
    </row>
    <row r="64" spans="1:37">
      <c r="A64" s="51"/>
      <c r="B64" s="51"/>
      <c r="C64" s="51"/>
      <c r="D64" s="51"/>
      <c r="E64" s="51"/>
      <c r="F64" s="51"/>
      <c r="G64" s="51"/>
      <c r="H64" s="51"/>
      <c r="I64" s="51"/>
      <c r="J64" s="51"/>
      <c r="K64" s="51"/>
      <c r="L64" s="51"/>
      <c r="M64" s="51"/>
      <c r="N64" s="51"/>
      <c r="O64" s="51"/>
      <c r="P64" s="53"/>
      <c r="Q64" s="51"/>
      <c r="R64" s="51"/>
      <c r="S64" s="51"/>
      <c r="T64" s="51"/>
      <c r="U64" s="51"/>
      <c r="V64" s="51"/>
      <c r="W64" s="51"/>
      <c r="X64" s="51"/>
      <c r="Y64" s="51"/>
      <c r="Z64" s="51"/>
      <c r="AA64" s="51"/>
      <c r="AB64" s="51"/>
      <c r="AC64" s="51"/>
      <c r="AD64" s="51"/>
      <c r="AE64" s="51"/>
      <c r="AF64" s="51"/>
      <c r="AG64" s="51"/>
      <c r="AH64" s="51"/>
      <c r="AI64" s="51"/>
      <c r="AJ64" s="51"/>
      <c r="AK64" s="51"/>
    </row>
    <row r="65" spans="1:37">
      <c r="A65" s="51"/>
      <c r="B65" s="51"/>
      <c r="C65" s="51"/>
      <c r="D65" s="51"/>
      <c r="E65" s="51"/>
      <c r="F65" s="51"/>
      <c r="G65" s="51"/>
      <c r="H65" s="51"/>
      <c r="I65" s="51"/>
      <c r="J65" s="51"/>
      <c r="K65" s="51"/>
      <c r="L65" s="51"/>
      <c r="M65" s="51"/>
      <c r="N65" s="51"/>
      <c r="O65" s="51"/>
      <c r="P65" s="53"/>
      <c r="Q65" s="51"/>
      <c r="R65" s="51"/>
      <c r="S65" s="51"/>
      <c r="T65" s="51"/>
      <c r="U65" s="51"/>
      <c r="V65" s="51"/>
      <c r="W65" s="51"/>
      <c r="X65" s="51"/>
      <c r="Y65" s="51"/>
      <c r="Z65" s="51"/>
      <c r="AA65" s="51"/>
      <c r="AB65" s="51"/>
      <c r="AC65" s="51"/>
      <c r="AD65" s="51"/>
      <c r="AE65" s="51"/>
      <c r="AF65" s="51"/>
      <c r="AG65" s="51"/>
      <c r="AH65" s="51"/>
      <c r="AI65" s="51"/>
      <c r="AJ65" s="51"/>
      <c r="AK65" s="51"/>
    </row>
    <row r="66" spans="1:37">
      <c r="A66" s="51"/>
      <c r="B66" s="51"/>
      <c r="C66" s="51"/>
      <c r="D66" s="51"/>
      <c r="E66" s="51"/>
      <c r="F66" s="51"/>
      <c r="G66" s="51"/>
      <c r="H66" s="51"/>
      <c r="I66" s="51"/>
      <c r="J66" s="51"/>
      <c r="K66" s="51"/>
      <c r="L66" s="51"/>
      <c r="M66" s="51"/>
      <c r="N66" s="51"/>
      <c r="O66" s="51"/>
      <c r="P66" s="53"/>
      <c r="Q66" s="51"/>
      <c r="R66" s="51"/>
      <c r="S66" s="51"/>
      <c r="T66" s="51"/>
      <c r="U66" s="51"/>
      <c r="V66" s="51"/>
      <c r="W66" s="51"/>
      <c r="X66" s="51"/>
      <c r="Y66" s="51"/>
      <c r="Z66" s="51"/>
      <c r="AA66" s="51"/>
      <c r="AB66" s="51"/>
      <c r="AC66" s="51"/>
      <c r="AD66" s="51"/>
      <c r="AE66" s="51"/>
      <c r="AF66" s="51"/>
      <c r="AG66" s="51"/>
      <c r="AH66" s="51"/>
      <c r="AI66" s="51"/>
      <c r="AJ66" s="51"/>
      <c r="AK66" s="51"/>
    </row>
    <row r="67" spans="1:37">
      <c r="A67" s="51"/>
      <c r="B67" s="51"/>
      <c r="C67" s="51"/>
      <c r="D67" s="51"/>
      <c r="E67" s="51"/>
      <c r="F67" s="51"/>
      <c r="G67" s="51"/>
      <c r="H67" s="51"/>
      <c r="I67" s="51"/>
      <c r="J67" s="51"/>
      <c r="K67" s="51"/>
      <c r="L67" s="51"/>
      <c r="M67" s="51"/>
      <c r="N67" s="51"/>
      <c r="O67" s="51"/>
      <c r="P67" s="53"/>
      <c r="Q67" s="51"/>
      <c r="R67" s="51"/>
      <c r="S67" s="51"/>
      <c r="T67" s="51"/>
      <c r="U67" s="51"/>
      <c r="V67" s="51"/>
      <c r="W67" s="51"/>
      <c r="X67" s="51"/>
      <c r="Y67" s="51"/>
      <c r="Z67" s="51"/>
      <c r="AA67" s="51"/>
      <c r="AB67" s="51"/>
      <c r="AC67" s="51"/>
      <c r="AD67" s="51"/>
      <c r="AE67" s="51"/>
      <c r="AF67" s="51"/>
      <c r="AG67" s="51"/>
      <c r="AH67" s="51"/>
      <c r="AI67" s="51"/>
      <c r="AJ67" s="51"/>
      <c r="AK67" s="51"/>
    </row>
    <row r="68" spans="1:37">
      <c r="A68" s="51"/>
      <c r="B68" s="51"/>
      <c r="C68" s="51"/>
      <c r="D68" s="51"/>
      <c r="E68" s="51"/>
      <c r="F68" s="51"/>
      <c r="G68" s="51"/>
      <c r="H68" s="51"/>
      <c r="I68" s="51"/>
      <c r="J68" s="51"/>
      <c r="K68" s="51"/>
      <c r="L68" s="51"/>
      <c r="M68" s="51"/>
      <c r="N68" s="51"/>
      <c r="O68" s="51"/>
      <c r="P68" s="53"/>
      <c r="Q68" s="51"/>
      <c r="R68" s="51"/>
      <c r="S68" s="51"/>
      <c r="T68" s="51"/>
      <c r="U68" s="51"/>
      <c r="V68" s="51"/>
      <c r="W68" s="51"/>
      <c r="X68" s="51"/>
      <c r="Y68" s="51"/>
      <c r="Z68" s="51"/>
      <c r="AA68" s="51"/>
      <c r="AB68" s="51"/>
      <c r="AC68" s="51"/>
      <c r="AD68" s="51"/>
      <c r="AE68" s="51"/>
      <c r="AF68" s="51"/>
      <c r="AG68" s="51"/>
      <c r="AH68" s="51"/>
      <c r="AI68" s="51"/>
      <c r="AJ68" s="51"/>
      <c r="AK68" s="51"/>
    </row>
    <row r="69" spans="1:37">
      <c r="A69" s="51"/>
      <c r="B69" s="51"/>
      <c r="C69" s="51"/>
      <c r="D69" s="51"/>
      <c r="E69" s="51"/>
      <c r="F69" s="51"/>
      <c r="G69" s="51"/>
      <c r="H69" s="51"/>
      <c r="I69" s="51"/>
      <c r="J69" s="51"/>
      <c r="K69" s="51"/>
      <c r="L69" s="51"/>
      <c r="M69" s="51"/>
      <c r="N69" s="51"/>
      <c r="O69" s="51"/>
      <c r="P69" s="53"/>
      <c r="Q69" s="51"/>
      <c r="R69" s="51"/>
      <c r="S69" s="51"/>
      <c r="T69" s="51"/>
      <c r="U69" s="51"/>
      <c r="V69" s="51"/>
      <c r="W69" s="51"/>
      <c r="X69" s="51"/>
      <c r="Y69" s="51"/>
      <c r="Z69" s="51"/>
      <c r="AA69" s="51"/>
      <c r="AB69" s="51"/>
      <c r="AC69" s="51"/>
      <c r="AD69" s="51"/>
      <c r="AE69" s="51"/>
      <c r="AF69" s="51"/>
      <c r="AG69" s="51"/>
      <c r="AH69" s="51"/>
      <c r="AI69" s="51"/>
      <c r="AJ69" s="51"/>
      <c r="AK69" s="51"/>
    </row>
    <row r="70" spans="1:37">
      <c r="A70" s="51"/>
      <c r="B70" s="51"/>
      <c r="C70" s="51"/>
      <c r="D70" s="51"/>
      <c r="E70" s="51"/>
      <c r="F70" s="51"/>
      <c r="G70" s="51"/>
      <c r="H70" s="51"/>
      <c r="I70" s="51"/>
      <c r="J70" s="51"/>
      <c r="K70" s="51"/>
      <c r="L70" s="51"/>
      <c r="M70" s="51"/>
      <c r="N70" s="51"/>
      <c r="O70" s="51"/>
      <c r="P70" s="53"/>
      <c r="Q70" s="51"/>
      <c r="R70" s="51"/>
      <c r="S70" s="51"/>
      <c r="T70" s="51"/>
      <c r="U70" s="51"/>
      <c r="V70" s="51"/>
      <c r="W70" s="51"/>
      <c r="X70" s="51"/>
      <c r="Y70" s="51"/>
      <c r="Z70" s="51"/>
      <c r="AA70" s="51"/>
      <c r="AB70" s="51"/>
      <c r="AC70" s="51"/>
      <c r="AD70" s="51"/>
      <c r="AE70" s="51"/>
      <c r="AF70" s="51"/>
      <c r="AG70" s="51"/>
      <c r="AH70" s="51"/>
      <c r="AI70" s="51"/>
      <c r="AJ70" s="51"/>
      <c r="AK70" s="51"/>
    </row>
    <row r="71" spans="1:37">
      <c r="A71" s="51"/>
      <c r="B71" s="51"/>
      <c r="C71" s="51"/>
      <c r="D71" s="51"/>
      <c r="E71" s="51"/>
      <c r="F71" s="51"/>
      <c r="G71" s="51"/>
      <c r="H71" s="51"/>
      <c r="I71" s="51"/>
      <c r="J71" s="51"/>
      <c r="K71" s="51"/>
      <c r="L71" s="51"/>
      <c r="M71" s="51"/>
      <c r="N71" s="51"/>
      <c r="O71" s="51"/>
      <c r="P71" s="53"/>
      <c r="Q71" s="51"/>
      <c r="R71" s="51"/>
      <c r="S71" s="51"/>
      <c r="T71" s="51"/>
      <c r="U71" s="51"/>
      <c r="V71" s="51"/>
      <c r="W71" s="51"/>
      <c r="X71" s="51"/>
      <c r="Y71" s="51"/>
      <c r="Z71" s="51"/>
      <c r="AA71" s="51"/>
      <c r="AB71" s="51"/>
      <c r="AC71" s="51"/>
      <c r="AD71" s="51"/>
      <c r="AE71" s="51"/>
      <c r="AF71" s="51"/>
      <c r="AG71" s="51"/>
      <c r="AH71" s="51"/>
      <c r="AI71" s="51"/>
      <c r="AJ71" s="51"/>
      <c r="AK71" s="51"/>
    </row>
    <row r="72" spans="1:37">
      <c r="A72" s="51"/>
      <c r="B72" s="51"/>
      <c r="C72" s="51"/>
      <c r="D72" s="51"/>
      <c r="E72" s="51"/>
      <c r="F72" s="51"/>
      <c r="G72" s="51"/>
      <c r="H72" s="51"/>
      <c r="I72" s="51"/>
      <c r="J72" s="51"/>
      <c r="K72" s="51"/>
      <c r="L72" s="51"/>
      <c r="M72" s="51"/>
      <c r="N72" s="51"/>
      <c r="O72" s="51"/>
      <c r="P72" s="53"/>
      <c r="Q72" s="51"/>
      <c r="R72" s="51"/>
      <c r="S72" s="51"/>
      <c r="T72" s="51"/>
      <c r="U72" s="51"/>
      <c r="V72" s="51"/>
      <c r="W72" s="51"/>
      <c r="X72" s="51"/>
      <c r="Y72" s="51"/>
      <c r="Z72" s="51"/>
      <c r="AA72" s="51"/>
      <c r="AB72" s="51"/>
      <c r="AC72" s="51"/>
      <c r="AD72" s="51"/>
      <c r="AE72" s="51"/>
      <c r="AF72" s="51"/>
      <c r="AG72" s="51"/>
      <c r="AH72" s="51"/>
      <c r="AI72" s="51"/>
      <c r="AJ72" s="51"/>
      <c r="AK72" s="51"/>
    </row>
    <row r="73" spans="1:37">
      <c r="A73" s="51"/>
      <c r="B73" s="51"/>
      <c r="C73" s="51"/>
      <c r="D73" s="51"/>
      <c r="E73" s="51"/>
      <c r="F73" s="51"/>
      <c r="G73" s="51"/>
      <c r="H73" s="51"/>
      <c r="I73" s="51"/>
      <c r="J73" s="51"/>
      <c r="K73" s="51"/>
      <c r="L73" s="51"/>
      <c r="M73" s="51"/>
      <c r="N73" s="51"/>
      <c r="O73" s="51"/>
      <c r="P73" s="53"/>
      <c r="Q73" s="51"/>
      <c r="R73" s="51"/>
      <c r="S73" s="51"/>
      <c r="T73" s="51"/>
      <c r="U73" s="51"/>
      <c r="V73" s="51"/>
      <c r="W73" s="51"/>
      <c r="X73" s="51"/>
      <c r="Y73" s="51"/>
      <c r="Z73" s="51"/>
      <c r="AA73" s="51"/>
      <c r="AB73" s="51"/>
      <c r="AC73" s="51"/>
      <c r="AD73" s="51"/>
      <c r="AE73" s="51"/>
      <c r="AF73" s="51"/>
      <c r="AG73" s="51"/>
      <c r="AH73" s="51"/>
      <c r="AI73" s="51"/>
      <c r="AJ73" s="51"/>
      <c r="AK73" s="51"/>
    </row>
    <row r="74" spans="1:37">
      <c r="A74" s="51"/>
      <c r="B74" s="51"/>
      <c r="C74" s="51"/>
      <c r="D74" s="51"/>
      <c r="E74" s="51"/>
      <c r="F74" s="51"/>
      <c r="G74" s="51"/>
      <c r="H74" s="51"/>
      <c r="I74" s="51"/>
      <c r="J74" s="51"/>
      <c r="K74" s="51"/>
      <c r="L74" s="51"/>
      <c r="M74" s="51"/>
      <c r="N74" s="51"/>
      <c r="O74" s="51"/>
      <c r="P74" s="53"/>
      <c r="Q74" s="51"/>
      <c r="R74" s="51"/>
      <c r="S74" s="51"/>
      <c r="T74" s="51"/>
      <c r="U74" s="51"/>
      <c r="V74" s="51"/>
      <c r="W74" s="51"/>
      <c r="X74" s="51"/>
      <c r="Y74" s="51"/>
      <c r="Z74" s="51"/>
      <c r="AA74" s="51"/>
      <c r="AB74" s="51"/>
      <c r="AC74" s="51"/>
      <c r="AD74" s="51"/>
      <c r="AE74" s="51"/>
      <c r="AF74" s="51"/>
      <c r="AG74" s="51"/>
      <c r="AH74" s="51"/>
      <c r="AI74" s="51"/>
      <c r="AJ74" s="51"/>
      <c r="AK74" s="51"/>
    </row>
    <row r="75" spans="1:37">
      <c r="A75" s="51"/>
      <c r="B75" s="51"/>
      <c r="C75" s="51"/>
      <c r="D75" s="51"/>
      <c r="E75" s="51"/>
      <c r="F75" s="51"/>
      <c r="G75" s="51"/>
      <c r="H75" s="51"/>
      <c r="I75" s="51"/>
      <c r="J75" s="51"/>
      <c r="K75" s="51"/>
      <c r="L75" s="51"/>
      <c r="M75" s="51"/>
      <c r="N75" s="51"/>
      <c r="O75" s="51"/>
      <c r="P75" s="53"/>
      <c r="Q75" s="51"/>
      <c r="R75" s="51"/>
      <c r="S75" s="51"/>
      <c r="T75" s="51"/>
      <c r="U75" s="51"/>
      <c r="V75" s="51"/>
      <c r="W75" s="51"/>
      <c r="X75" s="51"/>
      <c r="Y75" s="51"/>
      <c r="Z75" s="51"/>
      <c r="AA75" s="51"/>
      <c r="AB75" s="51"/>
      <c r="AC75" s="51"/>
      <c r="AD75" s="51"/>
      <c r="AE75" s="51"/>
      <c r="AF75" s="51"/>
      <c r="AG75" s="51"/>
      <c r="AH75" s="51"/>
      <c r="AI75" s="51"/>
      <c r="AJ75" s="51"/>
      <c r="AK75" s="51"/>
    </row>
    <row r="76" spans="1:37">
      <c r="A76" s="51"/>
      <c r="B76" s="51"/>
      <c r="C76" s="51"/>
      <c r="D76" s="51"/>
      <c r="E76" s="51"/>
      <c r="F76" s="51"/>
      <c r="G76" s="51"/>
      <c r="H76" s="51"/>
      <c r="I76" s="51"/>
      <c r="J76" s="51"/>
      <c r="K76" s="51"/>
      <c r="L76" s="51"/>
      <c r="M76" s="51"/>
      <c r="N76" s="51"/>
      <c r="O76" s="51"/>
      <c r="P76" s="53"/>
      <c r="Q76" s="51"/>
      <c r="R76" s="51"/>
      <c r="S76" s="51"/>
      <c r="T76" s="51"/>
      <c r="U76" s="51"/>
      <c r="V76" s="51"/>
      <c r="W76" s="51"/>
      <c r="X76" s="51"/>
      <c r="Y76" s="51"/>
      <c r="Z76" s="51"/>
      <c r="AA76" s="51"/>
      <c r="AB76" s="51"/>
      <c r="AC76" s="51"/>
      <c r="AD76" s="51"/>
      <c r="AE76" s="51"/>
      <c r="AF76" s="51"/>
      <c r="AG76" s="51"/>
      <c r="AH76" s="51"/>
      <c r="AI76" s="51"/>
      <c r="AJ76" s="51"/>
      <c r="AK76" s="51"/>
    </row>
    <row r="77" spans="1:37">
      <c r="A77" s="51"/>
      <c r="B77" s="51"/>
      <c r="C77" s="51"/>
      <c r="D77" s="51"/>
      <c r="E77" s="51"/>
      <c r="F77" s="51"/>
      <c r="G77" s="51"/>
      <c r="H77" s="51"/>
      <c r="I77" s="51"/>
      <c r="J77" s="51"/>
      <c r="K77" s="51"/>
      <c r="L77" s="51"/>
      <c r="M77" s="51"/>
      <c r="N77" s="51"/>
      <c r="O77" s="51"/>
      <c r="P77" s="53"/>
      <c r="Q77" s="51"/>
      <c r="R77" s="51"/>
      <c r="S77" s="51"/>
      <c r="T77" s="51"/>
      <c r="U77" s="51"/>
      <c r="V77" s="51"/>
      <c r="W77" s="51"/>
      <c r="X77" s="51"/>
      <c r="Y77" s="51"/>
      <c r="Z77" s="51"/>
      <c r="AA77" s="51"/>
      <c r="AB77" s="51"/>
      <c r="AC77" s="51"/>
      <c r="AD77" s="51"/>
      <c r="AE77" s="51"/>
      <c r="AF77" s="51"/>
      <c r="AG77" s="51"/>
      <c r="AH77" s="51"/>
      <c r="AI77" s="51"/>
      <c r="AJ77" s="51"/>
      <c r="AK77" s="51"/>
    </row>
    <row r="78" spans="1:37">
      <c r="A78" s="51"/>
      <c r="B78" s="51"/>
      <c r="C78" s="51"/>
      <c r="D78" s="51"/>
      <c r="E78" s="51"/>
      <c r="F78" s="51"/>
      <c r="G78" s="51"/>
      <c r="H78" s="51"/>
      <c r="I78" s="51"/>
      <c r="J78" s="51"/>
      <c r="K78" s="51"/>
      <c r="L78" s="51"/>
      <c r="M78" s="51"/>
      <c r="N78" s="51"/>
      <c r="O78" s="51"/>
      <c r="P78" s="53"/>
      <c r="Q78" s="51"/>
      <c r="R78" s="51"/>
      <c r="S78" s="51"/>
      <c r="T78" s="51"/>
      <c r="U78" s="51"/>
      <c r="V78" s="51"/>
      <c r="W78" s="51"/>
      <c r="X78" s="51"/>
      <c r="Y78" s="51"/>
      <c r="Z78" s="51"/>
      <c r="AA78" s="51"/>
      <c r="AB78" s="51"/>
      <c r="AC78" s="51"/>
      <c r="AD78" s="51"/>
      <c r="AE78" s="51"/>
      <c r="AF78" s="51"/>
      <c r="AG78" s="51"/>
      <c r="AH78" s="51"/>
      <c r="AI78" s="51"/>
      <c r="AJ78" s="51"/>
      <c r="AK78" s="51"/>
    </row>
    <row r="79" spans="1:37">
      <c r="A79" s="51"/>
      <c r="B79" s="51"/>
      <c r="C79" s="51"/>
      <c r="D79" s="51"/>
      <c r="E79" s="51"/>
      <c r="F79" s="51"/>
      <c r="G79" s="51"/>
      <c r="H79" s="51"/>
      <c r="I79" s="51"/>
      <c r="J79" s="51"/>
      <c r="K79" s="51"/>
      <c r="L79" s="51"/>
      <c r="M79" s="51"/>
      <c r="N79" s="51"/>
      <c r="O79" s="51"/>
      <c r="P79" s="53"/>
      <c r="Q79" s="51"/>
      <c r="R79" s="51"/>
      <c r="S79" s="51"/>
      <c r="T79" s="51"/>
      <c r="U79" s="51"/>
      <c r="V79" s="51"/>
      <c r="W79" s="51"/>
      <c r="X79" s="51"/>
      <c r="Y79" s="51"/>
      <c r="Z79" s="51"/>
      <c r="AA79" s="51"/>
      <c r="AB79" s="51"/>
      <c r="AC79" s="51"/>
      <c r="AD79" s="51"/>
      <c r="AE79" s="51"/>
      <c r="AF79" s="51"/>
      <c r="AG79" s="51"/>
      <c r="AH79" s="51"/>
      <c r="AI79" s="51"/>
      <c r="AJ79" s="51"/>
      <c r="AK79" s="51"/>
    </row>
    <row r="80" spans="1:37">
      <c r="A80" s="51"/>
      <c r="B80" s="51"/>
      <c r="C80" s="51"/>
      <c r="D80" s="51"/>
      <c r="E80" s="51"/>
      <c r="F80" s="51"/>
      <c r="G80" s="51"/>
      <c r="H80" s="51"/>
      <c r="I80" s="51"/>
      <c r="J80" s="51"/>
      <c r="K80" s="51"/>
      <c r="L80" s="51"/>
      <c r="M80" s="51"/>
      <c r="N80" s="51"/>
      <c r="O80" s="51"/>
      <c r="P80" s="53"/>
      <c r="Q80" s="51"/>
      <c r="R80" s="51"/>
      <c r="S80" s="51"/>
      <c r="T80" s="51"/>
      <c r="U80" s="51"/>
      <c r="V80" s="51"/>
      <c r="W80" s="51"/>
      <c r="X80" s="51"/>
      <c r="Y80" s="51"/>
      <c r="Z80" s="51"/>
      <c r="AA80" s="51"/>
      <c r="AB80" s="51"/>
      <c r="AC80" s="51"/>
      <c r="AD80" s="51"/>
      <c r="AE80" s="51"/>
      <c r="AF80" s="51"/>
      <c r="AG80" s="51"/>
      <c r="AH80" s="51"/>
      <c r="AI80" s="51"/>
      <c r="AJ80" s="51"/>
      <c r="AK80" s="51"/>
    </row>
    <row r="81" spans="1:37">
      <c r="A81" s="51"/>
      <c r="B81" s="51"/>
      <c r="C81" s="51"/>
      <c r="D81" s="51"/>
      <c r="E81" s="51"/>
      <c r="F81" s="51"/>
      <c r="G81" s="51"/>
      <c r="H81" s="51"/>
      <c r="I81" s="51"/>
      <c r="J81" s="51"/>
      <c r="K81" s="51"/>
      <c r="L81" s="51"/>
      <c r="M81" s="51"/>
      <c r="N81" s="51"/>
      <c r="O81" s="51"/>
      <c r="P81" s="53"/>
      <c r="Q81" s="51"/>
      <c r="R81" s="51"/>
      <c r="S81" s="51"/>
      <c r="T81" s="51"/>
      <c r="U81" s="51"/>
      <c r="V81" s="51"/>
      <c r="W81" s="51"/>
      <c r="X81" s="51"/>
      <c r="Y81" s="51"/>
      <c r="Z81" s="51"/>
      <c r="AA81" s="51"/>
      <c r="AB81" s="51"/>
      <c r="AC81" s="51"/>
      <c r="AD81" s="51"/>
      <c r="AE81" s="51"/>
      <c r="AF81" s="51"/>
      <c r="AG81" s="51"/>
      <c r="AH81" s="51"/>
      <c r="AI81" s="51"/>
      <c r="AJ81" s="51"/>
      <c r="AK81" s="51"/>
    </row>
    <row r="82" spans="1:37">
      <c r="A82" s="51"/>
      <c r="B82" s="51"/>
      <c r="C82" s="51"/>
      <c r="D82" s="51"/>
      <c r="E82" s="51"/>
      <c r="F82" s="51"/>
      <c r="G82" s="51"/>
      <c r="H82" s="51"/>
      <c r="I82" s="51"/>
      <c r="J82" s="51"/>
      <c r="K82" s="51"/>
      <c r="L82" s="51"/>
      <c r="M82" s="51"/>
      <c r="N82" s="51"/>
      <c r="O82" s="51"/>
      <c r="P82" s="53"/>
      <c r="Q82" s="51"/>
      <c r="R82" s="51"/>
      <c r="S82" s="51"/>
      <c r="T82" s="51"/>
      <c r="U82" s="51"/>
      <c r="V82" s="51"/>
      <c r="W82" s="51"/>
      <c r="X82" s="51"/>
      <c r="Y82" s="51"/>
      <c r="Z82" s="51"/>
      <c r="AA82" s="51"/>
      <c r="AB82" s="51"/>
      <c r="AC82" s="51"/>
      <c r="AD82" s="51"/>
      <c r="AE82" s="51"/>
      <c r="AF82" s="51"/>
      <c r="AG82" s="51"/>
      <c r="AH82" s="51"/>
      <c r="AI82" s="51"/>
      <c r="AJ82" s="51"/>
      <c r="AK82" s="51"/>
    </row>
    <row r="83" spans="1:37">
      <c r="A83" s="51"/>
      <c r="B83" s="51"/>
      <c r="C83" s="51"/>
      <c r="D83" s="51"/>
      <c r="E83" s="51"/>
      <c r="F83" s="51"/>
      <c r="G83" s="51"/>
      <c r="H83" s="51"/>
      <c r="I83" s="51"/>
      <c r="J83" s="51"/>
      <c r="K83" s="51"/>
      <c r="L83" s="51"/>
      <c r="M83" s="51"/>
      <c r="N83" s="51"/>
      <c r="O83" s="51"/>
      <c r="P83" s="53"/>
      <c r="Q83" s="51"/>
      <c r="R83" s="51"/>
      <c r="S83" s="51"/>
      <c r="T83" s="51"/>
      <c r="U83" s="51"/>
      <c r="V83" s="51"/>
      <c r="W83" s="51"/>
      <c r="X83" s="51"/>
      <c r="Y83" s="51"/>
      <c r="Z83" s="51"/>
      <c r="AA83" s="51"/>
      <c r="AB83" s="51"/>
      <c r="AC83" s="51"/>
      <c r="AD83" s="51"/>
      <c r="AE83" s="51"/>
      <c r="AF83" s="51"/>
      <c r="AG83" s="51"/>
      <c r="AH83" s="51"/>
      <c r="AI83" s="51"/>
      <c r="AJ83" s="51"/>
      <c r="AK83" s="51"/>
    </row>
    <row r="84" spans="1:37">
      <c r="A84" s="51"/>
      <c r="B84" s="51"/>
      <c r="C84" s="51"/>
      <c r="D84" s="51"/>
      <c r="E84" s="51"/>
      <c r="F84" s="51"/>
      <c r="G84" s="51"/>
      <c r="H84" s="51"/>
      <c r="I84" s="51"/>
      <c r="J84" s="51"/>
      <c r="K84" s="51"/>
      <c r="L84" s="51"/>
      <c r="M84" s="51"/>
      <c r="N84" s="51"/>
      <c r="O84" s="51"/>
      <c r="P84" s="53"/>
      <c r="Q84" s="51"/>
      <c r="R84" s="51"/>
      <c r="S84" s="51"/>
      <c r="T84" s="51"/>
      <c r="U84" s="51"/>
      <c r="V84" s="51"/>
      <c r="W84" s="51"/>
      <c r="X84" s="51"/>
      <c r="Y84" s="51"/>
      <c r="Z84" s="51"/>
      <c r="AA84" s="51"/>
      <c r="AB84" s="51"/>
      <c r="AC84" s="51"/>
      <c r="AD84" s="51"/>
      <c r="AE84" s="51"/>
      <c r="AF84" s="51"/>
      <c r="AG84" s="51"/>
      <c r="AH84" s="51"/>
      <c r="AI84" s="51"/>
      <c r="AJ84" s="51"/>
      <c r="AK84" s="51"/>
    </row>
    <row r="85" spans="1:37">
      <c r="A85" s="51"/>
      <c r="B85" s="51"/>
      <c r="C85" s="51"/>
      <c r="D85" s="51"/>
      <c r="E85" s="51"/>
      <c r="F85" s="51"/>
      <c r="G85" s="51"/>
      <c r="H85" s="51"/>
      <c r="I85" s="51"/>
      <c r="J85" s="51"/>
      <c r="K85" s="51"/>
      <c r="L85" s="51"/>
      <c r="M85" s="51"/>
      <c r="N85" s="51"/>
      <c r="O85" s="51"/>
      <c r="P85" s="53"/>
      <c r="Q85" s="51"/>
      <c r="R85" s="51"/>
      <c r="S85" s="51"/>
      <c r="T85" s="51"/>
      <c r="U85" s="51"/>
      <c r="V85" s="51"/>
      <c r="W85" s="51"/>
      <c r="X85" s="51"/>
      <c r="Y85" s="51"/>
      <c r="Z85" s="51"/>
      <c r="AA85" s="51"/>
      <c r="AB85" s="51"/>
      <c r="AC85" s="51"/>
      <c r="AD85" s="51"/>
      <c r="AE85" s="51"/>
      <c r="AF85" s="51"/>
      <c r="AG85" s="51"/>
      <c r="AH85" s="51"/>
      <c r="AI85" s="51"/>
      <c r="AJ85" s="51"/>
      <c r="AK85" s="51"/>
    </row>
    <row r="86" spans="1:37">
      <c r="A86" s="51"/>
      <c r="B86" s="51"/>
      <c r="C86" s="51"/>
      <c r="D86" s="51"/>
      <c r="E86" s="51"/>
      <c r="F86" s="51"/>
      <c r="G86" s="51"/>
      <c r="H86" s="51"/>
      <c r="I86" s="51"/>
      <c r="J86" s="51"/>
      <c r="K86" s="51"/>
      <c r="L86" s="51"/>
      <c r="M86" s="51"/>
      <c r="N86" s="51"/>
      <c r="O86" s="51"/>
      <c r="P86" s="53"/>
      <c r="Q86" s="51"/>
      <c r="R86" s="51"/>
      <c r="S86" s="51"/>
      <c r="T86" s="51"/>
      <c r="U86" s="51"/>
      <c r="V86" s="51"/>
      <c r="W86" s="51"/>
      <c r="X86" s="51"/>
      <c r="Y86" s="51"/>
      <c r="Z86" s="51"/>
      <c r="AA86" s="51"/>
      <c r="AB86" s="51"/>
      <c r="AC86" s="51"/>
      <c r="AD86" s="51"/>
      <c r="AE86" s="51"/>
      <c r="AF86" s="51"/>
      <c r="AG86" s="51"/>
      <c r="AH86" s="51"/>
      <c r="AI86" s="51"/>
      <c r="AJ86" s="51"/>
      <c r="AK86" s="51"/>
    </row>
    <row r="87" spans="1:37">
      <c r="A87" s="51"/>
      <c r="B87" s="51"/>
      <c r="C87" s="51"/>
      <c r="D87" s="51"/>
      <c r="E87" s="51"/>
      <c r="F87" s="51"/>
      <c r="G87" s="51"/>
      <c r="H87" s="51"/>
      <c r="I87" s="51"/>
      <c r="J87" s="51"/>
      <c r="K87" s="51"/>
      <c r="L87" s="51"/>
      <c r="M87" s="51"/>
      <c r="N87" s="51"/>
      <c r="O87" s="51"/>
      <c r="P87" s="53"/>
      <c r="Q87" s="51"/>
      <c r="R87" s="51"/>
      <c r="S87" s="51"/>
      <c r="T87" s="51"/>
      <c r="U87" s="51"/>
      <c r="V87" s="51"/>
      <c r="W87" s="51"/>
      <c r="X87" s="51"/>
      <c r="Y87" s="51"/>
      <c r="Z87" s="51"/>
      <c r="AA87" s="51"/>
      <c r="AB87" s="51"/>
      <c r="AC87" s="51"/>
      <c r="AD87" s="51"/>
      <c r="AE87" s="51"/>
      <c r="AF87" s="51"/>
      <c r="AG87" s="51"/>
      <c r="AH87" s="51"/>
      <c r="AI87" s="51"/>
      <c r="AJ87" s="51"/>
      <c r="AK87" s="51"/>
    </row>
    <row r="88" spans="1:37">
      <c r="A88" s="51"/>
      <c r="B88" s="51"/>
      <c r="C88" s="51"/>
      <c r="D88" s="51"/>
      <c r="E88" s="51"/>
      <c r="F88" s="51"/>
      <c r="G88" s="51"/>
      <c r="H88" s="51"/>
      <c r="I88" s="51"/>
      <c r="J88" s="51"/>
      <c r="K88" s="51"/>
      <c r="L88" s="51"/>
      <c r="M88" s="51"/>
      <c r="N88" s="51"/>
      <c r="O88" s="51"/>
      <c r="P88" s="53"/>
      <c r="Q88" s="51"/>
      <c r="R88" s="51"/>
      <c r="S88" s="51"/>
      <c r="T88" s="51"/>
      <c r="U88" s="51"/>
      <c r="V88" s="51"/>
      <c r="W88" s="51"/>
      <c r="X88" s="51"/>
      <c r="Y88" s="51"/>
      <c r="Z88" s="51"/>
      <c r="AA88" s="51"/>
      <c r="AB88" s="51"/>
      <c r="AC88" s="51"/>
      <c r="AD88" s="51"/>
      <c r="AE88" s="51"/>
      <c r="AF88" s="51"/>
      <c r="AG88" s="51"/>
      <c r="AH88" s="51"/>
      <c r="AI88" s="51"/>
      <c r="AJ88" s="51"/>
      <c r="AK88" s="51"/>
    </row>
    <row r="89" spans="1:37">
      <c r="A89" s="51"/>
      <c r="B89" s="51"/>
      <c r="C89" s="51"/>
      <c r="D89" s="51"/>
      <c r="E89" s="51"/>
      <c r="F89" s="51"/>
      <c r="G89" s="51"/>
      <c r="H89" s="51"/>
      <c r="I89" s="51"/>
      <c r="J89" s="51"/>
      <c r="K89" s="51"/>
      <c r="L89" s="51"/>
      <c r="M89" s="51"/>
      <c r="N89" s="51"/>
      <c r="O89" s="51"/>
      <c r="P89" s="53"/>
      <c r="Q89" s="51"/>
      <c r="R89" s="51"/>
      <c r="S89" s="51"/>
      <c r="T89" s="51"/>
      <c r="U89" s="51"/>
      <c r="V89" s="51"/>
      <c r="W89" s="51"/>
      <c r="X89" s="51"/>
      <c r="Y89" s="51"/>
      <c r="Z89" s="51"/>
      <c r="AA89" s="51"/>
      <c r="AB89" s="51"/>
      <c r="AC89" s="51"/>
      <c r="AD89" s="51"/>
      <c r="AE89" s="51"/>
      <c r="AF89" s="51"/>
      <c r="AG89" s="51"/>
      <c r="AH89" s="51"/>
      <c r="AI89" s="51"/>
      <c r="AJ89" s="51"/>
      <c r="AK89" s="51"/>
    </row>
    <row r="90" spans="1:37">
      <c r="A90" s="51"/>
      <c r="B90" s="51"/>
      <c r="C90" s="51"/>
      <c r="D90" s="51"/>
      <c r="E90" s="51"/>
      <c r="F90" s="51"/>
      <c r="G90" s="51"/>
      <c r="H90" s="51"/>
      <c r="I90" s="51"/>
      <c r="J90" s="51"/>
      <c r="K90" s="51"/>
      <c r="L90" s="51"/>
      <c r="M90" s="51"/>
      <c r="N90" s="51"/>
      <c r="O90" s="51"/>
      <c r="P90" s="53"/>
      <c r="Q90" s="51"/>
      <c r="R90" s="51"/>
      <c r="S90" s="51"/>
      <c r="T90" s="51"/>
      <c r="U90" s="51"/>
      <c r="V90" s="51"/>
      <c r="W90" s="51"/>
      <c r="X90" s="51"/>
      <c r="Y90" s="51"/>
      <c r="Z90" s="51"/>
      <c r="AA90" s="51"/>
      <c r="AB90" s="51"/>
      <c r="AC90" s="51"/>
      <c r="AD90" s="51"/>
      <c r="AE90" s="51"/>
      <c r="AF90" s="51"/>
      <c r="AG90" s="51"/>
      <c r="AH90" s="51"/>
      <c r="AI90" s="51"/>
      <c r="AJ90" s="51"/>
      <c r="AK90" s="51"/>
    </row>
    <row r="91" spans="1:37">
      <c r="A91" s="51"/>
      <c r="B91" s="51"/>
      <c r="C91" s="51"/>
      <c r="D91" s="51"/>
      <c r="E91" s="51"/>
      <c r="F91" s="51"/>
      <c r="G91" s="51"/>
      <c r="H91" s="51"/>
      <c r="I91" s="51"/>
      <c r="J91" s="51"/>
      <c r="K91" s="51"/>
      <c r="L91" s="51"/>
      <c r="M91" s="51"/>
      <c r="N91" s="51"/>
      <c r="O91" s="51"/>
      <c r="P91" s="53"/>
      <c r="Q91" s="51"/>
      <c r="R91" s="51"/>
      <c r="S91" s="51"/>
      <c r="T91" s="51"/>
      <c r="U91" s="51"/>
      <c r="V91" s="51"/>
      <c r="W91" s="51"/>
      <c r="X91" s="51"/>
      <c r="Y91" s="51"/>
      <c r="Z91" s="51"/>
      <c r="AA91" s="51"/>
      <c r="AB91" s="51"/>
      <c r="AC91" s="51"/>
      <c r="AD91" s="51"/>
      <c r="AE91" s="51"/>
      <c r="AF91" s="51"/>
      <c r="AG91" s="51"/>
      <c r="AH91" s="51"/>
      <c r="AI91" s="51"/>
      <c r="AJ91" s="51"/>
      <c r="AK91" s="51"/>
    </row>
    <row r="92" spans="1:37">
      <c r="A92" s="51"/>
      <c r="B92" s="51"/>
      <c r="C92" s="51"/>
      <c r="D92" s="51"/>
      <c r="E92" s="51"/>
      <c r="F92" s="51"/>
      <c r="G92" s="51"/>
      <c r="H92" s="51"/>
      <c r="I92" s="51"/>
      <c r="J92" s="51"/>
      <c r="K92" s="51"/>
      <c r="L92" s="51"/>
      <c r="M92" s="51"/>
      <c r="N92" s="51"/>
      <c r="O92" s="51"/>
      <c r="P92" s="53"/>
      <c r="Q92" s="51"/>
      <c r="R92" s="51"/>
      <c r="S92" s="51"/>
      <c r="T92" s="51"/>
      <c r="U92" s="51"/>
      <c r="V92" s="51"/>
      <c r="W92" s="51"/>
      <c r="X92" s="51"/>
      <c r="Y92" s="51"/>
      <c r="Z92" s="51"/>
      <c r="AA92" s="51"/>
      <c r="AB92" s="51"/>
      <c r="AC92" s="51"/>
      <c r="AD92" s="51"/>
      <c r="AE92" s="51"/>
      <c r="AF92" s="51"/>
      <c r="AG92" s="51"/>
      <c r="AH92" s="51"/>
      <c r="AI92" s="51"/>
      <c r="AJ92" s="51"/>
      <c r="AK92" s="51"/>
    </row>
    <row r="93" spans="1:37">
      <c r="A93" s="51"/>
      <c r="B93" s="51"/>
      <c r="C93" s="51"/>
      <c r="D93" s="51"/>
      <c r="E93" s="51"/>
      <c r="F93" s="51"/>
      <c r="G93" s="51"/>
      <c r="H93" s="51"/>
      <c r="I93" s="51"/>
      <c r="J93" s="51"/>
      <c r="K93" s="51"/>
      <c r="L93" s="51"/>
      <c r="M93" s="51"/>
      <c r="N93" s="51"/>
      <c r="O93" s="51"/>
      <c r="P93" s="53"/>
      <c r="Q93" s="51"/>
      <c r="R93" s="51"/>
      <c r="S93" s="51"/>
      <c r="T93" s="51"/>
      <c r="U93" s="51"/>
      <c r="V93" s="51"/>
      <c r="W93" s="51"/>
      <c r="X93" s="51"/>
      <c r="Y93" s="51"/>
      <c r="Z93" s="51"/>
      <c r="AA93" s="51"/>
      <c r="AB93" s="51"/>
      <c r="AC93" s="51"/>
      <c r="AD93" s="51"/>
      <c r="AE93" s="51"/>
      <c r="AF93" s="51"/>
      <c r="AG93" s="51"/>
      <c r="AH93" s="51"/>
      <c r="AI93" s="51"/>
      <c r="AJ93" s="51"/>
      <c r="AK93" s="51"/>
    </row>
    <row r="94" spans="1:37">
      <c r="A94" s="51"/>
      <c r="B94" s="51"/>
      <c r="C94" s="51"/>
      <c r="D94" s="51"/>
      <c r="E94" s="51"/>
      <c r="F94" s="51"/>
      <c r="G94" s="51"/>
      <c r="H94" s="51"/>
      <c r="I94" s="51"/>
      <c r="J94" s="51"/>
      <c r="K94" s="51"/>
      <c r="L94" s="51"/>
      <c r="M94" s="51"/>
      <c r="N94" s="51"/>
      <c r="O94" s="51"/>
      <c r="P94" s="53"/>
      <c r="Q94" s="51"/>
      <c r="R94" s="51"/>
      <c r="S94" s="51"/>
      <c r="T94" s="51"/>
      <c r="U94" s="51"/>
      <c r="V94" s="51"/>
      <c r="W94" s="51"/>
      <c r="X94" s="51"/>
      <c r="Y94" s="51"/>
      <c r="Z94" s="51"/>
      <c r="AA94" s="51"/>
      <c r="AB94" s="51"/>
      <c r="AC94" s="51"/>
      <c r="AD94" s="51"/>
      <c r="AE94" s="51"/>
      <c r="AF94" s="51"/>
      <c r="AG94" s="51"/>
      <c r="AH94" s="51"/>
      <c r="AI94" s="51"/>
      <c r="AJ94" s="51"/>
      <c r="AK94" s="51"/>
    </row>
    <row r="95" spans="17:37">
      <c r="Q95" s="51"/>
      <c r="R95" s="51"/>
      <c r="S95" s="51"/>
      <c r="T95" s="51"/>
      <c r="U95" s="51"/>
      <c r="V95" s="51"/>
      <c r="W95" s="51"/>
      <c r="X95" s="51"/>
      <c r="Y95" s="51"/>
      <c r="Z95" s="51"/>
      <c r="AA95" s="51"/>
      <c r="AB95" s="51"/>
      <c r="AC95" s="51"/>
      <c r="AD95" s="51"/>
      <c r="AE95" s="51"/>
      <c r="AF95" s="51"/>
      <c r="AG95" s="51"/>
      <c r="AH95" s="51"/>
      <c r="AI95" s="51"/>
      <c r="AJ95" s="51"/>
      <c r="AK95" s="51"/>
    </row>
    <row r="96" spans="17:37">
      <c r="Q96" s="51"/>
      <c r="R96" s="51"/>
      <c r="S96" s="51"/>
      <c r="T96" s="51"/>
      <c r="U96" s="51"/>
      <c r="V96" s="51"/>
      <c r="W96" s="51"/>
      <c r="X96" s="51"/>
      <c r="Y96" s="51"/>
      <c r="Z96" s="51"/>
      <c r="AA96" s="51"/>
      <c r="AB96" s="51"/>
      <c r="AC96" s="51"/>
      <c r="AD96" s="51"/>
      <c r="AE96" s="51"/>
      <c r="AF96" s="51"/>
      <c r="AG96" s="51"/>
      <c r="AH96" s="51"/>
      <c r="AI96" s="51"/>
      <c r="AJ96" s="51"/>
      <c r="AK96" s="51"/>
    </row>
  </sheetData>
  <mergeCells count="5">
    <mergeCell ref="A1:P9"/>
    <mergeCell ref="B10:C12"/>
    <mergeCell ref="H10:I12"/>
    <mergeCell ref="E10:F12"/>
    <mergeCell ref="K10:L12"/>
  </mergeCells>
  <pageMargins left="0.75" right="0.75" top="1" bottom="1" header="0.5" footer="0.5"/>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47"/>
  <sheetViews>
    <sheetView showGridLines="0" zoomScale="85" zoomScaleNormal="85" workbookViewId="0">
      <pane ySplit="1" topLeftCell="A2" activePane="bottomLeft" state="frozen"/>
      <selection/>
      <selection pane="bottomLeft" activeCell="A1" sqref="A1:N1"/>
    </sheetView>
  </sheetViews>
  <sheetFormatPr defaultColWidth="9" defaultRowHeight="16.5"/>
  <cols>
    <col min="1" max="1" width="18.0818181818182" style="2" customWidth="1"/>
    <col min="2" max="2" width="26.4727272727273" style="3" customWidth="1"/>
    <col min="3" max="3" width="18.8272727272727" style="3" customWidth="1"/>
    <col min="4" max="4" width="14.8545454545455" style="3" customWidth="1"/>
    <col min="5" max="5" width="6.25454545454545" style="3" customWidth="1"/>
    <col min="6" max="7" width="16.0272727272727" style="3" customWidth="1"/>
    <col min="8" max="10" width="12.3545454545455" style="3" customWidth="1"/>
    <col min="11" max="12" width="9" style="3" customWidth="1"/>
    <col min="13" max="13" width="29.4" style="3" customWidth="1"/>
    <col min="14" max="16" width="10" style="3" customWidth="1"/>
    <col min="17" max="19" width="9" style="3" customWidth="1"/>
    <col min="20" max="20" width="12.0545454545455" style="3" customWidth="1"/>
    <col min="21" max="21" width="9" style="3" customWidth="1"/>
    <col min="22" max="16384" width="9" style="3"/>
  </cols>
  <sheetData>
    <row r="1" ht="60" spans="1:21">
      <c r="A1" s="4" t="s">
        <v>683</v>
      </c>
      <c r="B1" s="5" t="s">
        <v>684</v>
      </c>
      <c r="C1" s="5" t="s">
        <v>692</v>
      </c>
      <c r="D1" s="5" t="s">
        <v>975</v>
      </c>
      <c r="F1" s="6" t="e">
        <f>#REF!</f>
        <v>#REF!</v>
      </c>
      <c r="G1" s="6" t="e">
        <f>#REF!</f>
        <v>#REF!</v>
      </c>
      <c r="H1" s="6" t="e">
        <f>#REF!</f>
        <v>#REF!</v>
      </c>
      <c r="I1" s="6" t="e">
        <f>#REF!</f>
        <v>#REF!</v>
      </c>
      <c r="J1" s="6" t="e">
        <f>#REF!</f>
        <v>#REF!</v>
      </c>
      <c r="K1" s="23"/>
      <c r="L1" s="24" t="s">
        <v>616</v>
      </c>
      <c r="M1" s="25" t="s">
        <v>976</v>
      </c>
      <c r="N1" s="26"/>
      <c r="O1" s="24" t="s">
        <v>248</v>
      </c>
      <c r="P1" s="24" t="s">
        <v>977</v>
      </c>
      <c r="R1" s="36" t="e">
        <f>$H$1+$I$1+$J$1</f>
        <v>#REF!</v>
      </c>
      <c r="S1" s="36" t="e">
        <f>IF($F$1&lt;=0,0,CEILING($F$1,0.001))</f>
        <v>#REF!</v>
      </c>
      <c r="T1" s="37" t="s">
        <v>978</v>
      </c>
      <c r="U1" s="24"/>
    </row>
    <row r="2" spans="1:21">
      <c r="A2" s="7" t="s">
        <v>979</v>
      </c>
      <c r="B2" s="8" t="s">
        <v>980</v>
      </c>
      <c r="C2" s="9" t="e">
        <f t="shared" ref="C2:C28" si="0">U2</f>
        <v>#REF!</v>
      </c>
      <c r="D2" s="9" t="e">
        <f t="shared" ref="D2:D28" si="1">T2</f>
        <v>#REF!</v>
      </c>
      <c r="L2" s="27" t="s">
        <v>693</v>
      </c>
      <c r="M2" s="8" t="s">
        <v>981</v>
      </c>
      <c r="N2" s="8" t="s">
        <v>982</v>
      </c>
      <c r="O2" s="28">
        <v>25</v>
      </c>
      <c r="P2" s="28">
        <v>3</v>
      </c>
      <c r="Q2" s="1"/>
      <c r="R2" s="28" t="e">
        <f>IF($R$1&gt;=90,"三边合计超长","正常")</f>
        <v>#REF!</v>
      </c>
      <c r="S2" s="28" t="e">
        <f>IF($H$1&gt;60,"单边超长",IF($I$1&gt;60,"单边超长",IF($J$1&gt;60,"单边超长","正常")))</f>
        <v>#REF!</v>
      </c>
      <c r="T2" s="28" t="e">
        <f>IF(RIGHT(U2,1)="元",IF($F$1&lt;=0,"-","实重计费，不计抛"),"-")</f>
        <v>#REF!</v>
      </c>
      <c r="U2" s="30" t="e">
        <f>IF($F$1&lt;=0,"请检查重量",IF($G$1&gt;1600,"货值超渠道限制",IF($F$1&gt;0.5,"重量限制500G",IF($R$2="三边合计超长","三边合计超长",IF($S$2="单边超长","单边超长",$O$2*$S$1+$P$2&amp;"元")))))</f>
        <v>#REF!</v>
      </c>
    </row>
    <row r="3" ht="34" customHeight="1" spans="1:21">
      <c r="A3" s="10"/>
      <c r="B3" s="11"/>
      <c r="C3" s="9" t="e">
        <f t="shared" si="0"/>
        <v>#REF!</v>
      </c>
      <c r="D3" s="9">
        <f t="shared" si="1"/>
        <v>0</v>
      </c>
      <c r="L3" s="29"/>
      <c r="M3" s="11"/>
      <c r="N3" s="11"/>
      <c r="O3" s="28">
        <v>25</v>
      </c>
      <c r="P3" s="28">
        <v>3</v>
      </c>
      <c r="Q3" s="1"/>
      <c r="R3" s="28"/>
      <c r="S3" s="28"/>
      <c r="T3" s="28"/>
      <c r="U3" s="30" t="e">
        <f>IF($F$1&lt;=0,"请检查重量",IF($G$1&gt;1600,"货值超渠道限制",IF($F$1&gt;0.5,"重量限制500G",IF($R$2="三边合计超长","三边合计超长",IF($S$2="单边超长","单边超长",$O$3*$S$1+$P$3&amp;"元")))))</f>
        <v>#REF!</v>
      </c>
    </row>
    <row r="4" spans="1:21">
      <c r="A4" s="10"/>
      <c r="B4" s="8" t="s">
        <v>983</v>
      </c>
      <c r="C4" s="9" t="e">
        <f t="shared" si="0"/>
        <v>#REF!</v>
      </c>
      <c r="D4" s="9" t="e">
        <f t="shared" si="1"/>
        <v>#REF!</v>
      </c>
      <c r="L4" s="29"/>
      <c r="M4" s="8" t="s">
        <v>984</v>
      </c>
      <c r="N4" s="8" t="s">
        <v>985</v>
      </c>
      <c r="O4" s="28">
        <v>35</v>
      </c>
      <c r="P4" s="28">
        <v>3</v>
      </c>
      <c r="Q4" s="1"/>
      <c r="R4" s="21"/>
      <c r="S4" s="21"/>
      <c r="T4" s="28" t="e">
        <f>IF(RIGHT(U4,1)="元",IF($F$1&lt;=0,"-","实重计费，不计抛"),"-")</f>
        <v>#REF!</v>
      </c>
      <c r="U4" s="30" t="e">
        <f>IF($F$1&lt;=0,"请检查重量",IF($G$1&gt;1600,"货值超渠道限制",IF($F$1&gt;0.5,"重量限制500G",IF($R$2="三边合计超长","三边合计超长",IF($S$2="单边超长","单边超长",$O$4*$S$1+$P$4&amp;"元")))))</f>
        <v>#REF!</v>
      </c>
    </row>
    <row r="5" ht="34" customHeight="1" spans="1:21">
      <c r="A5" s="10"/>
      <c r="B5" s="11"/>
      <c r="C5" s="9" t="e">
        <f t="shared" si="0"/>
        <v>#REF!</v>
      </c>
      <c r="D5" s="9">
        <f t="shared" si="1"/>
        <v>0</v>
      </c>
      <c r="L5" s="29"/>
      <c r="M5" s="11"/>
      <c r="N5" s="11"/>
      <c r="O5" s="28">
        <v>35</v>
      </c>
      <c r="P5" s="28">
        <v>3</v>
      </c>
      <c r="Q5" s="1"/>
      <c r="R5" s="21"/>
      <c r="S5" s="21"/>
      <c r="T5" s="28"/>
      <c r="U5" s="30" t="e">
        <f>IF($F$1&lt;=0,"请检查重量",IF($G$1&gt;1600,"货值超渠道限制",IF($F$1&gt;0.5,"重量限制500G",IF($R$2="三边合计超长","三边合计超长",IF($S$2="单边超长","单边超长",$O$5*$S$1+$P$5&amp;"元")))))</f>
        <v>#REF!</v>
      </c>
    </row>
    <row r="6" ht="37" customHeight="1" spans="1:21">
      <c r="A6" s="10"/>
      <c r="B6" s="12" t="s">
        <v>986</v>
      </c>
      <c r="C6" s="9" t="e">
        <f t="shared" si="0"/>
        <v>#REF!</v>
      </c>
      <c r="D6" s="9">
        <f t="shared" si="1"/>
        <v>0</v>
      </c>
      <c r="L6" s="29"/>
      <c r="M6" s="12" t="s">
        <v>986</v>
      </c>
      <c r="N6" s="8" t="s">
        <v>987</v>
      </c>
      <c r="O6" s="30">
        <v>45</v>
      </c>
      <c r="P6" s="30">
        <v>3</v>
      </c>
      <c r="R6" s="28"/>
      <c r="S6" s="28"/>
      <c r="T6" s="28"/>
      <c r="U6" s="30" t="e">
        <f>IF($F$1&lt;=0,"请检查重量",IF($G$1&gt;1600,"货值超渠道限制",IF($F$1&gt;0.5,"重量限制500G",IF($R$2="三边合计超长","三边合计超长",IF($S$2="单边超长","单边超长",$O$6*$S$1+$P$6&amp;"元")))))</f>
        <v>#REF!</v>
      </c>
    </row>
    <row r="7" ht="34" customHeight="1" spans="1:21">
      <c r="A7" s="13"/>
      <c r="B7" s="14"/>
      <c r="C7" s="9" t="e">
        <f t="shared" si="0"/>
        <v>#REF!</v>
      </c>
      <c r="D7" s="9">
        <f t="shared" si="1"/>
        <v>0</v>
      </c>
      <c r="L7" s="31"/>
      <c r="M7" s="14"/>
      <c r="N7" s="11"/>
      <c r="O7" s="30">
        <v>45</v>
      </c>
      <c r="P7" s="30">
        <v>3</v>
      </c>
      <c r="R7" s="28"/>
      <c r="S7" s="28"/>
      <c r="T7" s="28"/>
      <c r="U7" s="30" t="e">
        <f>IF($F$1&lt;=0,"请检查重量",IF($G$1&gt;1600,"货值超渠道限制",IF($F$1&gt;0.5,"重量限制500G",IF($R$2="三边合计超长","三边合计超长",IF($S$2="单边超长","单边超长",$O$7*$S$1+$P$7&amp;"元")))))</f>
        <v>#REF!</v>
      </c>
    </row>
    <row r="8" spans="1:21">
      <c r="A8" s="7" t="s">
        <v>988</v>
      </c>
      <c r="B8" s="15" t="s">
        <v>989</v>
      </c>
      <c r="C8" s="9" t="e">
        <f t="shared" si="0"/>
        <v>#REF!</v>
      </c>
      <c r="D8" s="9" t="e">
        <f t="shared" si="1"/>
        <v>#REF!</v>
      </c>
      <c r="L8" s="27" t="s">
        <v>706</v>
      </c>
      <c r="M8" s="8" t="s">
        <v>989</v>
      </c>
      <c r="N8" s="8" t="s">
        <v>985</v>
      </c>
      <c r="O8" s="30">
        <v>25</v>
      </c>
      <c r="P8" s="30">
        <v>23</v>
      </c>
      <c r="R8" s="28" t="e">
        <f>IF($R$1&gt;=150,"三边合计超长","正常")</f>
        <v>#REF!</v>
      </c>
      <c r="S8" s="28" t="e">
        <f>IF($H$1&gt;60,"单边超长",IF($I$1&gt;60,"单边超长",IF($J$1&gt;60,"单边超长","正常")))</f>
        <v>#REF!</v>
      </c>
      <c r="T8" s="28" t="e">
        <f>IF(RIGHT(U8,1)="元",IF($F$1&lt;=0,"-",IF(($H$1*$I$1*$J$1)/6000/$F$1&gt;4,CEILING($F$1*(($H$1*$I$1*$J$1)/6000/$F$1-1)*O8,0.01)&amp;"元","-")),"-")</f>
        <v>#REF!</v>
      </c>
      <c r="U8" s="30" t="e">
        <f>IF($F$1&lt;=0,"请检查重量",IF($G$1&gt;1600,"货值超渠道限制",IF($F$1&lt;0.501,"最低限制501G",IF($S$1&gt;30,"重量限制30KG",IF($R$8="三边合计超长","三边合计超长",IF($S$8="单边超长","单边超长",$O$8*$S$1+$P$8&amp;"元"))))))</f>
        <v>#REF!</v>
      </c>
    </row>
    <row r="9" ht="47" customHeight="1" spans="1:21">
      <c r="A9" s="10"/>
      <c r="B9" s="8"/>
      <c r="C9" s="9" t="e">
        <f t="shared" si="0"/>
        <v>#REF!</v>
      </c>
      <c r="D9" s="9">
        <f t="shared" si="1"/>
        <v>0</v>
      </c>
      <c r="L9" s="29"/>
      <c r="M9" s="22"/>
      <c r="N9" s="22"/>
      <c r="O9" s="30">
        <v>25</v>
      </c>
      <c r="P9" s="30">
        <v>23</v>
      </c>
      <c r="R9" s="38"/>
      <c r="S9" s="38"/>
      <c r="T9" s="28"/>
      <c r="U9" s="30" t="e">
        <f>IF($F$1&lt;=0,"请检查重量",IF($G$1&gt;1600,"货值超渠道限制",IF($F$1&lt;0.501,"最低限制501G",IF($S$1&gt;30,"重量限制30KG",IF($R$8="三边合计超长","三边合计超长",IF($S$8="单边超长","单边超长",$O$9*$S$1+$P$9&amp;"元"))))))</f>
        <v>#REF!</v>
      </c>
    </row>
    <row r="10" spans="1:21">
      <c r="A10" s="16" t="s">
        <v>990</v>
      </c>
      <c r="B10" s="8" t="s">
        <v>991</v>
      </c>
      <c r="C10" s="9" t="e">
        <f t="shared" si="0"/>
        <v>#REF!</v>
      </c>
      <c r="D10" s="9" t="e">
        <f t="shared" si="1"/>
        <v>#REF!</v>
      </c>
      <c r="L10" s="32" t="s">
        <v>714</v>
      </c>
      <c r="M10" s="8" t="s">
        <v>991</v>
      </c>
      <c r="N10" s="8" t="s">
        <v>982</v>
      </c>
      <c r="O10" s="30">
        <v>25</v>
      </c>
      <c r="P10" s="30">
        <v>16</v>
      </c>
      <c r="R10" s="38"/>
      <c r="S10" s="38"/>
      <c r="T10" s="28" t="e">
        <f>IF(RIGHT(U10,1)="元",IF($F$1&lt;=0,"-",IF(($H$1*$I$1*$J$1)/6000/$F$1&gt;4,CEILING($F$1*(($H$1*$I$1*$J$1)/6000/$F$1-2)*O10,0.01)&amp;"元","-")),"-")</f>
        <v>#REF!</v>
      </c>
      <c r="U10" s="30" t="e">
        <f>IF($F$1&lt;=0,"请检查重量",IF($G$1&lt;1501,"货值小于渠道限制",IF($G$1&gt;7200,"货值超渠道限制",IF($F$1&gt;2,"重量限制2KG",IF($R$8="三边合计超长","三边合计超长",IF($S$8="单边超长","单边超长",$O$10*$S$1+$P$10&amp;"元"))))))</f>
        <v>#REF!</v>
      </c>
    </row>
    <row r="11" spans="1:21">
      <c r="A11" s="17"/>
      <c r="B11" s="11"/>
      <c r="C11" s="9" t="e">
        <f t="shared" si="0"/>
        <v>#REF!</v>
      </c>
      <c r="D11" s="9" t="e">
        <f t="shared" si="1"/>
        <v>#REF!</v>
      </c>
      <c r="L11" s="33"/>
      <c r="M11" s="11"/>
      <c r="N11" s="11"/>
      <c r="O11" s="30">
        <v>25</v>
      </c>
      <c r="P11" s="30">
        <v>16</v>
      </c>
      <c r="R11" s="38"/>
      <c r="S11" s="38"/>
      <c r="T11" s="28" t="e">
        <f>IF(RIGHT(U11,1)="元",IF($F$1&lt;=0,"-",IF(($H$1*$I$1*$J$1)/6000/$F$1&gt;4,CEILING($F$1*(($H$1*$I$1*$J$1)/6000/$F$1-2)*O11,0.01)&amp;"元","-")),"-")</f>
        <v>#REF!</v>
      </c>
      <c r="U11" s="30" t="e">
        <f>IF($F$1&lt;=0,"请检查重量",IF($G$1&lt;1501,"货值小于渠道限制",IF($G$1&gt;7200,"货值超渠道限制",IF($F$1&gt;2,"重量限制2KG",IF($R$8="三边合计超长","三边合计超长",IF($S$8="单边超长","单边超长",$O$11*$S$1+$P$11&amp;"元"))))))</f>
        <v>#REF!</v>
      </c>
    </row>
    <row r="12" spans="1:21">
      <c r="A12" s="17"/>
      <c r="B12" s="8" t="s">
        <v>992</v>
      </c>
      <c r="C12" s="9" t="e">
        <f t="shared" si="0"/>
        <v>#REF!</v>
      </c>
      <c r="D12" s="9" t="e">
        <f t="shared" si="1"/>
        <v>#REF!</v>
      </c>
      <c r="L12" s="33"/>
      <c r="M12" s="8" t="s">
        <v>992</v>
      </c>
      <c r="N12" s="8" t="s">
        <v>985</v>
      </c>
      <c r="O12" s="30">
        <v>35</v>
      </c>
      <c r="P12" s="30">
        <v>16</v>
      </c>
      <c r="R12" s="38"/>
      <c r="S12" s="38"/>
      <c r="T12" s="28" t="e">
        <f>IF(RIGHT(U12,1)="元",IF($F$1&lt;=0,"-",IF(($H$1*$I$1*$J$1)/6000/$F$1&gt;4,CEILING($F$1*(($H$1*$I$1*$J$1)/6000/$F$1-1)*O12,0.01)&amp;"元","-")),"-")</f>
        <v>#REF!</v>
      </c>
      <c r="U12" s="30" t="e">
        <f>IF($F$1&lt;=0,"请检查重量",IF($G$1&lt;1501,"货值小于渠道限制",IF($G$1&gt;7200,"货值超渠道限制",IF($F$1&gt;2,"重量限制2KG",IF($R$8="三边合计超长","三边合计超长",IF($S$8="单边超长","单边超长",$O$12*$S$1+$P$12&amp;"元"))))))</f>
        <v>#REF!</v>
      </c>
    </row>
    <row r="13" spans="1:21">
      <c r="A13" s="17"/>
      <c r="B13" s="11"/>
      <c r="C13" s="9" t="e">
        <f t="shared" si="0"/>
        <v>#REF!</v>
      </c>
      <c r="D13" s="9" t="e">
        <f t="shared" si="1"/>
        <v>#REF!</v>
      </c>
      <c r="L13" s="33"/>
      <c r="M13" s="11"/>
      <c r="N13" s="11"/>
      <c r="O13" s="30">
        <v>35</v>
      </c>
      <c r="P13" s="30">
        <v>16</v>
      </c>
      <c r="R13" s="28"/>
      <c r="S13" s="28"/>
      <c r="T13" s="28" t="e">
        <f>IF(RIGHT(U13,1)="元",IF($F$1&lt;=0,"-",IF(($H$1*$I$1*$J$1)/6000/$F$1&gt;4,CEILING($F$1*(($H$1*$I$1*$J$1)/6000/$F$1-1)*O13,0.01)&amp;"元","-")),"-")</f>
        <v>#REF!</v>
      </c>
      <c r="U13" s="30" t="e">
        <f>IF($F$1&lt;=0,"请检查重量",IF($G$1&lt;1501,"货值小于渠道限制",IF($G$1&gt;7200,"货值超渠道限制",IF($F$1&gt;2,"重量限制2KG",IF($R$8="三边合计超长","三边合计超长",IF($S$8="单边超长","单边超长",$O$13*$S$1+$P$13&amp;"元"))))))</f>
        <v>#REF!</v>
      </c>
    </row>
    <row r="14" s="1" customFormat="1" ht="29" customHeight="1" spans="1:21">
      <c r="A14" s="17"/>
      <c r="B14" s="18" t="s">
        <v>993</v>
      </c>
      <c r="C14" s="9" t="e">
        <f t="shared" si="0"/>
        <v>#REF!</v>
      </c>
      <c r="D14" s="9">
        <f t="shared" si="1"/>
        <v>0</v>
      </c>
      <c r="L14" s="33"/>
      <c r="M14" s="18" t="s">
        <v>993</v>
      </c>
      <c r="N14" s="8" t="s">
        <v>987</v>
      </c>
      <c r="O14" s="28">
        <v>45</v>
      </c>
      <c r="P14" s="30">
        <v>16</v>
      </c>
      <c r="R14" s="28"/>
      <c r="S14" s="28"/>
      <c r="T14" s="28"/>
      <c r="U14" s="28" t="e">
        <f>IF($F$1&lt;=0,"请检查重量",IF($G$1&lt;1501,"货值小于渠道限制",IF($G$1&gt;7200,"货值超渠道限制",IF($F$1&gt;2,"重量限制2KG",IF($R$8="三边合计超长","三边合计超长",IF($S$8="单边超长","单边超长",$O$14*$S$1+$P$14&amp;"元"))))))</f>
        <v>#REF!</v>
      </c>
    </row>
    <row r="15" s="1" customFormat="1" ht="29" customHeight="1" spans="1:21">
      <c r="A15" s="17"/>
      <c r="B15" s="18"/>
      <c r="C15" s="9" t="e">
        <f t="shared" si="0"/>
        <v>#REF!</v>
      </c>
      <c r="D15" s="9">
        <f t="shared" si="1"/>
        <v>0</v>
      </c>
      <c r="L15" s="33"/>
      <c r="M15" s="18"/>
      <c r="N15" s="11"/>
      <c r="O15" s="28">
        <v>45</v>
      </c>
      <c r="P15" s="30">
        <v>16</v>
      </c>
      <c r="R15" s="28"/>
      <c r="S15" s="28"/>
      <c r="T15" s="28"/>
      <c r="U15" s="28" t="e">
        <f>IF($F$1&lt;=0,"请检查重量",IF($G$1&lt;1501,"货值小于渠道限制",IF($G$1&gt;7200,"货值超渠道限制",IF($F$1&gt;2,"重量限制2KG",IF($R$8="三边合计超长","三边合计超长",IF($S$8="单边超长","单边超长",$O$15*$S$1+$P$15&amp;"元"))))))</f>
        <v>#REF!</v>
      </c>
    </row>
    <row r="16" s="1" customFormat="1" spans="1:21">
      <c r="A16" s="16" t="s">
        <v>994</v>
      </c>
      <c r="B16" s="8" t="s">
        <v>995</v>
      </c>
      <c r="C16" s="9" t="e">
        <f t="shared" si="0"/>
        <v>#REF!</v>
      </c>
      <c r="D16" s="9" t="e">
        <f t="shared" si="1"/>
        <v>#REF!</v>
      </c>
      <c r="L16" s="32" t="s">
        <v>719</v>
      </c>
      <c r="M16" s="8" t="s">
        <v>995</v>
      </c>
      <c r="N16" s="8" t="s">
        <v>985</v>
      </c>
      <c r="O16" s="28">
        <v>25</v>
      </c>
      <c r="P16" s="28">
        <v>36</v>
      </c>
      <c r="R16" s="28" t="e">
        <f>IF($R$1&gt;=250,"三边合计超长","正常")</f>
        <v>#REF!</v>
      </c>
      <c r="S16" s="28" t="e">
        <f>IF($H$1&gt;150,"单边超长",IF($I$1&gt;150,"单边超长",IF($J$1&gt;150,"单边超长","正常")))</f>
        <v>#REF!</v>
      </c>
      <c r="T16" s="28" t="e">
        <f>IF(RIGHT(U16,1)="元",IF($F$1&lt;=0,"-",IF(($H$1*$I$1*$J$1)/6000/$F$1&gt;4,CEILING($F$1*(($H$1*$I$1*$J$1)/6000/$F$1-1)*O16,0.01)&amp;"元","-")),"-")</f>
        <v>#REF!</v>
      </c>
      <c r="U16" s="28" t="e">
        <f>IF($F$1&lt;=0,"请检查重量",IF($G$1&lt;1501,"货值小于渠道限制",IF($G$1&gt;7200,"货值超渠道限制",IF($F$1&lt;2.001,"重量限制2001G",IF($F$1&gt;30,"重量限制30KG",IF($R$16="三边合计超长","三边合计超长",IF($S$16="单边超长","单边超长",IF(F1&gt;H1*I1*J1/12000,$O$16*$S$1+$P$16&amp;"元",$O$16*H1*I1*J1/12000+$P$16&amp;"元"))))))))</f>
        <v>#REF!</v>
      </c>
    </row>
    <row r="17" s="1" customFormat="1" spans="1:21">
      <c r="A17" s="19"/>
      <c r="B17" s="11"/>
      <c r="C17" s="9" t="e">
        <f t="shared" si="0"/>
        <v>#REF!</v>
      </c>
      <c r="D17" s="9" t="e">
        <f t="shared" si="1"/>
        <v>#REF!</v>
      </c>
      <c r="L17" s="34"/>
      <c r="M17" s="11"/>
      <c r="N17" s="11"/>
      <c r="O17" s="28">
        <v>25</v>
      </c>
      <c r="P17" s="28">
        <v>36</v>
      </c>
      <c r="R17" s="21"/>
      <c r="S17" s="21"/>
      <c r="T17" s="28" t="e">
        <f>IF(RIGHT(U17,1)="元",IF($F$1&lt;=0,"-",IF(($H$1*$I$1*$J$1)/6000/$F$1&gt;4,CEILING($F$1*(($H$1*$I$1*$J$1)/6000/$F$1-1)*O17,0.01)&amp;"元","-")),"-")</f>
        <v>#REF!</v>
      </c>
      <c r="U17" s="28" t="e">
        <f>IF($F$1&lt;=0,"请检查重量",IF($G$1&lt;1501,"货值小于渠道限制",IF($G$1&gt;7200,"货值超渠道限制",IF($F$1&lt;2.001,"重量限制2001G",IF($F$1&gt;30,"重量限制30KG",IF($R$16="三边合计超长","三边合计超长",IF($S$16="单边超长","单边超长",IF(F1&gt;H1*I1*J1/12000,$O$17*$S$1+$P$17&amp;"元",$O$17*H1*I1*J1/12000+$P$17&amp;"元"))))))))</f>
        <v>#REF!</v>
      </c>
    </row>
    <row r="18" s="1" customFormat="1" spans="1:21">
      <c r="A18" s="16" t="s">
        <v>996</v>
      </c>
      <c r="B18" s="8" t="s">
        <v>997</v>
      </c>
      <c r="C18" s="9" t="e">
        <f t="shared" si="0"/>
        <v>#REF!</v>
      </c>
      <c r="D18" s="9" t="e">
        <f t="shared" si="1"/>
        <v>#REF!</v>
      </c>
      <c r="L18" s="32" t="s">
        <v>725</v>
      </c>
      <c r="M18" s="8" t="s">
        <v>997</v>
      </c>
      <c r="N18" s="8" t="s">
        <v>982</v>
      </c>
      <c r="O18" s="28">
        <v>25</v>
      </c>
      <c r="P18" s="28">
        <v>22</v>
      </c>
      <c r="R18" s="21"/>
      <c r="S18" s="21"/>
      <c r="T18" s="28" t="e">
        <f>IF(RIGHT(U18,1)="元",IF($F$1&lt;=0,"-",IF(($H$1*$I$1*$J$1)/6000/$F$1&gt;4,CEILING($F$1*(($H$1*$I$1*$J$1)/6000/$F$1-2)*O18,0.01)&amp;"元","-")),"-")</f>
        <v>#REF!</v>
      </c>
      <c r="U18" s="28" t="e">
        <f>IF($F$1&lt;=0,"请检查重量",IF($G$1&lt;7001,"货值小于渠道限制",IF($G$1&gt;250000,"货值超渠道限制",IF($F$1&gt;5,"重量限制5KG",IF($R$16="三边合计超长","三边合计超长",IF($S$16="单边超长","单边超长",$O$18*$S$1+$P$18&amp;"元"))))))</f>
        <v>#REF!</v>
      </c>
    </row>
    <row r="19" s="1" customFormat="1" spans="1:21">
      <c r="A19" s="17"/>
      <c r="B19" s="11"/>
      <c r="C19" s="9" t="e">
        <f t="shared" si="0"/>
        <v>#REF!</v>
      </c>
      <c r="D19" s="9" t="e">
        <f t="shared" si="1"/>
        <v>#REF!</v>
      </c>
      <c r="L19" s="33"/>
      <c r="M19" s="11"/>
      <c r="N19" s="11"/>
      <c r="O19" s="28">
        <v>25</v>
      </c>
      <c r="P19" s="28">
        <v>22</v>
      </c>
      <c r="R19" s="21"/>
      <c r="S19" s="21"/>
      <c r="T19" s="28" t="e">
        <f>IF(RIGHT(U19,1)="元",IF($F$1&lt;=0,"-",IF(($H$1*$I$1*$J$1)/6000/$F$1&gt;4,CEILING($F$1*(($H$1*$I$1*$J$1)/6000/$F$1-2)*O19,0.01)&amp;"元","-")),"-")</f>
        <v>#REF!</v>
      </c>
      <c r="U19" s="28" t="e">
        <f>IF($F$1&lt;=0,"请检查重量",IF($G$1&lt;7001,"货值小于渠道限制",IF($G$1&gt;250000,"货值超渠道限制",IF($F$1&gt;5,"重量限制5KG",IF($R$16="三边合计超长","三边合计超长",IF($S$16="单边超长","单边超长",$O$19*$S$1+$P$19&amp;"元"))))))</f>
        <v>#REF!</v>
      </c>
    </row>
    <row r="20" s="1" customFormat="1" spans="1:21">
      <c r="A20" s="17"/>
      <c r="B20" s="8" t="s">
        <v>998</v>
      </c>
      <c r="C20" s="9" t="e">
        <f t="shared" si="0"/>
        <v>#REF!</v>
      </c>
      <c r="D20" s="9" t="e">
        <f t="shared" si="1"/>
        <v>#REF!</v>
      </c>
      <c r="L20" s="33"/>
      <c r="M20" s="8" t="s">
        <v>998</v>
      </c>
      <c r="N20" s="8" t="s">
        <v>985</v>
      </c>
      <c r="O20" s="28">
        <v>35</v>
      </c>
      <c r="P20" s="28">
        <v>22</v>
      </c>
      <c r="R20" s="21"/>
      <c r="S20" s="21"/>
      <c r="T20" s="28" t="e">
        <f>IF(RIGHT(U20,1)="元",IF($F$1&lt;=0,"-",IF(($H$1*$I$1*$J$1)/6000/$F$1&gt;4,CEILING($F$1*(($H$1*$I$1*$J$1)/6000/$F$1-1)*O20,0.01)&amp;"元","-")),"-")</f>
        <v>#REF!</v>
      </c>
      <c r="U20" s="28" t="e">
        <f>IF($F$1&lt;=0,"请检查重量",IF($G$1&lt;7001,"货值小于渠道限制",IF($G$1&gt;250000,"货值超渠道限制",IF($F$1&gt;5,"重量限制5KG",IF($R$16="三边合计超长","三边合计超长",IF($S$16="单边超长","单边超长",$O$20*$S$1+$P$20&amp;"元"))))))</f>
        <v>#REF!</v>
      </c>
    </row>
    <row r="21" s="1" customFormat="1" spans="1:21">
      <c r="A21" s="17"/>
      <c r="B21" s="11"/>
      <c r="C21" s="9" t="e">
        <f t="shared" si="0"/>
        <v>#REF!</v>
      </c>
      <c r="D21" s="9" t="e">
        <f t="shared" si="1"/>
        <v>#REF!</v>
      </c>
      <c r="L21" s="33"/>
      <c r="M21" s="11"/>
      <c r="N21" s="11"/>
      <c r="O21" s="28">
        <v>35</v>
      </c>
      <c r="P21" s="28">
        <v>22</v>
      </c>
      <c r="R21" s="28"/>
      <c r="S21" s="28"/>
      <c r="T21" s="28" t="e">
        <f>IF(RIGHT(U21,1)="元",IF($F$1&lt;=0,"-",IF(($H$1*$I$1*$J$1)/6000/$F$1&gt;4,CEILING($F$1*(($H$1*$I$1*$J$1)/6000/$F$1-1)*O21,0.01)&amp;"元","-")),"-")</f>
        <v>#REF!</v>
      </c>
      <c r="U21" s="28" t="e">
        <f>IF($F$1&lt;=0,"请检查重量",IF($G$1&lt;7001,"货值小于渠道限制",IF($G$1&gt;250000,"货值超渠道限制",IF($F$1&gt;5,"重量限制5KG",IF($R$16="三边合计超长","三边合计超长",IF($S$16="单边超长","单边超长",$O$21*$S$1+$P$21&amp;"元"))))))</f>
        <v>#REF!</v>
      </c>
    </row>
    <row r="22" s="1" customFormat="1" ht="35" customHeight="1" spans="1:21">
      <c r="A22" s="17"/>
      <c r="B22" s="18" t="s">
        <v>999</v>
      </c>
      <c r="C22" s="9" t="e">
        <f t="shared" si="0"/>
        <v>#REF!</v>
      </c>
      <c r="D22" s="9">
        <f t="shared" si="1"/>
        <v>0</v>
      </c>
      <c r="L22" s="33"/>
      <c r="M22" s="18" t="s">
        <v>999</v>
      </c>
      <c r="N22" s="8" t="s">
        <v>987</v>
      </c>
      <c r="O22" s="28">
        <v>45</v>
      </c>
      <c r="P22" s="28">
        <v>22</v>
      </c>
      <c r="R22" s="28"/>
      <c r="S22" s="28"/>
      <c r="T22" s="28"/>
      <c r="U22" s="28" t="e">
        <f>IF($F$1&lt;=0,"请检查重量",IF($G$1&lt;7001,"货值小于渠道限制",IF($G$1&gt;250000,"货值超渠道限制",IF($F$1&gt;5,"重量限制5KG",IF($R$16="三边合计超长","三边合计超长",IF($S$16="单边超长","单边超长",$O$22*$S$1+$P$22&amp;"元"))))))</f>
        <v>#REF!</v>
      </c>
    </row>
    <row r="23" s="1" customFormat="1" ht="35" customHeight="1" spans="1:21">
      <c r="A23" s="17"/>
      <c r="B23" s="18"/>
      <c r="C23" s="9" t="e">
        <f t="shared" si="0"/>
        <v>#REF!</v>
      </c>
      <c r="D23" s="9">
        <f t="shared" si="1"/>
        <v>0</v>
      </c>
      <c r="L23" s="33"/>
      <c r="M23" s="18"/>
      <c r="N23" s="11"/>
      <c r="O23" s="28">
        <v>45</v>
      </c>
      <c r="P23" s="28">
        <v>22</v>
      </c>
      <c r="R23" s="28"/>
      <c r="S23" s="28"/>
      <c r="T23" s="28"/>
      <c r="U23" s="28" t="e">
        <f>IF($F$1&lt;=0,"请检查重量",IF($G$1&lt;7001,"货值小于渠道限制",IF($G$1&gt;250000,"货值超渠道限制",IF($F$1&gt;5,"重量限制5KG",IF($R$16="三边合计超长","三边合计超长",IF($S$16="单边超长","单边超长",$O$23*$S$1+$P$23&amp;"元"))))))</f>
        <v>#REF!</v>
      </c>
    </row>
    <row r="24" s="1" customFormat="1" spans="1:21">
      <c r="A24" s="17" t="s">
        <v>1000</v>
      </c>
      <c r="B24" s="8" t="s">
        <v>1001</v>
      </c>
      <c r="C24" s="9" t="e">
        <f t="shared" si="0"/>
        <v>#REF!</v>
      </c>
      <c r="D24" s="9" t="e">
        <f t="shared" si="1"/>
        <v>#REF!</v>
      </c>
      <c r="L24" s="33" t="s">
        <v>731</v>
      </c>
      <c r="M24" s="8" t="s">
        <v>1001</v>
      </c>
      <c r="N24" s="8" t="s">
        <v>985</v>
      </c>
      <c r="O24" s="28">
        <v>28</v>
      </c>
      <c r="P24" s="28">
        <v>62</v>
      </c>
      <c r="R24" s="28" t="e">
        <f>IF($R$1&gt;=310,"三边合计超长","正常")</f>
        <v>#REF!</v>
      </c>
      <c r="S24" s="28" t="e">
        <f>IF($H$1&gt;150,"单边超长",IF($I$1&gt;150,"单边超长",IF($J$1&gt;150,"单边超长","正常")))</f>
        <v>#REF!</v>
      </c>
      <c r="T24" s="28" t="e">
        <f>IF(RIGHT(U24,1)="元",IF($F$1&lt;=0,"-",IF(($H$1*$I$1*$J$1)/6000/$F$1&gt;4,CEILING($F$1*(($H$1*$I$1*$J$1)/6000/$F$1-1)*O24,0.01)&amp;"元","-")),"-")</f>
        <v>#REF!</v>
      </c>
      <c r="U24" s="28" t="e">
        <f>IF($F$1&lt;=0,"请检查重量",IF($G$1&lt;7001,"货值小于渠道限制",IF($G$1&gt;250000,"货值超渠道限制",IF($F$1&lt;5.001,"最低限制5001G",IF($F$1&gt;30,"重量限制30KG",IF($R$24="三边合计超长","三边合计超长",IF($S$24="单边超长","单边超长",IF(F1&gt;H1*I1*J1/12000,$O$24*$S$1+$P$24&amp;"元",$O$24*H1*I1*J1/12000+$P$24&amp;"元"))))))))</f>
        <v>#REF!</v>
      </c>
    </row>
    <row r="25" s="1" customFormat="1" spans="1:21">
      <c r="A25" s="17"/>
      <c r="B25" s="11"/>
      <c r="C25" s="9" t="e">
        <f t="shared" si="0"/>
        <v>#REF!</v>
      </c>
      <c r="D25" s="9" t="e">
        <f t="shared" si="1"/>
        <v>#REF!</v>
      </c>
      <c r="L25" s="33"/>
      <c r="M25" s="11"/>
      <c r="N25" s="11"/>
      <c r="O25" s="28">
        <v>28</v>
      </c>
      <c r="P25" s="28">
        <v>62</v>
      </c>
      <c r="R25" s="28"/>
      <c r="S25" s="28"/>
      <c r="T25" s="28" t="e">
        <f>IF(RIGHT(U25,1)="元",IF($F$1&lt;=0,"-",IF(($H$1*$I$1*$J$1)/6000/$F$1&gt;4,CEILING($F$1*(($H$1*$I$1*$J$1)/6000/$F$1-1)*O25,0.01)&amp;"元","-")),"-")</f>
        <v>#REF!</v>
      </c>
      <c r="U25" s="28" t="e">
        <f>IF($F$1&lt;=0,"请检查重量",IF($G$1&lt;7001,"货值小于渠道限制",IF($G$1&gt;250000,"货值超渠道限制",IF($F$1&lt;5.001,"最低限制5001G",IF($F$1&gt;30,"重量限制30KG",IF($R$24="三边合计超长","三边合计超长",IF($S$24="单边超长","单边超长",IF(F1&gt;H1*I1*J1/12000,$O$25*$S$1+$P$25&amp;"元",$O$25*H1*I1*J1/12000+$P$25&amp;"元"))))))))</f>
        <v>#REF!</v>
      </c>
    </row>
    <row r="26" ht="49.5" spans="1:21">
      <c r="A26" s="20" t="s">
        <v>1002</v>
      </c>
      <c r="B26" s="21" t="s">
        <v>1003</v>
      </c>
      <c r="C26" s="9" t="e">
        <f t="shared" si="0"/>
        <v>#REF!</v>
      </c>
      <c r="D26" s="9" t="e">
        <f t="shared" si="1"/>
        <v>#REF!</v>
      </c>
      <c r="L26" s="35" t="s">
        <v>1002</v>
      </c>
      <c r="M26" s="21" t="s">
        <v>1004</v>
      </c>
      <c r="N26" s="21" t="s">
        <v>982</v>
      </c>
      <c r="O26" s="30">
        <v>30</v>
      </c>
      <c r="P26" s="30">
        <v>12</v>
      </c>
      <c r="R26" s="28" t="e">
        <f>IF($R$1&gt;=90,"三边合计超长","正常")</f>
        <v>#REF!</v>
      </c>
      <c r="S26" s="28" t="e">
        <f>IF($H$1&gt;60,"单边超长",IF($I$1&gt;60,"单边超长",IF($J$1&gt;60,"单边超长","正常")))</f>
        <v>#REF!</v>
      </c>
      <c r="T26" s="28" t="e">
        <f>IF($F$1&lt;=0,"-","实重计费，不计抛")</f>
        <v>#REF!</v>
      </c>
      <c r="U26" s="30" t="e">
        <f>IF($F$1&lt;=0,"请检查重量",IF($G$1*$R$27/100&gt;1500,"货值超渠道限制",IF($S$1&gt;5,"重量限制5KG",IF($R$26="三边合计超长","三边合计超长",IF($S$26="单边超长","单边超长",O26*$S$1+P26&amp;"元")))))</f>
        <v>#REF!</v>
      </c>
    </row>
    <row r="27" ht="49.5" spans="1:21">
      <c r="A27" s="16" t="s">
        <v>1005</v>
      </c>
      <c r="B27" s="8" t="s">
        <v>1006</v>
      </c>
      <c r="C27" s="9" t="e">
        <f t="shared" si="0"/>
        <v>#REF!</v>
      </c>
      <c r="D27" s="9" t="e">
        <f t="shared" si="1"/>
        <v>#REF!</v>
      </c>
      <c r="L27" s="32" t="s">
        <v>1005</v>
      </c>
      <c r="M27" s="8" t="s">
        <v>1007</v>
      </c>
      <c r="N27" s="21" t="s">
        <v>982</v>
      </c>
      <c r="O27" s="30">
        <v>33</v>
      </c>
      <c r="P27" s="30">
        <v>1.6</v>
      </c>
      <c r="R27" s="28">
        <v>7.02</v>
      </c>
      <c r="S27" s="28"/>
      <c r="T27" s="28" t="e">
        <f>IF($F$1&lt;=0,"-","实重计费，不计抛")</f>
        <v>#REF!</v>
      </c>
      <c r="U27" s="30" t="e">
        <f>IF($F$1&lt;=0,"请检查重量",IF($G$1*$R$27/100&gt;1500,"货值超渠道限制",IF($F$1&gt;5,"重量限制5KG",IF($R$26="三边合计超长","三边合计超长",IF($S$26="单边超长","单边超长",$O$27*$S$1+$P$27&amp;"元")))))</f>
        <v>#REF!</v>
      </c>
    </row>
    <row r="28" ht="49.5" spans="1:21">
      <c r="A28" s="20" t="s">
        <v>1008</v>
      </c>
      <c r="B28" s="21" t="s">
        <v>1009</v>
      </c>
      <c r="C28" s="9" t="e">
        <f t="shared" si="0"/>
        <v>#REF!</v>
      </c>
      <c r="D28" s="9" t="e">
        <f t="shared" si="1"/>
        <v>#REF!</v>
      </c>
      <c r="L28" s="35" t="s">
        <v>1005</v>
      </c>
      <c r="M28" s="21" t="s">
        <v>1009</v>
      </c>
      <c r="N28" s="21" t="s">
        <v>982</v>
      </c>
      <c r="O28" s="30">
        <v>30</v>
      </c>
      <c r="P28" s="30">
        <v>13</v>
      </c>
      <c r="R28" s="28"/>
      <c r="S28" s="28"/>
      <c r="T28" s="28" t="e">
        <f>IF($F$1&lt;=0,"-","实重计费，不计抛")</f>
        <v>#REF!</v>
      </c>
      <c r="U28" s="30" t="e">
        <f>IF($F$1&lt;=0,"请检查重量",IF($G$1*$R$27/100&gt;1500,"货值超渠道限制",IF($F$1&gt;5,"重量限制5KG",IF($R$26="三边合计超长","三边合计超长",IF($S$26="单边超长","单边超长",$O$28*$S$1+$P$28&amp;"元")))))</f>
        <v>#REF!</v>
      </c>
    </row>
    <row r="29" spans="4:4">
      <c r="D29" s="9"/>
    </row>
    <row r="32" ht="20" spans="1:1">
      <c r="A32" s="5" t="s">
        <v>1010</v>
      </c>
    </row>
    <row r="33" ht="14" spans="1:1">
      <c r="A33" s="21" t="s">
        <v>1011</v>
      </c>
    </row>
    <row r="34" ht="14" spans="1:1">
      <c r="A34" s="21"/>
    </row>
    <row r="35" ht="14" spans="1:1">
      <c r="A35" s="8" t="s">
        <v>1012</v>
      </c>
    </row>
    <row r="36" ht="14" spans="1:1">
      <c r="A36" s="22"/>
    </row>
    <row r="37" ht="14" spans="1:1">
      <c r="A37" s="22"/>
    </row>
    <row r="38" ht="14" spans="1:1">
      <c r="A38" s="22"/>
    </row>
    <row r="39" ht="14" spans="1:1">
      <c r="A39" s="22"/>
    </row>
    <row r="40" ht="14" spans="1:1">
      <c r="A40" s="22"/>
    </row>
    <row r="41" ht="14" spans="1:1">
      <c r="A41" s="22"/>
    </row>
    <row r="42" ht="14" spans="1:1">
      <c r="A42" s="22"/>
    </row>
    <row r="43" ht="14" spans="1:1">
      <c r="A43" s="22"/>
    </row>
    <row r="44" ht="14" spans="1:1">
      <c r="A44" s="22"/>
    </row>
    <row r="45" ht="14" spans="1:1">
      <c r="A45" s="22"/>
    </row>
    <row r="46" ht="14" spans="1:1">
      <c r="A46" s="22"/>
    </row>
    <row r="47" ht="14" spans="1:1">
      <c r="A47" s="11"/>
    </row>
  </sheetData>
  <protectedRanges>
    <protectedRange sqref="G1:J1 F1" name="区域1"/>
  </protectedRanges>
  <mergeCells count="50">
    <mergeCell ref="M1:N1"/>
    <mergeCell ref="A2:A7"/>
    <mergeCell ref="A8:A9"/>
    <mergeCell ref="A10:A15"/>
    <mergeCell ref="A16:A17"/>
    <mergeCell ref="A18:A23"/>
    <mergeCell ref="A24:A25"/>
    <mergeCell ref="A33:A34"/>
    <mergeCell ref="A35:A47"/>
    <mergeCell ref="B2:B3"/>
    <mergeCell ref="B4:B5"/>
    <mergeCell ref="B6:B7"/>
    <mergeCell ref="B10:B11"/>
    <mergeCell ref="B12:B13"/>
    <mergeCell ref="B14:B15"/>
    <mergeCell ref="B16:B17"/>
    <mergeCell ref="B18:B19"/>
    <mergeCell ref="B20:B21"/>
    <mergeCell ref="B22:B23"/>
    <mergeCell ref="B24:B25"/>
    <mergeCell ref="L2:L7"/>
    <mergeCell ref="L8:L9"/>
    <mergeCell ref="L10:L15"/>
    <mergeCell ref="L16:L17"/>
    <mergeCell ref="L18:L23"/>
    <mergeCell ref="L24:L25"/>
    <mergeCell ref="M2:M3"/>
    <mergeCell ref="M4:M5"/>
    <mergeCell ref="M6:M7"/>
    <mergeCell ref="M8:M9"/>
    <mergeCell ref="M10:M11"/>
    <mergeCell ref="M12:M13"/>
    <mergeCell ref="M14:M15"/>
    <mergeCell ref="M16:M17"/>
    <mergeCell ref="M18:M19"/>
    <mergeCell ref="M20:M21"/>
    <mergeCell ref="M22:M23"/>
    <mergeCell ref="M24:M25"/>
    <mergeCell ref="N2:N3"/>
    <mergeCell ref="N4:N5"/>
    <mergeCell ref="N6:N7"/>
    <mergeCell ref="N8:N9"/>
    <mergeCell ref="N10:N11"/>
    <mergeCell ref="N12:N13"/>
    <mergeCell ref="N14:N15"/>
    <mergeCell ref="N16:N17"/>
    <mergeCell ref="N18:N19"/>
    <mergeCell ref="N20:N21"/>
    <mergeCell ref="N22:N23"/>
    <mergeCell ref="N24:N25"/>
  </mergeCells>
  <conditionalFormatting sqref="C$1:D$1048576">
    <cfRule type="containsText" dxfId="2" priority="2" operator="between" text="元">
      <formula>NOT(ISERROR(SEARCH("元",C1)))</formula>
    </cfRule>
  </conditionalFormatting>
  <pageMargins left="0.75" right="0.75" top="1" bottom="1" header="0.5" footer="0.5"/>
  <pageSetup paperSize="9" orientation="portrait"/>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��:S�W:S�W:S�W:S�W:S�W:S�W:S�W:S�W:S�W:S�W:S�W:S�W:S�W:S�W:S�W:S�W:S�W:S�W:S�W:S�W:S�W:S�W:S�W:S�W:S�W:S�W:S�W:S�W:S�W:S�W
</file>

<file path=customXml/itemProps1.xml><?xml version="1.0" encoding="utf-8"?>
<ds:datastoreItem xmlns:ds="http://schemas.openxmlformats.org/officeDocument/2006/customXml" ds:itemID="{5A5607D9-04D2-4DE1-AC0E-A7772F01BC71}">
  <ds:schemaRefs/>
</ds:datastoreItem>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24</vt:i4>
      </vt:variant>
    </vt:vector>
  </HeadingPairs>
  <TitlesOfParts>
    <vt:vector size="24" baseType="lpstr">
      <vt:lpstr>兴远业务简介</vt:lpstr>
      <vt:lpstr>兴远国际价格导航</vt:lpstr>
      <vt:lpstr>白关头程(散拼）</vt:lpstr>
      <vt:lpstr>俄罗斯B2B陆空联运</vt:lpstr>
      <vt:lpstr>中亚-干线业务</vt:lpstr>
      <vt:lpstr>中亚-清关服务</vt:lpstr>
      <vt:lpstr>俄罗斯灰清-线下小包</vt:lpstr>
      <vt:lpstr>俄罗斯正清-线下小包</vt:lpstr>
      <vt:lpstr>中亚-本土配送</vt:lpstr>
      <vt:lpstr>OZON WB Yandex-备货海外仓一件代发</vt:lpstr>
      <vt:lpstr>OZON WB Yandex-本土店送仓</vt:lpstr>
      <vt:lpstr>RFBS【本土中亚地区一件直发】</vt:lpstr>
      <vt:lpstr>海外仓全链路赔付相关</vt:lpstr>
      <vt:lpstr>OZON-RFBS运费 </vt:lpstr>
      <vt:lpstr>OZON-FBP运费 </vt:lpstr>
      <vt:lpstr>OZON-吉尔吉斯斯坦专线运费</vt:lpstr>
      <vt:lpstr>OZON-E邮宝运费</vt:lpstr>
      <vt:lpstr>OZON包裹-增值服务</vt:lpstr>
      <vt:lpstr>OZON包裹-退货服务</vt:lpstr>
      <vt:lpstr>理赔条款</vt:lpstr>
      <vt:lpstr>禁运品说明</vt:lpstr>
      <vt:lpstr>发货模版报价</vt:lpstr>
      <vt:lpstr>官方客服</vt:lpstr>
      <vt:lpstr>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独独懒</dc:creator>
  <cp:lastModifiedBy>fengmaode</cp:lastModifiedBy>
  <dcterms:created xsi:type="dcterms:W3CDTF">2024-08-20T06:30:00Z</dcterms:created>
  <dcterms:modified xsi:type="dcterms:W3CDTF">2026-09-14T09:23:28Z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1005941DA1A54F529AAA8A926778E4B2_13</vt:lpwstr>
  </property>
  <property fmtid="{D5CDD505-2E9C-101B-9397-08002B2CF9AE}" pid="3" name="KSOProductBuildVer">
    <vt:lpwstr>2052-10.8.2.7090</vt:lpwstr>
  </property>
  <property fmtid="{D5CDD505-2E9C-101B-9397-08002B2CF9AE}" pid="4" name="KSOReadingLayout">
    <vt:bool>false</vt:bool>
  </property>
  <property fmtid="{D5CDD505-2E9C-101B-9397-08002B2CF9AE}" pid="5" name="CalculationRule">
    <vt:i4>0</vt:i4>
  </property>
</Properties>
</file>