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surfers\OneDrive - Imperial College London\Desktop\Oxford\Energy Infrastructure\Assignment\Balearic Islands\"/>
    </mc:Choice>
  </mc:AlternateContent>
  <xr:revisionPtr revIDLastSave="0" documentId="13_ncr:1_{49FB1CB1-C3C8-42D1-8938-C576D8795ACE}" xr6:coauthVersionLast="47" xr6:coauthVersionMax="47" xr10:uidLastSave="{00000000-0000-0000-0000-000000000000}"/>
  <bookViews>
    <workbookView xWindow="2490" yWindow="140" windowWidth="13050" windowHeight="10200" xr2:uid="{4536E965-6479-4FB9-9C4A-3BEFA7C2F2C7}"/>
  </bookViews>
  <sheets>
    <sheet name="Buses" sheetId="1" r:id="rId1"/>
    <sheet name="Loads at 1303" sheetId="2" r:id="rId2"/>
    <sheet name="Loads at average" sheetId="8" r:id="rId3"/>
    <sheet name="Generators" sheetId="4" r:id="rId4"/>
    <sheet name="Generators average" sheetId="9" r:id="rId5"/>
    <sheet name="Lines" sheetId="3" r:id="rId6"/>
    <sheet name="Changing line values" sheetId="5" r:id="rId7"/>
    <sheet name="solar calcs" sheetId="10" r:id="rId8"/>
    <sheet name="solar generation" sheetId="11" r:id="rId9"/>
    <sheet name="summer winter" sheetId="6" r:id="rId10"/>
    <sheet name="Sheet5" sheetId="12" r:id="rId11"/>
    <sheet name="Sheet6" sheetId="13" r:id="rId12"/>
    <sheet name="Sheet7" sheetId="14" r:id="rId13"/>
    <sheet name="Sheet1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2" i="14" l="1"/>
  <c r="C116" i="14"/>
  <c r="C110" i="14"/>
  <c r="C104" i="14"/>
  <c r="C98" i="14"/>
  <c r="C92" i="14"/>
  <c r="C86" i="14"/>
  <c r="C80" i="14"/>
  <c r="C74" i="14"/>
  <c r="C68" i="14"/>
  <c r="C62" i="14"/>
  <c r="C56" i="14"/>
  <c r="C50" i="14"/>
  <c r="C2" i="14"/>
  <c r="C44" i="14"/>
  <c r="H3" i="11"/>
  <c r="H4" i="11"/>
  <c r="H5" i="11"/>
  <c r="H6" i="11"/>
  <c r="H2" i="11"/>
  <c r="G3" i="11"/>
  <c r="G4" i="11"/>
  <c r="G5" i="11"/>
  <c r="G6" i="11"/>
  <c r="G2" i="11"/>
  <c r="F3" i="11"/>
  <c r="F4" i="11"/>
  <c r="F5" i="11"/>
  <c r="F6" i="11"/>
  <c r="F2" i="11"/>
  <c r="E3" i="11"/>
  <c r="E4" i="11"/>
  <c r="E5" i="11"/>
  <c r="E6" i="11"/>
  <c r="E2" i="11"/>
  <c r="G9" i="10"/>
  <c r="G6" i="10"/>
  <c r="G4" i="10"/>
  <c r="G2" i="10"/>
  <c r="G3" i="10" s="1"/>
  <c r="M8" i="3"/>
  <c r="J8" i="3"/>
  <c r="H8" i="3"/>
  <c r="M9" i="3"/>
  <c r="J9" i="3"/>
  <c r="I9" i="3"/>
  <c r="K9" i="3" s="1"/>
  <c r="H9" i="3"/>
  <c r="I8" i="3"/>
  <c r="K8" i="3" s="1"/>
  <c r="M3" i="3"/>
  <c r="L3" i="3"/>
  <c r="K3" i="3"/>
  <c r="H3" i="3"/>
  <c r="I3" i="3"/>
  <c r="M5" i="3"/>
  <c r="M4" i="3"/>
  <c r="J5" i="3"/>
  <c r="J4" i="3"/>
  <c r="I5" i="3"/>
  <c r="I4" i="3"/>
  <c r="K4" i="3" s="1"/>
  <c r="H5" i="3"/>
  <c r="H4" i="3"/>
  <c r="E4" i="3"/>
  <c r="E5" i="3"/>
  <c r="E13" i="3"/>
  <c r="E12" i="3"/>
  <c r="E20" i="3"/>
  <c r="J14" i="3"/>
  <c r="E11" i="3"/>
  <c r="E10" i="3"/>
  <c r="E8" i="3"/>
  <c r="E14" i="3"/>
  <c r="M20" i="3"/>
  <c r="J20" i="3"/>
  <c r="I20" i="3"/>
  <c r="K20" i="3" s="1"/>
  <c r="H20" i="3"/>
  <c r="M14" i="3"/>
  <c r="I14" i="3"/>
  <c r="K14" i="3" s="1"/>
  <c r="H14" i="3"/>
  <c r="M13" i="3"/>
  <c r="J13" i="3"/>
  <c r="I13" i="3"/>
  <c r="H13" i="3"/>
  <c r="H17" i="3"/>
  <c r="H18" i="3"/>
  <c r="H19" i="3"/>
  <c r="H16" i="3"/>
  <c r="H12" i="3"/>
  <c r="H11" i="3"/>
  <c r="H10" i="3"/>
  <c r="I12" i="3"/>
  <c r="K12" i="3" s="1"/>
  <c r="J12" i="3"/>
  <c r="M12" i="3"/>
  <c r="I11" i="3"/>
  <c r="K11" i="3" s="1"/>
  <c r="J11" i="3"/>
  <c r="L11" i="3"/>
  <c r="M11" i="3"/>
  <c r="M10" i="3"/>
  <c r="J10" i="3"/>
  <c r="I10" i="3"/>
  <c r="K10" i="3" s="1"/>
  <c r="J16" i="3"/>
  <c r="I16" i="3"/>
  <c r="K16" i="3" s="1"/>
  <c r="M16" i="3"/>
  <c r="J3" i="3"/>
  <c r="I17" i="3"/>
  <c r="K17" i="3" s="1"/>
  <c r="J17" i="3"/>
  <c r="L17" i="3"/>
  <c r="M17" i="3"/>
  <c r="I18" i="3"/>
  <c r="K18" i="3" s="1"/>
  <c r="J18" i="3"/>
  <c r="L18" i="3"/>
  <c r="M18" i="3"/>
  <c r="I19" i="3"/>
  <c r="K19" i="3" s="1"/>
  <c r="J19" i="3"/>
  <c r="L19" i="3"/>
  <c r="M19" i="3"/>
  <c r="L20" i="3"/>
  <c r="L16" i="3"/>
  <c r="L12" i="3"/>
  <c r="L13" i="3"/>
  <c r="L10" i="3"/>
  <c r="K13" i="3"/>
  <c r="M2" i="3"/>
  <c r="G3" i="9"/>
  <c r="G4" i="9"/>
  <c r="G5" i="9"/>
  <c r="G6" i="9"/>
  <c r="G2" i="9"/>
  <c r="E2" i="9"/>
  <c r="F6" i="9"/>
  <c r="F5" i="9"/>
  <c r="E5" i="9"/>
  <c r="F4" i="9"/>
  <c r="E4" i="9"/>
  <c r="F3" i="9"/>
  <c r="E3" i="9"/>
  <c r="F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2" i="8"/>
  <c r="E17" i="3"/>
  <c r="E18" i="3"/>
  <c r="E19" i="3"/>
  <c r="E16" i="3"/>
  <c r="E6" i="3"/>
  <c r="E7" i="3"/>
  <c r="E9" i="3"/>
  <c r="E3" i="3"/>
  <c r="L4" i="3"/>
  <c r="L5" i="3"/>
  <c r="L6" i="3"/>
  <c r="L7" i="3"/>
  <c r="L8" i="3"/>
  <c r="L9" i="3"/>
  <c r="L14" i="3"/>
  <c r="E5" i="4"/>
  <c r="E4" i="4"/>
  <c r="E3" i="4"/>
  <c r="E2" i="4"/>
  <c r="F3" i="4"/>
  <c r="F4" i="4"/>
  <c r="F5" i="4"/>
  <c r="F6" i="4"/>
  <c r="F2" i="4"/>
  <c r="J15" i="3"/>
  <c r="J2" i="3"/>
  <c r="K15" i="3"/>
  <c r="K2" i="3"/>
  <c r="M15" i="3"/>
  <c r="M6" i="3"/>
  <c r="M7" i="3"/>
  <c r="L15" i="3"/>
  <c r="L2" i="3"/>
  <c r="J6" i="3"/>
  <c r="J7" i="3"/>
  <c r="H15" i="3"/>
  <c r="H6" i="3"/>
  <c r="H7" i="3"/>
  <c r="K5" i="3"/>
  <c r="I6" i="3"/>
  <c r="K6" i="3" s="1"/>
  <c r="I7" i="3"/>
  <c r="K7" i="3" s="1"/>
</calcChain>
</file>

<file path=xl/sharedStrings.xml><?xml version="1.0" encoding="utf-8"?>
<sst xmlns="http://schemas.openxmlformats.org/spreadsheetml/2006/main" count="375" uniqueCount="160">
  <si>
    <t>name</t>
  </si>
  <si>
    <t>Ibiza</t>
  </si>
  <si>
    <t>1l</t>
  </si>
  <si>
    <t>Santa Ponca (132)</t>
  </si>
  <si>
    <t>1h</t>
  </si>
  <si>
    <t>Santa Ponca (220)</t>
  </si>
  <si>
    <t>Valldurgent</t>
  </si>
  <si>
    <t>Son Reus</t>
  </si>
  <si>
    <t>Son Orlandis</t>
  </si>
  <si>
    <t>Llubi</t>
  </si>
  <si>
    <t>Murterar</t>
  </si>
  <si>
    <t>8h</t>
  </si>
  <si>
    <t>Es Bessons (220)</t>
  </si>
  <si>
    <t>8l</t>
  </si>
  <si>
    <t>Es Bessons (132)</t>
  </si>
  <si>
    <t>Cala Mesquida</t>
  </si>
  <si>
    <t>Cala en Bosch</t>
  </si>
  <si>
    <t>Cuitadella</t>
  </si>
  <si>
    <t>Es Mercadal</t>
  </si>
  <si>
    <t>Dragonera</t>
  </si>
  <si>
    <t>Mao</t>
  </si>
  <si>
    <t>island</t>
  </si>
  <si>
    <t>capacity_mw</t>
  </si>
  <si>
    <t>(38.919167, 1.430833)</t>
  </si>
  <si>
    <t>Mallorca</t>
  </si>
  <si>
    <t>(39.648611, 2.680000)</t>
  </si>
  <si>
    <t>Cas Tresorer</t>
  </si>
  <si>
    <t>(39.567500, 2.689444)</t>
  </si>
  <si>
    <t>(39.809722, 3.091944)</t>
  </si>
  <si>
    <t>Menorca</t>
  </si>
  <si>
    <t>Mahon (Mao)</t>
  </si>
  <si>
    <t>(39.896944, 4.258611)</t>
  </si>
  <si>
    <t>bus_id2</t>
  </si>
  <si>
    <t>bus_id</t>
  </si>
  <si>
    <t>vn_kv</t>
  </si>
  <si>
    <t>geodata</t>
  </si>
  <si>
    <t>Ibiza (+ Formentura)</t>
  </si>
  <si>
    <t>(1.430833, 38.91917)</t>
  </si>
  <si>
    <t>(2.506454, 39.53525)</t>
  </si>
  <si>
    <t>(2.507937, 39.53662)</t>
  </si>
  <si>
    <t>(2.549167, 39.58417)</t>
  </si>
  <si>
    <t>(2.678889, 39.65083)</t>
  </si>
  <si>
    <t>4h</t>
  </si>
  <si>
    <t>Portol (Cas Tresorer) (220)</t>
  </si>
  <si>
    <t>(2.724617, 39.56686)</t>
  </si>
  <si>
    <t>4l</t>
  </si>
  <si>
    <t>Portol (Cas Tresorer) (66)</t>
  </si>
  <si>
    <t>(2.744444, 39.60028)</t>
  </si>
  <si>
    <t>(3.039444, 39.67333)</t>
  </si>
  <si>
    <t>(3.0925, 39.80944)</t>
  </si>
  <si>
    <t>(3.158056, 39.58194)</t>
  </si>
  <si>
    <t>(3.159638, 39.58209)</t>
  </si>
  <si>
    <t>(3.427024, 39.73827)</t>
  </si>
  <si>
    <t>(3.834227, 39.93175)</t>
  </si>
  <si>
    <t>(3.855278, 40.00333)</t>
  </si>
  <si>
    <t>(4.095556, 39.97694)</t>
  </si>
  <si>
    <t>(4.236667, 39.89111)</t>
  </si>
  <si>
    <t>(4.258155, 39.89706)</t>
  </si>
  <si>
    <t>location</t>
  </si>
  <si>
    <t>population</t>
  </si>
  <si>
    <t>demand_share</t>
  </si>
  <si>
    <t>summer_p_mw</t>
  </si>
  <si>
    <t>summer_q_mvar</t>
  </si>
  <si>
    <t>summer_s</t>
  </si>
  <si>
    <t>winter_p_mw</t>
  </si>
  <si>
    <t>winter_q_mvar</t>
  </si>
  <si>
    <t>winter_s</t>
  </si>
  <si>
    <t>Majorca</t>
  </si>
  <si>
    <t>Santa Ponsa (132)</t>
  </si>
  <si>
    <t>Minorca</t>
  </si>
  <si>
    <t>Location</t>
  </si>
  <si>
    <t>load</t>
  </si>
  <si>
    <t>bus type</t>
  </si>
  <si>
    <t>gen/load</t>
  </si>
  <si>
    <t>ext_grid</t>
  </si>
  <si>
    <t>gen</t>
  </si>
  <si>
    <t>load/gen</t>
  </si>
  <si>
    <t>bus</t>
  </si>
  <si>
    <t>Trafo?</t>
  </si>
  <si>
    <t>N</t>
  </si>
  <si>
    <t>Y, LV</t>
  </si>
  <si>
    <t>Y, HV</t>
  </si>
  <si>
    <t>N, LV</t>
  </si>
  <si>
    <t>Ibiza+Fomentera</t>
  </si>
  <si>
    <t>Elvissa+Saint Francesco</t>
  </si>
  <si>
    <t>Geodata</t>
  </si>
  <si>
    <t>bus_connection</t>
  </si>
  <si>
    <t>from_bus</t>
  </si>
  <si>
    <t>to_bus</t>
  </si>
  <si>
    <t>length_km</t>
  </si>
  <si>
    <t>cable_type</t>
  </si>
  <si>
    <t>bundle_no</t>
  </si>
  <si>
    <t>Dm</t>
  </si>
  <si>
    <t>A</t>
  </si>
  <si>
    <t>Rb</t>
  </si>
  <si>
    <t>r_ohm_per_km</t>
  </si>
  <si>
    <t>x_ohm_per_km</t>
  </si>
  <si>
    <t>c_nf_per_km</t>
  </si>
  <si>
    <t>max_i_ka</t>
  </si>
  <si>
    <t>cables</t>
  </si>
  <si>
    <t>voltage</t>
  </si>
  <si>
    <t>Biggest</t>
  </si>
  <si>
    <t>underwater</t>
  </si>
  <si>
    <t>overhead</t>
  </si>
  <si>
    <t>N/A</t>
  </si>
  <si>
    <t>OVERHEAD</t>
  </si>
  <si>
    <t>MARINE</t>
  </si>
  <si>
    <t>Area</t>
  </si>
  <si>
    <t>Resistance at 25</t>
  </si>
  <si>
    <t>cable used:</t>
  </si>
  <si>
    <t>page 4, Condor from :https://www.elandcables.com/media/38193/acsr-astm-b-aluminium-conductor-steel-reinforced.pdf</t>
  </si>
  <si>
    <t>Inductance</t>
  </si>
  <si>
    <t>Capacitance</t>
  </si>
  <si>
    <t>Note: capacitance for overheads is assumed, just use that for all of them, he is not even asking for it in the tables</t>
  </si>
  <si>
    <t>page 8, Table 48, :https://new.abb.com/docs/default-source/ewea-doc/xlpe-submarine-cable-systems-2gm5007.pdf</t>
  </si>
  <si>
    <t>note: for marine cable we used a 150kv cable rather than 132 for safety</t>
  </si>
  <si>
    <t>index</t>
  </si>
  <si>
    <t>pro_rata_gen</t>
  </si>
  <si>
    <t>Summer</t>
  </si>
  <si>
    <t>Formantera</t>
  </si>
  <si>
    <t>Total</t>
  </si>
  <si>
    <t>Winter</t>
  </si>
  <si>
    <t>actual_gen_pro_rata</t>
  </si>
  <si>
    <t>type</t>
  </si>
  <si>
    <t>km2</t>
  </si>
  <si>
    <t>geo_from</t>
  </si>
  <si>
    <t>geo_to</t>
  </si>
  <si>
    <t>average_p_mw</t>
  </si>
  <si>
    <t>average_q_mvar</t>
  </si>
  <si>
    <t>average_gen_pro_rata</t>
  </si>
  <si>
    <t>pegion</t>
  </si>
  <si>
    <t>pelican</t>
  </si>
  <si>
    <t>lark</t>
  </si>
  <si>
    <t>WAXWING</t>
  </si>
  <si>
    <t>quail</t>
  </si>
  <si>
    <t>swan</t>
  </si>
  <si>
    <t>PARTRIDGE</t>
  </si>
  <si>
    <t>sparrow</t>
  </si>
  <si>
    <t>Seguimiento de la demanda de energía eléctrica (MW)</t>
  </si>
  <si>
    <t>Average demand</t>
  </si>
  <si>
    <t>Hora</t>
  </si>
  <si>
    <t>Real</t>
  </si>
  <si>
    <t>Prevista</t>
  </si>
  <si>
    <t>Programada</t>
  </si>
  <si>
    <t>daily energy needed</t>
  </si>
  <si>
    <t>cap factor</t>
  </si>
  <si>
    <t>installed cap needed</t>
  </si>
  <si>
    <t>MW</t>
  </si>
  <si>
    <t>total land</t>
  </si>
  <si>
    <t xml:space="preserve">land per MW </t>
  </si>
  <si>
    <t>ibiza and fom</t>
  </si>
  <si>
    <t>mallorca</t>
  </si>
  <si>
    <t>menorca</t>
  </si>
  <si>
    <t>space_km2</t>
  </si>
  <si>
    <t>ratio</t>
  </si>
  <si>
    <t>sensible_gen</t>
  </si>
  <si>
    <t>sensible area</t>
  </si>
  <si>
    <t>TIME</t>
  </si>
  <si>
    <t>MW dem</t>
  </si>
  <si>
    <t>MW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</si>
</sst>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202122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sz val="10"/>
      <color rgb="FF999999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right" wrapText="1"/>
    </xf>
    <xf numFmtId="0" fontId="0" fillId="0" borderId="0" xfId="0" applyFill="1"/>
    <xf numFmtId="0" fontId="4" fillId="0" borderId="1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5" fillId="0" borderId="2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right" wrapText="1"/>
    </xf>
    <xf numFmtId="0" fontId="2" fillId="0" borderId="2" xfId="0" applyFont="1" applyFill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6" fillId="0" borderId="3" xfId="0" applyFont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2" xfId="0" applyFont="1" applyBorder="1" applyAlignment="1">
      <alignment wrapText="1"/>
    </xf>
    <xf numFmtId="0" fontId="7" fillId="0" borderId="2" xfId="0" applyFont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2" fillId="0" borderId="2" xfId="0" applyNumberFormat="1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4" fillId="0" borderId="2" xfId="0" applyFont="1" applyFill="1" applyBorder="1" applyAlignment="1">
      <alignment horizontal="right" wrapText="1"/>
    </xf>
    <xf numFmtId="11" fontId="4" fillId="0" borderId="2" xfId="0" applyNumberFormat="1" applyFont="1" applyFill="1" applyBorder="1" applyAlignment="1">
      <alignment horizontal="right" wrapText="1"/>
    </xf>
    <xf numFmtId="0" fontId="9" fillId="0" borderId="2" xfId="0" applyFont="1" applyFill="1" applyBorder="1" applyAlignment="1">
      <alignment horizontal="right" wrapText="1"/>
    </xf>
    <xf numFmtId="0" fontId="0" fillId="0" borderId="2" xfId="0" applyFill="1" applyBorder="1"/>
    <xf numFmtId="11" fontId="4" fillId="0" borderId="1" xfId="0" applyNumberFormat="1" applyFont="1" applyFill="1" applyBorder="1" applyAlignment="1">
      <alignment wrapText="1"/>
    </xf>
    <xf numFmtId="0" fontId="10" fillId="0" borderId="0" xfId="0" applyFont="1" applyFill="1"/>
    <xf numFmtId="0" fontId="4" fillId="0" borderId="3" xfId="0" applyFont="1" applyFill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4" fillId="0" borderId="6" xfId="0" applyFont="1" applyBorder="1" applyAlignment="1">
      <alignment vertical="top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horizontal="right" wrapText="1"/>
    </xf>
    <xf numFmtId="0" fontId="1" fillId="0" borderId="8" xfId="0" applyFont="1" applyBorder="1" applyAlignment="1">
      <alignment horizontal="right" wrapText="1"/>
    </xf>
    <xf numFmtId="0" fontId="4" fillId="0" borderId="9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10" fillId="0" borderId="2" xfId="0" applyFont="1" applyBorder="1"/>
    <xf numFmtId="0" fontId="0" fillId="0" borderId="2" xfId="0" applyBorder="1"/>
    <xf numFmtId="0" fontId="4" fillId="0" borderId="10" xfId="0" applyFont="1" applyFill="1" applyBorder="1" applyAlignment="1">
      <alignment wrapText="1"/>
    </xf>
    <xf numFmtId="0" fontId="3" fillId="0" borderId="11" xfId="0" applyFont="1" applyFill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0" fillId="3" borderId="0" xfId="0" applyFill="1"/>
    <xf numFmtId="0" fontId="4" fillId="3" borderId="2" xfId="0" applyFont="1" applyFill="1" applyBorder="1" applyAlignment="1">
      <alignment horizontal="right" wrapText="1"/>
    </xf>
    <xf numFmtId="0" fontId="4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right" wrapText="1"/>
    </xf>
    <xf numFmtId="11" fontId="4" fillId="3" borderId="2" xfId="0" applyNumberFormat="1" applyFont="1" applyFill="1" applyBorder="1" applyAlignment="1">
      <alignment horizontal="right" wrapText="1"/>
    </xf>
    <xf numFmtId="0" fontId="0" fillId="3" borderId="2" xfId="0" applyFill="1" applyBorder="1"/>
    <xf numFmtId="0" fontId="4" fillId="3" borderId="0" xfId="0" applyFont="1" applyFill="1" applyBorder="1" applyAlignment="1">
      <alignment horizontal="right" wrapText="1"/>
    </xf>
    <xf numFmtId="0" fontId="0" fillId="4" borderId="0" xfId="0" applyFill="1"/>
    <xf numFmtId="0" fontId="4" fillId="4" borderId="2" xfId="0" applyFont="1" applyFill="1" applyBorder="1" applyAlignment="1">
      <alignment horizontal="right" wrapText="1"/>
    </xf>
    <xf numFmtId="0" fontId="4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right" wrapText="1"/>
    </xf>
    <xf numFmtId="11" fontId="4" fillId="4" borderId="2" xfId="0" applyNumberFormat="1" applyFont="1" applyFill="1" applyBorder="1" applyAlignment="1">
      <alignment horizontal="right" wrapText="1"/>
    </xf>
    <xf numFmtId="0" fontId="0" fillId="4" borderId="2" xfId="0" applyFill="1" applyBorder="1"/>
    <xf numFmtId="0" fontId="4" fillId="4" borderId="0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wrapText="1"/>
    </xf>
    <xf numFmtId="11" fontId="0" fillId="4" borderId="0" xfId="0" applyNumberFormat="1" applyFill="1"/>
    <xf numFmtId="0" fontId="4" fillId="5" borderId="1" xfId="0" applyFont="1" applyFill="1" applyBorder="1" applyAlignment="1">
      <alignment wrapText="1"/>
    </xf>
    <xf numFmtId="0" fontId="0" fillId="5" borderId="0" xfId="0" applyFill="1"/>
    <xf numFmtId="11" fontId="0" fillId="5" borderId="0" xfId="0" applyNumberFormat="1" applyFill="1"/>
    <xf numFmtId="0" fontId="0" fillId="6" borderId="0" xfId="0" applyFill="1"/>
    <xf numFmtId="0" fontId="4" fillId="6" borderId="2" xfId="0" applyFont="1" applyFill="1" applyBorder="1" applyAlignment="1">
      <alignment horizontal="right" wrapText="1"/>
    </xf>
    <xf numFmtId="0" fontId="4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right" wrapText="1"/>
    </xf>
    <xf numFmtId="11" fontId="4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0" fontId="4" fillId="6" borderId="0" xfId="0" applyFont="1" applyFill="1" applyBorder="1" applyAlignment="1">
      <alignment horizontal="right" wrapText="1"/>
    </xf>
    <xf numFmtId="0" fontId="0" fillId="7" borderId="0" xfId="0" applyFill="1"/>
    <xf numFmtId="0" fontId="4" fillId="7" borderId="2" xfId="0" applyFont="1" applyFill="1" applyBorder="1" applyAlignment="1">
      <alignment horizontal="right" wrapText="1"/>
    </xf>
    <xf numFmtId="0" fontId="4" fillId="7" borderId="2" xfId="0" applyFont="1" applyFill="1" applyBorder="1" applyAlignment="1">
      <alignment wrapText="1"/>
    </xf>
    <xf numFmtId="0" fontId="2" fillId="7" borderId="2" xfId="0" applyFont="1" applyFill="1" applyBorder="1" applyAlignment="1">
      <alignment horizontal="right" wrapText="1"/>
    </xf>
    <xf numFmtId="11" fontId="4" fillId="7" borderId="2" xfId="0" applyNumberFormat="1" applyFont="1" applyFill="1" applyBorder="1" applyAlignment="1">
      <alignment horizontal="right" wrapText="1"/>
    </xf>
    <xf numFmtId="0" fontId="0" fillId="7" borderId="2" xfId="0" applyFill="1" applyBorder="1"/>
    <xf numFmtId="0" fontId="0" fillId="8" borderId="0" xfId="0" applyFill="1"/>
    <xf numFmtId="0" fontId="4" fillId="8" borderId="2" xfId="0" applyFont="1" applyFill="1" applyBorder="1" applyAlignment="1">
      <alignment horizontal="right" wrapText="1"/>
    </xf>
    <xf numFmtId="0" fontId="4" fillId="8" borderId="2" xfId="0" applyFont="1" applyFill="1" applyBorder="1" applyAlignment="1">
      <alignment wrapText="1"/>
    </xf>
    <xf numFmtId="0" fontId="2" fillId="8" borderId="2" xfId="0" applyFont="1" applyFill="1" applyBorder="1" applyAlignment="1">
      <alignment horizontal="right" wrapText="1"/>
    </xf>
    <xf numFmtId="11" fontId="4" fillId="8" borderId="2" xfId="0" applyNumberFormat="1" applyFont="1" applyFill="1" applyBorder="1" applyAlignment="1">
      <alignment horizontal="right" wrapText="1"/>
    </xf>
    <xf numFmtId="0" fontId="0" fillId="8" borderId="2" xfId="0" applyFill="1" applyBorder="1"/>
    <xf numFmtId="0" fontId="4" fillId="8" borderId="0" xfId="0" applyFont="1" applyFill="1" applyBorder="1" applyAlignment="1">
      <alignment horizontal="right" wrapText="1"/>
    </xf>
    <xf numFmtId="0" fontId="0" fillId="9" borderId="0" xfId="0" applyFill="1"/>
    <xf numFmtId="0" fontId="4" fillId="9" borderId="2" xfId="0" applyFont="1" applyFill="1" applyBorder="1" applyAlignment="1">
      <alignment horizontal="right" wrapText="1"/>
    </xf>
    <xf numFmtId="0" fontId="4" fillId="9" borderId="2" xfId="0" applyFont="1" applyFill="1" applyBorder="1" applyAlignment="1">
      <alignment wrapText="1"/>
    </xf>
    <xf numFmtId="0" fontId="2" fillId="9" borderId="2" xfId="0" applyFont="1" applyFill="1" applyBorder="1" applyAlignment="1">
      <alignment horizontal="right" wrapText="1"/>
    </xf>
    <xf numFmtId="11" fontId="4" fillId="9" borderId="2" xfId="0" applyNumberFormat="1" applyFont="1" applyFill="1" applyBorder="1" applyAlignment="1">
      <alignment horizontal="right" wrapText="1"/>
    </xf>
    <xf numFmtId="0" fontId="0" fillId="9" borderId="2" xfId="0" applyFill="1" applyBorder="1"/>
    <xf numFmtId="0" fontId="4" fillId="9" borderId="0" xfId="0" applyFont="1" applyFill="1" applyBorder="1" applyAlignment="1">
      <alignment horizontal="right" wrapText="1"/>
    </xf>
    <xf numFmtId="0" fontId="4" fillId="10" borderId="1" xfId="0" applyFont="1" applyFill="1" applyBorder="1" applyAlignment="1">
      <alignment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4" fillId="12" borderId="2" xfId="0" applyFont="1" applyFill="1" applyBorder="1" applyAlignment="1">
      <alignment horizontal="right" wrapText="1"/>
    </xf>
    <xf numFmtId="0" fontId="4" fillId="12" borderId="2" xfId="0" applyFont="1" applyFill="1" applyBorder="1" applyAlignment="1">
      <alignment wrapText="1"/>
    </xf>
    <xf numFmtId="0" fontId="2" fillId="12" borderId="2" xfId="0" applyFont="1" applyFill="1" applyBorder="1" applyAlignment="1">
      <alignment horizontal="right" wrapText="1"/>
    </xf>
    <xf numFmtId="11" fontId="4" fillId="12" borderId="2" xfId="0" applyNumberFormat="1" applyFont="1" applyFill="1" applyBorder="1" applyAlignment="1">
      <alignment horizontal="right" wrapText="1"/>
    </xf>
    <xf numFmtId="0" fontId="0" fillId="12" borderId="2" xfId="0" applyFill="1" applyBorder="1"/>
    <xf numFmtId="0" fontId="4" fillId="12" borderId="0" xfId="0" applyFont="1" applyFill="1" applyBorder="1" applyAlignment="1">
      <alignment horizontal="right" wrapText="1"/>
    </xf>
    <xf numFmtId="0" fontId="0" fillId="13" borderId="0" xfId="0" applyFill="1"/>
    <xf numFmtId="0" fontId="4" fillId="13" borderId="2" xfId="0" applyFont="1" applyFill="1" applyBorder="1" applyAlignment="1">
      <alignment horizontal="right" wrapText="1"/>
    </xf>
    <xf numFmtId="0" fontId="4" fillId="13" borderId="2" xfId="0" applyFont="1" applyFill="1" applyBorder="1" applyAlignment="1">
      <alignment wrapText="1"/>
    </xf>
    <xf numFmtId="0" fontId="2" fillId="13" borderId="2" xfId="0" applyFont="1" applyFill="1" applyBorder="1" applyAlignment="1">
      <alignment horizontal="right" wrapText="1"/>
    </xf>
    <xf numFmtId="11" fontId="4" fillId="13" borderId="2" xfId="0" applyNumberFormat="1" applyFont="1" applyFill="1" applyBorder="1" applyAlignment="1">
      <alignment horizontal="right" wrapText="1"/>
    </xf>
    <xf numFmtId="0" fontId="0" fillId="13" borderId="2" xfId="0" applyFill="1" applyBorder="1"/>
    <xf numFmtId="0" fontId="4" fillId="13" borderId="0" xfId="0" applyFont="1" applyFill="1" applyBorder="1" applyAlignment="1">
      <alignment horizontal="right" wrapText="1"/>
    </xf>
    <xf numFmtId="0" fontId="0" fillId="14" borderId="0" xfId="0" applyFill="1"/>
    <xf numFmtId="0" fontId="4" fillId="14" borderId="2" xfId="0" applyFont="1" applyFill="1" applyBorder="1" applyAlignment="1">
      <alignment horizontal="right" wrapText="1"/>
    </xf>
    <xf numFmtId="0" fontId="4" fillId="14" borderId="2" xfId="0" applyFont="1" applyFill="1" applyBorder="1" applyAlignment="1">
      <alignment wrapText="1"/>
    </xf>
    <xf numFmtId="0" fontId="2" fillId="14" borderId="2" xfId="0" applyFont="1" applyFill="1" applyBorder="1" applyAlignment="1">
      <alignment horizontal="right" wrapText="1"/>
    </xf>
    <xf numFmtId="11" fontId="4" fillId="14" borderId="2" xfId="0" applyNumberFormat="1" applyFont="1" applyFill="1" applyBorder="1" applyAlignment="1">
      <alignment horizontal="right" wrapText="1"/>
    </xf>
    <xf numFmtId="0" fontId="0" fillId="14" borderId="2" xfId="0" applyFill="1" applyBorder="1"/>
    <xf numFmtId="0" fontId="4" fillId="14" borderId="0" xfId="0" applyFont="1" applyFill="1" applyBorder="1" applyAlignment="1">
      <alignment horizontal="right" wrapText="1"/>
    </xf>
    <xf numFmtId="0" fontId="11" fillId="13" borderId="0" xfId="0" applyFont="1" applyFill="1"/>
    <xf numFmtId="11" fontId="11" fillId="13" borderId="0" xfId="0" applyNumberFormat="1" applyFont="1" applyFill="1"/>
    <xf numFmtId="0" fontId="0" fillId="15" borderId="0" xfId="0" applyFill="1"/>
    <xf numFmtId="0" fontId="4" fillId="15" borderId="2" xfId="0" applyFont="1" applyFill="1" applyBorder="1" applyAlignment="1">
      <alignment horizontal="right" wrapText="1"/>
    </xf>
    <xf numFmtId="0" fontId="4" fillId="15" borderId="2" xfId="0" applyFont="1" applyFill="1" applyBorder="1" applyAlignment="1">
      <alignment wrapText="1"/>
    </xf>
    <xf numFmtId="0" fontId="2" fillId="15" borderId="2" xfId="0" applyFont="1" applyFill="1" applyBorder="1" applyAlignment="1">
      <alignment horizontal="right" wrapText="1"/>
    </xf>
    <xf numFmtId="11" fontId="4" fillId="15" borderId="2" xfId="0" applyNumberFormat="1" applyFont="1" applyFill="1" applyBorder="1" applyAlignment="1">
      <alignment horizontal="right" wrapText="1"/>
    </xf>
    <xf numFmtId="0" fontId="0" fillId="15" borderId="2" xfId="0" applyFill="1" applyBorder="1"/>
    <xf numFmtId="0" fontId="4" fillId="15" borderId="0" xfId="0" applyFont="1" applyFill="1" applyBorder="1" applyAlignment="1">
      <alignment horizontal="right" wrapText="1"/>
    </xf>
    <xf numFmtId="22" fontId="0" fillId="0" borderId="0" xfId="0" applyNumberFormat="1"/>
    <xf numFmtId="9" fontId="0" fillId="0" borderId="0" xfId="0" applyNumberFormat="1"/>
    <xf numFmtId="0" fontId="4" fillId="0" borderId="11" xfId="0" applyFont="1" applyFill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5" fillId="0" borderId="2" xfId="0" applyNumberFormat="1" applyFont="1" applyFill="1" applyBorder="1" applyAlignment="1">
      <alignment wrapText="1"/>
    </xf>
    <xf numFmtId="0" fontId="0" fillId="0" borderId="0" xfId="0" applyNumberFormat="1" applyAlignment="1"/>
    <xf numFmtId="0" fontId="1" fillId="0" borderId="11" xfId="0" applyFont="1" applyFill="1" applyBorder="1" applyAlignment="1">
      <alignment wrapText="1"/>
    </xf>
    <xf numFmtId="0" fontId="0" fillId="16" borderId="0" xfId="0" applyFill="1"/>
    <xf numFmtId="0" fontId="0" fillId="17" borderId="0" xfId="0" applyFill="1"/>
    <xf numFmtId="2" fontId="0" fillId="16" borderId="0" xfId="0" applyNumberFormat="1" applyFill="1"/>
    <xf numFmtId="2" fontId="0" fillId="17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61770-C066-4DE4-A955-037CD78A598C}">
  <dimension ref="A1:G1004"/>
  <sheetViews>
    <sheetView tabSelected="1" zoomScale="70" zoomScaleNormal="70" workbookViewId="0">
      <selection activeCell="C18" sqref="C18"/>
    </sheetView>
  </sheetViews>
  <sheetFormatPr defaultRowHeight="14.5" x14ac:dyDescent="0.35"/>
  <cols>
    <col min="2" max="2" width="21" customWidth="1"/>
    <col min="3" max="3" width="32.90625" customWidth="1"/>
    <col min="4" max="4" width="23.1796875" customWidth="1"/>
    <col min="5" max="5" width="24.453125" customWidth="1"/>
    <col min="6" max="6" width="31.36328125" customWidth="1"/>
  </cols>
  <sheetData>
    <row r="1" spans="1:7" x14ac:dyDescent="0.35">
      <c r="A1" s="32" t="s">
        <v>32</v>
      </c>
      <c r="B1" s="32" t="s">
        <v>33</v>
      </c>
      <c r="C1" s="32" t="s">
        <v>0</v>
      </c>
      <c r="D1" s="32" t="s">
        <v>34</v>
      </c>
      <c r="E1" s="32" t="s">
        <v>35</v>
      </c>
      <c r="F1" s="33" t="s">
        <v>72</v>
      </c>
      <c r="G1" s="33" t="s">
        <v>78</v>
      </c>
    </row>
    <row r="2" spans="1:7" x14ac:dyDescent="0.35">
      <c r="A2" s="34">
        <v>0</v>
      </c>
      <c r="B2" s="21">
        <v>0</v>
      </c>
      <c r="C2" s="21" t="s">
        <v>36</v>
      </c>
      <c r="D2" s="21">
        <v>132</v>
      </c>
      <c r="E2" s="26" t="s">
        <v>37</v>
      </c>
      <c r="F2" s="19" t="s">
        <v>73</v>
      </c>
      <c r="G2" s="35" t="s">
        <v>79</v>
      </c>
    </row>
    <row r="3" spans="1:7" ht="16.5" customHeight="1" x14ac:dyDescent="0.35">
      <c r="A3" s="34" t="s">
        <v>2</v>
      </c>
      <c r="B3" s="21">
        <v>1</v>
      </c>
      <c r="C3" s="21" t="s">
        <v>3</v>
      </c>
      <c r="D3" s="21">
        <v>132</v>
      </c>
      <c r="E3" s="26" t="s">
        <v>38</v>
      </c>
      <c r="F3" s="19" t="s">
        <v>71</v>
      </c>
      <c r="G3" s="33" t="s">
        <v>80</v>
      </c>
    </row>
    <row r="4" spans="1:7" ht="13.5" customHeight="1" x14ac:dyDescent="0.35">
      <c r="A4" s="34" t="s">
        <v>4</v>
      </c>
      <c r="B4" s="21">
        <v>2</v>
      </c>
      <c r="C4" s="21" t="s">
        <v>5</v>
      </c>
      <c r="D4" s="21">
        <v>220</v>
      </c>
      <c r="E4" s="26" t="s">
        <v>39</v>
      </c>
      <c r="F4" s="19" t="s">
        <v>74</v>
      </c>
      <c r="G4" s="33" t="s">
        <v>81</v>
      </c>
    </row>
    <row r="5" spans="1:7" ht="17.5" customHeight="1" x14ac:dyDescent="0.35">
      <c r="A5" s="34">
        <v>2</v>
      </c>
      <c r="B5" s="21">
        <v>3</v>
      </c>
      <c r="C5" s="21" t="s">
        <v>6</v>
      </c>
      <c r="D5" s="21">
        <v>220</v>
      </c>
      <c r="E5" s="26" t="s">
        <v>40</v>
      </c>
      <c r="F5" s="19" t="s">
        <v>71</v>
      </c>
      <c r="G5" s="35" t="s">
        <v>79</v>
      </c>
    </row>
    <row r="6" spans="1:7" x14ac:dyDescent="0.35">
      <c r="A6" s="34">
        <v>3</v>
      </c>
      <c r="B6" s="21">
        <v>4</v>
      </c>
      <c r="C6" s="21" t="s">
        <v>7</v>
      </c>
      <c r="D6" s="21">
        <v>220</v>
      </c>
      <c r="E6" s="26" t="s">
        <v>41</v>
      </c>
      <c r="F6" s="19" t="s">
        <v>73</v>
      </c>
      <c r="G6" s="35" t="s">
        <v>79</v>
      </c>
    </row>
    <row r="7" spans="1:7" ht="13.5" customHeight="1" x14ac:dyDescent="0.35">
      <c r="A7" s="34" t="s">
        <v>42</v>
      </c>
      <c r="B7" s="21">
        <v>5</v>
      </c>
      <c r="C7" s="21" t="s">
        <v>43</v>
      </c>
      <c r="D7" s="21">
        <v>220</v>
      </c>
      <c r="E7" s="26" t="s">
        <v>44</v>
      </c>
      <c r="F7" s="19" t="s">
        <v>75</v>
      </c>
      <c r="G7" s="33" t="s">
        <v>81</v>
      </c>
    </row>
    <row r="8" spans="1:7" ht="19" customHeight="1" x14ac:dyDescent="0.35">
      <c r="A8" s="34" t="s">
        <v>45</v>
      </c>
      <c r="B8" s="21">
        <v>6</v>
      </c>
      <c r="C8" s="21" t="s">
        <v>46</v>
      </c>
      <c r="D8" s="21">
        <v>66</v>
      </c>
      <c r="E8" s="26" t="s">
        <v>44</v>
      </c>
      <c r="F8" s="19" t="s">
        <v>71</v>
      </c>
      <c r="G8" s="33" t="s">
        <v>80</v>
      </c>
    </row>
    <row r="9" spans="1:7" x14ac:dyDescent="0.35">
      <c r="A9" s="34">
        <v>5</v>
      </c>
      <c r="B9" s="21">
        <v>7</v>
      </c>
      <c r="C9" s="21" t="s">
        <v>8</v>
      </c>
      <c r="D9" s="21">
        <v>220</v>
      </c>
      <c r="E9" s="26" t="s">
        <v>47</v>
      </c>
      <c r="F9" s="19" t="s">
        <v>71</v>
      </c>
      <c r="G9" s="35" t="s">
        <v>79</v>
      </c>
    </row>
    <row r="10" spans="1:7" x14ac:dyDescent="0.35">
      <c r="A10" s="34">
        <v>6</v>
      </c>
      <c r="B10" s="21">
        <v>8</v>
      </c>
      <c r="C10" s="21" t="s">
        <v>9</v>
      </c>
      <c r="D10" s="21">
        <v>220</v>
      </c>
      <c r="E10" s="26" t="s">
        <v>48</v>
      </c>
      <c r="F10" s="19" t="s">
        <v>71</v>
      </c>
      <c r="G10" s="35" t="s">
        <v>79</v>
      </c>
    </row>
    <row r="11" spans="1:7" ht="14" customHeight="1" x14ac:dyDescent="0.35">
      <c r="A11" s="34">
        <v>7</v>
      </c>
      <c r="B11" s="21">
        <v>9</v>
      </c>
      <c r="C11" s="21" t="s">
        <v>10</v>
      </c>
      <c r="D11" s="21">
        <v>220</v>
      </c>
      <c r="E11" s="26" t="s">
        <v>49</v>
      </c>
      <c r="F11" s="19" t="s">
        <v>76</v>
      </c>
      <c r="G11" s="35" t="s">
        <v>79</v>
      </c>
    </row>
    <row r="12" spans="1:7" ht="13.5" customHeight="1" x14ac:dyDescent="0.35">
      <c r="A12" s="34" t="s">
        <v>11</v>
      </c>
      <c r="B12" s="21">
        <v>10</v>
      </c>
      <c r="C12" s="21" t="s">
        <v>12</v>
      </c>
      <c r="D12" s="21">
        <v>220</v>
      </c>
      <c r="E12" s="26" t="s">
        <v>50</v>
      </c>
      <c r="F12" s="19" t="s">
        <v>77</v>
      </c>
      <c r="G12" s="33" t="s">
        <v>81</v>
      </c>
    </row>
    <row r="13" spans="1:7" ht="13.5" customHeight="1" x14ac:dyDescent="0.35">
      <c r="A13" s="34" t="s">
        <v>13</v>
      </c>
      <c r="B13" s="21">
        <v>11</v>
      </c>
      <c r="C13" s="21" t="s">
        <v>14</v>
      </c>
      <c r="D13" s="21">
        <v>132</v>
      </c>
      <c r="E13" s="26" t="s">
        <v>51</v>
      </c>
      <c r="F13" s="19" t="s">
        <v>71</v>
      </c>
      <c r="G13" s="33" t="s">
        <v>82</v>
      </c>
    </row>
    <row r="14" spans="1:7" ht="15" customHeight="1" x14ac:dyDescent="0.35">
      <c r="A14" s="34">
        <v>9</v>
      </c>
      <c r="B14" s="21">
        <v>12</v>
      </c>
      <c r="C14" s="21" t="s">
        <v>15</v>
      </c>
      <c r="D14" s="21">
        <v>132</v>
      </c>
      <c r="E14" s="26" t="s">
        <v>52</v>
      </c>
      <c r="F14" s="19" t="s">
        <v>71</v>
      </c>
      <c r="G14" s="35" t="s">
        <v>79</v>
      </c>
    </row>
    <row r="15" spans="1:7" ht="14.5" customHeight="1" x14ac:dyDescent="0.35">
      <c r="A15" s="34">
        <v>10</v>
      </c>
      <c r="B15" s="21">
        <v>13</v>
      </c>
      <c r="C15" s="21" t="s">
        <v>16</v>
      </c>
      <c r="D15" s="21">
        <v>132</v>
      </c>
      <c r="E15" s="26" t="s">
        <v>53</v>
      </c>
      <c r="F15" s="19" t="s">
        <v>71</v>
      </c>
      <c r="G15" s="35" t="s">
        <v>79</v>
      </c>
    </row>
    <row r="16" spans="1:7" ht="14.5" customHeight="1" x14ac:dyDescent="0.35">
      <c r="A16" s="34">
        <v>11</v>
      </c>
      <c r="B16" s="21">
        <v>14</v>
      </c>
      <c r="C16" s="21" t="s">
        <v>17</v>
      </c>
      <c r="D16" s="21">
        <v>132</v>
      </c>
      <c r="E16" s="26" t="s">
        <v>54</v>
      </c>
      <c r="F16" s="19" t="s">
        <v>71</v>
      </c>
      <c r="G16" s="35" t="s">
        <v>79</v>
      </c>
    </row>
    <row r="17" spans="1:7" ht="13" customHeight="1" x14ac:dyDescent="0.35">
      <c r="A17" s="34">
        <v>12</v>
      </c>
      <c r="B17" s="21">
        <v>15</v>
      </c>
      <c r="C17" s="21" t="s">
        <v>18</v>
      </c>
      <c r="D17" s="21">
        <v>132</v>
      </c>
      <c r="E17" s="26" t="s">
        <v>55</v>
      </c>
      <c r="F17" s="19" t="s">
        <v>71</v>
      </c>
      <c r="G17" s="35" t="s">
        <v>79</v>
      </c>
    </row>
    <row r="18" spans="1:7" x14ac:dyDescent="0.35">
      <c r="A18" s="34">
        <v>13</v>
      </c>
      <c r="B18" s="21">
        <v>16</v>
      </c>
      <c r="C18" s="21" t="s">
        <v>19</v>
      </c>
      <c r="D18" s="21">
        <v>132</v>
      </c>
      <c r="E18" s="26" t="s">
        <v>56</v>
      </c>
      <c r="F18" s="19" t="s">
        <v>71</v>
      </c>
      <c r="G18" s="35" t="s">
        <v>79</v>
      </c>
    </row>
    <row r="19" spans="1:7" x14ac:dyDescent="0.35">
      <c r="A19" s="34">
        <v>14</v>
      </c>
      <c r="B19" s="21">
        <v>17</v>
      </c>
      <c r="C19" s="21" t="s">
        <v>20</v>
      </c>
      <c r="D19" s="21">
        <v>132</v>
      </c>
      <c r="E19" s="26" t="s">
        <v>57</v>
      </c>
      <c r="F19" s="19" t="s">
        <v>73</v>
      </c>
      <c r="G19" s="35" t="s">
        <v>79</v>
      </c>
    </row>
    <row r="20" spans="1:7" ht="15" thickBot="1" x14ac:dyDescent="0.4">
      <c r="A20" s="16"/>
    </row>
    <row r="21" spans="1:7" ht="15" thickBot="1" x14ac:dyDescent="0.4">
      <c r="A21" s="6"/>
    </row>
    <row r="22" spans="1:7" ht="15" thickBot="1" x14ac:dyDescent="0.4">
      <c r="A22" s="6"/>
    </row>
    <row r="23" spans="1:7" ht="15" thickBot="1" x14ac:dyDescent="0.4">
      <c r="A23" s="6"/>
    </row>
    <row r="24" spans="1:7" ht="15" thickBot="1" x14ac:dyDescent="0.4">
      <c r="A24" s="6"/>
    </row>
    <row r="25" spans="1:7" ht="15" thickBot="1" x14ac:dyDescent="0.4">
      <c r="A25" s="6"/>
    </row>
    <row r="26" spans="1:7" ht="15" thickBot="1" x14ac:dyDescent="0.4">
      <c r="A26" s="6"/>
    </row>
    <row r="27" spans="1:7" ht="15" thickBot="1" x14ac:dyDescent="0.4">
      <c r="A27" s="6"/>
    </row>
    <row r="28" spans="1:7" ht="15" thickBot="1" x14ac:dyDescent="0.4">
      <c r="A28" s="6"/>
    </row>
    <row r="29" spans="1:7" ht="15" thickBot="1" x14ac:dyDescent="0.4">
      <c r="A29" s="6"/>
    </row>
    <row r="30" spans="1:7" ht="15" thickBot="1" x14ac:dyDescent="0.4">
      <c r="A30" s="6"/>
    </row>
    <row r="31" spans="1:7" ht="15" thickBot="1" x14ac:dyDescent="0.4">
      <c r="A31" s="6"/>
    </row>
    <row r="32" spans="1:7" ht="15" thickBot="1" x14ac:dyDescent="0.4">
      <c r="A32" s="6"/>
    </row>
    <row r="33" spans="1:1" ht="15" thickBot="1" x14ac:dyDescent="0.4">
      <c r="A33" s="6"/>
    </row>
    <row r="34" spans="1:1" ht="15" thickBot="1" x14ac:dyDescent="0.4">
      <c r="A34" s="6"/>
    </row>
    <row r="35" spans="1:1" ht="15" thickBot="1" x14ac:dyDescent="0.4">
      <c r="A35" s="6"/>
    </row>
    <row r="36" spans="1:1" ht="15" thickBot="1" x14ac:dyDescent="0.4">
      <c r="A36" s="6"/>
    </row>
    <row r="37" spans="1:1" ht="15" thickBot="1" x14ac:dyDescent="0.4">
      <c r="A37" s="6"/>
    </row>
    <row r="38" spans="1:1" ht="15" thickBot="1" x14ac:dyDescent="0.4">
      <c r="A38" s="6"/>
    </row>
    <row r="39" spans="1:1" ht="15" thickBot="1" x14ac:dyDescent="0.4">
      <c r="A39" s="6"/>
    </row>
    <row r="40" spans="1:1" ht="15" thickBot="1" x14ac:dyDescent="0.4">
      <c r="A40" s="6"/>
    </row>
    <row r="41" spans="1:1" ht="15" thickBot="1" x14ac:dyDescent="0.4">
      <c r="A41" s="6"/>
    </row>
    <row r="42" spans="1:1" ht="15" thickBot="1" x14ac:dyDescent="0.4">
      <c r="A42" s="6"/>
    </row>
    <row r="43" spans="1:1" ht="15" thickBot="1" x14ac:dyDescent="0.4">
      <c r="A43" s="6"/>
    </row>
    <row r="44" spans="1:1" ht="15" thickBot="1" x14ac:dyDescent="0.4">
      <c r="A44" s="6"/>
    </row>
    <row r="45" spans="1:1" ht="15" thickBot="1" x14ac:dyDescent="0.4">
      <c r="A45" s="6"/>
    </row>
    <row r="46" spans="1:1" ht="15" thickBot="1" x14ac:dyDescent="0.4">
      <c r="A46" s="6"/>
    </row>
    <row r="47" spans="1:1" ht="15" thickBot="1" x14ac:dyDescent="0.4">
      <c r="A47" s="6"/>
    </row>
    <row r="48" spans="1:1" ht="15" thickBot="1" x14ac:dyDescent="0.4">
      <c r="A48" s="6"/>
    </row>
    <row r="49" spans="1:1" ht="15" thickBot="1" x14ac:dyDescent="0.4">
      <c r="A49" s="6"/>
    </row>
    <row r="50" spans="1:1" ht="15" thickBot="1" x14ac:dyDescent="0.4">
      <c r="A50" s="6"/>
    </row>
    <row r="51" spans="1:1" ht="15" thickBot="1" x14ac:dyDescent="0.4">
      <c r="A51" s="6"/>
    </row>
    <row r="52" spans="1:1" ht="15" thickBot="1" x14ac:dyDescent="0.4">
      <c r="A52" s="6"/>
    </row>
    <row r="53" spans="1:1" ht="15" thickBot="1" x14ac:dyDescent="0.4">
      <c r="A53" s="6"/>
    </row>
    <row r="54" spans="1:1" ht="15" thickBot="1" x14ac:dyDescent="0.4">
      <c r="A54" s="6"/>
    </row>
    <row r="55" spans="1:1" ht="15" thickBot="1" x14ac:dyDescent="0.4">
      <c r="A55" s="6"/>
    </row>
    <row r="56" spans="1:1" ht="15" thickBot="1" x14ac:dyDescent="0.4">
      <c r="A56" s="6"/>
    </row>
    <row r="57" spans="1:1" ht="15" thickBot="1" x14ac:dyDescent="0.4">
      <c r="A57" s="6"/>
    </row>
    <row r="58" spans="1:1" ht="15" thickBot="1" x14ac:dyDescent="0.4">
      <c r="A58" s="6"/>
    </row>
    <row r="59" spans="1:1" ht="15" thickBot="1" x14ac:dyDescent="0.4">
      <c r="A59" s="6"/>
    </row>
    <row r="60" spans="1:1" ht="15" thickBot="1" x14ac:dyDescent="0.4">
      <c r="A60" s="6"/>
    </row>
    <row r="61" spans="1:1" ht="15" thickBot="1" x14ac:dyDescent="0.4">
      <c r="A61" s="6"/>
    </row>
    <row r="62" spans="1:1" ht="15" thickBot="1" x14ac:dyDescent="0.4">
      <c r="A62" s="6"/>
    </row>
    <row r="63" spans="1:1" ht="15" thickBot="1" x14ac:dyDescent="0.4">
      <c r="A63" s="6"/>
    </row>
    <row r="64" spans="1:1" ht="15" thickBot="1" x14ac:dyDescent="0.4">
      <c r="A64" s="6"/>
    </row>
    <row r="65" spans="1:1" ht="15" thickBot="1" x14ac:dyDescent="0.4">
      <c r="A65" s="6"/>
    </row>
    <row r="66" spans="1:1" ht="15" thickBot="1" x14ac:dyDescent="0.4">
      <c r="A66" s="6"/>
    </row>
    <row r="67" spans="1:1" ht="15" thickBot="1" x14ac:dyDescent="0.4">
      <c r="A67" s="6"/>
    </row>
    <row r="68" spans="1:1" ht="15" thickBot="1" x14ac:dyDescent="0.4">
      <c r="A68" s="6"/>
    </row>
    <row r="69" spans="1:1" ht="15" thickBot="1" x14ac:dyDescent="0.4">
      <c r="A69" s="6"/>
    </row>
    <row r="70" spans="1:1" ht="15" thickBot="1" x14ac:dyDescent="0.4">
      <c r="A70" s="6"/>
    </row>
    <row r="71" spans="1:1" ht="15" thickBot="1" x14ac:dyDescent="0.4">
      <c r="A71" s="6"/>
    </row>
    <row r="72" spans="1:1" ht="15" thickBot="1" x14ac:dyDescent="0.4">
      <c r="A72" s="6"/>
    </row>
    <row r="73" spans="1:1" ht="15" thickBot="1" x14ac:dyDescent="0.4">
      <c r="A73" s="6"/>
    </row>
    <row r="74" spans="1:1" ht="15" thickBot="1" x14ac:dyDescent="0.4">
      <c r="A74" s="6"/>
    </row>
    <row r="75" spans="1:1" ht="15" thickBot="1" x14ac:dyDescent="0.4">
      <c r="A75" s="6"/>
    </row>
    <row r="76" spans="1:1" ht="15" thickBot="1" x14ac:dyDescent="0.4">
      <c r="A76" s="6"/>
    </row>
    <row r="77" spans="1:1" ht="15" thickBot="1" x14ac:dyDescent="0.4">
      <c r="A77" s="6"/>
    </row>
    <row r="78" spans="1:1" ht="15" thickBot="1" x14ac:dyDescent="0.4">
      <c r="A78" s="6"/>
    </row>
    <row r="79" spans="1:1" ht="15" thickBot="1" x14ac:dyDescent="0.4">
      <c r="A79" s="6"/>
    </row>
    <row r="80" spans="1:1" ht="15" thickBot="1" x14ac:dyDescent="0.4">
      <c r="A80" s="6"/>
    </row>
    <row r="81" spans="1:1" ht="15" thickBot="1" x14ac:dyDescent="0.4">
      <c r="A81" s="6"/>
    </row>
    <row r="82" spans="1:1" ht="15" thickBot="1" x14ac:dyDescent="0.4">
      <c r="A82" s="6"/>
    </row>
    <row r="83" spans="1:1" ht="15" thickBot="1" x14ac:dyDescent="0.4">
      <c r="A83" s="6"/>
    </row>
    <row r="84" spans="1:1" ht="15" thickBot="1" x14ac:dyDescent="0.4">
      <c r="A84" s="6"/>
    </row>
    <row r="85" spans="1:1" ht="15" thickBot="1" x14ac:dyDescent="0.4">
      <c r="A85" s="6"/>
    </row>
    <row r="86" spans="1:1" ht="15" thickBot="1" x14ac:dyDescent="0.4">
      <c r="A86" s="6"/>
    </row>
    <row r="87" spans="1:1" ht="15" thickBot="1" x14ac:dyDescent="0.4">
      <c r="A87" s="6"/>
    </row>
    <row r="88" spans="1:1" ht="15" thickBot="1" x14ac:dyDescent="0.4">
      <c r="A88" s="6"/>
    </row>
    <row r="89" spans="1:1" ht="15" thickBot="1" x14ac:dyDescent="0.4">
      <c r="A89" s="6"/>
    </row>
    <row r="90" spans="1:1" ht="15" thickBot="1" x14ac:dyDescent="0.4">
      <c r="A90" s="6"/>
    </row>
    <row r="91" spans="1:1" ht="15" thickBot="1" x14ac:dyDescent="0.4">
      <c r="A91" s="6"/>
    </row>
    <row r="92" spans="1:1" ht="15" thickBot="1" x14ac:dyDescent="0.4">
      <c r="A92" s="6"/>
    </row>
    <row r="93" spans="1:1" ht="15" thickBot="1" x14ac:dyDescent="0.4">
      <c r="A93" s="6"/>
    </row>
    <row r="94" spans="1:1" ht="15" thickBot="1" x14ac:dyDescent="0.4">
      <c r="A94" s="6"/>
    </row>
    <row r="95" spans="1:1" ht="15" thickBot="1" x14ac:dyDescent="0.4">
      <c r="A95" s="6"/>
    </row>
    <row r="96" spans="1:1" ht="15" thickBot="1" x14ac:dyDescent="0.4">
      <c r="A96" s="6"/>
    </row>
    <row r="97" spans="1:1" ht="15" thickBot="1" x14ac:dyDescent="0.4">
      <c r="A97" s="6"/>
    </row>
    <row r="98" spans="1:1" ht="15" thickBot="1" x14ac:dyDescent="0.4">
      <c r="A98" s="6"/>
    </row>
    <row r="99" spans="1:1" ht="15" thickBot="1" x14ac:dyDescent="0.4">
      <c r="A99" s="6"/>
    </row>
    <row r="100" spans="1:1" ht="15" thickBot="1" x14ac:dyDescent="0.4">
      <c r="A100" s="6"/>
    </row>
    <row r="101" spans="1:1" ht="15" thickBot="1" x14ac:dyDescent="0.4">
      <c r="A101" s="6"/>
    </row>
    <row r="102" spans="1:1" ht="15" thickBot="1" x14ac:dyDescent="0.4">
      <c r="A102" s="6"/>
    </row>
    <row r="103" spans="1:1" ht="15" thickBot="1" x14ac:dyDescent="0.4">
      <c r="A103" s="6"/>
    </row>
    <row r="104" spans="1:1" ht="15" thickBot="1" x14ac:dyDescent="0.4">
      <c r="A104" s="6"/>
    </row>
    <row r="105" spans="1:1" ht="15" thickBot="1" x14ac:dyDescent="0.4">
      <c r="A105" s="6"/>
    </row>
    <row r="106" spans="1:1" ht="15" thickBot="1" x14ac:dyDescent="0.4">
      <c r="A106" s="6"/>
    </row>
    <row r="107" spans="1:1" ht="15" thickBot="1" x14ac:dyDescent="0.4">
      <c r="A107" s="6"/>
    </row>
    <row r="108" spans="1:1" ht="15" thickBot="1" x14ac:dyDescent="0.4">
      <c r="A108" s="6"/>
    </row>
    <row r="109" spans="1:1" ht="15" thickBot="1" x14ac:dyDescent="0.4">
      <c r="A109" s="6"/>
    </row>
    <row r="110" spans="1:1" ht="15" thickBot="1" x14ac:dyDescent="0.4">
      <c r="A110" s="6"/>
    </row>
    <row r="111" spans="1:1" ht="15" thickBot="1" x14ac:dyDescent="0.4">
      <c r="A111" s="6"/>
    </row>
    <row r="112" spans="1:1" ht="15" thickBot="1" x14ac:dyDescent="0.4">
      <c r="A112" s="6"/>
    </row>
    <row r="113" spans="1:1" ht="15" thickBot="1" x14ac:dyDescent="0.4">
      <c r="A113" s="6"/>
    </row>
    <row r="114" spans="1:1" ht="15" thickBot="1" x14ac:dyDescent="0.4">
      <c r="A114" s="6"/>
    </row>
    <row r="115" spans="1:1" ht="15" thickBot="1" x14ac:dyDescent="0.4">
      <c r="A115" s="6"/>
    </row>
    <row r="116" spans="1:1" ht="15" thickBot="1" x14ac:dyDescent="0.4">
      <c r="A116" s="6"/>
    </row>
    <row r="117" spans="1:1" ht="15" thickBot="1" x14ac:dyDescent="0.4">
      <c r="A117" s="6"/>
    </row>
    <row r="118" spans="1:1" ht="15" thickBot="1" x14ac:dyDescent="0.4">
      <c r="A118" s="6"/>
    </row>
    <row r="119" spans="1:1" ht="15" thickBot="1" x14ac:dyDescent="0.4">
      <c r="A119" s="6"/>
    </row>
    <row r="120" spans="1:1" ht="15" thickBot="1" x14ac:dyDescent="0.4">
      <c r="A120" s="6"/>
    </row>
    <row r="121" spans="1:1" ht="15" thickBot="1" x14ac:dyDescent="0.4">
      <c r="A121" s="6"/>
    </row>
    <row r="122" spans="1:1" ht="15" thickBot="1" x14ac:dyDescent="0.4">
      <c r="A122" s="6"/>
    </row>
    <row r="123" spans="1:1" ht="15" thickBot="1" x14ac:dyDescent="0.4">
      <c r="A123" s="6"/>
    </row>
    <row r="124" spans="1:1" ht="15" thickBot="1" x14ac:dyDescent="0.4">
      <c r="A124" s="6"/>
    </row>
    <row r="125" spans="1:1" ht="15" thickBot="1" x14ac:dyDescent="0.4">
      <c r="A125" s="6"/>
    </row>
    <row r="126" spans="1:1" ht="15" thickBot="1" x14ac:dyDescent="0.4">
      <c r="A126" s="6"/>
    </row>
    <row r="127" spans="1:1" ht="15" thickBot="1" x14ac:dyDescent="0.4">
      <c r="A127" s="6"/>
    </row>
    <row r="128" spans="1:1" ht="15" thickBot="1" x14ac:dyDescent="0.4">
      <c r="A128" s="6"/>
    </row>
    <row r="129" spans="1:1" ht="15" thickBot="1" x14ac:dyDescent="0.4">
      <c r="A129" s="6"/>
    </row>
    <row r="130" spans="1:1" ht="15" thickBot="1" x14ac:dyDescent="0.4">
      <c r="A130" s="6"/>
    </row>
    <row r="131" spans="1:1" ht="15" thickBot="1" x14ac:dyDescent="0.4">
      <c r="A131" s="6"/>
    </row>
    <row r="132" spans="1:1" ht="15" thickBot="1" x14ac:dyDescent="0.4">
      <c r="A132" s="6"/>
    </row>
    <row r="133" spans="1:1" ht="15" thickBot="1" x14ac:dyDescent="0.4">
      <c r="A133" s="6"/>
    </row>
    <row r="134" spans="1:1" ht="15" thickBot="1" x14ac:dyDescent="0.4">
      <c r="A134" s="6"/>
    </row>
    <row r="135" spans="1:1" ht="15" thickBot="1" x14ac:dyDescent="0.4">
      <c r="A135" s="6"/>
    </row>
    <row r="136" spans="1:1" ht="15" thickBot="1" x14ac:dyDescent="0.4">
      <c r="A136" s="6"/>
    </row>
    <row r="137" spans="1:1" ht="15" thickBot="1" x14ac:dyDescent="0.4">
      <c r="A137" s="6"/>
    </row>
    <row r="138" spans="1:1" ht="15" thickBot="1" x14ac:dyDescent="0.4">
      <c r="A138" s="6"/>
    </row>
    <row r="139" spans="1:1" ht="15" thickBot="1" x14ac:dyDescent="0.4">
      <c r="A139" s="6"/>
    </row>
    <row r="140" spans="1:1" ht="15" thickBot="1" x14ac:dyDescent="0.4">
      <c r="A140" s="6"/>
    </row>
    <row r="141" spans="1:1" ht="15" thickBot="1" x14ac:dyDescent="0.4">
      <c r="A141" s="6"/>
    </row>
    <row r="142" spans="1:1" ht="15" thickBot="1" x14ac:dyDescent="0.4">
      <c r="A142" s="6"/>
    </row>
    <row r="143" spans="1:1" ht="15" thickBot="1" x14ac:dyDescent="0.4">
      <c r="A143" s="6"/>
    </row>
    <row r="144" spans="1:1" ht="15" thickBot="1" x14ac:dyDescent="0.4">
      <c r="A144" s="6"/>
    </row>
    <row r="145" spans="1:1" ht="15" thickBot="1" x14ac:dyDescent="0.4">
      <c r="A145" s="6"/>
    </row>
    <row r="146" spans="1:1" ht="15" thickBot="1" x14ac:dyDescent="0.4">
      <c r="A146" s="6"/>
    </row>
    <row r="147" spans="1:1" ht="15" thickBot="1" x14ac:dyDescent="0.4">
      <c r="A147" s="6"/>
    </row>
    <row r="148" spans="1:1" ht="15" thickBot="1" x14ac:dyDescent="0.4">
      <c r="A148" s="6"/>
    </row>
    <row r="149" spans="1:1" ht="15" thickBot="1" x14ac:dyDescent="0.4">
      <c r="A149" s="6"/>
    </row>
    <row r="150" spans="1:1" ht="15" thickBot="1" x14ac:dyDescent="0.4">
      <c r="A150" s="6"/>
    </row>
    <row r="151" spans="1:1" ht="15" thickBot="1" x14ac:dyDescent="0.4">
      <c r="A151" s="6"/>
    </row>
    <row r="152" spans="1:1" ht="15" thickBot="1" x14ac:dyDescent="0.4">
      <c r="A152" s="6"/>
    </row>
    <row r="153" spans="1:1" ht="15" thickBot="1" x14ac:dyDescent="0.4">
      <c r="A153" s="6"/>
    </row>
    <row r="154" spans="1:1" ht="15" thickBot="1" x14ac:dyDescent="0.4">
      <c r="A154" s="6"/>
    </row>
    <row r="155" spans="1:1" ht="15" thickBot="1" x14ac:dyDescent="0.4">
      <c r="A155" s="6"/>
    </row>
    <row r="156" spans="1:1" ht="15" thickBot="1" x14ac:dyDescent="0.4">
      <c r="A156" s="6"/>
    </row>
    <row r="157" spans="1:1" ht="15" thickBot="1" x14ac:dyDescent="0.4">
      <c r="A157" s="6"/>
    </row>
    <row r="158" spans="1:1" ht="15" thickBot="1" x14ac:dyDescent="0.4">
      <c r="A158" s="6"/>
    </row>
    <row r="159" spans="1:1" ht="15" thickBot="1" x14ac:dyDescent="0.4">
      <c r="A159" s="6"/>
    </row>
    <row r="160" spans="1:1" ht="15" thickBot="1" x14ac:dyDescent="0.4">
      <c r="A160" s="6"/>
    </row>
    <row r="161" spans="1:1" ht="15" thickBot="1" x14ac:dyDescent="0.4">
      <c r="A161" s="6"/>
    </row>
    <row r="162" spans="1:1" ht="15" thickBot="1" x14ac:dyDescent="0.4">
      <c r="A162" s="6"/>
    </row>
    <row r="163" spans="1:1" ht="15" thickBot="1" x14ac:dyDescent="0.4">
      <c r="A163" s="6"/>
    </row>
    <row r="164" spans="1:1" ht="15" thickBot="1" x14ac:dyDescent="0.4">
      <c r="A164" s="6"/>
    </row>
    <row r="165" spans="1:1" ht="15" thickBot="1" x14ac:dyDescent="0.4">
      <c r="A165" s="6"/>
    </row>
    <row r="166" spans="1:1" ht="15" thickBot="1" x14ac:dyDescent="0.4">
      <c r="A166" s="6"/>
    </row>
    <row r="167" spans="1:1" ht="15" thickBot="1" x14ac:dyDescent="0.4">
      <c r="A167" s="6"/>
    </row>
    <row r="168" spans="1:1" ht="15" thickBot="1" x14ac:dyDescent="0.4">
      <c r="A168" s="6"/>
    </row>
    <row r="169" spans="1:1" ht="15" thickBot="1" x14ac:dyDescent="0.4">
      <c r="A169" s="6"/>
    </row>
    <row r="170" spans="1:1" ht="15" thickBot="1" x14ac:dyDescent="0.4">
      <c r="A170" s="6"/>
    </row>
    <row r="171" spans="1:1" ht="15" thickBot="1" x14ac:dyDescent="0.4">
      <c r="A171" s="6"/>
    </row>
    <row r="172" spans="1:1" ht="15" thickBot="1" x14ac:dyDescent="0.4">
      <c r="A172" s="6"/>
    </row>
    <row r="173" spans="1:1" ht="15" thickBot="1" x14ac:dyDescent="0.4">
      <c r="A173" s="6"/>
    </row>
    <row r="174" spans="1:1" ht="15" thickBot="1" x14ac:dyDescent="0.4">
      <c r="A174" s="6"/>
    </row>
    <row r="175" spans="1:1" ht="15" thickBot="1" x14ac:dyDescent="0.4">
      <c r="A175" s="6"/>
    </row>
    <row r="176" spans="1:1" ht="15" thickBot="1" x14ac:dyDescent="0.4">
      <c r="A176" s="6"/>
    </row>
    <row r="177" spans="1:1" ht="15" thickBot="1" x14ac:dyDescent="0.4">
      <c r="A177" s="6"/>
    </row>
    <row r="178" spans="1:1" ht="15" thickBot="1" x14ac:dyDescent="0.4">
      <c r="A178" s="6"/>
    </row>
    <row r="179" spans="1:1" ht="15" thickBot="1" x14ac:dyDescent="0.4">
      <c r="A179" s="6"/>
    </row>
    <row r="180" spans="1:1" ht="15" thickBot="1" x14ac:dyDescent="0.4">
      <c r="A180" s="6"/>
    </row>
    <row r="181" spans="1:1" ht="15" thickBot="1" x14ac:dyDescent="0.4">
      <c r="A181" s="6"/>
    </row>
    <row r="182" spans="1:1" ht="15" thickBot="1" x14ac:dyDescent="0.4">
      <c r="A182" s="6"/>
    </row>
    <row r="183" spans="1:1" ht="15" thickBot="1" x14ac:dyDescent="0.4">
      <c r="A183" s="6"/>
    </row>
    <row r="184" spans="1:1" ht="15" thickBot="1" x14ac:dyDescent="0.4">
      <c r="A184" s="6"/>
    </row>
    <row r="185" spans="1:1" ht="15" thickBot="1" x14ac:dyDescent="0.4">
      <c r="A185" s="6"/>
    </row>
    <row r="186" spans="1:1" ht="15" thickBot="1" x14ac:dyDescent="0.4">
      <c r="A186" s="6"/>
    </row>
    <row r="187" spans="1:1" ht="15" thickBot="1" x14ac:dyDescent="0.4">
      <c r="A187" s="6"/>
    </row>
    <row r="188" spans="1:1" ht="15" thickBot="1" x14ac:dyDescent="0.4">
      <c r="A188" s="6"/>
    </row>
    <row r="189" spans="1:1" ht="15" thickBot="1" x14ac:dyDescent="0.4">
      <c r="A189" s="6"/>
    </row>
    <row r="190" spans="1:1" ht="15" thickBot="1" x14ac:dyDescent="0.4">
      <c r="A190" s="6"/>
    </row>
    <row r="191" spans="1:1" ht="15" thickBot="1" x14ac:dyDescent="0.4">
      <c r="A191" s="6"/>
    </row>
    <row r="192" spans="1:1" ht="15" thickBot="1" x14ac:dyDescent="0.4">
      <c r="A192" s="6"/>
    </row>
    <row r="193" spans="1:1" ht="15" thickBot="1" x14ac:dyDescent="0.4">
      <c r="A193" s="6"/>
    </row>
    <row r="194" spans="1:1" ht="15" thickBot="1" x14ac:dyDescent="0.4">
      <c r="A194" s="6"/>
    </row>
    <row r="195" spans="1:1" ht="15" thickBot="1" x14ac:dyDescent="0.4">
      <c r="A195" s="6"/>
    </row>
    <row r="196" spans="1:1" ht="15" thickBot="1" x14ac:dyDescent="0.4">
      <c r="A196" s="6"/>
    </row>
    <row r="197" spans="1:1" ht="15" thickBot="1" x14ac:dyDescent="0.4">
      <c r="A197" s="6"/>
    </row>
    <row r="198" spans="1:1" ht="15" thickBot="1" x14ac:dyDescent="0.4">
      <c r="A198" s="6"/>
    </row>
    <row r="199" spans="1:1" ht="15" thickBot="1" x14ac:dyDescent="0.4">
      <c r="A199" s="6"/>
    </row>
    <row r="200" spans="1:1" ht="15" thickBot="1" x14ac:dyDescent="0.4">
      <c r="A200" s="6"/>
    </row>
    <row r="201" spans="1:1" ht="15" thickBot="1" x14ac:dyDescent="0.4">
      <c r="A201" s="6"/>
    </row>
    <row r="202" spans="1:1" ht="15" thickBot="1" x14ac:dyDescent="0.4">
      <c r="A202" s="6"/>
    </row>
    <row r="203" spans="1:1" ht="15" thickBot="1" x14ac:dyDescent="0.4">
      <c r="A203" s="6"/>
    </row>
    <row r="204" spans="1:1" ht="15" thickBot="1" x14ac:dyDescent="0.4">
      <c r="A204" s="6"/>
    </row>
    <row r="205" spans="1:1" ht="15" thickBot="1" x14ac:dyDescent="0.4">
      <c r="A205" s="6"/>
    </row>
    <row r="206" spans="1:1" ht="15" thickBot="1" x14ac:dyDescent="0.4">
      <c r="A206" s="6"/>
    </row>
    <row r="207" spans="1:1" ht="15" thickBot="1" x14ac:dyDescent="0.4">
      <c r="A207" s="6"/>
    </row>
    <row r="208" spans="1:1" ht="15" thickBot="1" x14ac:dyDescent="0.4">
      <c r="A208" s="6"/>
    </row>
    <row r="209" spans="1:1" ht="15" thickBot="1" x14ac:dyDescent="0.4">
      <c r="A209" s="6"/>
    </row>
    <row r="210" spans="1:1" ht="15" thickBot="1" x14ac:dyDescent="0.4">
      <c r="A210" s="6"/>
    </row>
    <row r="211" spans="1:1" ht="15" thickBot="1" x14ac:dyDescent="0.4">
      <c r="A211" s="6"/>
    </row>
    <row r="212" spans="1:1" ht="15" thickBot="1" x14ac:dyDescent="0.4">
      <c r="A212" s="6"/>
    </row>
    <row r="213" spans="1:1" ht="15" thickBot="1" x14ac:dyDescent="0.4">
      <c r="A213" s="6"/>
    </row>
    <row r="214" spans="1:1" ht="15" thickBot="1" x14ac:dyDescent="0.4">
      <c r="A214" s="6"/>
    </row>
    <row r="215" spans="1:1" ht="15" thickBot="1" x14ac:dyDescent="0.4">
      <c r="A215" s="6"/>
    </row>
    <row r="216" spans="1:1" ht="15" thickBot="1" x14ac:dyDescent="0.4">
      <c r="A216" s="6"/>
    </row>
    <row r="217" spans="1:1" ht="15" thickBot="1" x14ac:dyDescent="0.4">
      <c r="A217" s="6"/>
    </row>
    <row r="218" spans="1:1" ht="15" thickBot="1" x14ac:dyDescent="0.4">
      <c r="A218" s="6"/>
    </row>
    <row r="219" spans="1:1" ht="15" thickBot="1" x14ac:dyDescent="0.4">
      <c r="A219" s="6"/>
    </row>
    <row r="220" spans="1:1" ht="15" thickBot="1" x14ac:dyDescent="0.4">
      <c r="A220" s="6"/>
    </row>
    <row r="221" spans="1:1" ht="15" thickBot="1" x14ac:dyDescent="0.4">
      <c r="A221" s="6"/>
    </row>
    <row r="222" spans="1:1" ht="15" thickBot="1" x14ac:dyDescent="0.4">
      <c r="A222" s="6"/>
    </row>
    <row r="223" spans="1:1" ht="15" thickBot="1" x14ac:dyDescent="0.4">
      <c r="A223" s="6"/>
    </row>
    <row r="224" spans="1:1" ht="15" thickBot="1" x14ac:dyDescent="0.4">
      <c r="A224" s="6"/>
    </row>
    <row r="225" spans="1:1" ht="15" thickBot="1" x14ac:dyDescent="0.4">
      <c r="A225" s="6"/>
    </row>
    <row r="226" spans="1:1" ht="15" thickBot="1" x14ac:dyDescent="0.4">
      <c r="A226" s="6"/>
    </row>
    <row r="227" spans="1:1" ht="15" thickBot="1" x14ac:dyDescent="0.4">
      <c r="A227" s="6"/>
    </row>
    <row r="228" spans="1:1" ht="15" thickBot="1" x14ac:dyDescent="0.4">
      <c r="A228" s="6"/>
    </row>
    <row r="229" spans="1:1" ht="15" thickBot="1" x14ac:dyDescent="0.4">
      <c r="A229" s="6"/>
    </row>
    <row r="230" spans="1:1" ht="15" thickBot="1" x14ac:dyDescent="0.4">
      <c r="A230" s="6"/>
    </row>
    <row r="231" spans="1:1" ht="15" thickBot="1" x14ac:dyDescent="0.4">
      <c r="A231" s="6"/>
    </row>
    <row r="232" spans="1:1" ht="15" thickBot="1" x14ac:dyDescent="0.4">
      <c r="A232" s="6"/>
    </row>
    <row r="233" spans="1:1" ht="15" thickBot="1" x14ac:dyDescent="0.4">
      <c r="A233" s="6"/>
    </row>
    <row r="234" spans="1:1" ht="15" thickBot="1" x14ac:dyDescent="0.4">
      <c r="A234" s="6"/>
    </row>
    <row r="235" spans="1:1" ht="15" thickBot="1" x14ac:dyDescent="0.4">
      <c r="A235" s="6"/>
    </row>
    <row r="236" spans="1:1" ht="15" thickBot="1" x14ac:dyDescent="0.4">
      <c r="A236" s="6"/>
    </row>
    <row r="237" spans="1:1" ht="15" thickBot="1" x14ac:dyDescent="0.4">
      <c r="A237" s="6"/>
    </row>
    <row r="238" spans="1:1" ht="15" thickBot="1" x14ac:dyDescent="0.4">
      <c r="A238" s="6"/>
    </row>
    <row r="239" spans="1:1" ht="15" thickBot="1" x14ac:dyDescent="0.4">
      <c r="A239" s="6"/>
    </row>
    <row r="240" spans="1:1" ht="15" thickBot="1" x14ac:dyDescent="0.4">
      <c r="A240" s="6"/>
    </row>
    <row r="241" spans="1:1" ht="15" thickBot="1" x14ac:dyDescent="0.4">
      <c r="A241" s="6"/>
    </row>
    <row r="242" spans="1:1" ht="15" thickBot="1" x14ac:dyDescent="0.4">
      <c r="A242" s="6"/>
    </row>
    <row r="243" spans="1:1" ht="15" thickBot="1" x14ac:dyDescent="0.4">
      <c r="A243" s="6"/>
    </row>
    <row r="244" spans="1:1" ht="15" thickBot="1" x14ac:dyDescent="0.4">
      <c r="A244" s="6"/>
    </row>
    <row r="245" spans="1:1" ht="15" thickBot="1" x14ac:dyDescent="0.4">
      <c r="A245" s="6"/>
    </row>
    <row r="246" spans="1:1" ht="15" thickBot="1" x14ac:dyDescent="0.4">
      <c r="A246" s="6"/>
    </row>
    <row r="247" spans="1:1" ht="15" thickBot="1" x14ac:dyDescent="0.4">
      <c r="A247" s="6"/>
    </row>
    <row r="248" spans="1:1" ht="15" thickBot="1" x14ac:dyDescent="0.4">
      <c r="A248" s="6"/>
    </row>
    <row r="249" spans="1:1" ht="15" thickBot="1" x14ac:dyDescent="0.4">
      <c r="A249" s="6"/>
    </row>
    <row r="250" spans="1:1" ht="15" thickBot="1" x14ac:dyDescent="0.4">
      <c r="A250" s="6"/>
    </row>
    <row r="251" spans="1:1" ht="15" thickBot="1" x14ac:dyDescent="0.4">
      <c r="A251" s="6"/>
    </row>
    <row r="252" spans="1:1" ht="15" thickBot="1" x14ac:dyDescent="0.4">
      <c r="A252" s="6"/>
    </row>
    <row r="253" spans="1:1" ht="15" thickBot="1" x14ac:dyDescent="0.4">
      <c r="A253" s="6"/>
    </row>
    <row r="254" spans="1:1" ht="15" thickBot="1" x14ac:dyDescent="0.4">
      <c r="A254" s="6"/>
    </row>
    <row r="255" spans="1:1" ht="15" thickBot="1" x14ac:dyDescent="0.4">
      <c r="A255" s="6"/>
    </row>
    <row r="256" spans="1:1" ht="15" thickBot="1" x14ac:dyDescent="0.4">
      <c r="A256" s="6"/>
    </row>
    <row r="257" spans="1:1" ht="15" thickBot="1" x14ac:dyDescent="0.4">
      <c r="A257" s="6"/>
    </row>
    <row r="258" spans="1:1" ht="15" thickBot="1" x14ac:dyDescent="0.4">
      <c r="A258" s="6"/>
    </row>
    <row r="259" spans="1:1" ht="15" thickBot="1" x14ac:dyDescent="0.4">
      <c r="A259" s="6"/>
    </row>
    <row r="260" spans="1:1" ht="15" thickBot="1" x14ac:dyDescent="0.4">
      <c r="A260" s="6"/>
    </row>
    <row r="261" spans="1:1" ht="15" thickBot="1" x14ac:dyDescent="0.4">
      <c r="A261" s="6"/>
    </row>
    <row r="262" spans="1:1" ht="15" thickBot="1" x14ac:dyDescent="0.4">
      <c r="A262" s="6"/>
    </row>
    <row r="263" spans="1:1" ht="15" thickBot="1" x14ac:dyDescent="0.4">
      <c r="A263" s="6"/>
    </row>
    <row r="264" spans="1:1" ht="15" thickBot="1" x14ac:dyDescent="0.4">
      <c r="A264" s="6"/>
    </row>
    <row r="265" spans="1:1" ht="15" thickBot="1" x14ac:dyDescent="0.4">
      <c r="A265" s="6"/>
    </row>
    <row r="266" spans="1:1" ht="15" thickBot="1" x14ac:dyDescent="0.4">
      <c r="A266" s="6"/>
    </row>
    <row r="267" spans="1:1" ht="15" thickBot="1" x14ac:dyDescent="0.4">
      <c r="A267" s="6"/>
    </row>
    <row r="268" spans="1:1" ht="15" thickBot="1" x14ac:dyDescent="0.4">
      <c r="A268" s="6"/>
    </row>
    <row r="269" spans="1:1" ht="15" thickBot="1" x14ac:dyDescent="0.4">
      <c r="A269" s="6"/>
    </row>
    <row r="270" spans="1:1" ht="15" thickBot="1" x14ac:dyDescent="0.4">
      <c r="A270" s="6"/>
    </row>
    <row r="271" spans="1:1" ht="15" thickBot="1" x14ac:dyDescent="0.4">
      <c r="A271" s="6"/>
    </row>
    <row r="272" spans="1:1" ht="15" thickBot="1" x14ac:dyDescent="0.4">
      <c r="A272" s="6"/>
    </row>
    <row r="273" spans="1:1" ht="15" thickBot="1" x14ac:dyDescent="0.4">
      <c r="A273" s="6"/>
    </row>
    <row r="274" spans="1:1" ht="15" thickBot="1" x14ac:dyDescent="0.4">
      <c r="A274" s="6"/>
    </row>
    <row r="275" spans="1:1" ht="15" thickBot="1" x14ac:dyDescent="0.4">
      <c r="A275" s="6"/>
    </row>
    <row r="276" spans="1:1" ht="15" thickBot="1" x14ac:dyDescent="0.4">
      <c r="A276" s="6"/>
    </row>
    <row r="277" spans="1:1" ht="15" thickBot="1" x14ac:dyDescent="0.4">
      <c r="A277" s="6"/>
    </row>
    <row r="278" spans="1:1" ht="15" thickBot="1" x14ac:dyDescent="0.4">
      <c r="A278" s="6"/>
    </row>
    <row r="279" spans="1:1" ht="15" thickBot="1" x14ac:dyDescent="0.4">
      <c r="A279" s="6"/>
    </row>
    <row r="280" spans="1:1" ht="15" thickBot="1" x14ac:dyDescent="0.4">
      <c r="A280" s="6"/>
    </row>
    <row r="281" spans="1:1" ht="15" thickBot="1" x14ac:dyDescent="0.4">
      <c r="A281" s="6"/>
    </row>
    <row r="282" spans="1:1" ht="15" thickBot="1" x14ac:dyDescent="0.4">
      <c r="A282" s="6"/>
    </row>
    <row r="283" spans="1:1" ht="15" thickBot="1" x14ac:dyDescent="0.4">
      <c r="A283" s="6"/>
    </row>
    <row r="284" spans="1:1" ht="15" thickBot="1" x14ac:dyDescent="0.4">
      <c r="A284" s="6"/>
    </row>
    <row r="285" spans="1:1" ht="15" thickBot="1" x14ac:dyDescent="0.4">
      <c r="A285" s="6"/>
    </row>
    <row r="286" spans="1:1" ht="15" thickBot="1" x14ac:dyDescent="0.4">
      <c r="A286" s="6"/>
    </row>
    <row r="287" spans="1:1" ht="15" thickBot="1" x14ac:dyDescent="0.4">
      <c r="A287" s="6"/>
    </row>
    <row r="288" spans="1:1" ht="15" thickBot="1" x14ac:dyDescent="0.4">
      <c r="A288" s="6"/>
    </row>
    <row r="289" spans="1:1" ht="15" thickBot="1" x14ac:dyDescent="0.4">
      <c r="A289" s="6"/>
    </row>
    <row r="290" spans="1:1" ht="15" thickBot="1" x14ac:dyDescent="0.4">
      <c r="A290" s="6"/>
    </row>
    <row r="291" spans="1:1" ht="15" thickBot="1" x14ac:dyDescent="0.4">
      <c r="A291" s="6"/>
    </row>
    <row r="292" spans="1:1" ht="15" thickBot="1" x14ac:dyDescent="0.4">
      <c r="A292" s="6"/>
    </row>
    <row r="293" spans="1:1" ht="15" thickBot="1" x14ac:dyDescent="0.4">
      <c r="A293" s="6"/>
    </row>
    <row r="294" spans="1:1" ht="15" thickBot="1" x14ac:dyDescent="0.4">
      <c r="A294" s="6"/>
    </row>
    <row r="295" spans="1:1" ht="15" thickBot="1" x14ac:dyDescent="0.4">
      <c r="A295" s="6"/>
    </row>
    <row r="296" spans="1:1" ht="15" thickBot="1" x14ac:dyDescent="0.4">
      <c r="A296" s="6"/>
    </row>
    <row r="297" spans="1:1" ht="15" thickBot="1" x14ac:dyDescent="0.4">
      <c r="A297" s="6"/>
    </row>
    <row r="298" spans="1:1" ht="15" thickBot="1" x14ac:dyDescent="0.4">
      <c r="A298" s="6"/>
    </row>
    <row r="299" spans="1:1" ht="15" thickBot="1" x14ac:dyDescent="0.4">
      <c r="A299" s="6"/>
    </row>
    <row r="300" spans="1:1" ht="15" thickBot="1" x14ac:dyDescent="0.4">
      <c r="A300" s="6"/>
    </row>
    <row r="301" spans="1:1" ht="15" thickBot="1" x14ac:dyDescent="0.4">
      <c r="A301" s="6"/>
    </row>
    <row r="302" spans="1:1" ht="15" thickBot="1" x14ac:dyDescent="0.4">
      <c r="A302" s="6"/>
    </row>
    <row r="303" spans="1:1" ht="15" thickBot="1" x14ac:dyDescent="0.4">
      <c r="A303" s="6"/>
    </row>
    <row r="304" spans="1:1" ht="15" thickBot="1" x14ac:dyDescent="0.4">
      <c r="A304" s="6"/>
    </row>
    <row r="305" spans="1:1" ht="15" thickBot="1" x14ac:dyDescent="0.4">
      <c r="A305" s="6"/>
    </row>
    <row r="306" spans="1:1" ht="15" thickBot="1" x14ac:dyDescent="0.4">
      <c r="A306" s="6"/>
    </row>
    <row r="307" spans="1:1" ht="15" thickBot="1" x14ac:dyDescent="0.4">
      <c r="A307" s="6"/>
    </row>
    <row r="308" spans="1:1" ht="15" thickBot="1" x14ac:dyDescent="0.4">
      <c r="A308" s="6"/>
    </row>
    <row r="309" spans="1:1" ht="15" thickBot="1" x14ac:dyDescent="0.4">
      <c r="A309" s="6"/>
    </row>
    <row r="310" spans="1:1" ht="15" thickBot="1" x14ac:dyDescent="0.4">
      <c r="A310" s="6"/>
    </row>
    <row r="311" spans="1:1" ht="15" thickBot="1" x14ac:dyDescent="0.4">
      <c r="A311" s="6"/>
    </row>
    <row r="312" spans="1:1" ht="15" thickBot="1" x14ac:dyDescent="0.4">
      <c r="A312" s="6"/>
    </row>
    <row r="313" spans="1:1" ht="15" thickBot="1" x14ac:dyDescent="0.4">
      <c r="A313" s="6"/>
    </row>
    <row r="314" spans="1:1" ht="15" thickBot="1" x14ac:dyDescent="0.4">
      <c r="A314" s="6"/>
    </row>
    <row r="315" spans="1:1" ht="15" thickBot="1" x14ac:dyDescent="0.4">
      <c r="A315" s="6"/>
    </row>
    <row r="316" spans="1:1" ht="15" thickBot="1" x14ac:dyDescent="0.4">
      <c r="A316" s="6"/>
    </row>
    <row r="317" spans="1:1" ht="15" thickBot="1" x14ac:dyDescent="0.4">
      <c r="A317" s="6"/>
    </row>
    <row r="318" spans="1:1" ht="15" thickBot="1" x14ac:dyDescent="0.4">
      <c r="A318" s="6"/>
    </row>
    <row r="319" spans="1:1" ht="15" thickBot="1" x14ac:dyDescent="0.4">
      <c r="A319" s="6"/>
    </row>
    <row r="320" spans="1:1" ht="15" thickBot="1" x14ac:dyDescent="0.4">
      <c r="A320" s="6"/>
    </row>
    <row r="321" spans="1:1" ht="15" thickBot="1" x14ac:dyDescent="0.4">
      <c r="A321" s="6"/>
    </row>
    <row r="322" spans="1:1" ht="15" thickBot="1" x14ac:dyDescent="0.4">
      <c r="A322" s="6"/>
    </row>
    <row r="323" spans="1:1" ht="15" thickBot="1" x14ac:dyDescent="0.4">
      <c r="A323" s="6"/>
    </row>
    <row r="324" spans="1:1" ht="15" thickBot="1" x14ac:dyDescent="0.4">
      <c r="A324" s="6"/>
    </row>
    <row r="325" spans="1:1" ht="15" thickBot="1" x14ac:dyDescent="0.4">
      <c r="A325" s="6"/>
    </row>
    <row r="326" spans="1:1" ht="15" thickBot="1" x14ac:dyDescent="0.4">
      <c r="A326" s="6"/>
    </row>
    <row r="327" spans="1:1" ht="15" thickBot="1" x14ac:dyDescent="0.4">
      <c r="A327" s="6"/>
    </row>
    <row r="328" spans="1:1" ht="15" thickBot="1" x14ac:dyDescent="0.4">
      <c r="A328" s="6"/>
    </row>
    <row r="329" spans="1:1" ht="15" thickBot="1" x14ac:dyDescent="0.4">
      <c r="A329" s="6"/>
    </row>
    <row r="330" spans="1:1" ht="15" thickBot="1" x14ac:dyDescent="0.4">
      <c r="A330" s="6"/>
    </row>
    <row r="331" spans="1:1" ht="15" thickBot="1" x14ac:dyDescent="0.4">
      <c r="A331" s="6"/>
    </row>
    <row r="332" spans="1:1" ht="15" thickBot="1" x14ac:dyDescent="0.4">
      <c r="A332" s="6"/>
    </row>
    <row r="333" spans="1:1" ht="15" thickBot="1" x14ac:dyDescent="0.4">
      <c r="A333" s="6"/>
    </row>
    <row r="334" spans="1:1" ht="15" thickBot="1" x14ac:dyDescent="0.4">
      <c r="A334" s="6"/>
    </row>
    <row r="335" spans="1:1" ht="15" thickBot="1" x14ac:dyDescent="0.4">
      <c r="A335" s="6"/>
    </row>
    <row r="336" spans="1:1" ht="15" thickBot="1" x14ac:dyDescent="0.4">
      <c r="A336" s="6"/>
    </row>
    <row r="337" spans="1:1" ht="15" thickBot="1" x14ac:dyDescent="0.4">
      <c r="A337" s="6"/>
    </row>
    <row r="338" spans="1:1" ht="15" thickBot="1" x14ac:dyDescent="0.4">
      <c r="A338" s="6"/>
    </row>
    <row r="339" spans="1:1" ht="15" thickBot="1" x14ac:dyDescent="0.4">
      <c r="A339" s="6"/>
    </row>
    <row r="340" spans="1:1" ht="15" thickBot="1" x14ac:dyDescent="0.4">
      <c r="A340" s="6"/>
    </row>
    <row r="341" spans="1:1" ht="15" thickBot="1" x14ac:dyDescent="0.4">
      <c r="A341" s="6"/>
    </row>
    <row r="342" spans="1:1" ht="15" thickBot="1" x14ac:dyDescent="0.4">
      <c r="A342" s="6"/>
    </row>
    <row r="343" spans="1:1" ht="15" thickBot="1" x14ac:dyDescent="0.4">
      <c r="A343" s="6"/>
    </row>
    <row r="344" spans="1:1" ht="15" thickBot="1" x14ac:dyDescent="0.4">
      <c r="A344" s="6"/>
    </row>
    <row r="345" spans="1:1" ht="15" thickBot="1" x14ac:dyDescent="0.4">
      <c r="A345" s="6"/>
    </row>
    <row r="346" spans="1:1" ht="15" thickBot="1" x14ac:dyDescent="0.4">
      <c r="A346" s="6"/>
    </row>
    <row r="347" spans="1:1" ht="15" thickBot="1" x14ac:dyDescent="0.4">
      <c r="A347" s="6"/>
    </row>
    <row r="348" spans="1:1" ht="15" thickBot="1" x14ac:dyDescent="0.4">
      <c r="A348" s="6"/>
    </row>
    <row r="349" spans="1:1" ht="15" thickBot="1" x14ac:dyDescent="0.4">
      <c r="A349" s="6"/>
    </row>
    <row r="350" spans="1:1" ht="15" thickBot="1" x14ac:dyDescent="0.4">
      <c r="A350" s="6"/>
    </row>
    <row r="351" spans="1:1" ht="15" thickBot="1" x14ac:dyDescent="0.4">
      <c r="A351" s="6"/>
    </row>
    <row r="352" spans="1:1" ht="15" thickBot="1" x14ac:dyDescent="0.4">
      <c r="A352" s="6"/>
    </row>
    <row r="353" spans="1:7" ht="15" thickBot="1" x14ac:dyDescent="0.4">
      <c r="A353" s="6"/>
    </row>
    <row r="354" spans="1:7" ht="15" thickBot="1" x14ac:dyDescent="0.4">
      <c r="A354" s="6"/>
      <c r="F354" s="6"/>
      <c r="G354" s="6"/>
    </row>
    <row r="355" spans="1:7" ht="15" thickBot="1" x14ac:dyDescent="0.4">
      <c r="A355" s="6"/>
      <c r="F355" s="6"/>
      <c r="G355" s="6"/>
    </row>
    <row r="356" spans="1:7" ht="15" thickBot="1" x14ac:dyDescent="0.4">
      <c r="A356" s="6"/>
      <c r="F356" s="6"/>
      <c r="G356" s="6"/>
    </row>
    <row r="357" spans="1:7" ht="15" thickBot="1" x14ac:dyDescent="0.4">
      <c r="A357" s="6"/>
      <c r="F357" s="6"/>
      <c r="G357" s="6"/>
    </row>
    <row r="358" spans="1:7" ht="15" thickBot="1" x14ac:dyDescent="0.4">
      <c r="A358" s="6"/>
      <c r="F358" s="6"/>
      <c r="G358" s="6"/>
    </row>
    <row r="359" spans="1:7" ht="15" thickBot="1" x14ac:dyDescent="0.4">
      <c r="A359" s="6"/>
      <c r="F359" s="6"/>
      <c r="G359" s="6"/>
    </row>
    <row r="360" spans="1:7" ht="15" thickBot="1" x14ac:dyDescent="0.4">
      <c r="A360" s="6"/>
      <c r="F360" s="6"/>
      <c r="G360" s="6"/>
    </row>
    <row r="361" spans="1:7" ht="15" thickBot="1" x14ac:dyDescent="0.4">
      <c r="A361" s="6"/>
      <c r="F361" s="6"/>
      <c r="G361" s="6"/>
    </row>
    <row r="362" spans="1:7" ht="15" thickBot="1" x14ac:dyDescent="0.4">
      <c r="A362" s="6"/>
      <c r="F362" s="6"/>
      <c r="G362" s="6"/>
    </row>
    <row r="363" spans="1:7" ht="15" thickBot="1" x14ac:dyDescent="0.4">
      <c r="A363" s="6"/>
      <c r="F363" s="6"/>
      <c r="G363" s="6"/>
    </row>
    <row r="364" spans="1:7" ht="15" thickBot="1" x14ac:dyDescent="0.4">
      <c r="A364" s="6"/>
      <c r="F364" s="6"/>
      <c r="G364" s="6"/>
    </row>
    <row r="365" spans="1:7" ht="15" thickBot="1" x14ac:dyDescent="0.4">
      <c r="A365" s="6"/>
      <c r="F365" s="6"/>
      <c r="G365" s="6"/>
    </row>
    <row r="366" spans="1:7" ht="15" thickBot="1" x14ac:dyDescent="0.4">
      <c r="A366" s="6"/>
      <c r="F366" s="6"/>
      <c r="G366" s="6"/>
    </row>
    <row r="367" spans="1:7" ht="15" thickBot="1" x14ac:dyDescent="0.4">
      <c r="A367" s="6"/>
      <c r="F367" s="6"/>
      <c r="G367" s="6"/>
    </row>
    <row r="368" spans="1:7" ht="15" thickBot="1" x14ac:dyDescent="0.4">
      <c r="A368" s="6"/>
      <c r="F368" s="6"/>
      <c r="G368" s="6"/>
    </row>
    <row r="369" spans="1:7" ht="15" thickBot="1" x14ac:dyDescent="0.4">
      <c r="A369" s="6"/>
      <c r="F369" s="6"/>
      <c r="G369" s="6"/>
    </row>
    <row r="370" spans="1:7" ht="15" thickBot="1" x14ac:dyDescent="0.4">
      <c r="A370" s="6"/>
      <c r="F370" s="6"/>
      <c r="G370" s="6"/>
    </row>
    <row r="371" spans="1:7" ht="15" thickBot="1" x14ac:dyDescent="0.4">
      <c r="A371" s="6"/>
      <c r="F371" s="6"/>
      <c r="G371" s="6"/>
    </row>
    <row r="372" spans="1:7" ht="15" thickBot="1" x14ac:dyDescent="0.4">
      <c r="A372" s="6"/>
      <c r="F372" s="6"/>
      <c r="G372" s="6"/>
    </row>
    <row r="373" spans="1:7" ht="15" thickBot="1" x14ac:dyDescent="0.4">
      <c r="A373" s="6"/>
      <c r="F373" s="6"/>
      <c r="G373" s="6"/>
    </row>
    <row r="374" spans="1:7" ht="15" thickBot="1" x14ac:dyDescent="0.4">
      <c r="A374" s="6"/>
      <c r="F374" s="6"/>
      <c r="G374" s="6"/>
    </row>
    <row r="375" spans="1:7" ht="15" thickBot="1" x14ac:dyDescent="0.4">
      <c r="A375" s="6"/>
      <c r="F375" s="6"/>
      <c r="G375" s="6"/>
    </row>
    <row r="376" spans="1:7" ht="15" thickBot="1" x14ac:dyDescent="0.4">
      <c r="A376" s="6"/>
      <c r="F376" s="6"/>
      <c r="G376" s="6"/>
    </row>
    <row r="377" spans="1:7" ht="15" thickBot="1" x14ac:dyDescent="0.4">
      <c r="A377" s="6"/>
      <c r="F377" s="6"/>
      <c r="G377" s="6"/>
    </row>
    <row r="378" spans="1:7" ht="15" thickBot="1" x14ac:dyDescent="0.4">
      <c r="A378" s="6"/>
      <c r="F378" s="6"/>
      <c r="G378" s="6"/>
    </row>
    <row r="379" spans="1:7" ht="15" thickBot="1" x14ac:dyDescent="0.4">
      <c r="A379" s="6"/>
      <c r="F379" s="6"/>
      <c r="G379" s="6"/>
    </row>
    <row r="380" spans="1:7" ht="15" thickBot="1" x14ac:dyDescent="0.4">
      <c r="A380" s="6"/>
      <c r="F380" s="6"/>
      <c r="G380" s="6"/>
    </row>
    <row r="381" spans="1:7" ht="15" thickBot="1" x14ac:dyDescent="0.4">
      <c r="A381" s="6"/>
      <c r="F381" s="6"/>
      <c r="G381" s="6"/>
    </row>
    <row r="382" spans="1:7" ht="15" thickBot="1" x14ac:dyDescent="0.4">
      <c r="A382" s="6"/>
      <c r="F382" s="6"/>
      <c r="G382" s="6"/>
    </row>
    <row r="383" spans="1:7" ht="15" thickBot="1" x14ac:dyDescent="0.4">
      <c r="A383" s="6"/>
      <c r="F383" s="6"/>
      <c r="G383" s="6"/>
    </row>
    <row r="384" spans="1:7" ht="15" thickBot="1" x14ac:dyDescent="0.4">
      <c r="A384" s="6"/>
      <c r="F384" s="6"/>
      <c r="G384" s="6"/>
    </row>
    <row r="385" spans="1:7" ht="15" thickBot="1" x14ac:dyDescent="0.4">
      <c r="A385" s="6"/>
      <c r="F385" s="6"/>
      <c r="G385" s="6"/>
    </row>
    <row r="386" spans="1:7" ht="15" thickBot="1" x14ac:dyDescent="0.4">
      <c r="A386" s="6"/>
      <c r="F386" s="6"/>
      <c r="G386" s="6"/>
    </row>
    <row r="387" spans="1:7" ht="15" thickBot="1" x14ac:dyDescent="0.4">
      <c r="A387" s="6"/>
      <c r="F387" s="6"/>
      <c r="G387" s="6"/>
    </row>
    <row r="388" spans="1:7" ht="15" thickBot="1" x14ac:dyDescent="0.4">
      <c r="A388" s="6"/>
      <c r="F388" s="6"/>
      <c r="G388" s="6"/>
    </row>
    <row r="389" spans="1:7" ht="15" thickBot="1" x14ac:dyDescent="0.4">
      <c r="A389" s="6"/>
      <c r="F389" s="6"/>
      <c r="G389" s="6"/>
    </row>
    <row r="390" spans="1:7" ht="15" thickBot="1" x14ac:dyDescent="0.4">
      <c r="A390" s="6"/>
      <c r="F390" s="6"/>
      <c r="G390" s="6"/>
    </row>
    <row r="391" spans="1:7" ht="15" thickBot="1" x14ac:dyDescent="0.4">
      <c r="A391" s="6"/>
      <c r="F391" s="6"/>
      <c r="G391" s="6"/>
    </row>
    <row r="392" spans="1:7" ht="15" thickBot="1" x14ac:dyDescent="0.4">
      <c r="A392" s="6"/>
      <c r="F392" s="6"/>
      <c r="G392" s="6"/>
    </row>
    <row r="393" spans="1:7" ht="15" thickBot="1" x14ac:dyDescent="0.4">
      <c r="A393" s="6"/>
      <c r="F393" s="6"/>
      <c r="G393" s="6"/>
    </row>
    <row r="394" spans="1:7" ht="15" thickBot="1" x14ac:dyDescent="0.4">
      <c r="A394" s="6"/>
      <c r="F394" s="6"/>
      <c r="G394" s="6"/>
    </row>
    <row r="395" spans="1:7" ht="15" thickBot="1" x14ac:dyDescent="0.4">
      <c r="A395" s="6"/>
      <c r="F395" s="6"/>
      <c r="G395" s="6"/>
    </row>
    <row r="396" spans="1:7" ht="15" thickBot="1" x14ac:dyDescent="0.4">
      <c r="A396" s="6"/>
      <c r="F396" s="6"/>
      <c r="G396" s="6"/>
    </row>
    <row r="397" spans="1:7" ht="15" thickBot="1" x14ac:dyDescent="0.4">
      <c r="A397" s="6"/>
      <c r="F397" s="6"/>
      <c r="G397" s="6"/>
    </row>
    <row r="398" spans="1:7" ht="15" thickBot="1" x14ac:dyDescent="0.4">
      <c r="A398" s="6"/>
      <c r="F398" s="6"/>
      <c r="G398" s="6"/>
    </row>
    <row r="399" spans="1:7" ht="15" thickBot="1" x14ac:dyDescent="0.4">
      <c r="A399" s="6"/>
      <c r="F399" s="6"/>
      <c r="G399" s="6"/>
    </row>
    <row r="400" spans="1:7" ht="15" thickBot="1" x14ac:dyDescent="0.4">
      <c r="A400" s="6"/>
      <c r="F400" s="6"/>
      <c r="G400" s="6"/>
    </row>
    <row r="401" spans="1:7" ht="15" thickBot="1" x14ac:dyDescent="0.4">
      <c r="A401" s="6"/>
      <c r="F401" s="6"/>
      <c r="G401" s="6"/>
    </row>
    <row r="402" spans="1:7" ht="15" thickBot="1" x14ac:dyDescent="0.4">
      <c r="A402" s="6"/>
      <c r="F402" s="6"/>
      <c r="G402" s="6"/>
    </row>
    <row r="403" spans="1:7" ht="15" thickBot="1" x14ac:dyDescent="0.4">
      <c r="A403" s="6"/>
      <c r="F403" s="6"/>
      <c r="G403" s="6"/>
    </row>
    <row r="404" spans="1:7" ht="15" thickBot="1" x14ac:dyDescent="0.4">
      <c r="A404" s="6"/>
      <c r="F404" s="6"/>
      <c r="G404" s="6"/>
    </row>
    <row r="405" spans="1:7" ht="15" thickBot="1" x14ac:dyDescent="0.4">
      <c r="A405" s="6"/>
      <c r="F405" s="6"/>
      <c r="G405" s="6"/>
    </row>
    <row r="406" spans="1:7" ht="15" thickBot="1" x14ac:dyDescent="0.4">
      <c r="A406" s="6"/>
      <c r="F406" s="6"/>
      <c r="G406" s="6"/>
    </row>
    <row r="407" spans="1:7" ht="15" thickBot="1" x14ac:dyDescent="0.4">
      <c r="A407" s="6"/>
      <c r="F407" s="6"/>
      <c r="G407" s="6"/>
    </row>
    <row r="408" spans="1:7" ht="15" thickBot="1" x14ac:dyDescent="0.4">
      <c r="A408" s="6"/>
      <c r="F408" s="6"/>
      <c r="G408" s="6"/>
    </row>
    <row r="409" spans="1:7" ht="15" thickBot="1" x14ac:dyDescent="0.4">
      <c r="A409" s="6"/>
      <c r="F409" s="6"/>
      <c r="G409" s="6"/>
    </row>
    <row r="410" spans="1:7" ht="15" thickBot="1" x14ac:dyDescent="0.4">
      <c r="A410" s="6"/>
      <c r="F410" s="6"/>
      <c r="G410" s="6"/>
    </row>
    <row r="411" spans="1:7" ht="15" thickBot="1" x14ac:dyDescent="0.4">
      <c r="A411" s="6"/>
      <c r="F411" s="6"/>
      <c r="G411" s="6"/>
    </row>
    <row r="412" spans="1:7" ht="15" thickBot="1" x14ac:dyDescent="0.4">
      <c r="A412" s="6"/>
      <c r="F412" s="6"/>
      <c r="G412" s="6"/>
    </row>
    <row r="413" spans="1:7" ht="15" thickBot="1" x14ac:dyDescent="0.4">
      <c r="A413" s="6"/>
      <c r="F413" s="6"/>
      <c r="G413" s="6"/>
    </row>
    <row r="414" spans="1:7" ht="15" thickBot="1" x14ac:dyDescent="0.4">
      <c r="A414" s="6"/>
      <c r="F414" s="6"/>
      <c r="G414" s="6"/>
    </row>
    <row r="415" spans="1:7" ht="15" thickBot="1" x14ac:dyDescent="0.4">
      <c r="A415" s="6"/>
      <c r="F415" s="6"/>
      <c r="G415" s="6"/>
    </row>
    <row r="416" spans="1:7" ht="15" thickBot="1" x14ac:dyDescent="0.4">
      <c r="A416" s="6"/>
      <c r="F416" s="6"/>
      <c r="G416" s="6"/>
    </row>
    <row r="417" spans="1:7" ht="15" thickBot="1" x14ac:dyDescent="0.4">
      <c r="A417" s="6"/>
      <c r="F417" s="6"/>
      <c r="G417" s="6"/>
    </row>
    <row r="418" spans="1:7" ht="15" thickBot="1" x14ac:dyDescent="0.4">
      <c r="A418" s="6"/>
      <c r="F418" s="6"/>
      <c r="G418" s="6"/>
    </row>
    <row r="419" spans="1:7" ht="15" thickBot="1" x14ac:dyDescent="0.4">
      <c r="A419" s="6"/>
      <c r="F419" s="6"/>
      <c r="G419" s="6"/>
    </row>
    <row r="420" spans="1:7" ht="15" thickBot="1" x14ac:dyDescent="0.4">
      <c r="A420" s="6"/>
      <c r="F420" s="6"/>
      <c r="G420" s="6"/>
    </row>
    <row r="421" spans="1:7" ht="15" thickBot="1" x14ac:dyDescent="0.4">
      <c r="A421" s="6"/>
      <c r="F421" s="6"/>
      <c r="G421" s="6"/>
    </row>
    <row r="422" spans="1:7" ht="15" thickBot="1" x14ac:dyDescent="0.4">
      <c r="A422" s="6"/>
      <c r="F422" s="6"/>
      <c r="G422" s="6"/>
    </row>
    <row r="423" spans="1:7" ht="15" thickBot="1" x14ac:dyDescent="0.4">
      <c r="A423" s="6"/>
      <c r="F423" s="6"/>
      <c r="G423" s="6"/>
    </row>
    <row r="424" spans="1:7" ht="15" thickBot="1" x14ac:dyDescent="0.4">
      <c r="A424" s="6"/>
      <c r="F424" s="6"/>
      <c r="G424" s="6"/>
    </row>
    <row r="425" spans="1:7" ht="15" thickBot="1" x14ac:dyDescent="0.4">
      <c r="A425" s="6"/>
      <c r="F425" s="6"/>
      <c r="G425" s="6"/>
    </row>
    <row r="426" spans="1:7" ht="15" thickBot="1" x14ac:dyDescent="0.4">
      <c r="A426" s="6"/>
      <c r="F426" s="6"/>
      <c r="G426" s="6"/>
    </row>
    <row r="427" spans="1:7" ht="15" thickBot="1" x14ac:dyDescent="0.4">
      <c r="A427" s="6"/>
      <c r="F427" s="6"/>
      <c r="G427" s="6"/>
    </row>
    <row r="428" spans="1:7" ht="15" thickBot="1" x14ac:dyDescent="0.4">
      <c r="A428" s="6"/>
      <c r="F428" s="6"/>
      <c r="G428" s="6"/>
    </row>
    <row r="429" spans="1:7" ht="15" thickBot="1" x14ac:dyDescent="0.4">
      <c r="A429" s="6"/>
      <c r="F429" s="6"/>
      <c r="G429" s="6"/>
    </row>
    <row r="430" spans="1:7" ht="15" thickBot="1" x14ac:dyDescent="0.4">
      <c r="A430" s="6"/>
      <c r="F430" s="6"/>
      <c r="G430" s="6"/>
    </row>
    <row r="431" spans="1:7" ht="15" thickBot="1" x14ac:dyDescent="0.4">
      <c r="A431" s="6"/>
      <c r="F431" s="6"/>
      <c r="G431" s="6"/>
    </row>
    <row r="432" spans="1:7" ht="15" thickBot="1" x14ac:dyDescent="0.4">
      <c r="A432" s="6"/>
      <c r="F432" s="6"/>
      <c r="G432" s="6"/>
    </row>
    <row r="433" spans="1:7" ht="15" thickBot="1" x14ac:dyDescent="0.4">
      <c r="A433" s="6"/>
      <c r="F433" s="6"/>
      <c r="G433" s="6"/>
    </row>
    <row r="434" spans="1:7" ht="15" thickBot="1" x14ac:dyDescent="0.4">
      <c r="A434" s="6"/>
      <c r="F434" s="6"/>
      <c r="G434" s="6"/>
    </row>
    <row r="435" spans="1:7" ht="15" thickBot="1" x14ac:dyDescent="0.4">
      <c r="A435" s="6"/>
      <c r="F435" s="6"/>
      <c r="G435" s="6"/>
    </row>
    <row r="436" spans="1:7" ht="15" thickBot="1" x14ac:dyDescent="0.4">
      <c r="A436" s="6"/>
      <c r="F436" s="6"/>
      <c r="G436" s="6"/>
    </row>
    <row r="437" spans="1:7" ht="15" thickBot="1" x14ac:dyDescent="0.4">
      <c r="A437" s="6"/>
      <c r="F437" s="6"/>
      <c r="G437" s="6"/>
    </row>
    <row r="438" spans="1:7" ht="15" thickBot="1" x14ac:dyDescent="0.4">
      <c r="A438" s="6"/>
      <c r="F438" s="6"/>
      <c r="G438" s="6"/>
    </row>
    <row r="439" spans="1:7" ht="15" thickBot="1" x14ac:dyDescent="0.4">
      <c r="A439" s="6"/>
      <c r="F439" s="6"/>
      <c r="G439" s="6"/>
    </row>
    <row r="440" spans="1:7" ht="15" thickBot="1" x14ac:dyDescent="0.4">
      <c r="A440" s="6"/>
      <c r="F440" s="6"/>
      <c r="G440" s="6"/>
    </row>
    <row r="441" spans="1:7" ht="15" thickBot="1" x14ac:dyDescent="0.4">
      <c r="A441" s="6"/>
      <c r="F441" s="6"/>
      <c r="G441" s="6"/>
    </row>
    <row r="442" spans="1:7" ht="15" thickBot="1" x14ac:dyDescent="0.4">
      <c r="A442" s="6"/>
      <c r="F442" s="6"/>
      <c r="G442" s="6"/>
    </row>
    <row r="443" spans="1:7" ht="15" thickBot="1" x14ac:dyDescent="0.4">
      <c r="A443" s="6"/>
      <c r="F443" s="6"/>
      <c r="G443" s="6"/>
    </row>
    <row r="444" spans="1:7" ht="15" thickBot="1" x14ac:dyDescent="0.4">
      <c r="A444" s="6"/>
      <c r="F444" s="6"/>
      <c r="G444" s="6"/>
    </row>
    <row r="445" spans="1:7" ht="15" thickBot="1" x14ac:dyDescent="0.4">
      <c r="A445" s="6"/>
      <c r="F445" s="6"/>
      <c r="G445" s="6"/>
    </row>
    <row r="446" spans="1:7" ht="15" thickBot="1" x14ac:dyDescent="0.4">
      <c r="A446" s="6"/>
      <c r="F446" s="6"/>
      <c r="G446" s="6"/>
    </row>
    <row r="447" spans="1:7" ht="15" thickBot="1" x14ac:dyDescent="0.4">
      <c r="A447" s="6"/>
      <c r="F447" s="6"/>
      <c r="G447" s="6"/>
    </row>
    <row r="448" spans="1:7" ht="15" thickBot="1" x14ac:dyDescent="0.4">
      <c r="A448" s="6"/>
      <c r="F448" s="6"/>
      <c r="G448" s="6"/>
    </row>
    <row r="449" spans="1:7" ht="15" thickBot="1" x14ac:dyDescent="0.4">
      <c r="A449" s="6"/>
      <c r="F449" s="6"/>
      <c r="G449" s="6"/>
    </row>
    <row r="450" spans="1:7" ht="15" thickBot="1" x14ac:dyDescent="0.4">
      <c r="A450" s="6"/>
      <c r="F450" s="6"/>
      <c r="G450" s="6"/>
    </row>
    <row r="451" spans="1:7" ht="15" thickBot="1" x14ac:dyDescent="0.4">
      <c r="A451" s="6"/>
      <c r="F451" s="6"/>
      <c r="G451" s="6"/>
    </row>
    <row r="452" spans="1:7" ht="15" thickBot="1" x14ac:dyDescent="0.4">
      <c r="A452" s="6"/>
      <c r="F452" s="6"/>
      <c r="G452" s="6"/>
    </row>
    <row r="453" spans="1:7" ht="15" thickBot="1" x14ac:dyDescent="0.4">
      <c r="A453" s="6"/>
      <c r="F453" s="6"/>
      <c r="G453" s="6"/>
    </row>
    <row r="454" spans="1:7" ht="15" thickBot="1" x14ac:dyDescent="0.4">
      <c r="A454" s="6"/>
      <c r="F454" s="6"/>
      <c r="G454" s="6"/>
    </row>
    <row r="455" spans="1:7" ht="15" thickBot="1" x14ac:dyDescent="0.4">
      <c r="A455" s="6"/>
      <c r="F455" s="6"/>
      <c r="G455" s="6"/>
    </row>
    <row r="456" spans="1:7" ht="15" thickBot="1" x14ac:dyDescent="0.4">
      <c r="A456" s="6"/>
      <c r="F456" s="6"/>
      <c r="G456" s="6"/>
    </row>
    <row r="457" spans="1:7" ht="15" thickBot="1" x14ac:dyDescent="0.4">
      <c r="A457" s="6"/>
      <c r="F457" s="6"/>
      <c r="G457" s="6"/>
    </row>
    <row r="458" spans="1:7" ht="15" thickBot="1" x14ac:dyDescent="0.4">
      <c r="A458" s="6"/>
      <c r="F458" s="6"/>
      <c r="G458" s="6"/>
    </row>
    <row r="459" spans="1:7" ht="15" thickBot="1" x14ac:dyDescent="0.4">
      <c r="A459" s="6"/>
      <c r="F459" s="6"/>
      <c r="G459" s="6"/>
    </row>
    <row r="460" spans="1:7" ht="15" thickBot="1" x14ac:dyDescent="0.4">
      <c r="A460" s="6"/>
      <c r="F460" s="6"/>
      <c r="G460" s="6"/>
    </row>
    <row r="461" spans="1:7" ht="15" thickBot="1" x14ac:dyDescent="0.4">
      <c r="A461" s="6"/>
      <c r="F461" s="6"/>
      <c r="G461" s="6"/>
    </row>
    <row r="462" spans="1:7" ht="15" thickBot="1" x14ac:dyDescent="0.4">
      <c r="A462" s="6"/>
      <c r="F462" s="6"/>
      <c r="G462" s="6"/>
    </row>
    <row r="463" spans="1:7" ht="15" thickBot="1" x14ac:dyDescent="0.4">
      <c r="A463" s="6"/>
      <c r="F463" s="6"/>
      <c r="G463" s="6"/>
    </row>
    <row r="464" spans="1:7" ht="15" thickBot="1" x14ac:dyDescent="0.4">
      <c r="A464" s="6"/>
      <c r="F464" s="6"/>
      <c r="G464" s="6"/>
    </row>
    <row r="465" spans="1:7" ht="15" thickBot="1" x14ac:dyDescent="0.4">
      <c r="A465" s="6"/>
      <c r="F465" s="6"/>
      <c r="G465" s="6"/>
    </row>
    <row r="466" spans="1:7" ht="15" thickBot="1" x14ac:dyDescent="0.4">
      <c r="A466" s="6"/>
      <c r="F466" s="6"/>
      <c r="G466" s="6"/>
    </row>
    <row r="467" spans="1:7" ht="15" thickBot="1" x14ac:dyDescent="0.4">
      <c r="A467" s="6"/>
      <c r="F467" s="6"/>
      <c r="G467" s="6"/>
    </row>
    <row r="468" spans="1:7" ht="15" thickBot="1" x14ac:dyDescent="0.4">
      <c r="A468" s="6"/>
      <c r="F468" s="6"/>
      <c r="G468" s="6"/>
    </row>
    <row r="469" spans="1:7" ht="15" thickBot="1" x14ac:dyDescent="0.4">
      <c r="A469" s="6"/>
      <c r="F469" s="6"/>
      <c r="G469" s="6"/>
    </row>
    <row r="470" spans="1:7" ht="15" thickBot="1" x14ac:dyDescent="0.4">
      <c r="A470" s="6"/>
      <c r="F470" s="6"/>
      <c r="G470" s="6"/>
    </row>
    <row r="471" spans="1:7" ht="15" thickBot="1" x14ac:dyDescent="0.4">
      <c r="A471" s="6"/>
      <c r="F471" s="6"/>
      <c r="G471" s="6"/>
    </row>
    <row r="472" spans="1:7" ht="15" thickBot="1" x14ac:dyDescent="0.4">
      <c r="A472" s="6"/>
      <c r="F472" s="6"/>
      <c r="G472" s="6"/>
    </row>
    <row r="473" spans="1:7" ht="15" thickBot="1" x14ac:dyDescent="0.4">
      <c r="A473" s="6"/>
      <c r="F473" s="6"/>
      <c r="G473" s="6"/>
    </row>
    <row r="474" spans="1:7" ht="15" thickBot="1" x14ac:dyDescent="0.4">
      <c r="A474" s="6"/>
      <c r="F474" s="6"/>
      <c r="G474" s="6"/>
    </row>
    <row r="475" spans="1:7" ht="15" thickBot="1" x14ac:dyDescent="0.4">
      <c r="A475" s="6"/>
      <c r="F475" s="6"/>
      <c r="G475" s="6"/>
    </row>
    <row r="476" spans="1:7" ht="15" thickBot="1" x14ac:dyDescent="0.4">
      <c r="A476" s="6"/>
      <c r="F476" s="6"/>
      <c r="G476" s="6"/>
    </row>
    <row r="477" spans="1:7" ht="15" thickBot="1" x14ac:dyDescent="0.4">
      <c r="A477" s="6"/>
      <c r="F477" s="6"/>
      <c r="G477" s="6"/>
    </row>
    <row r="478" spans="1:7" ht="15" thickBot="1" x14ac:dyDescent="0.4">
      <c r="A478" s="6"/>
      <c r="F478" s="6"/>
      <c r="G478" s="6"/>
    </row>
    <row r="479" spans="1:7" ht="15" thickBot="1" x14ac:dyDescent="0.4">
      <c r="A479" s="6"/>
      <c r="F479" s="6"/>
      <c r="G479" s="6"/>
    </row>
    <row r="480" spans="1:7" ht="15" thickBot="1" x14ac:dyDescent="0.4">
      <c r="A480" s="6"/>
      <c r="F480" s="6"/>
      <c r="G480" s="6"/>
    </row>
    <row r="481" spans="1:7" ht="15" thickBot="1" x14ac:dyDescent="0.4">
      <c r="A481" s="6"/>
      <c r="F481" s="6"/>
      <c r="G481" s="6"/>
    </row>
    <row r="482" spans="1:7" ht="15" thickBot="1" x14ac:dyDescent="0.4">
      <c r="A482" s="6"/>
      <c r="F482" s="6"/>
      <c r="G482" s="6"/>
    </row>
    <row r="483" spans="1:7" ht="15" thickBot="1" x14ac:dyDescent="0.4">
      <c r="A483" s="6"/>
      <c r="F483" s="6"/>
      <c r="G483" s="6"/>
    </row>
    <row r="484" spans="1:7" ht="15" thickBot="1" x14ac:dyDescent="0.4">
      <c r="A484" s="6"/>
      <c r="F484" s="6"/>
      <c r="G484" s="6"/>
    </row>
    <row r="485" spans="1:7" ht="15" thickBot="1" x14ac:dyDescent="0.4">
      <c r="A485" s="6"/>
      <c r="F485" s="6"/>
      <c r="G485" s="6"/>
    </row>
    <row r="486" spans="1:7" ht="15" thickBot="1" x14ac:dyDescent="0.4">
      <c r="A486" s="6"/>
      <c r="F486" s="6"/>
      <c r="G486" s="6"/>
    </row>
    <row r="487" spans="1:7" ht="15" thickBot="1" x14ac:dyDescent="0.4">
      <c r="A487" s="6"/>
      <c r="F487" s="6"/>
      <c r="G487" s="6"/>
    </row>
    <row r="488" spans="1:7" ht="15" thickBot="1" x14ac:dyDescent="0.4">
      <c r="A488" s="6"/>
      <c r="F488" s="6"/>
      <c r="G488" s="6"/>
    </row>
    <row r="489" spans="1:7" ht="15" thickBot="1" x14ac:dyDescent="0.4">
      <c r="A489" s="6"/>
      <c r="F489" s="6"/>
      <c r="G489" s="6"/>
    </row>
    <row r="490" spans="1:7" ht="15" thickBot="1" x14ac:dyDescent="0.4">
      <c r="A490" s="6"/>
      <c r="F490" s="6"/>
      <c r="G490" s="6"/>
    </row>
    <row r="491" spans="1:7" ht="15" thickBot="1" x14ac:dyDescent="0.4">
      <c r="A491" s="6"/>
      <c r="F491" s="6"/>
      <c r="G491" s="6"/>
    </row>
    <row r="492" spans="1:7" ht="15" thickBot="1" x14ac:dyDescent="0.4">
      <c r="A492" s="6"/>
      <c r="F492" s="6"/>
      <c r="G492" s="6"/>
    </row>
    <row r="493" spans="1:7" ht="15" thickBot="1" x14ac:dyDescent="0.4">
      <c r="A493" s="6"/>
      <c r="F493" s="6"/>
      <c r="G493" s="6"/>
    </row>
    <row r="494" spans="1:7" ht="15" thickBot="1" x14ac:dyDescent="0.4">
      <c r="A494" s="6"/>
      <c r="F494" s="6"/>
      <c r="G494" s="6"/>
    </row>
    <row r="495" spans="1:7" ht="15" thickBot="1" x14ac:dyDescent="0.4">
      <c r="A495" s="6"/>
      <c r="F495" s="6"/>
      <c r="G495" s="6"/>
    </row>
    <row r="496" spans="1:7" ht="15" thickBot="1" x14ac:dyDescent="0.4">
      <c r="A496" s="6"/>
      <c r="F496" s="6"/>
      <c r="G496" s="6"/>
    </row>
    <row r="497" spans="1:7" ht="15" thickBot="1" x14ac:dyDescent="0.4">
      <c r="A497" s="6"/>
      <c r="F497" s="6"/>
      <c r="G497" s="6"/>
    </row>
    <row r="498" spans="1:7" ht="15" thickBot="1" x14ac:dyDescent="0.4">
      <c r="A498" s="6"/>
      <c r="F498" s="6"/>
      <c r="G498" s="6"/>
    </row>
    <row r="499" spans="1:7" ht="15" thickBot="1" x14ac:dyDescent="0.4">
      <c r="A499" s="6"/>
      <c r="F499" s="6"/>
      <c r="G499" s="6"/>
    </row>
    <row r="500" spans="1:7" ht="15" thickBot="1" x14ac:dyDescent="0.4">
      <c r="A500" s="6"/>
      <c r="F500" s="6"/>
      <c r="G500" s="6"/>
    </row>
    <row r="501" spans="1:7" ht="15" thickBot="1" x14ac:dyDescent="0.4">
      <c r="A501" s="6"/>
      <c r="F501" s="6"/>
      <c r="G501" s="6"/>
    </row>
    <row r="502" spans="1:7" ht="15" thickBot="1" x14ac:dyDescent="0.4">
      <c r="A502" s="6"/>
      <c r="F502" s="6"/>
      <c r="G502" s="6"/>
    </row>
    <row r="503" spans="1:7" ht="15" thickBot="1" x14ac:dyDescent="0.4">
      <c r="A503" s="6"/>
      <c r="F503" s="6"/>
      <c r="G503" s="6"/>
    </row>
    <row r="504" spans="1:7" ht="15" thickBot="1" x14ac:dyDescent="0.4">
      <c r="A504" s="6"/>
      <c r="F504" s="6"/>
      <c r="G504" s="6"/>
    </row>
    <row r="505" spans="1:7" ht="15" thickBot="1" x14ac:dyDescent="0.4">
      <c r="A505" s="6"/>
      <c r="F505" s="6"/>
      <c r="G505" s="6"/>
    </row>
    <row r="506" spans="1:7" ht="15" thickBot="1" x14ac:dyDescent="0.4">
      <c r="A506" s="6"/>
      <c r="F506" s="6"/>
      <c r="G506" s="6"/>
    </row>
    <row r="507" spans="1:7" ht="15" thickBot="1" x14ac:dyDescent="0.4">
      <c r="A507" s="6"/>
      <c r="F507" s="6"/>
      <c r="G507" s="6"/>
    </row>
    <row r="508" spans="1:7" ht="15" thickBot="1" x14ac:dyDescent="0.4">
      <c r="A508" s="6"/>
      <c r="F508" s="6"/>
      <c r="G508" s="6"/>
    </row>
    <row r="509" spans="1:7" ht="15" thickBot="1" x14ac:dyDescent="0.4">
      <c r="A509" s="6"/>
      <c r="F509" s="6"/>
      <c r="G509" s="6"/>
    </row>
    <row r="510" spans="1:7" ht="15" thickBot="1" x14ac:dyDescent="0.4">
      <c r="A510" s="6"/>
      <c r="F510" s="6"/>
      <c r="G510" s="6"/>
    </row>
    <row r="511" spans="1:7" ht="15" thickBot="1" x14ac:dyDescent="0.4">
      <c r="A511" s="6"/>
      <c r="F511" s="6"/>
      <c r="G511" s="6"/>
    </row>
    <row r="512" spans="1:7" ht="15" thickBot="1" x14ac:dyDescent="0.4">
      <c r="A512" s="6"/>
      <c r="F512" s="6"/>
      <c r="G512" s="6"/>
    </row>
    <row r="513" spans="1:7" ht="15" thickBot="1" x14ac:dyDescent="0.4">
      <c r="A513" s="6"/>
      <c r="F513" s="6"/>
      <c r="G513" s="6"/>
    </row>
    <row r="514" spans="1:7" ht="15" thickBot="1" x14ac:dyDescent="0.4">
      <c r="A514" s="6"/>
      <c r="F514" s="6"/>
      <c r="G514" s="6"/>
    </row>
    <row r="515" spans="1:7" ht="15" thickBot="1" x14ac:dyDescent="0.4">
      <c r="A515" s="6"/>
      <c r="F515" s="6"/>
      <c r="G515" s="6"/>
    </row>
    <row r="516" spans="1:7" ht="15" thickBot="1" x14ac:dyDescent="0.4">
      <c r="A516" s="6"/>
      <c r="F516" s="6"/>
      <c r="G516" s="6"/>
    </row>
    <row r="517" spans="1:7" ht="15" thickBot="1" x14ac:dyDescent="0.4">
      <c r="A517" s="6"/>
      <c r="F517" s="6"/>
      <c r="G517" s="6"/>
    </row>
    <row r="518" spans="1:7" ht="15" thickBot="1" x14ac:dyDescent="0.4">
      <c r="A518" s="6"/>
      <c r="F518" s="6"/>
      <c r="G518" s="6"/>
    </row>
    <row r="519" spans="1:7" ht="15" thickBot="1" x14ac:dyDescent="0.4">
      <c r="A519" s="6"/>
      <c r="F519" s="6"/>
      <c r="G519" s="6"/>
    </row>
    <row r="520" spans="1:7" ht="15" thickBot="1" x14ac:dyDescent="0.4">
      <c r="A520" s="6"/>
      <c r="F520" s="6"/>
      <c r="G520" s="6"/>
    </row>
    <row r="521" spans="1:7" ht="15" thickBot="1" x14ac:dyDescent="0.4">
      <c r="A521" s="6"/>
      <c r="F521" s="6"/>
      <c r="G521" s="6"/>
    </row>
    <row r="522" spans="1:7" ht="15" thickBot="1" x14ac:dyDescent="0.4">
      <c r="A522" s="6"/>
      <c r="F522" s="6"/>
      <c r="G522" s="6"/>
    </row>
    <row r="523" spans="1:7" ht="15" thickBot="1" x14ac:dyDescent="0.4">
      <c r="A523" s="6"/>
      <c r="F523" s="6"/>
      <c r="G523" s="6"/>
    </row>
    <row r="524" spans="1:7" ht="15" thickBot="1" x14ac:dyDescent="0.4">
      <c r="A524" s="6"/>
      <c r="F524" s="6"/>
      <c r="G524" s="6"/>
    </row>
    <row r="525" spans="1:7" ht="15" thickBot="1" x14ac:dyDescent="0.4">
      <c r="A525" s="6"/>
      <c r="F525" s="6"/>
      <c r="G525" s="6"/>
    </row>
    <row r="526" spans="1:7" ht="15" thickBot="1" x14ac:dyDescent="0.4">
      <c r="A526" s="6"/>
      <c r="F526" s="6"/>
      <c r="G526" s="6"/>
    </row>
    <row r="527" spans="1:7" ht="15" thickBot="1" x14ac:dyDescent="0.4">
      <c r="A527" s="6"/>
      <c r="F527" s="6"/>
      <c r="G527" s="6"/>
    </row>
    <row r="528" spans="1:7" ht="15" thickBot="1" x14ac:dyDescent="0.4">
      <c r="A528" s="6"/>
      <c r="F528" s="6"/>
      <c r="G528" s="6"/>
    </row>
    <row r="529" spans="1:7" ht="15" thickBot="1" x14ac:dyDescent="0.4">
      <c r="A529" s="6"/>
      <c r="F529" s="6"/>
      <c r="G529" s="6"/>
    </row>
    <row r="530" spans="1:7" ht="15" thickBot="1" x14ac:dyDescent="0.4">
      <c r="A530" s="6"/>
      <c r="F530" s="6"/>
      <c r="G530" s="6"/>
    </row>
    <row r="531" spans="1:7" ht="15" thickBot="1" x14ac:dyDescent="0.4">
      <c r="A531" s="6"/>
      <c r="F531" s="6"/>
      <c r="G531" s="6"/>
    </row>
    <row r="532" spans="1:7" ht="15" thickBot="1" x14ac:dyDescent="0.4">
      <c r="A532" s="6"/>
      <c r="F532" s="6"/>
      <c r="G532" s="6"/>
    </row>
    <row r="533" spans="1:7" ht="15" thickBot="1" x14ac:dyDescent="0.4">
      <c r="A533" s="6"/>
      <c r="F533" s="6"/>
      <c r="G533" s="6"/>
    </row>
    <row r="534" spans="1:7" ht="15" thickBot="1" x14ac:dyDescent="0.4">
      <c r="A534" s="6"/>
      <c r="F534" s="6"/>
      <c r="G534" s="6"/>
    </row>
    <row r="535" spans="1:7" ht="15" thickBot="1" x14ac:dyDescent="0.4">
      <c r="A535" s="6"/>
      <c r="F535" s="6"/>
      <c r="G535" s="6"/>
    </row>
    <row r="536" spans="1:7" ht="15" thickBot="1" x14ac:dyDescent="0.4">
      <c r="A536" s="6"/>
      <c r="F536" s="6"/>
      <c r="G536" s="6"/>
    </row>
    <row r="537" spans="1:7" ht="15" thickBot="1" x14ac:dyDescent="0.4">
      <c r="A537" s="6"/>
      <c r="F537" s="6"/>
      <c r="G537" s="6"/>
    </row>
    <row r="538" spans="1:7" ht="15" thickBot="1" x14ac:dyDescent="0.4">
      <c r="A538" s="6"/>
      <c r="F538" s="6"/>
      <c r="G538" s="6"/>
    </row>
    <row r="539" spans="1:7" ht="15" thickBot="1" x14ac:dyDescent="0.4">
      <c r="A539" s="6"/>
      <c r="F539" s="6"/>
      <c r="G539" s="6"/>
    </row>
    <row r="540" spans="1:7" ht="15" thickBot="1" x14ac:dyDescent="0.4">
      <c r="A540" s="6"/>
      <c r="F540" s="6"/>
      <c r="G540" s="6"/>
    </row>
    <row r="541" spans="1:7" ht="15" thickBot="1" x14ac:dyDescent="0.4">
      <c r="A541" s="6"/>
      <c r="F541" s="6"/>
      <c r="G541" s="6"/>
    </row>
    <row r="542" spans="1:7" ht="15" thickBot="1" x14ac:dyDescent="0.4">
      <c r="A542" s="6"/>
      <c r="F542" s="6"/>
      <c r="G542" s="6"/>
    </row>
    <row r="543" spans="1:7" ht="15" thickBot="1" x14ac:dyDescent="0.4">
      <c r="A543" s="6"/>
      <c r="F543" s="6"/>
      <c r="G543" s="6"/>
    </row>
    <row r="544" spans="1:7" ht="15" thickBot="1" x14ac:dyDescent="0.4">
      <c r="A544" s="6"/>
      <c r="F544" s="6"/>
      <c r="G544" s="6"/>
    </row>
    <row r="545" spans="1:7" ht="15" thickBot="1" x14ac:dyDescent="0.4">
      <c r="A545" s="6"/>
      <c r="F545" s="6"/>
      <c r="G545" s="6"/>
    </row>
    <row r="546" spans="1:7" ht="15" thickBot="1" x14ac:dyDescent="0.4">
      <c r="A546" s="6"/>
      <c r="F546" s="6"/>
      <c r="G546" s="6"/>
    </row>
    <row r="547" spans="1:7" ht="15" thickBot="1" x14ac:dyDescent="0.4">
      <c r="A547" s="6"/>
      <c r="F547" s="6"/>
      <c r="G547" s="6"/>
    </row>
    <row r="548" spans="1:7" ht="15" thickBot="1" x14ac:dyDescent="0.4">
      <c r="A548" s="6"/>
      <c r="F548" s="6"/>
      <c r="G548" s="6"/>
    </row>
    <row r="549" spans="1:7" ht="15" thickBot="1" x14ac:dyDescent="0.4">
      <c r="A549" s="6"/>
      <c r="F549" s="6"/>
      <c r="G549" s="6"/>
    </row>
    <row r="550" spans="1:7" ht="15" thickBot="1" x14ac:dyDescent="0.4">
      <c r="A550" s="6"/>
      <c r="F550" s="6"/>
      <c r="G550" s="6"/>
    </row>
    <row r="551" spans="1:7" ht="15" thickBot="1" x14ac:dyDescent="0.4">
      <c r="A551" s="6"/>
      <c r="F551" s="6"/>
      <c r="G551" s="6"/>
    </row>
    <row r="552" spans="1:7" ht="15" thickBot="1" x14ac:dyDescent="0.4">
      <c r="A552" s="6"/>
      <c r="F552" s="6"/>
      <c r="G552" s="6"/>
    </row>
    <row r="553" spans="1:7" ht="15" thickBot="1" x14ac:dyDescent="0.4">
      <c r="A553" s="6"/>
      <c r="F553" s="6"/>
      <c r="G553" s="6"/>
    </row>
    <row r="554" spans="1:7" ht="15" thickBot="1" x14ac:dyDescent="0.4">
      <c r="A554" s="6"/>
      <c r="F554" s="6"/>
      <c r="G554" s="6"/>
    </row>
    <row r="555" spans="1:7" ht="15" thickBot="1" x14ac:dyDescent="0.4">
      <c r="A555" s="6"/>
      <c r="F555" s="6"/>
      <c r="G555" s="6"/>
    </row>
    <row r="556" spans="1:7" ht="15" thickBot="1" x14ac:dyDescent="0.4">
      <c r="A556" s="6"/>
      <c r="F556" s="6"/>
      <c r="G556" s="6"/>
    </row>
    <row r="557" spans="1:7" ht="15" thickBot="1" x14ac:dyDescent="0.4">
      <c r="A557" s="6"/>
      <c r="F557" s="6"/>
      <c r="G557" s="6"/>
    </row>
    <row r="558" spans="1:7" ht="15" thickBot="1" x14ac:dyDescent="0.4">
      <c r="A558" s="6"/>
      <c r="F558" s="6"/>
      <c r="G558" s="6"/>
    </row>
    <row r="559" spans="1:7" ht="15" thickBot="1" x14ac:dyDescent="0.4">
      <c r="A559" s="6"/>
      <c r="F559" s="6"/>
      <c r="G559" s="6"/>
    </row>
    <row r="560" spans="1:7" ht="15" thickBot="1" x14ac:dyDescent="0.4">
      <c r="A560" s="6"/>
      <c r="F560" s="6"/>
      <c r="G560" s="6"/>
    </row>
    <row r="561" spans="1:7" ht="15" thickBot="1" x14ac:dyDescent="0.4">
      <c r="A561" s="6"/>
      <c r="F561" s="6"/>
      <c r="G561" s="6"/>
    </row>
    <row r="562" spans="1:7" ht="15" thickBot="1" x14ac:dyDescent="0.4">
      <c r="A562" s="6"/>
      <c r="F562" s="6"/>
      <c r="G562" s="6"/>
    </row>
    <row r="563" spans="1:7" ht="15" thickBot="1" x14ac:dyDescent="0.4">
      <c r="A563" s="6"/>
      <c r="F563" s="6"/>
      <c r="G563" s="6"/>
    </row>
    <row r="564" spans="1:7" ht="15" thickBot="1" x14ac:dyDescent="0.4">
      <c r="A564" s="6"/>
      <c r="F564" s="6"/>
      <c r="G564" s="6"/>
    </row>
    <row r="565" spans="1:7" ht="15" thickBot="1" x14ac:dyDescent="0.4">
      <c r="A565" s="6"/>
      <c r="F565" s="6"/>
      <c r="G565" s="6"/>
    </row>
    <row r="566" spans="1:7" ht="15" thickBot="1" x14ac:dyDescent="0.4">
      <c r="A566" s="6"/>
      <c r="F566" s="6"/>
      <c r="G566" s="6"/>
    </row>
    <row r="567" spans="1:7" ht="15" thickBot="1" x14ac:dyDescent="0.4">
      <c r="A567" s="6"/>
      <c r="F567" s="6"/>
      <c r="G567" s="6"/>
    </row>
    <row r="568" spans="1:7" ht="15" thickBot="1" x14ac:dyDescent="0.4">
      <c r="A568" s="6"/>
      <c r="F568" s="6"/>
      <c r="G568" s="6"/>
    </row>
    <row r="569" spans="1:7" ht="15" thickBot="1" x14ac:dyDescent="0.4">
      <c r="A569" s="6"/>
      <c r="F569" s="6"/>
      <c r="G569" s="6"/>
    </row>
    <row r="570" spans="1:7" ht="15" thickBot="1" x14ac:dyDescent="0.4">
      <c r="A570" s="6"/>
      <c r="F570" s="6"/>
      <c r="G570" s="6"/>
    </row>
    <row r="571" spans="1:7" ht="15" thickBot="1" x14ac:dyDescent="0.4">
      <c r="A571" s="6"/>
      <c r="F571" s="6"/>
      <c r="G571" s="6"/>
    </row>
    <row r="572" spans="1:7" ht="15" thickBot="1" x14ac:dyDescent="0.4">
      <c r="A572" s="6"/>
      <c r="F572" s="6"/>
      <c r="G572" s="6"/>
    </row>
    <row r="573" spans="1:7" ht="15" thickBot="1" x14ac:dyDescent="0.4">
      <c r="A573" s="6"/>
      <c r="F573" s="6"/>
      <c r="G573" s="6"/>
    </row>
    <row r="574" spans="1:7" ht="15" thickBot="1" x14ac:dyDescent="0.4">
      <c r="A574" s="6"/>
      <c r="F574" s="6"/>
      <c r="G574" s="6"/>
    </row>
    <row r="575" spans="1:7" ht="15" thickBot="1" x14ac:dyDescent="0.4">
      <c r="A575" s="6"/>
      <c r="F575" s="6"/>
      <c r="G575" s="6"/>
    </row>
    <row r="576" spans="1:7" ht="15" thickBot="1" x14ac:dyDescent="0.4">
      <c r="A576" s="6"/>
      <c r="F576" s="6"/>
      <c r="G576" s="6"/>
    </row>
    <row r="577" spans="1:7" ht="15" thickBot="1" x14ac:dyDescent="0.4">
      <c r="A577" s="6"/>
      <c r="F577" s="6"/>
      <c r="G577" s="6"/>
    </row>
    <row r="578" spans="1:7" ht="15" thickBot="1" x14ac:dyDescent="0.4">
      <c r="A578" s="6"/>
      <c r="F578" s="6"/>
      <c r="G578" s="6"/>
    </row>
    <row r="579" spans="1:7" ht="15" thickBot="1" x14ac:dyDescent="0.4">
      <c r="A579" s="6"/>
      <c r="F579" s="6"/>
      <c r="G579" s="6"/>
    </row>
    <row r="580" spans="1:7" ht="15" thickBot="1" x14ac:dyDescent="0.4">
      <c r="A580" s="6"/>
      <c r="F580" s="6"/>
      <c r="G580" s="6"/>
    </row>
    <row r="581" spans="1:7" ht="15" thickBot="1" x14ac:dyDescent="0.4">
      <c r="A581" s="6"/>
      <c r="F581" s="6"/>
      <c r="G581" s="6"/>
    </row>
    <row r="582" spans="1:7" ht="15" thickBot="1" x14ac:dyDescent="0.4">
      <c r="A582" s="6"/>
      <c r="F582" s="6"/>
      <c r="G582" s="6"/>
    </row>
    <row r="583" spans="1:7" ht="15" thickBot="1" x14ac:dyDescent="0.4">
      <c r="A583" s="6"/>
      <c r="F583" s="6"/>
      <c r="G583" s="6"/>
    </row>
    <row r="584" spans="1:7" ht="15" thickBot="1" x14ac:dyDescent="0.4">
      <c r="A584" s="6"/>
      <c r="F584" s="6"/>
      <c r="G584" s="6"/>
    </row>
    <row r="585" spans="1:7" ht="15" thickBot="1" x14ac:dyDescent="0.4">
      <c r="A585" s="6"/>
      <c r="F585" s="6"/>
      <c r="G585" s="6"/>
    </row>
    <row r="586" spans="1:7" ht="15" thickBot="1" x14ac:dyDescent="0.4">
      <c r="A586" s="6"/>
      <c r="F586" s="6"/>
      <c r="G586" s="6"/>
    </row>
    <row r="587" spans="1:7" ht="15" thickBot="1" x14ac:dyDescent="0.4">
      <c r="A587" s="6"/>
      <c r="F587" s="6"/>
      <c r="G587" s="6"/>
    </row>
    <row r="588" spans="1:7" ht="15" thickBot="1" x14ac:dyDescent="0.4">
      <c r="A588" s="6"/>
      <c r="F588" s="6"/>
      <c r="G588" s="6"/>
    </row>
    <row r="589" spans="1:7" ht="15" thickBot="1" x14ac:dyDescent="0.4">
      <c r="A589" s="6"/>
      <c r="F589" s="6"/>
      <c r="G589" s="6"/>
    </row>
    <row r="590" spans="1:7" ht="15" thickBot="1" x14ac:dyDescent="0.4">
      <c r="A590" s="6"/>
      <c r="F590" s="6"/>
      <c r="G590" s="6"/>
    </row>
    <row r="591" spans="1:7" ht="15" thickBot="1" x14ac:dyDescent="0.4">
      <c r="A591" s="6"/>
      <c r="F591" s="6"/>
      <c r="G591" s="6"/>
    </row>
    <row r="592" spans="1:7" ht="15" thickBot="1" x14ac:dyDescent="0.4">
      <c r="A592" s="6"/>
      <c r="F592" s="6"/>
      <c r="G592" s="6"/>
    </row>
    <row r="593" spans="1:7" ht="15" thickBot="1" x14ac:dyDescent="0.4">
      <c r="A593" s="6"/>
      <c r="F593" s="6"/>
      <c r="G593" s="6"/>
    </row>
    <row r="594" spans="1:7" ht="15" thickBot="1" x14ac:dyDescent="0.4">
      <c r="A594" s="6"/>
      <c r="F594" s="6"/>
      <c r="G594" s="6"/>
    </row>
    <row r="595" spans="1:7" ht="15" thickBot="1" x14ac:dyDescent="0.4">
      <c r="A595" s="6"/>
      <c r="F595" s="6"/>
      <c r="G595" s="6"/>
    </row>
    <row r="596" spans="1:7" ht="15" thickBot="1" x14ac:dyDescent="0.4">
      <c r="A596" s="6"/>
      <c r="F596" s="6"/>
      <c r="G596" s="6"/>
    </row>
    <row r="597" spans="1:7" ht="15" thickBot="1" x14ac:dyDescent="0.4">
      <c r="A597" s="6"/>
      <c r="F597" s="6"/>
      <c r="G597" s="6"/>
    </row>
    <row r="598" spans="1:7" ht="15" thickBot="1" x14ac:dyDescent="0.4">
      <c r="A598" s="6"/>
      <c r="F598" s="6"/>
      <c r="G598" s="6"/>
    </row>
    <row r="599" spans="1:7" ht="15" thickBot="1" x14ac:dyDescent="0.4">
      <c r="A599" s="6"/>
      <c r="F599" s="6"/>
      <c r="G599" s="6"/>
    </row>
    <row r="600" spans="1:7" ht="15" thickBot="1" x14ac:dyDescent="0.4">
      <c r="A600" s="6"/>
      <c r="F600" s="6"/>
      <c r="G600" s="6"/>
    </row>
    <row r="601" spans="1:7" ht="15" thickBot="1" x14ac:dyDescent="0.4">
      <c r="A601" s="6"/>
      <c r="F601" s="6"/>
      <c r="G601" s="6"/>
    </row>
    <row r="602" spans="1:7" ht="15" thickBot="1" x14ac:dyDescent="0.4">
      <c r="A602" s="6"/>
      <c r="F602" s="6"/>
      <c r="G602" s="6"/>
    </row>
    <row r="603" spans="1:7" ht="15" thickBot="1" x14ac:dyDescent="0.4">
      <c r="A603" s="6"/>
      <c r="F603" s="6"/>
      <c r="G603" s="6"/>
    </row>
    <row r="604" spans="1:7" ht="15" thickBot="1" x14ac:dyDescent="0.4">
      <c r="A604" s="6"/>
      <c r="F604" s="6"/>
      <c r="G604" s="6"/>
    </row>
    <row r="605" spans="1:7" ht="15" thickBot="1" x14ac:dyDescent="0.4">
      <c r="A605" s="6"/>
      <c r="F605" s="6"/>
      <c r="G605" s="6"/>
    </row>
    <row r="606" spans="1:7" ht="15" thickBot="1" x14ac:dyDescent="0.4">
      <c r="A606" s="6"/>
      <c r="F606" s="6"/>
      <c r="G606" s="6"/>
    </row>
    <row r="607" spans="1:7" ht="15" thickBot="1" x14ac:dyDescent="0.4">
      <c r="A607" s="6"/>
      <c r="F607" s="6"/>
      <c r="G607" s="6"/>
    </row>
    <row r="608" spans="1:7" ht="15" thickBot="1" x14ac:dyDescent="0.4">
      <c r="A608" s="6"/>
      <c r="F608" s="6"/>
      <c r="G608" s="6"/>
    </row>
    <row r="609" spans="1:7" ht="15" thickBot="1" x14ac:dyDescent="0.4">
      <c r="A609" s="6"/>
      <c r="F609" s="6"/>
      <c r="G609" s="6"/>
    </row>
    <row r="610" spans="1:7" ht="15" thickBot="1" x14ac:dyDescent="0.4">
      <c r="A610" s="6"/>
      <c r="F610" s="6"/>
      <c r="G610" s="6"/>
    </row>
    <row r="611" spans="1:7" ht="15" thickBot="1" x14ac:dyDescent="0.4">
      <c r="A611" s="6"/>
      <c r="F611" s="6"/>
      <c r="G611" s="6"/>
    </row>
    <row r="612" spans="1:7" ht="15" thickBot="1" x14ac:dyDescent="0.4">
      <c r="A612" s="6"/>
      <c r="F612" s="6"/>
      <c r="G612" s="6"/>
    </row>
    <row r="613" spans="1:7" ht="15" thickBot="1" x14ac:dyDescent="0.4">
      <c r="A613" s="6"/>
      <c r="F613" s="6"/>
      <c r="G613" s="6"/>
    </row>
    <row r="614" spans="1:7" ht="15" thickBot="1" x14ac:dyDescent="0.4">
      <c r="A614" s="6"/>
      <c r="F614" s="6"/>
      <c r="G614" s="6"/>
    </row>
    <row r="615" spans="1:7" ht="15" thickBot="1" x14ac:dyDescent="0.4">
      <c r="A615" s="6"/>
      <c r="F615" s="6"/>
      <c r="G615" s="6"/>
    </row>
    <row r="616" spans="1:7" ht="15" thickBot="1" x14ac:dyDescent="0.4">
      <c r="A616" s="6"/>
      <c r="F616" s="6"/>
      <c r="G616" s="6"/>
    </row>
    <row r="617" spans="1:7" ht="15" thickBot="1" x14ac:dyDescent="0.4">
      <c r="A617" s="6"/>
      <c r="F617" s="6"/>
      <c r="G617" s="6"/>
    </row>
    <row r="618" spans="1:7" ht="15" thickBot="1" x14ac:dyDescent="0.4">
      <c r="A618" s="6"/>
      <c r="F618" s="6"/>
      <c r="G618" s="6"/>
    </row>
    <row r="619" spans="1:7" ht="15" thickBot="1" x14ac:dyDescent="0.4">
      <c r="A619" s="6"/>
      <c r="F619" s="6"/>
      <c r="G619" s="6"/>
    </row>
    <row r="620" spans="1:7" ht="15" thickBot="1" x14ac:dyDescent="0.4">
      <c r="A620" s="6"/>
      <c r="F620" s="6"/>
      <c r="G620" s="6"/>
    </row>
    <row r="621" spans="1:7" ht="15" thickBot="1" x14ac:dyDescent="0.4">
      <c r="A621" s="6"/>
      <c r="F621" s="6"/>
      <c r="G621" s="6"/>
    </row>
    <row r="622" spans="1:7" ht="15" thickBot="1" x14ac:dyDescent="0.4">
      <c r="A622" s="6"/>
      <c r="F622" s="6"/>
      <c r="G622" s="6"/>
    </row>
    <row r="623" spans="1:7" ht="15" thickBot="1" x14ac:dyDescent="0.4">
      <c r="A623" s="6"/>
      <c r="F623" s="6"/>
      <c r="G623" s="6"/>
    </row>
    <row r="624" spans="1:7" ht="15" thickBot="1" x14ac:dyDescent="0.4">
      <c r="A624" s="6"/>
      <c r="F624" s="6"/>
      <c r="G624" s="6"/>
    </row>
    <row r="625" spans="1:7" ht="15" thickBot="1" x14ac:dyDescent="0.4">
      <c r="A625" s="6"/>
      <c r="F625" s="6"/>
      <c r="G625" s="6"/>
    </row>
    <row r="626" spans="1:7" ht="15" thickBot="1" x14ac:dyDescent="0.4">
      <c r="A626" s="6"/>
      <c r="F626" s="6"/>
      <c r="G626" s="6"/>
    </row>
    <row r="627" spans="1:7" ht="15" thickBot="1" x14ac:dyDescent="0.4">
      <c r="A627" s="6"/>
      <c r="F627" s="6"/>
      <c r="G627" s="6"/>
    </row>
    <row r="628" spans="1:7" ht="15" thickBot="1" x14ac:dyDescent="0.4">
      <c r="A628" s="6"/>
      <c r="F628" s="6"/>
      <c r="G628" s="6"/>
    </row>
    <row r="629" spans="1:7" ht="15" thickBot="1" x14ac:dyDescent="0.4">
      <c r="A629" s="6"/>
      <c r="F629" s="6"/>
      <c r="G629" s="6"/>
    </row>
    <row r="630" spans="1:7" ht="15" thickBot="1" x14ac:dyDescent="0.4">
      <c r="A630" s="6"/>
      <c r="F630" s="6"/>
      <c r="G630" s="6"/>
    </row>
    <row r="631" spans="1:7" ht="15" thickBot="1" x14ac:dyDescent="0.4">
      <c r="A631" s="6"/>
      <c r="F631" s="6"/>
      <c r="G631" s="6"/>
    </row>
    <row r="632" spans="1:7" ht="15" thickBot="1" x14ac:dyDescent="0.4">
      <c r="A632" s="6"/>
      <c r="F632" s="6"/>
      <c r="G632" s="6"/>
    </row>
    <row r="633" spans="1:7" ht="15" thickBot="1" x14ac:dyDescent="0.4">
      <c r="A633" s="6"/>
      <c r="F633" s="6"/>
      <c r="G633" s="6"/>
    </row>
    <row r="634" spans="1:7" ht="15" thickBot="1" x14ac:dyDescent="0.4">
      <c r="A634" s="6"/>
      <c r="F634" s="6"/>
      <c r="G634" s="6"/>
    </row>
    <row r="635" spans="1:7" ht="15" thickBot="1" x14ac:dyDescent="0.4">
      <c r="A635" s="6"/>
      <c r="F635" s="6"/>
      <c r="G635" s="6"/>
    </row>
    <row r="636" spans="1:7" ht="15" thickBot="1" x14ac:dyDescent="0.4">
      <c r="A636" s="6"/>
      <c r="F636" s="6"/>
      <c r="G636" s="6"/>
    </row>
    <row r="637" spans="1:7" ht="15" thickBot="1" x14ac:dyDescent="0.4">
      <c r="A637" s="6"/>
      <c r="F637" s="6"/>
      <c r="G637" s="6"/>
    </row>
    <row r="638" spans="1:7" ht="15" thickBot="1" x14ac:dyDescent="0.4">
      <c r="A638" s="6"/>
      <c r="F638" s="6"/>
      <c r="G638" s="6"/>
    </row>
    <row r="639" spans="1:7" ht="15" thickBot="1" x14ac:dyDescent="0.4">
      <c r="A639" s="6"/>
      <c r="F639" s="6"/>
      <c r="G639" s="6"/>
    </row>
    <row r="640" spans="1:7" ht="15" thickBot="1" x14ac:dyDescent="0.4">
      <c r="A640" s="6"/>
      <c r="F640" s="6"/>
      <c r="G640" s="6"/>
    </row>
    <row r="641" spans="1:7" ht="15" thickBot="1" x14ac:dyDescent="0.4">
      <c r="A641" s="6"/>
      <c r="F641" s="6"/>
      <c r="G641" s="6"/>
    </row>
    <row r="642" spans="1:7" ht="15" thickBot="1" x14ac:dyDescent="0.4">
      <c r="A642" s="6"/>
      <c r="F642" s="6"/>
      <c r="G642" s="6"/>
    </row>
    <row r="643" spans="1:7" ht="15" thickBot="1" x14ac:dyDescent="0.4">
      <c r="A643" s="6"/>
      <c r="F643" s="6"/>
      <c r="G643" s="6"/>
    </row>
    <row r="644" spans="1:7" ht="15" thickBot="1" x14ac:dyDescent="0.4">
      <c r="A644" s="6"/>
      <c r="F644" s="6"/>
      <c r="G644" s="6"/>
    </row>
    <row r="645" spans="1:7" ht="15" thickBot="1" x14ac:dyDescent="0.4">
      <c r="A645" s="6"/>
      <c r="F645" s="6"/>
      <c r="G645" s="6"/>
    </row>
    <row r="646" spans="1:7" ht="15" thickBot="1" x14ac:dyDescent="0.4">
      <c r="A646" s="6"/>
      <c r="F646" s="6"/>
      <c r="G646" s="6"/>
    </row>
    <row r="647" spans="1:7" ht="15" thickBot="1" x14ac:dyDescent="0.4">
      <c r="A647" s="6"/>
      <c r="F647" s="6"/>
      <c r="G647" s="6"/>
    </row>
    <row r="648" spans="1:7" ht="15" thickBot="1" x14ac:dyDescent="0.4">
      <c r="A648" s="6"/>
      <c r="F648" s="6"/>
      <c r="G648" s="6"/>
    </row>
    <row r="649" spans="1:7" ht="15" thickBot="1" x14ac:dyDescent="0.4">
      <c r="A649" s="6"/>
      <c r="F649" s="6"/>
      <c r="G649" s="6"/>
    </row>
    <row r="650" spans="1:7" ht="15" thickBot="1" x14ac:dyDescent="0.4">
      <c r="A650" s="6"/>
      <c r="F650" s="6"/>
      <c r="G650" s="6"/>
    </row>
    <row r="651" spans="1:7" ht="15" thickBot="1" x14ac:dyDescent="0.4">
      <c r="A651" s="6"/>
      <c r="F651" s="6"/>
      <c r="G651" s="6"/>
    </row>
    <row r="652" spans="1:7" ht="15" thickBot="1" x14ac:dyDescent="0.4">
      <c r="A652" s="6"/>
      <c r="F652" s="6"/>
      <c r="G652" s="6"/>
    </row>
    <row r="653" spans="1:7" ht="15" thickBot="1" x14ac:dyDescent="0.4">
      <c r="A653" s="6"/>
      <c r="F653" s="6"/>
      <c r="G653" s="6"/>
    </row>
    <row r="654" spans="1:7" ht="15" thickBot="1" x14ac:dyDescent="0.4">
      <c r="A654" s="6"/>
      <c r="F654" s="6"/>
      <c r="G654" s="6"/>
    </row>
    <row r="655" spans="1:7" ht="15" thickBot="1" x14ac:dyDescent="0.4">
      <c r="A655" s="6"/>
      <c r="F655" s="6"/>
      <c r="G655" s="6"/>
    </row>
    <row r="656" spans="1:7" ht="15" thickBot="1" x14ac:dyDescent="0.4">
      <c r="A656" s="6"/>
      <c r="F656" s="6"/>
      <c r="G656" s="6"/>
    </row>
    <row r="657" spans="1:7" ht="15" thickBot="1" x14ac:dyDescent="0.4">
      <c r="A657" s="6"/>
      <c r="F657" s="6"/>
      <c r="G657" s="6"/>
    </row>
    <row r="658" spans="1:7" ht="15" thickBot="1" x14ac:dyDescent="0.4">
      <c r="A658" s="6"/>
      <c r="F658" s="6"/>
      <c r="G658" s="6"/>
    </row>
    <row r="659" spans="1:7" ht="15" thickBot="1" x14ac:dyDescent="0.4">
      <c r="A659" s="6"/>
      <c r="F659" s="6"/>
      <c r="G659" s="6"/>
    </row>
    <row r="660" spans="1:7" ht="15" thickBot="1" x14ac:dyDescent="0.4">
      <c r="A660" s="6"/>
      <c r="F660" s="6"/>
      <c r="G660" s="6"/>
    </row>
    <row r="661" spans="1:7" ht="15" thickBot="1" x14ac:dyDescent="0.4">
      <c r="A661" s="6"/>
      <c r="F661" s="6"/>
      <c r="G661" s="6"/>
    </row>
    <row r="662" spans="1:7" ht="15" thickBot="1" x14ac:dyDescent="0.4">
      <c r="A662" s="6"/>
      <c r="F662" s="6"/>
      <c r="G662" s="6"/>
    </row>
    <row r="663" spans="1:7" ht="15" thickBot="1" x14ac:dyDescent="0.4">
      <c r="A663" s="6"/>
      <c r="F663" s="6"/>
      <c r="G663" s="6"/>
    </row>
    <row r="664" spans="1:7" ht="15" thickBot="1" x14ac:dyDescent="0.4">
      <c r="A664" s="6"/>
      <c r="F664" s="6"/>
      <c r="G664" s="6"/>
    </row>
    <row r="665" spans="1:7" ht="15" thickBot="1" x14ac:dyDescent="0.4">
      <c r="A665" s="6"/>
      <c r="F665" s="6"/>
      <c r="G665" s="6"/>
    </row>
    <row r="666" spans="1:7" ht="15" thickBot="1" x14ac:dyDescent="0.4">
      <c r="A666" s="6"/>
      <c r="F666" s="6"/>
      <c r="G666" s="6"/>
    </row>
    <row r="667" spans="1:7" ht="15" thickBot="1" x14ac:dyDescent="0.4">
      <c r="A667" s="6"/>
      <c r="F667" s="6"/>
      <c r="G667" s="6"/>
    </row>
    <row r="668" spans="1:7" ht="15" thickBot="1" x14ac:dyDescent="0.4">
      <c r="A668" s="6"/>
      <c r="F668" s="6"/>
      <c r="G668" s="6"/>
    </row>
    <row r="669" spans="1:7" ht="15" thickBot="1" x14ac:dyDescent="0.4">
      <c r="A669" s="6"/>
      <c r="F669" s="6"/>
      <c r="G669" s="6"/>
    </row>
    <row r="670" spans="1:7" ht="15" thickBot="1" x14ac:dyDescent="0.4">
      <c r="A670" s="6"/>
      <c r="F670" s="6"/>
      <c r="G670" s="6"/>
    </row>
    <row r="671" spans="1:7" ht="15" thickBot="1" x14ac:dyDescent="0.4">
      <c r="A671" s="6"/>
      <c r="F671" s="6"/>
      <c r="G671" s="6"/>
    </row>
    <row r="672" spans="1:7" ht="15" thickBot="1" x14ac:dyDescent="0.4">
      <c r="A672" s="6"/>
      <c r="F672" s="6"/>
      <c r="G672" s="6"/>
    </row>
    <row r="673" spans="1:7" ht="15" thickBot="1" x14ac:dyDescent="0.4">
      <c r="A673" s="6"/>
      <c r="F673" s="6"/>
      <c r="G673" s="6"/>
    </row>
    <row r="674" spans="1:7" ht="15" thickBot="1" x14ac:dyDescent="0.4">
      <c r="A674" s="6"/>
      <c r="F674" s="6"/>
      <c r="G674" s="6"/>
    </row>
    <row r="675" spans="1:7" ht="15" thickBot="1" x14ac:dyDescent="0.4">
      <c r="A675" s="6"/>
      <c r="F675" s="6"/>
      <c r="G675" s="6"/>
    </row>
    <row r="676" spans="1:7" ht="15" thickBot="1" x14ac:dyDescent="0.4">
      <c r="A676" s="6"/>
      <c r="F676" s="6"/>
      <c r="G676" s="6"/>
    </row>
    <row r="677" spans="1:7" ht="15" thickBot="1" x14ac:dyDescent="0.4">
      <c r="A677" s="6"/>
      <c r="F677" s="6"/>
      <c r="G677" s="6"/>
    </row>
    <row r="678" spans="1:7" ht="15" thickBot="1" x14ac:dyDescent="0.4">
      <c r="A678" s="6"/>
      <c r="F678" s="6"/>
      <c r="G678" s="6"/>
    </row>
    <row r="679" spans="1:7" ht="15" thickBot="1" x14ac:dyDescent="0.4">
      <c r="A679" s="6"/>
      <c r="F679" s="6"/>
      <c r="G679" s="6"/>
    </row>
    <row r="680" spans="1:7" ht="15" thickBot="1" x14ac:dyDescent="0.4">
      <c r="A680" s="6"/>
      <c r="F680" s="6"/>
      <c r="G680" s="6"/>
    </row>
    <row r="681" spans="1:7" ht="15" thickBot="1" x14ac:dyDescent="0.4">
      <c r="A681" s="6"/>
      <c r="F681" s="6"/>
      <c r="G681" s="6"/>
    </row>
    <row r="682" spans="1:7" ht="15" thickBot="1" x14ac:dyDescent="0.4">
      <c r="A682" s="6"/>
      <c r="F682" s="6"/>
      <c r="G682" s="6"/>
    </row>
    <row r="683" spans="1:7" ht="15" thickBot="1" x14ac:dyDescent="0.4">
      <c r="A683" s="6"/>
      <c r="F683" s="6"/>
      <c r="G683" s="6"/>
    </row>
    <row r="684" spans="1:7" ht="15" thickBot="1" x14ac:dyDescent="0.4">
      <c r="A684" s="6"/>
      <c r="F684" s="6"/>
      <c r="G684" s="6"/>
    </row>
    <row r="685" spans="1:7" ht="15" thickBot="1" x14ac:dyDescent="0.4">
      <c r="A685" s="6"/>
      <c r="F685" s="6"/>
      <c r="G685" s="6"/>
    </row>
    <row r="686" spans="1:7" ht="15" thickBot="1" x14ac:dyDescent="0.4">
      <c r="A686" s="6"/>
      <c r="F686" s="6"/>
      <c r="G686" s="6"/>
    </row>
    <row r="687" spans="1:7" ht="15" thickBot="1" x14ac:dyDescent="0.4">
      <c r="A687" s="6"/>
      <c r="F687" s="6"/>
      <c r="G687" s="6"/>
    </row>
    <row r="688" spans="1:7" ht="15" thickBot="1" x14ac:dyDescent="0.4">
      <c r="A688" s="6"/>
      <c r="F688" s="6"/>
      <c r="G688" s="6"/>
    </row>
    <row r="689" spans="1:7" ht="15" thickBot="1" x14ac:dyDescent="0.4">
      <c r="A689" s="6"/>
      <c r="F689" s="6"/>
      <c r="G689" s="6"/>
    </row>
    <row r="690" spans="1:7" ht="15" thickBot="1" x14ac:dyDescent="0.4">
      <c r="A690" s="6"/>
      <c r="F690" s="6"/>
      <c r="G690" s="6"/>
    </row>
    <row r="691" spans="1:7" ht="15" thickBot="1" x14ac:dyDescent="0.4">
      <c r="A691" s="6"/>
      <c r="F691" s="6"/>
      <c r="G691" s="6"/>
    </row>
    <row r="692" spans="1:7" ht="15" thickBot="1" x14ac:dyDescent="0.4">
      <c r="A692" s="6"/>
      <c r="F692" s="6"/>
      <c r="G692" s="6"/>
    </row>
    <row r="693" spans="1:7" ht="15" thickBot="1" x14ac:dyDescent="0.4">
      <c r="A693" s="6"/>
      <c r="F693" s="6"/>
      <c r="G693" s="6"/>
    </row>
    <row r="694" spans="1:7" ht="15" thickBot="1" x14ac:dyDescent="0.4">
      <c r="A694" s="6"/>
      <c r="F694" s="6"/>
      <c r="G694" s="6"/>
    </row>
    <row r="695" spans="1:7" ht="15" thickBot="1" x14ac:dyDescent="0.4">
      <c r="A695" s="6"/>
      <c r="F695" s="6"/>
      <c r="G695" s="6"/>
    </row>
    <row r="696" spans="1:7" ht="15" thickBot="1" x14ac:dyDescent="0.4">
      <c r="A696" s="6"/>
      <c r="F696" s="6"/>
      <c r="G696" s="6"/>
    </row>
    <row r="697" spans="1:7" ht="15" thickBot="1" x14ac:dyDescent="0.4">
      <c r="A697" s="6"/>
      <c r="F697" s="6"/>
      <c r="G697" s="6"/>
    </row>
    <row r="698" spans="1:7" ht="15" thickBot="1" x14ac:dyDescent="0.4">
      <c r="A698" s="6"/>
      <c r="F698" s="6"/>
      <c r="G698" s="6"/>
    </row>
    <row r="699" spans="1:7" ht="15" thickBot="1" x14ac:dyDescent="0.4">
      <c r="A699" s="6"/>
      <c r="F699" s="6"/>
      <c r="G699" s="6"/>
    </row>
    <row r="700" spans="1:7" ht="15" thickBot="1" x14ac:dyDescent="0.4">
      <c r="A700" s="6"/>
      <c r="F700" s="6"/>
      <c r="G700" s="6"/>
    </row>
    <row r="701" spans="1:7" ht="15" thickBot="1" x14ac:dyDescent="0.4">
      <c r="A701" s="6"/>
      <c r="F701" s="6"/>
      <c r="G701" s="6"/>
    </row>
    <row r="702" spans="1:7" ht="15" thickBot="1" x14ac:dyDescent="0.4">
      <c r="A702" s="6"/>
      <c r="F702" s="6"/>
      <c r="G702" s="6"/>
    </row>
    <row r="703" spans="1:7" ht="15" thickBot="1" x14ac:dyDescent="0.4">
      <c r="A703" s="6"/>
      <c r="F703" s="6"/>
      <c r="G703" s="6"/>
    </row>
    <row r="704" spans="1:7" ht="15" thickBot="1" x14ac:dyDescent="0.4">
      <c r="A704" s="6"/>
      <c r="F704" s="6"/>
      <c r="G704" s="6"/>
    </row>
    <row r="705" spans="1:7" ht="15" thickBot="1" x14ac:dyDescent="0.4">
      <c r="A705" s="6"/>
      <c r="F705" s="6"/>
      <c r="G705" s="6"/>
    </row>
    <row r="706" spans="1:7" ht="15" thickBot="1" x14ac:dyDescent="0.4">
      <c r="A706" s="6"/>
      <c r="F706" s="6"/>
      <c r="G706" s="6"/>
    </row>
    <row r="707" spans="1:7" ht="15" thickBot="1" x14ac:dyDescent="0.4">
      <c r="A707" s="6"/>
      <c r="F707" s="6"/>
      <c r="G707" s="6"/>
    </row>
    <row r="708" spans="1:7" ht="15" thickBot="1" x14ac:dyDescent="0.4">
      <c r="A708" s="6"/>
      <c r="F708" s="6"/>
      <c r="G708" s="6"/>
    </row>
    <row r="709" spans="1:7" ht="15" thickBot="1" x14ac:dyDescent="0.4">
      <c r="A709" s="6"/>
      <c r="F709" s="6"/>
      <c r="G709" s="6"/>
    </row>
    <row r="710" spans="1:7" ht="15" thickBot="1" x14ac:dyDescent="0.4">
      <c r="A710" s="6"/>
      <c r="F710" s="6"/>
      <c r="G710" s="6"/>
    </row>
    <row r="711" spans="1:7" ht="15" thickBot="1" x14ac:dyDescent="0.4">
      <c r="A711" s="6"/>
      <c r="F711" s="6"/>
      <c r="G711" s="6"/>
    </row>
    <row r="712" spans="1:7" ht="15" thickBot="1" x14ac:dyDescent="0.4">
      <c r="A712" s="6"/>
      <c r="F712" s="6"/>
      <c r="G712" s="6"/>
    </row>
    <row r="713" spans="1:7" ht="15" thickBot="1" x14ac:dyDescent="0.4">
      <c r="A713" s="6"/>
      <c r="F713" s="6"/>
      <c r="G713" s="6"/>
    </row>
    <row r="714" spans="1:7" ht="15" thickBot="1" x14ac:dyDescent="0.4">
      <c r="A714" s="6"/>
      <c r="F714" s="6"/>
      <c r="G714" s="6"/>
    </row>
    <row r="715" spans="1:7" ht="15" thickBot="1" x14ac:dyDescent="0.4">
      <c r="A715" s="6"/>
      <c r="F715" s="6"/>
      <c r="G715" s="6"/>
    </row>
    <row r="716" spans="1:7" ht="15" thickBot="1" x14ac:dyDescent="0.4">
      <c r="A716" s="6"/>
      <c r="F716" s="6"/>
      <c r="G716" s="6"/>
    </row>
    <row r="717" spans="1:7" ht="15" thickBot="1" x14ac:dyDescent="0.4">
      <c r="A717" s="6"/>
      <c r="F717" s="6"/>
      <c r="G717" s="6"/>
    </row>
    <row r="718" spans="1:7" ht="15" thickBot="1" x14ac:dyDescent="0.4">
      <c r="A718" s="6"/>
      <c r="F718" s="6"/>
      <c r="G718" s="6"/>
    </row>
    <row r="719" spans="1:7" ht="15" thickBot="1" x14ac:dyDescent="0.4">
      <c r="A719" s="6"/>
      <c r="F719" s="6"/>
      <c r="G719" s="6"/>
    </row>
    <row r="720" spans="1:7" ht="15" thickBot="1" x14ac:dyDescent="0.4">
      <c r="A720" s="6"/>
      <c r="F720" s="6"/>
      <c r="G720" s="6"/>
    </row>
    <row r="721" spans="1:7" ht="15" thickBot="1" x14ac:dyDescent="0.4">
      <c r="A721" s="6"/>
      <c r="F721" s="6"/>
      <c r="G721" s="6"/>
    </row>
    <row r="722" spans="1:7" ht="15" thickBot="1" x14ac:dyDescent="0.4">
      <c r="A722" s="6"/>
      <c r="F722" s="6"/>
      <c r="G722" s="6"/>
    </row>
    <row r="723" spans="1:7" ht="15" thickBot="1" x14ac:dyDescent="0.4">
      <c r="A723" s="6"/>
      <c r="F723" s="6"/>
      <c r="G723" s="6"/>
    </row>
    <row r="724" spans="1:7" ht="15" thickBot="1" x14ac:dyDescent="0.4">
      <c r="A724" s="6"/>
      <c r="F724" s="6"/>
      <c r="G724" s="6"/>
    </row>
    <row r="725" spans="1:7" ht="15" thickBot="1" x14ac:dyDescent="0.4">
      <c r="A725" s="6"/>
      <c r="F725" s="6"/>
      <c r="G725" s="6"/>
    </row>
    <row r="726" spans="1:7" ht="15" thickBot="1" x14ac:dyDescent="0.4">
      <c r="A726" s="6"/>
      <c r="F726" s="6"/>
      <c r="G726" s="6"/>
    </row>
    <row r="727" spans="1:7" ht="15" thickBot="1" x14ac:dyDescent="0.4">
      <c r="A727" s="6"/>
      <c r="F727" s="6"/>
      <c r="G727" s="6"/>
    </row>
    <row r="728" spans="1:7" ht="15" thickBot="1" x14ac:dyDescent="0.4">
      <c r="A728" s="6"/>
      <c r="F728" s="6"/>
      <c r="G728" s="6"/>
    </row>
    <row r="729" spans="1:7" ht="15" thickBot="1" x14ac:dyDescent="0.4">
      <c r="A729" s="6"/>
      <c r="F729" s="6"/>
      <c r="G729" s="6"/>
    </row>
    <row r="730" spans="1:7" ht="15" thickBot="1" x14ac:dyDescent="0.4">
      <c r="A730" s="6"/>
      <c r="F730" s="6"/>
      <c r="G730" s="6"/>
    </row>
    <row r="731" spans="1:7" ht="15" thickBot="1" x14ac:dyDescent="0.4">
      <c r="A731" s="6"/>
      <c r="F731" s="6"/>
      <c r="G731" s="6"/>
    </row>
    <row r="732" spans="1:7" ht="15" thickBot="1" x14ac:dyDescent="0.4">
      <c r="A732" s="6"/>
      <c r="F732" s="6"/>
      <c r="G732" s="6"/>
    </row>
    <row r="733" spans="1:7" ht="15" thickBot="1" x14ac:dyDescent="0.4">
      <c r="A733" s="6"/>
      <c r="F733" s="6"/>
      <c r="G733" s="6"/>
    </row>
    <row r="734" spans="1:7" ht="15" thickBot="1" x14ac:dyDescent="0.4">
      <c r="A734" s="6"/>
      <c r="F734" s="6"/>
      <c r="G734" s="6"/>
    </row>
    <row r="735" spans="1:7" ht="15" thickBot="1" x14ac:dyDescent="0.4">
      <c r="A735" s="6"/>
      <c r="F735" s="6"/>
      <c r="G735" s="6"/>
    </row>
    <row r="736" spans="1:7" ht="15" thickBot="1" x14ac:dyDescent="0.4">
      <c r="A736" s="6"/>
      <c r="F736" s="6"/>
      <c r="G736" s="6"/>
    </row>
    <row r="737" spans="1:7" ht="15" thickBot="1" x14ac:dyDescent="0.4">
      <c r="A737" s="6"/>
      <c r="F737" s="6"/>
      <c r="G737" s="6"/>
    </row>
    <row r="738" spans="1:7" ht="15" thickBot="1" x14ac:dyDescent="0.4">
      <c r="A738" s="6"/>
      <c r="F738" s="6"/>
      <c r="G738" s="6"/>
    </row>
    <row r="739" spans="1:7" ht="15" thickBot="1" x14ac:dyDescent="0.4">
      <c r="A739" s="6"/>
      <c r="F739" s="6"/>
      <c r="G739" s="6"/>
    </row>
    <row r="740" spans="1:7" ht="15" thickBot="1" x14ac:dyDescent="0.4">
      <c r="A740" s="6"/>
      <c r="F740" s="6"/>
      <c r="G740" s="6"/>
    </row>
    <row r="741" spans="1:7" ht="15" thickBot="1" x14ac:dyDescent="0.4">
      <c r="A741" s="6"/>
      <c r="F741" s="6"/>
      <c r="G741" s="6"/>
    </row>
    <row r="742" spans="1:7" ht="15" thickBot="1" x14ac:dyDescent="0.4">
      <c r="A742" s="6"/>
      <c r="F742" s="6"/>
      <c r="G742" s="6"/>
    </row>
    <row r="743" spans="1:7" ht="15" thickBot="1" x14ac:dyDescent="0.4">
      <c r="A743" s="6"/>
      <c r="F743" s="6"/>
      <c r="G743" s="6"/>
    </row>
    <row r="744" spans="1:7" ht="15" thickBot="1" x14ac:dyDescent="0.4">
      <c r="A744" s="6"/>
      <c r="F744" s="6"/>
      <c r="G744" s="6"/>
    </row>
    <row r="745" spans="1:7" ht="15" thickBot="1" x14ac:dyDescent="0.4">
      <c r="A745" s="6"/>
      <c r="F745" s="6"/>
      <c r="G745" s="6"/>
    </row>
    <row r="746" spans="1:7" ht="15" thickBot="1" x14ac:dyDescent="0.4">
      <c r="A746" s="6"/>
      <c r="F746" s="6"/>
      <c r="G746" s="6"/>
    </row>
    <row r="747" spans="1:7" ht="15" thickBot="1" x14ac:dyDescent="0.4">
      <c r="A747" s="6"/>
      <c r="F747" s="6"/>
      <c r="G747" s="6"/>
    </row>
    <row r="748" spans="1:7" ht="15" thickBot="1" x14ac:dyDescent="0.4">
      <c r="A748" s="6"/>
      <c r="F748" s="6"/>
      <c r="G748" s="6"/>
    </row>
    <row r="749" spans="1:7" ht="15" thickBot="1" x14ac:dyDescent="0.4">
      <c r="A749" s="6"/>
      <c r="F749" s="6"/>
      <c r="G749" s="6"/>
    </row>
    <row r="750" spans="1:7" ht="15" thickBot="1" x14ac:dyDescent="0.4">
      <c r="A750" s="6"/>
      <c r="F750" s="6"/>
      <c r="G750" s="6"/>
    </row>
    <row r="751" spans="1:7" ht="15" thickBot="1" x14ac:dyDescent="0.4">
      <c r="A751" s="6"/>
      <c r="F751" s="6"/>
      <c r="G751" s="6"/>
    </row>
    <row r="752" spans="1:7" ht="15" thickBot="1" x14ac:dyDescent="0.4">
      <c r="A752" s="6"/>
      <c r="F752" s="6"/>
      <c r="G752" s="6"/>
    </row>
    <row r="753" spans="1:7" ht="15" thickBot="1" x14ac:dyDescent="0.4">
      <c r="A753" s="6"/>
      <c r="F753" s="6"/>
      <c r="G753" s="6"/>
    </row>
    <row r="754" spans="1:7" ht="15" thickBot="1" x14ac:dyDescent="0.4">
      <c r="A754" s="6"/>
      <c r="F754" s="6"/>
      <c r="G754" s="6"/>
    </row>
    <row r="755" spans="1:7" ht="15" thickBot="1" x14ac:dyDescent="0.4">
      <c r="A755" s="6"/>
      <c r="F755" s="6"/>
      <c r="G755" s="6"/>
    </row>
    <row r="756" spans="1:7" ht="15" thickBot="1" x14ac:dyDescent="0.4">
      <c r="A756" s="6"/>
      <c r="F756" s="6"/>
      <c r="G756" s="6"/>
    </row>
    <row r="757" spans="1:7" ht="15" thickBot="1" x14ac:dyDescent="0.4">
      <c r="A757" s="6"/>
      <c r="F757" s="6"/>
      <c r="G757" s="6"/>
    </row>
    <row r="758" spans="1:7" ht="15" thickBot="1" x14ac:dyDescent="0.4">
      <c r="A758" s="6"/>
      <c r="F758" s="6"/>
      <c r="G758" s="6"/>
    </row>
    <row r="759" spans="1:7" ht="15" thickBot="1" x14ac:dyDescent="0.4">
      <c r="A759" s="6"/>
      <c r="F759" s="6"/>
      <c r="G759" s="6"/>
    </row>
    <row r="760" spans="1:7" ht="15" thickBot="1" x14ac:dyDescent="0.4">
      <c r="A760" s="6"/>
      <c r="F760" s="6"/>
      <c r="G760" s="6"/>
    </row>
    <row r="761" spans="1:7" ht="15" thickBot="1" x14ac:dyDescent="0.4">
      <c r="A761" s="6"/>
      <c r="F761" s="6"/>
      <c r="G761" s="6"/>
    </row>
    <row r="762" spans="1:7" ht="15" thickBot="1" x14ac:dyDescent="0.4">
      <c r="A762" s="6"/>
      <c r="F762" s="6"/>
      <c r="G762" s="6"/>
    </row>
    <row r="763" spans="1:7" ht="15" thickBot="1" x14ac:dyDescent="0.4">
      <c r="A763" s="6"/>
      <c r="F763" s="6"/>
      <c r="G763" s="6"/>
    </row>
    <row r="764" spans="1:7" ht="15" thickBot="1" x14ac:dyDescent="0.4">
      <c r="A764" s="6"/>
      <c r="F764" s="6"/>
      <c r="G764" s="6"/>
    </row>
    <row r="765" spans="1:7" ht="15" thickBot="1" x14ac:dyDescent="0.4">
      <c r="A765" s="6"/>
      <c r="F765" s="6"/>
      <c r="G765" s="6"/>
    </row>
    <row r="766" spans="1:7" ht="15" thickBot="1" x14ac:dyDescent="0.4">
      <c r="A766" s="6"/>
      <c r="F766" s="6"/>
      <c r="G766" s="6"/>
    </row>
    <row r="767" spans="1:7" ht="15" thickBot="1" x14ac:dyDescent="0.4">
      <c r="A767" s="6"/>
      <c r="F767" s="6"/>
      <c r="G767" s="6"/>
    </row>
    <row r="768" spans="1:7" ht="15" thickBot="1" x14ac:dyDescent="0.4">
      <c r="A768" s="6"/>
      <c r="F768" s="6"/>
      <c r="G768" s="6"/>
    </row>
    <row r="769" spans="1:7" ht="15" thickBot="1" x14ac:dyDescent="0.4">
      <c r="A769" s="6"/>
      <c r="F769" s="6"/>
      <c r="G769" s="6"/>
    </row>
    <row r="770" spans="1:7" ht="15" thickBot="1" x14ac:dyDescent="0.4">
      <c r="A770" s="6"/>
      <c r="F770" s="6"/>
      <c r="G770" s="6"/>
    </row>
    <row r="771" spans="1:7" ht="15" thickBot="1" x14ac:dyDescent="0.4">
      <c r="A771" s="6"/>
      <c r="F771" s="6"/>
      <c r="G771" s="6"/>
    </row>
    <row r="772" spans="1:7" ht="15" thickBot="1" x14ac:dyDescent="0.4">
      <c r="A772" s="6"/>
      <c r="F772" s="6"/>
      <c r="G772" s="6"/>
    </row>
    <row r="773" spans="1:7" ht="15" thickBot="1" x14ac:dyDescent="0.4">
      <c r="A773" s="6"/>
      <c r="F773" s="6"/>
      <c r="G773" s="6"/>
    </row>
    <row r="774" spans="1:7" ht="15" thickBot="1" x14ac:dyDescent="0.4">
      <c r="A774" s="6"/>
      <c r="F774" s="6"/>
      <c r="G774" s="6"/>
    </row>
    <row r="775" spans="1:7" ht="15" thickBot="1" x14ac:dyDescent="0.4">
      <c r="A775" s="6"/>
      <c r="F775" s="6"/>
      <c r="G775" s="6"/>
    </row>
    <row r="776" spans="1:7" ht="15" thickBot="1" x14ac:dyDescent="0.4">
      <c r="A776" s="6"/>
      <c r="F776" s="6"/>
      <c r="G776" s="6"/>
    </row>
    <row r="777" spans="1:7" ht="15" thickBot="1" x14ac:dyDescent="0.4">
      <c r="A777" s="6"/>
      <c r="F777" s="6"/>
      <c r="G777" s="6"/>
    </row>
    <row r="778" spans="1:7" ht="15" thickBot="1" x14ac:dyDescent="0.4">
      <c r="A778" s="6"/>
      <c r="F778" s="6"/>
      <c r="G778" s="6"/>
    </row>
    <row r="779" spans="1:7" ht="15" thickBot="1" x14ac:dyDescent="0.4">
      <c r="A779" s="6"/>
      <c r="F779" s="6"/>
      <c r="G779" s="6"/>
    </row>
    <row r="780" spans="1:7" ht="15" thickBot="1" x14ac:dyDescent="0.4">
      <c r="A780" s="6"/>
      <c r="F780" s="6"/>
      <c r="G780" s="6"/>
    </row>
    <row r="781" spans="1:7" ht="15" thickBot="1" x14ac:dyDescent="0.4">
      <c r="A781" s="6"/>
      <c r="F781" s="6"/>
      <c r="G781" s="6"/>
    </row>
    <row r="782" spans="1:7" ht="15" thickBot="1" x14ac:dyDescent="0.4">
      <c r="A782" s="6"/>
      <c r="F782" s="6"/>
      <c r="G782" s="6"/>
    </row>
    <row r="783" spans="1:7" ht="15" thickBot="1" x14ac:dyDescent="0.4">
      <c r="A783" s="6"/>
      <c r="F783" s="6"/>
      <c r="G783" s="6"/>
    </row>
    <row r="784" spans="1:7" ht="15" thickBot="1" x14ac:dyDescent="0.4">
      <c r="A784" s="6"/>
      <c r="F784" s="6"/>
      <c r="G784" s="6"/>
    </row>
    <row r="785" spans="1:7" ht="15" thickBot="1" x14ac:dyDescent="0.4">
      <c r="A785" s="6"/>
      <c r="F785" s="6"/>
      <c r="G785" s="6"/>
    </row>
    <row r="786" spans="1:7" ht="15" thickBot="1" x14ac:dyDescent="0.4">
      <c r="A786" s="6"/>
      <c r="F786" s="6"/>
      <c r="G786" s="6"/>
    </row>
    <row r="787" spans="1:7" ht="15" thickBot="1" x14ac:dyDescent="0.4">
      <c r="A787" s="6"/>
      <c r="F787" s="6"/>
      <c r="G787" s="6"/>
    </row>
    <row r="788" spans="1:7" ht="15" thickBot="1" x14ac:dyDescent="0.4">
      <c r="A788" s="6"/>
      <c r="F788" s="6"/>
      <c r="G788" s="6"/>
    </row>
    <row r="789" spans="1:7" ht="15" thickBot="1" x14ac:dyDescent="0.4">
      <c r="A789" s="6"/>
      <c r="F789" s="6"/>
      <c r="G789" s="6"/>
    </row>
    <row r="790" spans="1:7" ht="15" thickBot="1" x14ac:dyDescent="0.4">
      <c r="A790" s="6"/>
      <c r="F790" s="6"/>
      <c r="G790" s="6"/>
    </row>
    <row r="791" spans="1:7" ht="15" thickBot="1" x14ac:dyDescent="0.4">
      <c r="A791" s="6"/>
      <c r="F791" s="6"/>
      <c r="G791" s="6"/>
    </row>
    <row r="792" spans="1:7" ht="15" thickBot="1" x14ac:dyDescent="0.4">
      <c r="A792" s="6"/>
      <c r="F792" s="6"/>
      <c r="G792" s="6"/>
    </row>
    <row r="793" spans="1:7" ht="15" thickBot="1" x14ac:dyDescent="0.4">
      <c r="A793" s="6"/>
      <c r="F793" s="6"/>
      <c r="G793" s="6"/>
    </row>
    <row r="794" spans="1:7" ht="15" thickBot="1" x14ac:dyDescent="0.4">
      <c r="A794" s="6"/>
      <c r="F794" s="6"/>
      <c r="G794" s="6"/>
    </row>
    <row r="795" spans="1:7" ht="15" thickBot="1" x14ac:dyDescent="0.4">
      <c r="A795" s="6"/>
      <c r="F795" s="6"/>
      <c r="G795" s="6"/>
    </row>
    <row r="796" spans="1:7" ht="15" thickBot="1" x14ac:dyDescent="0.4">
      <c r="A796" s="6"/>
      <c r="F796" s="6"/>
      <c r="G796" s="6"/>
    </row>
    <row r="797" spans="1:7" ht="15" thickBot="1" x14ac:dyDescent="0.4">
      <c r="A797" s="6"/>
      <c r="F797" s="6"/>
      <c r="G797" s="6"/>
    </row>
    <row r="798" spans="1:7" ht="15" thickBot="1" x14ac:dyDescent="0.4">
      <c r="A798" s="6"/>
      <c r="F798" s="6"/>
      <c r="G798" s="6"/>
    </row>
    <row r="799" spans="1:7" ht="15" thickBot="1" x14ac:dyDescent="0.4">
      <c r="A799" s="6"/>
      <c r="F799" s="6"/>
      <c r="G799" s="6"/>
    </row>
    <row r="800" spans="1:7" ht="15" thickBot="1" x14ac:dyDescent="0.4">
      <c r="A800" s="6"/>
      <c r="F800" s="6"/>
      <c r="G800" s="6"/>
    </row>
    <row r="801" spans="1:7" ht="15" thickBot="1" x14ac:dyDescent="0.4">
      <c r="A801" s="6"/>
      <c r="F801" s="6"/>
      <c r="G801" s="6"/>
    </row>
    <row r="802" spans="1:7" ht="15" thickBot="1" x14ac:dyDescent="0.4">
      <c r="A802" s="6"/>
      <c r="F802" s="6"/>
      <c r="G802" s="6"/>
    </row>
    <row r="803" spans="1:7" ht="15" thickBot="1" x14ac:dyDescent="0.4">
      <c r="A803" s="6"/>
      <c r="F803" s="6"/>
      <c r="G803" s="6"/>
    </row>
    <row r="804" spans="1:7" ht="15" thickBot="1" x14ac:dyDescent="0.4">
      <c r="A804" s="6"/>
      <c r="F804" s="6"/>
      <c r="G804" s="6"/>
    </row>
    <row r="805" spans="1:7" ht="15" thickBot="1" x14ac:dyDescent="0.4">
      <c r="A805" s="6"/>
      <c r="F805" s="6"/>
      <c r="G805" s="6"/>
    </row>
    <row r="806" spans="1:7" ht="15" thickBot="1" x14ac:dyDescent="0.4">
      <c r="A806" s="6"/>
      <c r="F806" s="6"/>
      <c r="G806" s="6"/>
    </row>
    <row r="807" spans="1:7" ht="15" thickBot="1" x14ac:dyDescent="0.4">
      <c r="A807" s="6"/>
      <c r="F807" s="6"/>
      <c r="G807" s="6"/>
    </row>
    <row r="808" spans="1:7" ht="15" thickBot="1" x14ac:dyDescent="0.4">
      <c r="A808" s="6"/>
      <c r="F808" s="6"/>
      <c r="G808" s="6"/>
    </row>
    <row r="809" spans="1:7" ht="15" thickBot="1" x14ac:dyDescent="0.4">
      <c r="A809" s="6"/>
      <c r="F809" s="6"/>
      <c r="G809" s="6"/>
    </row>
    <row r="810" spans="1:7" ht="15" thickBot="1" x14ac:dyDescent="0.4">
      <c r="A810" s="6"/>
      <c r="F810" s="6"/>
      <c r="G810" s="6"/>
    </row>
    <row r="811" spans="1:7" ht="15" thickBot="1" x14ac:dyDescent="0.4">
      <c r="A811" s="6"/>
      <c r="F811" s="6"/>
      <c r="G811" s="6"/>
    </row>
    <row r="812" spans="1:7" ht="15" thickBot="1" x14ac:dyDescent="0.4">
      <c r="A812" s="6"/>
      <c r="F812" s="6"/>
      <c r="G812" s="6"/>
    </row>
    <row r="813" spans="1:7" ht="15" thickBot="1" x14ac:dyDescent="0.4">
      <c r="A813" s="6"/>
      <c r="F813" s="6"/>
      <c r="G813" s="6"/>
    </row>
    <row r="814" spans="1:7" ht="15" thickBot="1" x14ac:dyDescent="0.4">
      <c r="A814" s="6"/>
      <c r="F814" s="6"/>
      <c r="G814" s="6"/>
    </row>
    <row r="815" spans="1:7" ht="15" thickBot="1" x14ac:dyDescent="0.4">
      <c r="A815" s="6"/>
      <c r="F815" s="6"/>
      <c r="G815" s="6"/>
    </row>
    <row r="816" spans="1:7" ht="15" thickBot="1" x14ac:dyDescent="0.4">
      <c r="A816" s="6"/>
      <c r="F816" s="6"/>
      <c r="G816" s="6"/>
    </row>
    <row r="817" spans="1:7" ht="15" thickBot="1" x14ac:dyDescent="0.4">
      <c r="A817" s="6"/>
      <c r="F817" s="6"/>
      <c r="G817" s="6"/>
    </row>
    <row r="818" spans="1:7" ht="15" thickBot="1" x14ac:dyDescent="0.4">
      <c r="A818" s="6"/>
      <c r="F818" s="6"/>
      <c r="G818" s="6"/>
    </row>
    <row r="819" spans="1:7" ht="15" thickBot="1" x14ac:dyDescent="0.4">
      <c r="A819" s="6"/>
      <c r="F819" s="6"/>
      <c r="G819" s="6"/>
    </row>
    <row r="820" spans="1:7" ht="15" thickBot="1" x14ac:dyDescent="0.4">
      <c r="A820" s="6"/>
      <c r="F820" s="6"/>
      <c r="G820" s="6"/>
    </row>
    <row r="821" spans="1:7" ht="15" thickBot="1" x14ac:dyDescent="0.4">
      <c r="A821" s="6"/>
      <c r="F821" s="6"/>
      <c r="G821" s="6"/>
    </row>
    <row r="822" spans="1:7" ht="15" thickBot="1" x14ac:dyDescent="0.4">
      <c r="A822" s="6"/>
      <c r="F822" s="6"/>
      <c r="G822" s="6"/>
    </row>
    <row r="823" spans="1:7" ht="15" thickBot="1" x14ac:dyDescent="0.4">
      <c r="A823" s="6"/>
      <c r="F823" s="6"/>
      <c r="G823" s="6"/>
    </row>
    <row r="824" spans="1:7" ht="15" thickBot="1" x14ac:dyDescent="0.4">
      <c r="A824" s="6"/>
      <c r="F824" s="6"/>
      <c r="G824" s="6"/>
    </row>
    <row r="825" spans="1:7" ht="15" thickBot="1" x14ac:dyDescent="0.4">
      <c r="A825" s="6"/>
      <c r="F825" s="6"/>
      <c r="G825" s="6"/>
    </row>
    <row r="826" spans="1:7" ht="15" thickBot="1" x14ac:dyDescent="0.4">
      <c r="A826" s="6"/>
      <c r="F826" s="6"/>
      <c r="G826" s="6"/>
    </row>
    <row r="827" spans="1:7" ht="15" thickBot="1" x14ac:dyDescent="0.4">
      <c r="A827" s="6"/>
      <c r="F827" s="6"/>
      <c r="G827" s="6"/>
    </row>
    <row r="828" spans="1:7" ht="15" thickBot="1" x14ac:dyDescent="0.4">
      <c r="A828" s="6"/>
      <c r="F828" s="6"/>
      <c r="G828" s="6"/>
    </row>
    <row r="829" spans="1:7" ht="15" thickBot="1" x14ac:dyDescent="0.4">
      <c r="A829" s="6"/>
      <c r="F829" s="6"/>
      <c r="G829" s="6"/>
    </row>
    <row r="830" spans="1:7" ht="15" thickBot="1" x14ac:dyDescent="0.4">
      <c r="A830" s="6"/>
      <c r="F830" s="6"/>
      <c r="G830" s="6"/>
    </row>
    <row r="831" spans="1:7" ht="15" thickBot="1" x14ac:dyDescent="0.4">
      <c r="A831" s="6"/>
      <c r="F831" s="6"/>
      <c r="G831" s="6"/>
    </row>
    <row r="832" spans="1:7" ht="15" thickBot="1" x14ac:dyDescent="0.4">
      <c r="A832" s="6"/>
      <c r="F832" s="6"/>
      <c r="G832" s="6"/>
    </row>
    <row r="833" spans="1:7" ht="15" thickBot="1" x14ac:dyDescent="0.4">
      <c r="A833" s="6"/>
      <c r="F833" s="6"/>
      <c r="G833" s="6"/>
    </row>
    <row r="834" spans="1:7" ht="15" thickBot="1" x14ac:dyDescent="0.4">
      <c r="A834" s="6"/>
      <c r="F834" s="6"/>
      <c r="G834" s="6"/>
    </row>
    <row r="835" spans="1:7" ht="15" thickBot="1" x14ac:dyDescent="0.4">
      <c r="A835" s="6"/>
      <c r="F835" s="6"/>
      <c r="G835" s="6"/>
    </row>
    <row r="836" spans="1:7" ht="15" thickBot="1" x14ac:dyDescent="0.4">
      <c r="A836" s="6"/>
      <c r="F836" s="6"/>
      <c r="G836" s="6"/>
    </row>
    <row r="837" spans="1:7" ht="15" thickBot="1" x14ac:dyDescent="0.4">
      <c r="A837" s="6"/>
      <c r="F837" s="6"/>
      <c r="G837" s="6"/>
    </row>
    <row r="838" spans="1:7" ht="15" thickBot="1" x14ac:dyDescent="0.4">
      <c r="A838" s="6"/>
      <c r="F838" s="6"/>
      <c r="G838" s="6"/>
    </row>
    <row r="839" spans="1:7" ht="15" thickBot="1" x14ac:dyDescent="0.4">
      <c r="A839" s="6"/>
      <c r="F839" s="6"/>
      <c r="G839" s="6"/>
    </row>
    <row r="840" spans="1:7" ht="15" thickBot="1" x14ac:dyDescent="0.4">
      <c r="A840" s="6"/>
      <c r="F840" s="6"/>
      <c r="G840" s="6"/>
    </row>
    <row r="841" spans="1:7" ht="15" thickBot="1" x14ac:dyDescent="0.4">
      <c r="A841" s="6"/>
      <c r="F841" s="6"/>
      <c r="G841" s="6"/>
    </row>
    <row r="842" spans="1:7" ht="15" thickBot="1" x14ac:dyDescent="0.4">
      <c r="A842" s="6"/>
      <c r="F842" s="6"/>
      <c r="G842" s="6"/>
    </row>
    <row r="843" spans="1:7" ht="15" thickBot="1" x14ac:dyDescent="0.4">
      <c r="A843" s="6"/>
      <c r="F843" s="6"/>
      <c r="G843" s="6"/>
    </row>
    <row r="844" spans="1:7" ht="15" thickBot="1" x14ac:dyDescent="0.4">
      <c r="A844" s="6"/>
      <c r="F844" s="6"/>
      <c r="G844" s="6"/>
    </row>
    <row r="845" spans="1:7" ht="15" thickBot="1" x14ac:dyDescent="0.4">
      <c r="A845" s="6"/>
      <c r="F845" s="6"/>
      <c r="G845" s="6"/>
    </row>
    <row r="846" spans="1:7" ht="15" thickBot="1" x14ac:dyDescent="0.4">
      <c r="A846" s="6"/>
      <c r="F846" s="6"/>
      <c r="G846" s="6"/>
    </row>
    <row r="847" spans="1:7" ht="15" thickBot="1" x14ac:dyDescent="0.4">
      <c r="A847" s="6"/>
      <c r="F847" s="6"/>
      <c r="G847" s="6"/>
    </row>
    <row r="848" spans="1:7" ht="15" thickBot="1" x14ac:dyDescent="0.4">
      <c r="A848" s="6"/>
      <c r="F848" s="6"/>
      <c r="G848" s="6"/>
    </row>
    <row r="849" spans="1:7" ht="15" thickBot="1" x14ac:dyDescent="0.4">
      <c r="A849" s="6"/>
      <c r="F849" s="6"/>
      <c r="G849" s="6"/>
    </row>
    <row r="850" spans="1:7" ht="15" thickBot="1" x14ac:dyDescent="0.4">
      <c r="A850" s="6"/>
      <c r="F850" s="6"/>
      <c r="G850" s="6"/>
    </row>
    <row r="851" spans="1:7" ht="15" thickBot="1" x14ac:dyDescent="0.4">
      <c r="A851" s="6"/>
      <c r="F851" s="6"/>
      <c r="G851" s="6"/>
    </row>
    <row r="852" spans="1:7" ht="15" thickBot="1" x14ac:dyDescent="0.4">
      <c r="A852" s="6"/>
      <c r="F852" s="6"/>
      <c r="G852" s="6"/>
    </row>
    <row r="853" spans="1:7" ht="15" thickBot="1" x14ac:dyDescent="0.4">
      <c r="A853" s="6"/>
      <c r="F853" s="6"/>
      <c r="G853" s="6"/>
    </row>
    <row r="854" spans="1:7" ht="15" thickBot="1" x14ac:dyDescent="0.4">
      <c r="A854" s="6"/>
      <c r="F854" s="6"/>
      <c r="G854" s="6"/>
    </row>
    <row r="855" spans="1:7" ht="15" thickBot="1" x14ac:dyDescent="0.4">
      <c r="A855" s="6"/>
      <c r="F855" s="6"/>
      <c r="G855" s="6"/>
    </row>
    <row r="856" spans="1:7" ht="15" thickBot="1" x14ac:dyDescent="0.4">
      <c r="A856" s="6"/>
      <c r="F856" s="6"/>
      <c r="G856" s="6"/>
    </row>
    <row r="857" spans="1:7" ht="15" thickBot="1" x14ac:dyDescent="0.4">
      <c r="A857" s="6"/>
      <c r="F857" s="6"/>
      <c r="G857" s="6"/>
    </row>
    <row r="858" spans="1:7" ht="15" thickBot="1" x14ac:dyDescent="0.4">
      <c r="A858" s="6"/>
      <c r="F858" s="6"/>
      <c r="G858" s="6"/>
    </row>
    <row r="859" spans="1:7" ht="15" thickBot="1" x14ac:dyDescent="0.4">
      <c r="A859" s="6"/>
      <c r="F859" s="6"/>
      <c r="G859" s="6"/>
    </row>
    <row r="860" spans="1:7" ht="15" thickBot="1" x14ac:dyDescent="0.4">
      <c r="A860" s="6"/>
      <c r="F860" s="6"/>
      <c r="G860" s="6"/>
    </row>
    <row r="861" spans="1:7" ht="15" thickBot="1" x14ac:dyDescent="0.4">
      <c r="A861" s="6"/>
      <c r="F861" s="6"/>
      <c r="G861" s="6"/>
    </row>
    <row r="862" spans="1:7" ht="15" thickBot="1" x14ac:dyDescent="0.4">
      <c r="A862" s="6"/>
      <c r="F862" s="6"/>
      <c r="G862" s="6"/>
    </row>
    <row r="863" spans="1:7" ht="15" thickBot="1" x14ac:dyDescent="0.4">
      <c r="A863" s="6"/>
      <c r="F863" s="6"/>
      <c r="G863" s="6"/>
    </row>
    <row r="864" spans="1:7" ht="15" thickBot="1" x14ac:dyDescent="0.4">
      <c r="A864" s="6"/>
      <c r="F864" s="6"/>
      <c r="G864" s="6"/>
    </row>
    <row r="865" spans="1:7" ht="15" thickBot="1" x14ac:dyDescent="0.4">
      <c r="A865" s="6"/>
      <c r="F865" s="6"/>
      <c r="G865" s="6"/>
    </row>
    <row r="866" spans="1:7" ht="15" thickBot="1" x14ac:dyDescent="0.4">
      <c r="A866" s="6"/>
      <c r="F866" s="6"/>
      <c r="G866" s="6"/>
    </row>
    <row r="867" spans="1:7" ht="15" thickBot="1" x14ac:dyDescent="0.4">
      <c r="A867" s="6"/>
      <c r="F867" s="6"/>
      <c r="G867" s="6"/>
    </row>
    <row r="868" spans="1:7" ht="15" thickBot="1" x14ac:dyDescent="0.4">
      <c r="A868" s="6"/>
      <c r="F868" s="6"/>
      <c r="G868" s="6"/>
    </row>
    <row r="869" spans="1:7" ht="15" thickBot="1" x14ac:dyDescent="0.4">
      <c r="A869" s="6"/>
      <c r="F869" s="6"/>
      <c r="G869" s="6"/>
    </row>
    <row r="870" spans="1:7" ht="15" thickBot="1" x14ac:dyDescent="0.4">
      <c r="A870" s="6"/>
      <c r="F870" s="6"/>
      <c r="G870" s="6"/>
    </row>
    <row r="871" spans="1:7" ht="15" thickBot="1" x14ac:dyDescent="0.4">
      <c r="A871" s="6"/>
      <c r="F871" s="6"/>
      <c r="G871" s="6"/>
    </row>
    <row r="872" spans="1:7" ht="15" thickBot="1" x14ac:dyDescent="0.4">
      <c r="A872" s="6"/>
      <c r="F872" s="6"/>
      <c r="G872" s="6"/>
    </row>
    <row r="873" spans="1:7" ht="15" thickBot="1" x14ac:dyDescent="0.4">
      <c r="A873" s="6"/>
      <c r="F873" s="6"/>
      <c r="G873" s="6"/>
    </row>
    <row r="874" spans="1:7" ht="15" thickBot="1" x14ac:dyDescent="0.4">
      <c r="A874" s="6"/>
      <c r="F874" s="6"/>
      <c r="G874" s="6"/>
    </row>
    <row r="875" spans="1:7" ht="15" thickBot="1" x14ac:dyDescent="0.4">
      <c r="A875" s="6"/>
      <c r="F875" s="6"/>
      <c r="G875" s="6"/>
    </row>
    <row r="876" spans="1:7" ht="15" thickBot="1" x14ac:dyDescent="0.4">
      <c r="A876" s="6"/>
      <c r="F876" s="6"/>
      <c r="G876" s="6"/>
    </row>
    <row r="877" spans="1:7" ht="15" thickBot="1" x14ac:dyDescent="0.4">
      <c r="A877" s="6"/>
      <c r="F877" s="6"/>
      <c r="G877" s="6"/>
    </row>
    <row r="878" spans="1:7" ht="15" thickBot="1" x14ac:dyDescent="0.4">
      <c r="A878" s="6"/>
      <c r="F878" s="6"/>
      <c r="G878" s="6"/>
    </row>
    <row r="879" spans="1:7" ht="15" thickBot="1" x14ac:dyDescent="0.4">
      <c r="A879" s="6"/>
      <c r="F879" s="6"/>
      <c r="G879" s="6"/>
    </row>
    <row r="880" spans="1:7" ht="15" thickBot="1" x14ac:dyDescent="0.4">
      <c r="A880" s="6"/>
      <c r="F880" s="6"/>
      <c r="G880" s="6"/>
    </row>
    <row r="881" spans="1:7" ht="15" thickBot="1" x14ac:dyDescent="0.4">
      <c r="A881" s="6"/>
      <c r="F881" s="6"/>
      <c r="G881" s="6"/>
    </row>
    <row r="882" spans="1:7" ht="15" thickBot="1" x14ac:dyDescent="0.4">
      <c r="A882" s="6"/>
      <c r="F882" s="6"/>
      <c r="G882" s="6"/>
    </row>
    <row r="883" spans="1:7" ht="15" thickBot="1" x14ac:dyDescent="0.4">
      <c r="A883" s="6"/>
      <c r="F883" s="6"/>
      <c r="G883" s="6"/>
    </row>
    <row r="884" spans="1:7" ht="15" thickBot="1" x14ac:dyDescent="0.4">
      <c r="A884" s="6"/>
      <c r="F884" s="6"/>
      <c r="G884" s="6"/>
    </row>
    <row r="885" spans="1:7" ht="15" thickBot="1" x14ac:dyDescent="0.4">
      <c r="A885" s="6"/>
      <c r="F885" s="6"/>
      <c r="G885" s="6"/>
    </row>
    <row r="886" spans="1:7" ht="15" thickBot="1" x14ac:dyDescent="0.4">
      <c r="A886" s="6"/>
      <c r="F886" s="6"/>
      <c r="G886" s="6"/>
    </row>
    <row r="887" spans="1:7" ht="15" thickBot="1" x14ac:dyDescent="0.4">
      <c r="A887" s="6"/>
      <c r="F887" s="6"/>
      <c r="G887" s="6"/>
    </row>
    <row r="888" spans="1:7" ht="15" thickBot="1" x14ac:dyDescent="0.4">
      <c r="A888" s="6"/>
      <c r="F888" s="6"/>
      <c r="G888" s="6"/>
    </row>
    <row r="889" spans="1:7" ht="15" thickBot="1" x14ac:dyDescent="0.4">
      <c r="A889" s="6"/>
      <c r="F889" s="6"/>
      <c r="G889" s="6"/>
    </row>
    <row r="890" spans="1:7" ht="15" thickBot="1" x14ac:dyDescent="0.4">
      <c r="A890" s="6"/>
      <c r="F890" s="6"/>
      <c r="G890" s="6"/>
    </row>
    <row r="891" spans="1:7" ht="15" thickBot="1" x14ac:dyDescent="0.4">
      <c r="A891" s="6"/>
      <c r="F891" s="6"/>
      <c r="G891" s="6"/>
    </row>
    <row r="892" spans="1:7" ht="15" thickBot="1" x14ac:dyDescent="0.4">
      <c r="A892" s="6"/>
      <c r="F892" s="6"/>
      <c r="G892" s="6"/>
    </row>
    <row r="893" spans="1:7" ht="15" thickBot="1" x14ac:dyDescent="0.4">
      <c r="A893" s="6"/>
      <c r="F893" s="6"/>
      <c r="G893" s="6"/>
    </row>
    <row r="894" spans="1:7" ht="15" thickBot="1" x14ac:dyDescent="0.4">
      <c r="A894" s="6"/>
      <c r="F894" s="6"/>
      <c r="G894" s="6"/>
    </row>
    <row r="895" spans="1:7" ht="15" thickBot="1" x14ac:dyDescent="0.4">
      <c r="A895" s="6"/>
      <c r="F895" s="6"/>
      <c r="G895" s="6"/>
    </row>
    <row r="896" spans="1:7" ht="15" thickBot="1" x14ac:dyDescent="0.4">
      <c r="A896" s="6"/>
      <c r="F896" s="6"/>
      <c r="G896" s="6"/>
    </row>
    <row r="897" spans="1:7" ht="15" thickBot="1" x14ac:dyDescent="0.4">
      <c r="A897" s="6"/>
      <c r="F897" s="6"/>
      <c r="G897" s="6"/>
    </row>
    <row r="898" spans="1:7" ht="15" thickBot="1" x14ac:dyDescent="0.4">
      <c r="A898" s="6"/>
      <c r="F898" s="6"/>
      <c r="G898" s="6"/>
    </row>
    <row r="899" spans="1:7" ht="15" thickBot="1" x14ac:dyDescent="0.4">
      <c r="A899" s="6"/>
      <c r="F899" s="6"/>
      <c r="G899" s="6"/>
    </row>
    <row r="900" spans="1:7" ht="15" thickBot="1" x14ac:dyDescent="0.4">
      <c r="A900" s="6"/>
      <c r="F900" s="6"/>
      <c r="G900" s="6"/>
    </row>
    <row r="901" spans="1:7" ht="15" thickBot="1" x14ac:dyDescent="0.4">
      <c r="A901" s="6"/>
      <c r="F901" s="6"/>
      <c r="G901" s="6"/>
    </row>
    <row r="902" spans="1:7" ht="15" thickBot="1" x14ac:dyDescent="0.4">
      <c r="A902" s="6"/>
      <c r="F902" s="6"/>
      <c r="G902" s="6"/>
    </row>
    <row r="903" spans="1:7" ht="15" thickBot="1" x14ac:dyDescent="0.4">
      <c r="A903" s="6"/>
      <c r="F903" s="6"/>
      <c r="G903" s="6"/>
    </row>
    <row r="904" spans="1:7" ht="15" thickBot="1" x14ac:dyDescent="0.4">
      <c r="A904" s="6"/>
      <c r="F904" s="6"/>
      <c r="G904" s="6"/>
    </row>
    <row r="905" spans="1:7" ht="15" thickBot="1" x14ac:dyDescent="0.4">
      <c r="A905" s="6"/>
      <c r="F905" s="6"/>
      <c r="G905" s="6"/>
    </row>
    <row r="906" spans="1:7" ht="15" thickBot="1" x14ac:dyDescent="0.4">
      <c r="A906" s="6"/>
      <c r="F906" s="6"/>
      <c r="G906" s="6"/>
    </row>
    <row r="907" spans="1:7" ht="15" thickBot="1" x14ac:dyDescent="0.4">
      <c r="A907" s="6"/>
      <c r="F907" s="6"/>
      <c r="G907" s="6"/>
    </row>
    <row r="908" spans="1:7" ht="15" thickBot="1" x14ac:dyDescent="0.4">
      <c r="A908" s="6"/>
      <c r="F908" s="6"/>
      <c r="G908" s="6"/>
    </row>
    <row r="909" spans="1:7" ht="15" thickBot="1" x14ac:dyDescent="0.4">
      <c r="A909" s="6"/>
      <c r="F909" s="6"/>
      <c r="G909" s="6"/>
    </row>
    <row r="910" spans="1:7" ht="15" thickBot="1" x14ac:dyDescent="0.4">
      <c r="A910" s="6"/>
      <c r="F910" s="6"/>
      <c r="G910" s="6"/>
    </row>
    <row r="911" spans="1:7" ht="15" thickBot="1" x14ac:dyDescent="0.4">
      <c r="A911" s="6"/>
      <c r="F911" s="6"/>
      <c r="G911" s="6"/>
    </row>
    <row r="912" spans="1:7" ht="15" thickBot="1" x14ac:dyDescent="0.4">
      <c r="A912" s="6"/>
      <c r="F912" s="6"/>
      <c r="G912" s="6"/>
    </row>
    <row r="913" spans="1:7" ht="15" thickBot="1" x14ac:dyDescent="0.4">
      <c r="A913" s="6"/>
      <c r="F913" s="6"/>
      <c r="G913" s="6"/>
    </row>
    <row r="914" spans="1:7" ht="15" thickBot="1" x14ac:dyDescent="0.4">
      <c r="A914" s="6"/>
      <c r="F914" s="6"/>
      <c r="G914" s="6"/>
    </row>
    <row r="915" spans="1:7" ht="15" thickBot="1" x14ac:dyDescent="0.4">
      <c r="A915" s="6"/>
      <c r="F915" s="6"/>
      <c r="G915" s="6"/>
    </row>
    <row r="916" spans="1:7" ht="15" thickBot="1" x14ac:dyDescent="0.4">
      <c r="A916" s="6"/>
      <c r="F916" s="6"/>
      <c r="G916" s="6"/>
    </row>
    <row r="917" spans="1:7" ht="15" thickBot="1" x14ac:dyDescent="0.4">
      <c r="A917" s="6"/>
      <c r="F917" s="6"/>
      <c r="G917" s="6"/>
    </row>
    <row r="918" spans="1:7" ht="15" thickBot="1" x14ac:dyDescent="0.4">
      <c r="A918" s="6"/>
      <c r="F918" s="6"/>
      <c r="G918" s="6"/>
    </row>
    <row r="919" spans="1:7" ht="15" thickBot="1" x14ac:dyDescent="0.4">
      <c r="A919" s="6"/>
      <c r="F919" s="6"/>
      <c r="G919" s="6"/>
    </row>
    <row r="920" spans="1:7" ht="15" thickBot="1" x14ac:dyDescent="0.4">
      <c r="A920" s="6"/>
      <c r="F920" s="6"/>
      <c r="G920" s="6"/>
    </row>
    <row r="921" spans="1:7" ht="15" thickBot="1" x14ac:dyDescent="0.4">
      <c r="A921" s="6"/>
      <c r="F921" s="6"/>
      <c r="G921" s="6"/>
    </row>
    <row r="922" spans="1:7" ht="15" thickBot="1" x14ac:dyDescent="0.4">
      <c r="A922" s="6"/>
      <c r="F922" s="6"/>
      <c r="G922" s="6"/>
    </row>
    <row r="923" spans="1:7" ht="15" thickBot="1" x14ac:dyDescent="0.4">
      <c r="A923" s="6"/>
      <c r="F923" s="6"/>
      <c r="G923" s="6"/>
    </row>
    <row r="924" spans="1:7" ht="15" thickBot="1" x14ac:dyDescent="0.4">
      <c r="A924" s="6"/>
      <c r="F924" s="6"/>
      <c r="G924" s="6"/>
    </row>
    <row r="925" spans="1:7" ht="15" thickBot="1" x14ac:dyDescent="0.4">
      <c r="A925" s="6"/>
      <c r="F925" s="6"/>
      <c r="G925" s="6"/>
    </row>
    <row r="926" spans="1:7" ht="15" thickBot="1" x14ac:dyDescent="0.4">
      <c r="A926" s="6"/>
      <c r="F926" s="6"/>
      <c r="G926" s="6"/>
    </row>
    <row r="927" spans="1:7" ht="15" thickBot="1" x14ac:dyDescent="0.4">
      <c r="A927" s="6"/>
      <c r="F927" s="6"/>
      <c r="G927" s="6"/>
    </row>
    <row r="928" spans="1:7" ht="15" thickBot="1" x14ac:dyDescent="0.4">
      <c r="A928" s="6"/>
      <c r="F928" s="6"/>
      <c r="G928" s="6"/>
    </row>
    <row r="929" spans="1:7" ht="15" thickBot="1" x14ac:dyDescent="0.4">
      <c r="A929" s="6"/>
      <c r="F929" s="6"/>
      <c r="G929" s="6"/>
    </row>
    <row r="930" spans="1:7" ht="15" thickBot="1" x14ac:dyDescent="0.4">
      <c r="A930" s="6"/>
      <c r="F930" s="6"/>
      <c r="G930" s="6"/>
    </row>
    <row r="931" spans="1:7" ht="15" thickBot="1" x14ac:dyDescent="0.4">
      <c r="A931" s="6"/>
      <c r="F931" s="6"/>
      <c r="G931" s="6"/>
    </row>
    <row r="932" spans="1:7" ht="15" thickBot="1" x14ac:dyDescent="0.4">
      <c r="A932" s="6"/>
      <c r="F932" s="6"/>
      <c r="G932" s="6"/>
    </row>
    <row r="933" spans="1:7" ht="15" thickBot="1" x14ac:dyDescent="0.4">
      <c r="A933" s="6"/>
      <c r="F933" s="6"/>
      <c r="G933" s="6"/>
    </row>
    <row r="934" spans="1:7" ht="15" thickBot="1" x14ac:dyDescent="0.4">
      <c r="A934" s="6"/>
      <c r="F934" s="6"/>
      <c r="G934" s="6"/>
    </row>
    <row r="935" spans="1:7" ht="15" thickBot="1" x14ac:dyDescent="0.4">
      <c r="A935" s="6"/>
      <c r="F935" s="6"/>
      <c r="G935" s="6"/>
    </row>
    <row r="936" spans="1:7" ht="15" thickBot="1" x14ac:dyDescent="0.4">
      <c r="A936" s="6"/>
      <c r="F936" s="6"/>
      <c r="G936" s="6"/>
    </row>
    <row r="937" spans="1:7" ht="15" thickBot="1" x14ac:dyDescent="0.4">
      <c r="A937" s="6"/>
      <c r="F937" s="6"/>
      <c r="G937" s="6"/>
    </row>
    <row r="938" spans="1:7" ht="15" thickBot="1" x14ac:dyDescent="0.4">
      <c r="A938" s="6"/>
      <c r="F938" s="6"/>
      <c r="G938" s="6"/>
    </row>
    <row r="939" spans="1:7" ht="15" thickBot="1" x14ac:dyDescent="0.4">
      <c r="A939" s="6"/>
      <c r="F939" s="6"/>
      <c r="G939" s="6"/>
    </row>
    <row r="940" spans="1:7" ht="15" thickBot="1" x14ac:dyDescent="0.4">
      <c r="A940" s="6"/>
      <c r="F940" s="6"/>
      <c r="G940" s="6"/>
    </row>
    <row r="941" spans="1:7" ht="15" thickBot="1" x14ac:dyDescent="0.4">
      <c r="A941" s="6"/>
      <c r="F941" s="6"/>
      <c r="G941" s="6"/>
    </row>
    <row r="942" spans="1:7" ht="15" thickBot="1" x14ac:dyDescent="0.4">
      <c r="A942" s="6"/>
      <c r="F942" s="6"/>
      <c r="G942" s="6"/>
    </row>
    <row r="943" spans="1:7" ht="15" thickBot="1" x14ac:dyDescent="0.4">
      <c r="A943" s="6"/>
      <c r="F943" s="6"/>
      <c r="G943" s="6"/>
    </row>
    <row r="944" spans="1:7" ht="15" thickBot="1" x14ac:dyDescent="0.4">
      <c r="A944" s="6"/>
      <c r="F944" s="6"/>
      <c r="G944" s="6"/>
    </row>
    <row r="945" spans="1:7" ht="15" thickBot="1" x14ac:dyDescent="0.4">
      <c r="A945" s="6"/>
      <c r="F945" s="6"/>
      <c r="G945" s="6"/>
    </row>
    <row r="946" spans="1:7" ht="15" thickBot="1" x14ac:dyDescent="0.4">
      <c r="A946" s="6"/>
      <c r="F946" s="6"/>
      <c r="G946" s="6"/>
    </row>
    <row r="947" spans="1:7" ht="15" thickBot="1" x14ac:dyDescent="0.4">
      <c r="A947" s="6"/>
      <c r="F947" s="6"/>
      <c r="G947" s="6"/>
    </row>
    <row r="948" spans="1:7" ht="15" thickBot="1" x14ac:dyDescent="0.4">
      <c r="A948" s="6"/>
      <c r="F948" s="6"/>
      <c r="G948" s="6"/>
    </row>
    <row r="949" spans="1:7" ht="15" thickBot="1" x14ac:dyDescent="0.4">
      <c r="A949" s="6"/>
      <c r="F949" s="6"/>
      <c r="G949" s="6"/>
    </row>
    <row r="950" spans="1:7" ht="15" thickBot="1" x14ac:dyDescent="0.4">
      <c r="A950" s="6"/>
      <c r="F950" s="6"/>
      <c r="G950" s="6"/>
    </row>
    <row r="951" spans="1:7" ht="15" thickBot="1" x14ac:dyDescent="0.4">
      <c r="A951" s="6"/>
      <c r="F951" s="6"/>
      <c r="G951" s="6"/>
    </row>
    <row r="952" spans="1:7" ht="15" thickBot="1" x14ac:dyDescent="0.4">
      <c r="A952" s="6"/>
      <c r="F952" s="6"/>
      <c r="G952" s="6"/>
    </row>
    <row r="953" spans="1:7" ht="15" thickBot="1" x14ac:dyDescent="0.4">
      <c r="A953" s="6"/>
      <c r="F953" s="6"/>
      <c r="G953" s="6"/>
    </row>
    <row r="954" spans="1:7" ht="15" thickBot="1" x14ac:dyDescent="0.4">
      <c r="A954" s="6"/>
      <c r="F954" s="6"/>
      <c r="G954" s="6"/>
    </row>
    <row r="955" spans="1:7" ht="15" thickBot="1" x14ac:dyDescent="0.4">
      <c r="A955" s="6"/>
      <c r="F955" s="6"/>
      <c r="G955" s="6"/>
    </row>
    <row r="956" spans="1:7" ht="15" thickBot="1" x14ac:dyDescent="0.4">
      <c r="A956" s="6"/>
      <c r="F956" s="6"/>
      <c r="G956" s="6"/>
    </row>
    <row r="957" spans="1:7" ht="15" thickBot="1" x14ac:dyDescent="0.4">
      <c r="A957" s="6"/>
      <c r="F957" s="6"/>
      <c r="G957" s="6"/>
    </row>
    <row r="958" spans="1:7" ht="15" thickBot="1" x14ac:dyDescent="0.4">
      <c r="A958" s="6"/>
      <c r="F958" s="6"/>
      <c r="G958" s="6"/>
    </row>
    <row r="959" spans="1:7" ht="15" thickBot="1" x14ac:dyDescent="0.4">
      <c r="A959" s="6"/>
      <c r="F959" s="6"/>
      <c r="G959" s="6"/>
    </row>
    <row r="960" spans="1:7" ht="15" thickBot="1" x14ac:dyDescent="0.4">
      <c r="A960" s="6"/>
      <c r="F960" s="6"/>
      <c r="G960" s="6"/>
    </row>
    <row r="961" spans="1:7" ht="15" thickBot="1" x14ac:dyDescent="0.4">
      <c r="A961" s="6"/>
      <c r="F961" s="6"/>
      <c r="G961" s="6"/>
    </row>
    <row r="962" spans="1:7" ht="15" thickBot="1" x14ac:dyDescent="0.4">
      <c r="A962" s="6"/>
      <c r="F962" s="6"/>
      <c r="G962" s="6"/>
    </row>
    <row r="963" spans="1:7" ht="15" thickBot="1" x14ac:dyDescent="0.4">
      <c r="A963" s="6"/>
      <c r="F963" s="6"/>
      <c r="G963" s="6"/>
    </row>
    <row r="964" spans="1:7" ht="15" thickBot="1" x14ac:dyDescent="0.4">
      <c r="A964" s="6"/>
      <c r="F964" s="6"/>
      <c r="G964" s="6"/>
    </row>
    <row r="965" spans="1:7" ht="15" thickBot="1" x14ac:dyDescent="0.4">
      <c r="A965" s="6"/>
      <c r="F965" s="6"/>
      <c r="G965" s="6"/>
    </row>
    <row r="966" spans="1:7" ht="15" thickBot="1" x14ac:dyDescent="0.4">
      <c r="A966" s="6"/>
      <c r="F966" s="6"/>
      <c r="G966" s="6"/>
    </row>
    <row r="967" spans="1:7" ht="15" thickBot="1" x14ac:dyDescent="0.4">
      <c r="A967" s="6"/>
      <c r="F967" s="6"/>
      <c r="G967" s="6"/>
    </row>
    <row r="968" spans="1:7" ht="15" thickBot="1" x14ac:dyDescent="0.4">
      <c r="A968" s="6"/>
      <c r="F968" s="6"/>
      <c r="G968" s="6"/>
    </row>
    <row r="969" spans="1:7" ht="15" thickBot="1" x14ac:dyDescent="0.4">
      <c r="A969" s="6"/>
      <c r="F969" s="6"/>
      <c r="G969" s="6"/>
    </row>
    <row r="970" spans="1:7" ht="15" thickBot="1" x14ac:dyDescent="0.4">
      <c r="A970" s="6"/>
      <c r="F970" s="6"/>
      <c r="G970" s="6"/>
    </row>
    <row r="971" spans="1:7" ht="15" thickBot="1" x14ac:dyDescent="0.4">
      <c r="A971" s="6"/>
      <c r="F971" s="6"/>
      <c r="G971" s="6"/>
    </row>
    <row r="972" spans="1:7" ht="15" thickBot="1" x14ac:dyDescent="0.4">
      <c r="A972" s="6"/>
      <c r="F972" s="6"/>
      <c r="G972" s="6"/>
    </row>
    <row r="973" spans="1:7" ht="15" thickBot="1" x14ac:dyDescent="0.4">
      <c r="A973" s="6"/>
      <c r="F973" s="6"/>
      <c r="G973" s="6"/>
    </row>
    <row r="974" spans="1:7" ht="15" thickBot="1" x14ac:dyDescent="0.4">
      <c r="A974" s="6"/>
      <c r="F974" s="6"/>
      <c r="G974" s="6"/>
    </row>
    <row r="975" spans="1:7" ht="15" thickBot="1" x14ac:dyDescent="0.4">
      <c r="A975" s="6"/>
      <c r="F975" s="6"/>
      <c r="G975" s="6"/>
    </row>
    <row r="976" spans="1:7" ht="15" thickBot="1" x14ac:dyDescent="0.4">
      <c r="A976" s="6"/>
      <c r="F976" s="6"/>
      <c r="G976" s="6"/>
    </row>
    <row r="977" spans="1:7" ht="15" thickBot="1" x14ac:dyDescent="0.4">
      <c r="A977" s="6"/>
      <c r="F977" s="6"/>
      <c r="G977" s="6"/>
    </row>
    <row r="978" spans="1:7" ht="15" thickBot="1" x14ac:dyDescent="0.4">
      <c r="A978" s="6"/>
      <c r="F978" s="6"/>
      <c r="G978" s="6"/>
    </row>
    <row r="979" spans="1:7" ht="15" thickBot="1" x14ac:dyDescent="0.4">
      <c r="A979" s="6"/>
      <c r="F979" s="6"/>
      <c r="G979" s="6"/>
    </row>
    <row r="980" spans="1:7" ht="15" thickBot="1" x14ac:dyDescent="0.4">
      <c r="A980" s="6"/>
      <c r="F980" s="6"/>
      <c r="G980" s="6"/>
    </row>
    <row r="981" spans="1:7" ht="15" thickBot="1" x14ac:dyDescent="0.4">
      <c r="A981" s="6"/>
      <c r="F981" s="6"/>
      <c r="G981" s="6"/>
    </row>
    <row r="982" spans="1:7" ht="15" thickBot="1" x14ac:dyDescent="0.4">
      <c r="A982" s="6"/>
      <c r="F982" s="6"/>
      <c r="G982" s="6"/>
    </row>
    <row r="983" spans="1:7" ht="15" thickBot="1" x14ac:dyDescent="0.4">
      <c r="A983" s="6"/>
      <c r="F983" s="6"/>
      <c r="G983" s="6"/>
    </row>
    <row r="984" spans="1:7" ht="15" thickBot="1" x14ac:dyDescent="0.4">
      <c r="A984" s="6"/>
      <c r="F984" s="6"/>
      <c r="G984" s="6"/>
    </row>
    <row r="985" spans="1:7" ht="15" thickBot="1" x14ac:dyDescent="0.4">
      <c r="A985" s="6"/>
      <c r="F985" s="6"/>
      <c r="G985" s="6"/>
    </row>
    <row r="986" spans="1:7" ht="15" thickBot="1" x14ac:dyDescent="0.4">
      <c r="A986" s="6"/>
      <c r="F986" s="6"/>
      <c r="G986" s="6"/>
    </row>
    <row r="987" spans="1:7" ht="15" thickBot="1" x14ac:dyDescent="0.4">
      <c r="A987" s="6"/>
      <c r="F987" s="6"/>
      <c r="G987" s="6"/>
    </row>
    <row r="988" spans="1:7" ht="15" thickBot="1" x14ac:dyDescent="0.4">
      <c r="A988" s="6"/>
      <c r="F988" s="6"/>
      <c r="G988" s="6"/>
    </row>
    <row r="989" spans="1:7" ht="15" thickBot="1" x14ac:dyDescent="0.4">
      <c r="A989" s="6"/>
      <c r="F989" s="6"/>
      <c r="G989" s="6"/>
    </row>
    <row r="990" spans="1:7" ht="15" thickBot="1" x14ac:dyDescent="0.4">
      <c r="A990" s="6"/>
      <c r="F990" s="6"/>
      <c r="G990" s="6"/>
    </row>
    <row r="991" spans="1:7" ht="15" thickBot="1" x14ac:dyDescent="0.4">
      <c r="A991" s="6"/>
      <c r="F991" s="6"/>
      <c r="G991" s="6"/>
    </row>
    <row r="992" spans="1:7" ht="15" thickBot="1" x14ac:dyDescent="0.4">
      <c r="A992" s="6"/>
      <c r="F992" s="6"/>
      <c r="G992" s="6"/>
    </row>
    <row r="993" spans="1:7" ht="15" thickBot="1" x14ac:dyDescent="0.4">
      <c r="A993" s="6"/>
      <c r="F993" s="6"/>
      <c r="G993" s="6"/>
    </row>
    <row r="994" spans="1:7" ht="15" thickBot="1" x14ac:dyDescent="0.4">
      <c r="A994" s="6"/>
      <c r="F994" s="6"/>
      <c r="G994" s="6"/>
    </row>
    <row r="995" spans="1:7" ht="15" thickBot="1" x14ac:dyDescent="0.4">
      <c r="A995" s="6"/>
      <c r="F995" s="6"/>
      <c r="G995" s="6"/>
    </row>
    <row r="996" spans="1:7" ht="15" thickBot="1" x14ac:dyDescent="0.4">
      <c r="A996" s="6"/>
      <c r="F996" s="6"/>
      <c r="G996" s="6"/>
    </row>
    <row r="997" spans="1:7" ht="15" thickBot="1" x14ac:dyDescent="0.4">
      <c r="A997" s="6"/>
      <c r="F997" s="6"/>
      <c r="G997" s="6"/>
    </row>
    <row r="998" spans="1:7" ht="15" thickBot="1" x14ac:dyDescent="0.4">
      <c r="A998" s="6"/>
      <c r="F998" s="6"/>
      <c r="G998" s="6"/>
    </row>
    <row r="999" spans="1:7" ht="15" thickBot="1" x14ac:dyDescent="0.4">
      <c r="A999" s="6"/>
      <c r="F999" s="6"/>
      <c r="G999" s="6"/>
    </row>
    <row r="1000" spans="1:7" ht="15" thickBot="1" x14ac:dyDescent="0.4">
      <c r="A1000" s="6"/>
      <c r="F1000" s="6"/>
      <c r="G1000" s="6"/>
    </row>
    <row r="1001" spans="1:7" ht="15" thickBot="1" x14ac:dyDescent="0.4">
      <c r="A1001" s="6"/>
      <c r="F1001" s="6"/>
      <c r="G1001" s="6"/>
    </row>
    <row r="1002" spans="1:7" ht="15" thickBot="1" x14ac:dyDescent="0.4">
      <c r="A1002" s="6"/>
      <c r="F1002" s="6"/>
      <c r="G1002" s="6"/>
    </row>
    <row r="1003" spans="1:7" ht="15" thickBot="1" x14ac:dyDescent="0.4">
      <c r="A1003" s="6"/>
      <c r="F1003" s="6"/>
      <c r="G1003" s="6"/>
    </row>
    <row r="1004" spans="1:7" ht="15" thickBot="1" x14ac:dyDescent="0.4">
      <c r="A1004" s="6"/>
      <c r="F1004" s="6"/>
      <c r="G1004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D8CB-AE54-47A3-985B-05701008C955}">
  <dimension ref="A1:B13"/>
  <sheetViews>
    <sheetView workbookViewId="0">
      <selection activeCell="D10" sqref="D10"/>
    </sheetView>
  </sheetViews>
  <sheetFormatPr defaultRowHeight="14.5" x14ac:dyDescent="0.35"/>
  <cols>
    <col min="2" max="2" width="13.26953125" customWidth="1"/>
  </cols>
  <sheetData>
    <row r="1" spans="1:2" ht="15" thickBot="1" x14ac:dyDescent="0.4">
      <c r="A1" s="45" t="s">
        <v>118</v>
      </c>
      <c r="B1" s="46"/>
    </row>
    <row r="2" spans="1:2" ht="15" thickBot="1" x14ac:dyDescent="0.4">
      <c r="A2" s="47" t="s">
        <v>67</v>
      </c>
      <c r="B2" s="48">
        <v>952.6</v>
      </c>
    </row>
    <row r="3" spans="1:2" ht="15" thickBot="1" x14ac:dyDescent="0.4">
      <c r="A3" s="47" t="s">
        <v>69</v>
      </c>
      <c r="B3" s="48">
        <v>113.2</v>
      </c>
    </row>
    <row r="4" spans="1:2" ht="15" thickBot="1" x14ac:dyDescent="0.4">
      <c r="A4" s="47" t="s">
        <v>1</v>
      </c>
      <c r="B4" s="48">
        <v>218.7</v>
      </c>
    </row>
    <row r="5" spans="1:2" ht="29.5" thickBot="1" x14ac:dyDescent="0.4">
      <c r="A5" s="47" t="s">
        <v>119</v>
      </c>
      <c r="B5" s="48">
        <v>12</v>
      </c>
    </row>
    <row r="6" spans="1:2" ht="15" thickBot="1" x14ac:dyDescent="0.4">
      <c r="A6" s="47" t="s">
        <v>120</v>
      </c>
      <c r="B6" s="49">
        <v>1297.4000000000001</v>
      </c>
    </row>
    <row r="7" spans="1:2" ht="15" thickBot="1" x14ac:dyDescent="0.4">
      <c r="A7" s="50"/>
      <c r="B7" s="50"/>
    </row>
    <row r="8" spans="1:2" ht="15" thickBot="1" x14ac:dyDescent="0.4">
      <c r="A8" s="47" t="s">
        <v>121</v>
      </c>
      <c r="B8" s="51"/>
    </row>
    <row r="9" spans="1:2" ht="15" thickBot="1" x14ac:dyDescent="0.4">
      <c r="A9" s="47" t="s">
        <v>67</v>
      </c>
      <c r="B9" s="48">
        <v>738.6</v>
      </c>
    </row>
    <row r="10" spans="1:2" ht="15" thickBot="1" x14ac:dyDescent="0.4">
      <c r="A10" s="47" t="s">
        <v>69</v>
      </c>
      <c r="B10" s="48">
        <v>64.599999999999994</v>
      </c>
    </row>
    <row r="11" spans="1:2" ht="15" thickBot="1" x14ac:dyDescent="0.4">
      <c r="A11" s="47" t="s">
        <v>1</v>
      </c>
      <c r="B11" s="48">
        <v>134.80000000000001</v>
      </c>
    </row>
    <row r="12" spans="1:2" ht="29.5" thickBot="1" x14ac:dyDescent="0.4">
      <c r="A12" s="47" t="s">
        <v>119</v>
      </c>
      <c r="B12" s="48">
        <v>7.8</v>
      </c>
    </row>
    <row r="13" spans="1:2" ht="15" thickBot="1" x14ac:dyDescent="0.4">
      <c r="A13" s="47" t="s">
        <v>120</v>
      </c>
      <c r="B13" s="49">
        <v>945.8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C7DA1-AF73-41D0-B828-C4ED3A908208}">
  <dimension ref="A1:B25"/>
  <sheetViews>
    <sheetView zoomScale="55" zoomScaleNormal="55" workbookViewId="0">
      <selection activeCell="G7" sqref="G7"/>
    </sheetView>
  </sheetViews>
  <sheetFormatPr defaultRowHeight="14.5" x14ac:dyDescent="0.35"/>
  <cols>
    <col min="1" max="1" width="9.1796875" style="147" bestFit="1" customWidth="1"/>
  </cols>
  <sheetData>
    <row r="1" spans="1:2" x14ac:dyDescent="0.35">
      <c r="A1" s="147" t="s">
        <v>157</v>
      </c>
      <c r="B1" t="s">
        <v>147</v>
      </c>
    </row>
    <row r="2" spans="1:2" x14ac:dyDescent="0.35">
      <c r="A2" s="147">
        <v>0</v>
      </c>
      <c r="B2">
        <v>0</v>
      </c>
    </row>
    <row r="3" spans="1:2" x14ac:dyDescent="0.35">
      <c r="A3" s="147">
        <v>1</v>
      </c>
      <c r="B3">
        <v>0</v>
      </c>
    </row>
    <row r="4" spans="1:2" x14ac:dyDescent="0.35">
      <c r="A4" s="147">
        <v>2</v>
      </c>
      <c r="B4">
        <v>0</v>
      </c>
    </row>
    <row r="5" spans="1:2" x14ac:dyDescent="0.35">
      <c r="A5" s="147">
        <v>3</v>
      </c>
      <c r="B5">
        <v>0</v>
      </c>
    </row>
    <row r="6" spans="1:2" x14ac:dyDescent="0.35">
      <c r="A6" s="147">
        <v>4</v>
      </c>
      <c r="B6">
        <v>0</v>
      </c>
    </row>
    <row r="7" spans="1:2" x14ac:dyDescent="0.35">
      <c r="A7" s="147">
        <v>5</v>
      </c>
      <c r="B7">
        <v>0</v>
      </c>
    </row>
    <row r="8" spans="1:2" x14ac:dyDescent="0.35">
      <c r="A8" s="147">
        <v>6</v>
      </c>
      <c r="B8">
        <v>0</v>
      </c>
    </row>
    <row r="9" spans="1:2" x14ac:dyDescent="0.35">
      <c r="A9" s="147">
        <v>7</v>
      </c>
      <c r="B9">
        <v>100.80636199999999</v>
      </c>
    </row>
    <row r="10" spans="1:2" x14ac:dyDescent="0.35">
      <c r="A10" s="147">
        <v>8</v>
      </c>
      <c r="B10">
        <v>614.51692500000001</v>
      </c>
    </row>
    <row r="11" spans="1:2" x14ac:dyDescent="0.35">
      <c r="A11" s="147">
        <v>9</v>
      </c>
      <c r="B11">
        <v>1427.765138</v>
      </c>
    </row>
    <row r="12" spans="1:2" x14ac:dyDescent="0.35">
      <c r="A12" s="147">
        <v>10</v>
      </c>
      <c r="B12">
        <v>2155.565658</v>
      </c>
    </row>
    <row r="13" spans="1:2" x14ac:dyDescent="0.35">
      <c r="A13" s="147">
        <v>11</v>
      </c>
      <c r="B13">
        <v>2713.157655</v>
      </c>
    </row>
    <row r="14" spans="1:2" x14ac:dyDescent="0.35">
      <c r="A14" s="147">
        <v>12</v>
      </c>
      <c r="B14">
        <v>3063.2358530000001</v>
      </c>
    </row>
    <row r="15" spans="1:2" x14ac:dyDescent="0.35">
      <c r="A15" s="147">
        <v>13</v>
      </c>
      <c r="B15">
        <v>3214.459026</v>
      </c>
    </row>
    <row r="16" spans="1:2" x14ac:dyDescent="0.35">
      <c r="A16" s="147">
        <v>14</v>
      </c>
      <c r="B16">
        <v>3187.410809</v>
      </c>
    </row>
    <row r="17" spans="1:2" x14ac:dyDescent="0.35">
      <c r="A17" s="147">
        <v>15</v>
      </c>
      <c r="B17">
        <v>2960.1067269999999</v>
      </c>
    </row>
    <row r="18" spans="1:2" x14ac:dyDescent="0.35">
      <c r="A18" s="147">
        <v>16</v>
      </c>
      <c r="B18">
        <v>2536.7365019999997</v>
      </c>
    </row>
    <row r="19" spans="1:2" x14ac:dyDescent="0.35">
      <c r="A19" s="147">
        <v>17</v>
      </c>
      <c r="B19">
        <v>1922.5603119999998</v>
      </c>
    </row>
    <row r="20" spans="1:2" x14ac:dyDescent="0.35">
      <c r="A20" s="147">
        <v>18</v>
      </c>
      <c r="B20">
        <v>1160.1837840000001</v>
      </c>
    </row>
    <row r="21" spans="1:2" x14ac:dyDescent="0.35">
      <c r="A21" s="147">
        <v>19</v>
      </c>
      <c r="B21">
        <v>392.78650799999997</v>
      </c>
    </row>
    <row r="22" spans="1:2" x14ac:dyDescent="0.35">
      <c r="A22" s="147">
        <v>20</v>
      </c>
      <c r="B22">
        <v>26.259177999999999</v>
      </c>
    </row>
    <row r="23" spans="1:2" x14ac:dyDescent="0.35">
      <c r="A23" s="147">
        <v>21</v>
      </c>
      <c r="B23">
        <v>0</v>
      </c>
    </row>
    <row r="24" spans="1:2" x14ac:dyDescent="0.35">
      <c r="A24" s="147">
        <v>22</v>
      </c>
      <c r="B24">
        <v>0</v>
      </c>
    </row>
    <row r="25" spans="1:2" x14ac:dyDescent="0.35">
      <c r="A25" s="147">
        <v>23</v>
      </c>
      <c r="B2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0C80-74AB-4E8A-8F59-D80CAB59F1CC}">
  <dimension ref="A1:B145"/>
  <sheetViews>
    <sheetView zoomScale="85" zoomScaleNormal="85" workbookViewId="0">
      <selection sqref="A1:A1048576"/>
    </sheetView>
  </sheetViews>
  <sheetFormatPr defaultRowHeight="14.5" x14ac:dyDescent="0.35"/>
  <cols>
    <col min="1" max="1" width="8.7265625" style="149"/>
    <col min="2" max="2" width="8.7265625" style="146"/>
  </cols>
  <sheetData>
    <row r="1" spans="1:2" x14ac:dyDescent="0.35">
      <c r="A1" s="148" t="s">
        <v>157</v>
      </c>
      <c r="B1" s="146" t="s">
        <v>158</v>
      </c>
    </row>
    <row r="2" spans="1:2" x14ac:dyDescent="0.35">
      <c r="A2" s="149">
        <v>0</v>
      </c>
      <c r="B2" s="146">
        <v>994</v>
      </c>
    </row>
    <row r="3" spans="1:2" x14ac:dyDescent="0.35">
      <c r="A3" s="149">
        <v>0.16666666666666666</v>
      </c>
      <c r="B3" s="146">
        <v>970</v>
      </c>
    </row>
    <row r="4" spans="1:2" x14ac:dyDescent="0.35">
      <c r="A4" s="149">
        <v>0.33333333333333298</v>
      </c>
      <c r="B4" s="146">
        <v>950</v>
      </c>
    </row>
    <row r="5" spans="1:2" x14ac:dyDescent="0.35">
      <c r="A5" s="149">
        <v>0.5</v>
      </c>
      <c r="B5" s="146">
        <v>936</v>
      </c>
    </row>
    <row r="6" spans="1:2" x14ac:dyDescent="0.35">
      <c r="A6" s="149">
        <v>0.66666666666666696</v>
      </c>
      <c r="B6" s="146">
        <v>920</v>
      </c>
    </row>
    <row r="7" spans="1:2" x14ac:dyDescent="0.35">
      <c r="A7" s="149">
        <v>0.83333333333333304</v>
      </c>
      <c r="B7" s="146">
        <v>903</v>
      </c>
    </row>
    <row r="8" spans="1:2" x14ac:dyDescent="0.35">
      <c r="A8" s="149">
        <v>1</v>
      </c>
      <c r="B8" s="146">
        <v>888</v>
      </c>
    </row>
    <row r="9" spans="1:2" x14ac:dyDescent="0.35">
      <c r="A9" s="149">
        <v>1.1666666666666701</v>
      </c>
      <c r="B9" s="146">
        <v>875</v>
      </c>
    </row>
    <row r="10" spans="1:2" x14ac:dyDescent="0.35">
      <c r="A10" s="149">
        <v>1.3333333333333299</v>
      </c>
      <c r="B10" s="146">
        <v>861</v>
      </c>
    </row>
    <row r="11" spans="1:2" x14ac:dyDescent="0.35">
      <c r="A11" s="149">
        <v>1.5</v>
      </c>
      <c r="B11" s="146">
        <v>849</v>
      </c>
    </row>
    <row r="12" spans="1:2" x14ac:dyDescent="0.35">
      <c r="A12" s="149">
        <v>1.6666666666666701</v>
      </c>
      <c r="B12" s="146">
        <v>838</v>
      </c>
    </row>
    <row r="13" spans="1:2" x14ac:dyDescent="0.35">
      <c r="A13" s="149">
        <v>1.8333333333333299</v>
      </c>
      <c r="B13" s="146">
        <v>828</v>
      </c>
    </row>
    <row r="14" spans="1:2" x14ac:dyDescent="0.35">
      <c r="A14" s="149">
        <v>2</v>
      </c>
      <c r="B14" s="146">
        <v>816</v>
      </c>
    </row>
    <row r="15" spans="1:2" x14ac:dyDescent="0.35">
      <c r="A15" s="149">
        <v>2.1666666666666701</v>
      </c>
      <c r="B15" s="146">
        <v>809</v>
      </c>
    </row>
    <row r="16" spans="1:2" x14ac:dyDescent="0.35">
      <c r="A16" s="149">
        <v>2.3333333333333299</v>
      </c>
      <c r="B16" s="146">
        <v>799</v>
      </c>
    </row>
    <row r="17" spans="1:2" x14ac:dyDescent="0.35">
      <c r="A17" s="149">
        <v>2.5</v>
      </c>
      <c r="B17" s="146">
        <v>789</v>
      </c>
    </row>
    <row r="18" spans="1:2" x14ac:dyDescent="0.35">
      <c r="A18" s="149">
        <v>2.6666666666666701</v>
      </c>
      <c r="B18" s="146">
        <v>786</v>
      </c>
    </row>
    <row r="19" spans="1:2" x14ac:dyDescent="0.35">
      <c r="A19" s="149">
        <v>2.8333333333333299</v>
      </c>
      <c r="B19" s="146">
        <v>781</v>
      </c>
    </row>
    <row r="20" spans="1:2" x14ac:dyDescent="0.35">
      <c r="A20" s="149">
        <v>3</v>
      </c>
      <c r="B20" s="146">
        <v>773</v>
      </c>
    </row>
    <row r="21" spans="1:2" x14ac:dyDescent="0.35">
      <c r="A21" s="149">
        <v>3.1666666666666701</v>
      </c>
      <c r="B21" s="146">
        <v>766</v>
      </c>
    </row>
    <row r="22" spans="1:2" x14ac:dyDescent="0.35">
      <c r="A22" s="149">
        <v>3.3333333333333299</v>
      </c>
      <c r="B22" s="146">
        <v>762</v>
      </c>
    </row>
    <row r="23" spans="1:2" x14ac:dyDescent="0.35">
      <c r="A23" s="149">
        <v>3.5</v>
      </c>
      <c r="B23" s="146">
        <v>759</v>
      </c>
    </row>
    <row r="24" spans="1:2" x14ac:dyDescent="0.35">
      <c r="A24" s="149">
        <v>3.6666666666666701</v>
      </c>
      <c r="B24" s="146">
        <v>752</v>
      </c>
    </row>
    <row r="25" spans="1:2" x14ac:dyDescent="0.35">
      <c r="A25" s="149">
        <v>3.8333333333333299</v>
      </c>
      <c r="B25" s="146">
        <v>748</v>
      </c>
    </row>
    <row r="26" spans="1:2" x14ac:dyDescent="0.35">
      <c r="A26" s="149">
        <v>4</v>
      </c>
      <c r="B26" s="146">
        <v>739</v>
      </c>
    </row>
    <row r="27" spans="1:2" x14ac:dyDescent="0.35">
      <c r="A27" s="149">
        <v>4.1666666666666696</v>
      </c>
      <c r="B27" s="146">
        <v>736</v>
      </c>
    </row>
    <row r="28" spans="1:2" x14ac:dyDescent="0.35">
      <c r="A28" s="149">
        <v>4.3333333333333304</v>
      </c>
      <c r="B28" s="146">
        <v>736</v>
      </c>
    </row>
    <row r="29" spans="1:2" x14ac:dyDescent="0.35">
      <c r="A29" s="149">
        <v>4.5</v>
      </c>
      <c r="B29" s="146">
        <v>730</v>
      </c>
    </row>
    <row r="30" spans="1:2" x14ac:dyDescent="0.35">
      <c r="A30" s="149">
        <v>4.6666666666666696</v>
      </c>
      <c r="B30" s="146">
        <v>729</v>
      </c>
    </row>
    <row r="31" spans="1:2" x14ac:dyDescent="0.35">
      <c r="A31" s="149">
        <v>4.8333333333333304</v>
      </c>
      <c r="B31" s="146">
        <v>723</v>
      </c>
    </row>
    <row r="32" spans="1:2" x14ac:dyDescent="0.35">
      <c r="A32" s="149">
        <v>5</v>
      </c>
      <c r="B32" s="146">
        <v>724</v>
      </c>
    </row>
    <row r="33" spans="1:2" x14ac:dyDescent="0.35">
      <c r="A33" s="149">
        <v>5.1666666666666696</v>
      </c>
      <c r="B33" s="146">
        <v>729</v>
      </c>
    </row>
    <row r="34" spans="1:2" x14ac:dyDescent="0.35">
      <c r="A34" s="149">
        <v>5.3333333333333304</v>
      </c>
      <c r="B34" s="146">
        <v>727</v>
      </c>
    </row>
    <row r="35" spans="1:2" x14ac:dyDescent="0.35">
      <c r="A35" s="149">
        <v>5.5</v>
      </c>
      <c r="B35" s="146">
        <v>729</v>
      </c>
    </row>
    <row r="36" spans="1:2" x14ac:dyDescent="0.35">
      <c r="A36" s="149">
        <v>5.6666666666666696</v>
      </c>
      <c r="B36" s="146">
        <v>730</v>
      </c>
    </row>
    <row r="37" spans="1:2" x14ac:dyDescent="0.35">
      <c r="A37" s="149">
        <v>5.8333333333333304</v>
      </c>
      <c r="B37" s="146">
        <v>737</v>
      </c>
    </row>
    <row r="38" spans="1:2" x14ac:dyDescent="0.35">
      <c r="A38" s="149">
        <v>6</v>
      </c>
      <c r="B38" s="146">
        <v>745</v>
      </c>
    </row>
    <row r="39" spans="1:2" x14ac:dyDescent="0.35">
      <c r="A39" s="149">
        <v>6.1666666666666696</v>
      </c>
      <c r="B39" s="146">
        <v>758</v>
      </c>
    </row>
    <row r="40" spans="1:2" x14ac:dyDescent="0.35">
      <c r="A40" s="149">
        <v>6.3333333333333304</v>
      </c>
      <c r="B40" s="146">
        <v>768</v>
      </c>
    </row>
    <row r="41" spans="1:2" x14ac:dyDescent="0.35">
      <c r="A41" s="149">
        <v>6.5</v>
      </c>
      <c r="B41" s="146">
        <v>774</v>
      </c>
    </row>
    <row r="42" spans="1:2" x14ac:dyDescent="0.35">
      <c r="A42" s="149">
        <v>6.6666666666666696</v>
      </c>
      <c r="B42" s="146">
        <v>776</v>
      </c>
    </row>
    <row r="43" spans="1:2" x14ac:dyDescent="0.35">
      <c r="A43" s="149">
        <v>6.8333333333333304</v>
      </c>
      <c r="B43" s="146">
        <v>784</v>
      </c>
    </row>
    <row r="44" spans="1:2" x14ac:dyDescent="0.35">
      <c r="A44" s="149">
        <v>7</v>
      </c>
      <c r="B44" s="146">
        <v>794</v>
      </c>
    </row>
    <row r="45" spans="1:2" x14ac:dyDescent="0.35">
      <c r="A45" s="149">
        <v>7.1666666666666696</v>
      </c>
      <c r="B45" s="146">
        <v>820</v>
      </c>
    </row>
    <row r="46" spans="1:2" x14ac:dyDescent="0.35">
      <c r="A46" s="149">
        <v>7.3333333333333304</v>
      </c>
      <c r="B46" s="146">
        <v>835</v>
      </c>
    </row>
    <row r="47" spans="1:2" x14ac:dyDescent="0.35">
      <c r="A47" s="149">
        <v>7.5</v>
      </c>
      <c r="B47" s="146">
        <v>855</v>
      </c>
    </row>
    <row r="48" spans="1:2" x14ac:dyDescent="0.35">
      <c r="A48" s="149">
        <v>7.6666666666666696</v>
      </c>
      <c r="B48" s="146">
        <v>880</v>
      </c>
    </row>
    <row r="49" spans="1:2" x14ac:dyDescent="0.35">
      <c r="A49" s="149">
        <v>7.8333333333333304</v>
      </c>
      <c r="B49" s="146">
        <v>890</v>
      </c>
    </row>
    <row r="50" spans="1:2" x14ac:dyDescent="0.35">
      <c r="A50" s="149">
        <v>8</v>
      </c>
      <c r="B50" s="146">
        <v>922</v>
      </c>
    </row>
    <row r="51" spans="1:2" x14ac:dyDescent="0.35">
      <c r="A51" s="149">
        <v>8.1666666666666696</v>
      </c>
      <c r="B51" s="146">
        <v>954</v>
      </c>
    </row>
    <row r="52" spans="1:2" x14ac:dyDescent="0.35">
      <c r="A52" s="149">
        <v>8.3333333333333304</v>
      </c>
      <c r="B52" s="146">
        <v>977</v>
      </c>
    </row>
    <row r="53" spans="1:2" x14ac:dyDescent="0.35">
      <c r="A53" s="149">
        <v>8.5</v>
      </c>
      <c r="B53" s="146">
        <v>998</v>
      </c>
    </row>
    <row r="54" spans="1:2" x14ac:dyDescent="0.35">
      <c r="A54" s="149">
        <v>8.6666666666666696</v>
      </c>
      <c r="B54" s="146">
        <v>1018</v>
      </c>
    </row>
    <row r="55" spans="1:2" x14ac:dyDescent="0.35">
      <c r="A55" s="149">
        <v>8.8333333333333304</v>
      </c>
      <c r="B55" s="146">
        <v>1040</v>
      </c>
    </row>
    <row r="56" spans="1:2" x14ac:dyDescent="0.35">
      <c r="A56" s="149">
        <v>9</v>
      </c>
      <c r="B56" s="146">
        <v>1063</v>
      </c>
    </row>
    <row r="57" spans="1:2" x14ac:dyDescent="0.35">
      <c r="A57" s="149">
        <v>9.1666666666666696</v>
      </c>
      <c r="B57" s="146">
        <v>1087</v>
      </c>
    </row>
    <row r="58" spans="1:2" x14ac:dyDescent="0.35">
      <c r="A58" s="149">
        <v>9.3333333333333304</v>
      </c>
      <c r="B58" s="146">
        <v>1110</v>
      </c>
    </row>
    <row r="59" spans="1:2" x14ac:dyDescent="0.35">
      <c r="A59" s="149">
        <v>9.5</v>
      </c>
      <c r="B59" s="146">
        <v>1131</v>
      </c>
    </row>
    <row r="60" spans="1:2" x14ac:dyDescent="0.35">
      <c r="A60" s="149">
        <v>9.6666666666666696</v>
      </c>
      <c r="B60" s="146">
        <v>1151</v>
      </c>
    </row>
    <row r="61" spans="1:2" x14ac:dyDescent="0.35">
      <c r="A61" s="149">
        <v>9.8333333333333304</v>
      </c>
      <c r="B61" s="146">
        <v>1166</v>
      </c>
    </row>
    <row r="62" spans="1:2" x14ac:dyDescent="0.35">
      <c r="A62" s="149">
        <v>10</v>
      </c>
      <c r="B62" s="146">
        <v>1183</v>
      </c>
    </row>
    <row r="63" spans="1:2" x14ac:dyDescent="0.35">
      <c r="A63" s="149">
        <v>10.1666666666667</v>
      </c>
      <c r="B63" s="146">
        <v>1198</v>
      </c>
    </row>
    <row r="64" spans="1:2" x14ac:dyDescent="0.35">
      <c r="A64" s="149">
        <v>10.3333333333333</v>
      </c>
      <c r="B64" s="146">
        <v>1208</v>
      </c>
    </row>
    <row r="65" spans="1:2" x14ac:dyDescent="0.35">
      <c r="A65" s="149">
        <v>10.5</v>
      </c>
      <c r="B65" s="146">
        <v>1219</v>
      </c>
    </row>
    <row r="66" spans="1:2" x14ac:dyDescent="0.35">
      <c r="A66" s="149">
        <v>10.6666666666667</v>
      </c>
      <c r="B66" s="146">
        <v>1221</v>
      </c>
    </row>
    <row r="67" spans="1:2" x14ac:dyDescent="0.35">
      <c r="A67" s="149">
        <v>10.8333333333333</v>
      </c>
      <c r="B67" s="146">
        <v>1225</v>
      </c>
    </row>
    <row r="68" spans="1:2" x14ac:dyDescent="0.35">
      <c r="A68" s="149">
        <v>11</v>
      </c>
      <c r="B68" s="146">
        <v>1228</v>
      </c>
    </row>
    <row r="69" spans="1:2" x14ac:dyDescent="0.35">
      <c r="A69" s="149">
        <v>11.1666666666667</v>
      </c>
      <c r="B69" s="146">
        <v>1237</v>
      </c>
    </row>
    <row r="70" spans="1:2" x14ac:dyDescent="0.35">
      <c r="A70" s="149">
        <v>11.3333333333333</v>
      </c>
      <c r="B70" s="146">
        <v>1236</v>
      </c>
    </row>
    <row r="71" spans="1:2" x14ac:dyDescent="0.35">
      <c r="A71" s="149">
        <v>11.5</v>
      </c>
      <c r="B71" s="146">
        <v>1240</v>
      </c>
    </row>
    <row r="72" spans="1:2" x14ac:dyDescent="0.35">
      <c r="A72" s="149">
        <v>11.6666666666667</v>
      </c>
      <c r="B72" s="146">
        <v>1240</v>
      </c>
    </row>
    <row r="73" spans="1:2" x14ac:dyDescent="0.35">
      <c r="A73" s="149">
        <v>11.8333333333333</v>
      </c>
      <c r="B73" s="146">
        <v>1240</v>
      </c>
    </row>
    <row r="74" spans="1:2" x14ac:dyDescent="0.35">
      <c r="A74" s="149">
        <v>12</v>
      </c>
      <c r="B74" s="146">
        <v>1247</v>
      </c>
    </row>
    <row r="75" spans="1:2" x14ac:dyDescent="0.35">
      <c r="A75" s="149">
        <v>12.1666666666667</v>
      </c>
      <c r="B75" s="146">
        <v>1255</v>
      </c>
    </row>
    <row r="76" spans="1:2" x14ac:dyDescent="0.35">
      <c r="A76" s="149">
        <v>12.3333333333333</v>
      </c>
      <c r="B76" s="146">
        <v>1255</v>
      </c>
    </row>
    <row r="77" spans="1:2" x14ac:dyDescent="0.35">
      <c r="A77" s="149">
        <v>12.5</v>
      </c>
      <c r="B77" s="146">
        <v>1261</v>
      </c>
    </row>
    <row r="78" spans="1:2" x14ac:dyDescent="0.35">
      <c r="A78" s="149">
        <v>12.6666666666667</v>
      </c>
      <c r="B78" s="146">
        <v>1265</v>
      </c>
    </row>
    <row r="79" spans="1:2" x14ac:dyDescent="0.35">
      <c r="A79" s="149">
        <v>12.8333333333333</v>
      </c>
      <c r="B79" s="146">
        <v>1271</v>
      </c>
    </row>
    <row r="80" spans="1:2" x14ac:dyDescent="0.35">
      <c r="A80" s="149">
        <v>13</v>
      </c>
      <c r="B80" s="146">
        <v>1277</v>
      </c>
    </row>
    <row r="81" spans="1:2" x14ac:dyDescent="0.35">
      <c r="A81" s="149">
        <v>13.1666666666667</v>
      </c>
      <c r="B81" s="146">
        <v>1279</v>
      </c>
    </row>
    <row r="82" spans="1:2" x14ac:dyDescent="0.35">
      <c r="A82" s="149">
        <v>13.3333333333333</v>
      </c>
      <c r="B82" s="146">
        <v>1289</v>
      </c>
    </row>
    <row r="83" spans="1:2" x14ac:dyDescent="0.35">
      <c r="A83" s="149">
        <v>13.5</v>
      </c>
      <c r="B83" s="146">
        <v>1297</v>
      </c>
    </row>
    <row r="84" spans="1:2" x14ac:dyDescent="0.35">
      <c r="A84" s="149">
        <v>13.6666666666667</v>
      </c>
      <c r="B84" s="146">
        <v>1295</v>
      </c>
    </row>
    <row r="85" spans="1:2" x14ac:dyDescent="0.35">
      <c r="A85" s="149">
        <v>13.8333333333333</v>
      </c>
      <c r="B85" s="146">
        <v>1292</v>
      </c>
    </row>
    <row r="86" spans="1:2" x14ac:dyDescent="0.35">
      <c r="A86" s="149">
        <v>14</v>
      </c>
      <c r="B86" s="146">
        <v>1292</v>
      </c>
    </row>
    <row r="87" spans="1:2" x14ac:dyDescent="0.35">
      <c r="A87" s="149">
        <v>14.1666666666667</v>
      </c>
      <c r="B87" s="146">
        <v>1288</v>
      </c>
    </row>
    <row r="88" spans="1:2" x14ac:dyDescent="0.35">
      <c r="A88" s="149">
        <v>14.3333333333333</v>
      </c>
      <c r="B88" s="146">
        <v>1289</v>
      </c>
    </row>
    <row r="89" spans="1:2" x14ac:dyDescent="0.35">
      <c r="A89" s="149">
        <v>14.5</v>
      </c>
      <c r="B89" s="146">
        <v>1282</v>
      </c>
    </row>
    <row r="90" spans="1:2" x14ac:dyDescent="0.35">
      <c r="A90" s="149">
        <v>14.6666666666667</v>
      </c>
      <c r="B90" s="146">
        <v>1280</v>
      </c>
    </row>
    <row r="91" spans="1:2" x14ac:dyDescent="0.35">
      <c r="A91" s="149">
        <v>14.8333333333333</v>
      </c>
      <c r="B91" s="146">
        <v>1275</v>
      </c>
    </row>
    <row r="92" spans="1:2" x14ac:dyDescent="0.35">
      <c r="A92" s="149">
        <v>15</v>
      </c>
      <c r="B92" s="146">
        <v>1271</v>
      </c>
    </row>
    <row r="93" spans="1:2" x14ac:dyDescent="0.35">
      <c r="A93" s="149">
        <v>15.1666666666667</v>
      </c>
      <c r="B93" s="146">
        <v>1257</v>
      </c>
    </row>
    <row r="94" spans="1:2" x14ac:dyDescent="0.35">
      <c r="A94" s="149">
        <v>15.3333333333333</v>
      </c>
      <c r="B94" s="146">
        <v>1256</v>
      </c>
    </row>
    <row r="95" spans="1:2" x14ac:dyDescent="0.35">
      <c r="A95" s="149">
        <v>15.5</v>
      </c>
      <c r="B95" s="146">
        <v>1247</v>
      </c>
    </row>
    <row r="96" spans="1:2" x14ac:dyDescent="0.35">
      <c r="A96" s="149">
        <v>15.6666666666667</v>
      </c>
      <c r="B96" s="146">
        <v>1241</v>
      </c>
    </row>
    <row r="97" spans="1:2" x14ac:dyDescent="0.35">
      <c r="A97" s="149">
        <v>15.8333333333333</v>
      </c>
      <c r="B97" s="146">
        <v>1232</v>
      </c>
    </row>
    <row r="98" spans="1:2" x14ac:dyDescent="0.35">
      <c r="A98" s="149">
        <v>16</v>
      </c>
      <c r="B98" s="146">
        <v>1237</v>
      </c>
    </row>
    <row r="99" spans="1:2" x14ac:dyDescent="0.35">
      <c r="A99" s="149">
        <v>16.1666666666667</v>
      </c>
      <c r="B99" s="146">
        <v>1238</v>
      </c>
    </row>
    <row r="100" spans="1:2" x14ac:dyDescent="0.35">
      <c r="A100" s="149">
        <v>16.3333333333333</v>
      </c>
      <c r="B100" s="146">
        <v>1234</v>
      </c>
    </row>
    <row r="101" spans="1:2" x14ac:dyDescent="0.35">
      <c r="A101" s="149">
        <v>16.5</v>
      </c>
      <c r="B101" s="146">
        <v>1235</v>
      </c>
    </row>
    <row r="102" spans="1:2" x14ac:dyDescent="0.35">
      <c r="A102" s="149">
        <v>16.6666666666667</v>
      </c>
      <c r="B102" s="146">
        <v>1235</v>
      </c>
    </row>
    <row r="103" spans="1:2" x14ac:dyDescent="0.35">
      <c r="A103" s="149">
        <v>16.8333333333333</v>
      </c>
      <c r="B103" s="146">
        <v>1238</v>
      </c>
    </row>
    <row r="104" spans="1:2" x14ac:dyDescent="0.35">
      <c r="A104" s="149">
        <v>17</v>
      </c>
      <c r="B104" s="146">
        <v>1236</v>
      </c>
    </row>
    <row r="105" spans="1:2" x14ac:dyDescent="0.35">
      <c r="A105" s="149">
        <v>17.1666666666667</v>
      </c>
      <c r="B105" s="146">
        <v>1240</v>
      </c>
    </row>
    <row r="106" spans="1:2" x14ac:dyDescent="0.35">
      <c r="A106" s="149">
        <v>17.3333333333333</v>
      </c>
      <c r="B106" s="146">
        <v>1248</v>
      </c>
    </row>
    <row r="107" spans="1:2" x14ac:dyDescent="0.35">
      <c r="A107" s="149">
        <v>17.5</v>
      </c>
      <c r="B107" s="146">
        <v>1250</v>
      </c>
    </row>
    <row r="108" spans="1:2" x14ac:dyDescent="0.35">
      <c r="A108" s="149">
        <v>17.6666666666667</v>
      </c>
      <c r="B108" s="146">
        <v>1253</v>
      </c>
    </row>
    <row r="109" spans="1:2" x14ac:dyDescent="0.35">
      <c r="A109" s="149">
        <v>17.8333333333333</v>
      </c>
      <c r="B109" s="146">
        <v>1250</v>
      </c>
    </row>
    <row r="110" spans="1:2" x14ac:dyDescent="0.35">
      <c r="A110" s="149">
        <v>18</v>
      </c>
      <c r="B110" s="146">
        <v>1254</v>
      </c>
    </row>
    <row r="111" spans="1:2" x14ac:dyDescent="0.35">
      <c r="A111" s="149">
        <v>18.1666666666667</v>
      </c>
      <c r="B111" s="146">
        <v>1264</v>
      </c>
    </row>
    <row r="112" spans="1:2" x14ac:dyDescent="0.35">
      <c r="A112" s="149">
        <v>18.3333333333333</v>
      </c>
      <c r="B112" s="146">
        <v>1264</v>
      </c>
    </row>
    <row r="113" spans="1:2" x14ac:dyDescent="0.35">
      <c r="A113" s="149">
        <v>18.5</v>
      </c>
      <c r="B113" s="146">
        <v>1265</v>
      </c>
    </row>
    <row r="114" spans="1:2" x14ac:dyDescent="0.35">
      <c r="A114" s="149">
        <v>18.6666666666667</v>
      </c>
      <c r="B114" s="146">
        <v>1269</v>
      </c>
    </row>
    <row r="115" spans="1:2" x14ac:dyDescent="0.35">
      <c r="A115" s="149">
        <v>18.8333333333333</v>
      </c>
      <c r="B115" s="146">
        <v>1271</v>
      </c>
    </row>
    <row r="116" spans="1:2" x14ac:dyDescent="0.35">
      <c r="A116" s="149">
        <v>19</v>
      </c>
      <c r="B116" s="146">
        <v>1273</v>
      </c>
    </row>
    <row r="117" spans="1:2" x14ac:dyDescent="0.35">
      <c r="A117" s="149">
        <v>19.1666666666667</v>
      </c>
      <c r="B117" s="146">
        <v>1274</v>
      </c>
    </row>
    <row r="118" spans="1:2" x14ac:dyDescent="0.35">
      <c r="A118" s="149">
        <v>19.3333333333333</v>
      </c>
      <c r="B118" s="146">
        <v>1276</v>
      </c>
    </row>
    <row r="119" spans="1:2" x14ac:dyDescent="0.35">
      <c r="A119" s="149">
        <v>19.5</v>
      </c>
      <c r="B119" s="146">
        <v>1281</v>
      </c>
    </row>
    <row r="120" spans="1:2" x14ac:dyDescent="0.35">
      <c r="A120" s="149">
        <v>19.6666666666667</v>
      </c>
      <c r="B120" s="146">
        <v>1274</v>
      </c>
    </row>
    <row r="121" spans="1:2" x14ac:dyDescent="0.35">
      <c r="A121" s="149">
        <v>19.8333333333333</v>
      </c>
      <c r="B121" s="146">
        <v>1274</v>
      </c>
    </row>
    <row r="122" spans="1:2" x14ac:dyDescent="0.35">
      <c r="A122" s="149">
        <v>20</v>
      </c>
      <c r="B122" s="146">
        <v>1268</v>
      </c>
    </row>
    <row r="123" spans="1:2" x14ac:dyDescent="0.35">
      <c r="A123" s="149">
        <v>20.1666666666667</v>
      </c>
      <c r="B123" s="146">
        <v>1259</v>
      </c>
    </row>
    <row r="124" spans="1:2" x14ac:dyDescent="0.35">
      <c r="A124" s="149">
        <v>20.3333333333333</v>
      </c>
      <c r="B124" s="146">
        <v>1261</v>
      </c>
    </row>
    <row r="125" spans="1:2" x14ac:dyDescent="0.35">
      <c r="A125" s="149">
        <v>20.5</v>
      </c>
      <c r="B125" s="146">
        <v>1254</v>
      </c>
    </row>
    <row r="126" spans="1:2" x14ac:dyDescent="0.35">
      <c r="A126" s="149">
        <v>20.6666666666667</v>
      </c>
      <c r="B126" s="146">
        <v>1253</v>
      </c>
    </row>
    <row r="127" spans="1:2" x14ac:dyDescent="0.35">
      <c r="A127" s="149">
        <v>20.8333333333333</v>
      </c>
      <c r="B127" s="146">
        <v>1251</v>
      </c>
    </row>
    <row r="128" spans="1:2" x14ac:dyDescent="0.35">
      <c r="A128" s="149">
        <v>21</v>
      </c>
      <c r="B128" s="146">
        <v>1261</v>
      </c>
    </row>
    <row r="129" spans="1:2" x14ac:dyDescent="0.35">
      <c r="A129" s="149">
        <v>21.1666666666667</v>
      </c>
      <c r="B129" s="146">
        <v>1262</v>
      </c>
    </row>
    <row r="130" spans="1:2" x14ac:dyDescent="0.35">
      <c r="A130" s="149">
        <v>21.3333333333333</v>
      </c>
      <c r="B130" s="146">
        <v>1268</v>
      </c>
    </row>
    <row r="131" spans="1:2" x14ac:dyDescent="0.35">
      <c r="A131" s="149">
        <v>21.5</v>
      </c>
      <c r="B131" s="146">
        <v>1262</v>
      </c>
    </row>
    <row r="132" spans="1:2" x14ac:dyDescent="0.35">
      <c r="A132" s="149">
        <v>21.6666666666667</v>
      </c>
      <c r="B132" s="146">
        <v>1249</v>
      </c>
    </row>
    <row r="133" spans="1:2" x14ac:dyDescent="0.35">
      <c r="A133" s="149">
        <v>21.8333333333333</v>
      </c>
      <c r="B133" s="146">
        <v>1236</v>
      </c>
    </row>
    <row r="134" spans="1:2" x14ac:dyDescent="0.35">
      <c r="A134" s="149">
        <v>22</v>
      </c>
      <c r="B134" s="146">
        <v>1218</v>
      </c>
    </row>
    <row r="135" spans="1:2" x14ac:dyDescent="0.35">
      <c r="A135" s="149">
        <v>22.1666666666667</v>
      </c>
      <c r="B135" s="146">
        <v>1182</v>
      </c>
    </row>
    <row r="136" spans="1:2" x14ac:dyDescent="0.35">
      <c r="A136" s="149">
        <v>22.3333333333333</v>
      </c>
      <c r="B136" s="146">
        <v>1166</v>
      </c>
    </row>
    <row r="137" spans="1:2" x14ac:dyDescent="0.35">
      <c r="A137" s="149">
        <v>22.5</v>
      </c>
      <c r="B137" s="146">
        <v>1150</v>
      </c>
    </row>
    <row r="138" spans="1:2" x14ac:dyDescent="0.35">
      <c r="A138" s="149">
        <v>22.6666666666667</v>
      </c>
      <c r="B138" s="146">
        <v>1128</v>
      </c>
    </row>
    <row r="139" spans="1:2" x14ac:dyDescent="0.35">
      <c r="A139" s="149">
        <v>22.8333333333333</v>
      </c>
      <c r="B139" s="146">
        <v>1113</v>
      </c>
    </row>
    <row r="140" spans="1:2" x14ac:dyDescent="0.35">
      <c r="A140" s="149">
        <v>23</v>
      </c>
      <c r="B140" s="146">
        <v>1097</v>
      </c>
    </row>
    <row r="141" spans="1:2" x14ac:dyDescent="0.35">
      <c r="A141" s="149">
        <v>23.1666666666667</v>
      </c>
      <c r="B141" s="146">
        <v>1081</v>
      </c>
    </row>
    <row r="142" spans="1:2" x14ac:dyDescent="0.35">
      <c r="A142" s="149">
        <v>23.3333333333333</v>
      </c>
      <c r="B142" s="146">
        <v>1063</v>
      </c>
    </row>
    <row r="143" spans="1:2" x14ac:dyDescent="0.35">
      <c r="A143" s="149">
        <v>23.5</v>
      </c>
      <c r="B143" s="146">
        <v>1051</v>
      </c>
    </row>
    <row r="144" spans="1:2" x14ac:dyDescent="0.35">
      <c r="A144" s="149">
        <v>23.6666666666667</v>
      </c>
      <c r="B144" s="146">
        <v>1038</v>
      </c>
    </row>
    <row r="145" spans="1:2" x14ac:dyDescent="0.35">
      <c r="A145" s="149">
        <v>23.8333333333333</v>
      </c>
      <c r="B145" s="146">
        <v>1021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A95E8-BF75-42BE-B4C0-06E6311BAFE9}">
  <dimension ref="A1:C145"/>
  <sheetViews>
    <sheetView topLeftCell="A70" workbookViewId="0">
      <selection activeCell="A50" sqref="A50"/>
    </sheetView>
  </sheetViews>
  <sheetFormatPr defaultRowHeight="14.5" x14ac:dyDescent="0.35"/>
  <cols>
    <col min="1" max="1" width="8.7265625" style="149"/>
    <col min="2" max="2" width="8.7265625" style="146"/>
    <col min="3" max="3" width="8.7265625" style="145"/>
  </cols>
  <sheetData>
    <row r="1" spans="1:3" x14ac:dyDescent="0.35">
      <c r="A1" s="148" t="s">
        <v>157</v>
      </c>
      <c r="B1" s="146" t="s">
        <v>158</v>
      </c>
      <c r="C1" s="145" t="s">
        <v>159</v>
      </c>
    </row>
    <row r="2" spans="1:3" x14ac:dyDescent="0.35">
      <c r="A2" s="149">
        <v>0</v>
      </c>
      <c r="B2" s="146">
        <v>994</v>
      </c>
      <c r="C2" s="145">
        <f>0/1000</f>
        <v>0</v>
      </c>
    </row>
    <row r="3" spans="1:3" x14ac:dyDescent="0.35">
      <c r="A3" s="149">
        <v>0.16666666666666666</v>
      </c>
      <c r="B3" s="146">
        <v>970</v>
      </c>
    </row>
    <row r="4" spans="1:3" x14ac:dyDescent="0.35">
      <c r="A4" s="149">
        <v>0.33333333333333298</v>
      </c>
      <c r="B4" s="146">
        <v>950</v>
      </c>
    </row>
    <row r="5" spans="1:3" x14ac:dyDescent="0.35">
      <c r="A5" s="149">
        <v>0.5</v>
      </c>
      <c r="B5" s="146">
        <v>936</v>
      </c>
    </row>
    <row r="6" spans="1:3" x14ac:dyDescent="0.35">
      <c r="A6" s="149">
        <v>0.66666666666666696</v>
      </c>
      <c r="B6" s="146">
        <v>920</v>
      </c>
    </row>
    <row r="7" spans="1:3" x14ac:dyDescent="0.35">
      <c r="A7" s="149">
        <v>0.83333333333333304</v>
      </c>
      <c r="B7" s="146">
        <v>903</v>
      </c>
    </row>
    <row r="8" spans="1:3" x14ac:dyDescent="0.35">
      <c r="A8" s="149">
        <v>1</v>
      </c>
      <c r="B8" s="146">
        <v>888</v>
      </c>
      <c r="C8" s="145">
        <v>0</v>
      </c>
    </row>
    <row r="9" spans="1:3" x14ac:dyDescent="0.35">
      <c r="A9" s="149">
        <v>1.1666666666666701</v>
      </c>
      <c r="B9" s="146">
        <v>875</v>
      </c>
    </row>
    <row r="10" spans="1:3" x14ac:dyDescent="0.35">
      <c r="A10" s="149">
        <v>1.3333333333333299</v>
      </c>
      <c r="B10" s="146">
        <v>861</v>
      </c>
    </row>
    <row r="11" spans="1:3" x14ac:dyDescent="0.35">
      <c r="A11" s="149">
        <v>1.5</v>
      </c>
      <c r="B11" s="146">
        <v>849</v>
      </c>
    </row>
    <row r="12" spans="1:3" x14ac:dyDescent="0.35">
      <c r="A12" s="149">
        <v>1.6666666666666701</v>
      </c>
      <c r="B12" s="146">
        <v>838</v>
      </c>
    </row>
    <row r="13" spans="1:3" x14ac:dyDescent="0.35">
      <c r="A13" s="149">
        <v>1.8333333333333299</v>
      </c>
      <c r="B13" s="146">
        <v>828</v>
      </c>
    </row>
    <row r="14" spans="1:3" x14ac:dyDescent="0.35">
      <c r="A14" s="149">
        <v>2</v>
      </c>
      <c r="B14" s="146">
        <v>816</v>
      </c>
      <c r="C14" s="145">
        <v>0</v>
      </c>
    </row>
    <row r="15" spans="1:3" x14ac:dyDescent="0.35">
      <c r="A15" s="149">
        <v>2.1666666666666701</v>
      </c>
      <c r="B15" s="146">
        <v>809</v>
      </c>
    </row>
    <row r="16" spans="1:3" x14ac:dyDescent="0.35">
      <c r="A16" s="149">
        <v>2.3333333333333299</v>
      </c>
      <c r="B16" s="146">
        <v>799</v>
      </c>
    </row>
    <row r="17" spans="1:3" x14ac:dyDescent="0.35">
      <c r="A17" s="149">
        <v>2.5</v>
      </c>
      <c r="B17" s="146">
        <v>789</v>
      </c>
    </row>
    <row r="18" spans="1:3" x14ac:dyDescent="0.35">
      <c r="A18" s="149">
        <v>2.6666666666666701</v>
      </c>
      <c r="B18" s="146">
        <v>786</v>
      </c>
    </row>
    <row r="19" spans="1:3" x14ac:dyDescent="0.35">
      <c r="A19" s="149">
        <v>2.8333333333333299</v>
      </c>
      <c r="B19" s="146">
        <v>781</v>
      </c>
    </row>
    <row r="20" spans="1:3" x14ac:dyDescent="0.35">
      <c r="A20" s="149">
        <v>3</v>
      </c>
      <c r="B20" s="146">
        <v>773</v>
      </c>
      <c r="C20" s="145">
        <v>0</v>
      </c>
    </row>
    <row r="21" spans="1:3" x14ac:dyDescent="0.35">
      <c r="A21" s="149">
        <v>3.1666666666666701</v>
      </c>
      <c r="B21" s="146">
        <v>766</v>
      </c>
    </row>
    <row r="22" spans="1:3" x14ac:dyDescent="0.35">
      <c r="A22" s="149">
        <v>3.3333333333333299</v>
      </c>
      <c r="B22" s="146">
        <v>762</v>
      </c>
    </row>
    <row r="23" spans="1:3" x14ac:dyDescent="0.35">
      <c r="A23" s="149">
        <v>3.5</v>
      </c>
      <c r="B23" s="146">
        <v>759</v>
      </c>
    </row>
    <row r="24" spans="1:3" x14ac:dyDescent="0.35">
      <c r="A24" s="149">
        <v>3.6666666666666701</v>
      </c>
      <c r="B24" s="146">
        <v>752</v>
      </c>
    </row>
    <row r="25" spans="1:3" x14ac:dyDescent="0.35">
      <c r="A25" s="149">
        <v>3.8333333333333299</v>
      </c>
      <c r="B25" s="146">
        <v>748</v>
      </c>
    </row>
    <row r="26" spans="1:3" x14ac:dyDescent="0.35">
      <c r="A26" s="149">
        <v>4</v>
      </c>
      <c r="B26" s="146">
        <v>739</v>
      </c>
      <c r="C26" s="145">
        <v>0</v>
      </c>
    </row>
    <row r="27" spans="1:3" x14ac:dyDescent="0.35">
      <c r="A27" s="149">
        <v>4.1666666666666696</v>
      </c>
      <c r="B27" s="146">
        <v>736</v>
      </c>
    </row>
    <row r="28" spans="1:3" x14ac:dyDescent="0.35">
      <c r="A28" s="149">
        <v>4.3333333333333304</v>
      </c>
      <c r="B28" s="146">
        <v>736</v>
      </c>
    </row>
    <row r="29" spans="1:3" x14ac:dyDescent="0.35">
      <c r="A29" s="149">
        <v>4.5</v>
      </c>
      <c r="B29" s="146">
        <v>730</v>
      </c>
    </row>
    <row r="30" spans="1:3" x14ac:dyDescent="0.35">
      <c r="A30" s="149">
        <v>4.6666666666666696</v>
      </c>
      <c r="B30" s="146">
        <v>729</v>
      </c>
    </row>
    <row r="31" spans="1:3" x14ac:dyDescent="0.35">
      <c r="A31" s="149">
        <v>4.8333333333333304</v>
      </c>
      <c r="B31" s="146">
        <v>723</v>
      </c>
    </row>
    <row r="32" spans="1:3" x14ac:dyDescent="0.35">
      <c r="A32" s="149">
        <v>5</v>
      </c>
      <c r="B32" s="146">
        <v>724</v>
      </c>
      <c r="C32" s="145">
        <v>0</v>
      </c>
    </row>
    <row r="33" spans="1:3" x14ac:dyDescent="0.35">
      <c r="A33" s="149">
        <v>5.1666666666666696</v>
      </c>
      <c r="B33" s="146">
        <v>729</v>
      </c>
    </row>
    <row r="34" spans="1:3" x14ac:dyDescent="0.35">
      <c r="A34" s="149">
        <v>5.3333333333333304</v>
      </c>
      <c r="B34" s="146">
        <v>727</v>
      </c>
    </row>
    <row r="35" spans="1:3" x14ac:dyDescent="0.35">
      <c r="A35" s="149">
        <v>5.5</v>
      </c>
      <c r="B35" s="146">
        <v>729</v>
      </c>
    </row>
    <row r="36" spans="1:3" x14ac:dyDescent="0.35">
      <c r="A36" s="149">
        <v>5.6666666666666696</v>
      </c>
      <c r="B36" s="146">
        <v>730</v>
      </c>
    </row>
    <row r="37" spans="1:3" x14ac:dyDescent="0.35">
      <c r="A37" s="149">
        <v>5.8333333333333304</v>
      </c>
      <c r="B37" s="146">
        <v>737</v>
      </c>
    </row>
    <row r="38" spans="1:3" x14ac:dyDescent="0.35">
      <c r="A38" s="149">
        <v>6</v>
      </c>
      <c r="B38" s="146">
        <v>745</v>
      </c>
      <c r="C38" s="145">
        <v>0</v>
      </c>
    </row>
    <row r="39" spans="1:3" x14ac:dyDescent="0.35">
      <c r="A39" s="149">
        <v>6.1666666666666696</v>
      </c>
      <c r="B39" s="146">
        <v>758</v>
      </c>
    </row>
    <row r="40" spans="1:3" x14ac:dyDescent="0.35">
      <c r="A40" s="149">
        <v>6.3333333333333304</v>
      </c>
      <c r="B40" s="146">
        <v>768</v>
      </c>
    </row>
    <row r="41" spans="1:3" x14ac:dyDescent="0.35">
      <c r="A41" s="149">
        <v>6.5</v>
      </c>
      <c r="B41" s="146">
        <v>774</v>
      </c>
    </row>
    <row r="42" spans="1:3" x14ac:dyDescent="0.35">
      <c r="A42" s="149">
        <v>6.6666666666666696</v>
      </c>
      <c r="B42" s="146">
        <v>776</v>
      </c>
    </row>
    <row r="43" spans="1:3" x14ac:dyDescent="0.35">
      <c r="A43" s="149">
        <v>6.8333333333333304</v>
      </c>
      <c r="B43" s="146">
        <v>784</v>
      </c>
    </row>
    <row r="44" spans="1:3" x14ac:dyDescent="0.35">
      <c r="A44" s="149">
        <v>7</v>
      </c>
      <c r="B44" s="146">
        <v>794</v>
      </c>
      <c r="C44" s="145">
        <f>100806.362/1000</f>
        <v>100.80636199999999</v>
      </c>
    </row>
    <row r="45" spans="1:3" x14ac:dyDescent="0.35">
      <c r="A45" s="149">
        <v>7.1666666666666696</v>
      </c>
      <c r="B45" s="146">
        <v>820</v>
      </c>
    </row>
    <row r="46" spans="1:3" x14ac:dyDescent="0.35">
      <c r="A46" s="149">
        <v>7.3333333333333304</v>
      </c>
      <c r="B46" s="146">
        <v>835</v>
      </c>
    </row>
    <row r="47" spans="1:3" x14ac:dyDescent="0.35">
      <c r="A47" s="149">
        <v>7.5</v>
      </c>
      <c r="B47" s="146">
        <v>855</v>
      </c>
    </row>
    <row r="48" spans="1:3" x14ac:dyDescent="0.35">
      <c r="A48" s="149">
        <v>7.6666666666666696</v>
      </c>
      <c r="B48" s="146">
        <v>880</v>
      </c>
    </row>
    <row r="49" spans="1:3" x14ac:dyDescent="0.35">
      <c r="A49" s="149">
        <v>7.8333333333333304</v>
      </c>
      <c r="B49" s="146">
        <v>890</v>
      </c>
    </row>
    <row r="50" spans="1:3" x14ac:dyDescent="0.35">
      <c r="A50" s="149">
        <v>8</v>
      </c>
      <c r="B50" s="146">
        <v>922</v>
      </c>
      <c r="C50" s="145">
        <f>614516.925/1000</f>
        <v>614.51692500000001</v>
      </c>
    </row>
    <row r="51" spans="1:3" x14ac:dyDescent="0.35">
      <c r="A51" s="149">
        <v>8.1666666666666696</v>
      </c>
      <c r="B51" s="146">
        <v>954</v>
      </c>
    </row>
    <row r="52" spans="1:3" x14ac:dyDescent="0.35">
      <c r="A52" s="149">
        <v>8.3333333333333304</v>
      </c>
      <c r="B52" s="146">
        <v>977</v>
      </c>
    </row>
    <row r="53" spans="1:3" x14ac:dyDescent="0.35">
      <c r="A53" s="149">
        <v>8.5</v>
      </c>
      <c r="B53" s="146">
        <v>998</v>
      </c>
    </row>
    <row r="54" spans="1:3" x14ac:dyDescent="0.35">
      <c r="A54" s="149">
        <v>8.6666666666666696</v>
      </c>
      <c r="B54" s="146">
        <v>1018</v>
      </c>
    </row>
    <row r="55" spans="1:3" x14ac:dyDescent="0.35">
      <c r="A55" s="149">
        <v>8.8333333333333304</v>
      </c>
      <c r="B55" s="146">
        <v>1040</v>
      </c>
    </row>
    <row r="56" spans="1:3" x14ac:dyDescent="0.35">
      <c r="A56" s="149">
        <v>9</v>
      </c>
      <c r="B56" s="146">
        <v>1063</v>
      </c>
      <c r="C56" s="145">
        <f>1427765.138/1000</f>
        <v>1427.765138</v>
      </c>
    </row>
    <row r="57" spans="1:3" x14ac:dyDescent="0.35">
      <c r="A57" s="149">
        <v>9.1666666666666696</v>
      </c>
      <c r="B57" s="146">
        <v>1087</v>
      </c>
    </row>
    <row r="58" spans="1:3" x14ac:dyDescent="0.35">
      <c r="A58" s="149">
        <v>9.3333333333333304</v>
      </c>
      <c r="B58" s="146">
        <v>1110</v>
      </c>
    </row>
    <row r="59" spans="1:3" x14ac:dyDescent="0.35">
      <c r="A59" s="149">
        <v>9.5</v>
      </c>
      <c r="B59" s="146">
        <v>1131</v>
      </c>
    </row>
    <row r="60" spans="1:3" x14ac:dyDescent="0.35">
      <c r="A60" s="149">
        <v>9.6666666666666696</v>
      </c>
      <c r="B60" s="146">
        <v>1151</v>
      </c>
    </row>
    <row r="61" spans="1:3" x14ac:dyDescent="0.35">
      <c r="A61" s="149">
        <v>9.8333333333333304</v>
      </c>
      <c r="B61" s="146">
        <v>1166</v>
      </c>
    </row>
    <row r="62" spans="1:3" x14ac:dyDescent="0.35">
      <c r="A62" s="149">
        <v>10</v>
      </c>
      <c r="B62" s="146">
        <v>1183</v>
      </c>
      <c r="C62" s="145">
        <f>2155565.658/1000</f>
        <v>2155.565658</v>
      </c>
    </row>
    <row r="63" spans="1:3" x14ac:dyDescent="0.35">
      <c r="A63" s="149">
        <v>10.1666666666667</v>
      </c>
      <c r="B63" s="146">
        <v>1198</v>
      </c>
    </row>
    <row r="64" spans="1:3" x14ac:dyDescent="0.35">
      <c r="A64" s="149">
        <v>10.3333333333333</v>
      </c>
      <c r="B64" s="146">
        <v>1208</v>
      </c>
    </row>
    <row r="65" spans="1:3" x14ac:dyDescent="0.35">
      <c r="A65" s="149">
        <v>10.5</v>
      </c>
      <c r="B65" s="146">
        <v>1219</v>
      </c>
    </row>
    <row r="66" spans="1:3" x14ac:dyDescent="0.35">
      <c r="A66" s="149">
        <v>10.6666666666667</v>
      </c>
      <c r="B66" s="146">
        <v>1221</v>
      </c>
    </row>
    <row r="67" spans="1:3" x14ac:dyDescent="0.35">
      <c r="A67" s="149">
        <v>10.8333333333333</v>
      </c>
      <c r="B67" s="146">
        <v>1225</v>
      </c>
    </row>
    <row r="68" spans="1:3" x14ac:dyDescent="0.35">
      <c r="A68" s="149">
        <v>11</v>
      </c>
      <c r="B68" s="146">
        <v>1228</v>
      </c>
      <c r="C68" s="145">
        <f>2713157.655/1000</f>
        <v>2713.157655</v>
      </c>
    </row>
    <row r="69" spans="1:3" x14ac:dyDescent="0.35">
      <c r="A69" s="149">
        <v>11.1666666666667</v>
      </c>
      <c r="B69" s="146">
        <v>1237</v>
      </c>
    </row>
    <row r="70" spans="1:3" x14ac:dyDescent="0.35">
      <c r="A70" s="149">
        <v>11.3333333333333</v>
      </c>
      <c r="B70" s="146">
        <v>1236</v>
      </c>
    </row>
    <row r="71" spans="1:3" x14ac:dyDescent="0.35">
      <c r="A71" s="149">
        <v>11.5</v>
      </c>
      <c r="B71" s="146">
        <v>1240</v>
      </c>
    </row>
    <row r="72" spans="1:3" x14ac:dyDescent="0.35">
      <c r="A72" s="149">
        <v>11.6666666666667</v>
      </c>
      <c r="B72" s="146">
        <v>1240</v>
      </c>
    </row>
    <row r="73" spans="1:3" x14ac:dyDescent="0.35">
      <c r="A73" s="149">
        <v>11.8333333333333</v>
      </c>
      <c r="B73" s="146">
        <v>1240</v>
      </c>
    </row>
    <row r="74" spans="1:3" x14ac:dyDescent="0.35">
      <c r="A74" s="149">
        <v>12</v>
      </c>
      <c r="B74" s="146">
        <v>1247</v>
      </c>
      <c r="C74" s="145">
        <f>3063235.853/1000</f>
        <v>3063.2358530000001</v>
      </c>
    </row>
    <row r="75" spans="1:3" x14ac:dyDescent="0.35">
      <c r="A75" s="149">
        <v>12.1666666666667</v>
      </c>
      <c r="B75" s="146">
        <v>1255</v>
      </c>
    </row>
    <row r="76" spans="1:3" x14ac:dyDescent="0.35">
      <c r="A76" s="149">
        <v>12.3333333333333</v>
      </c>
      <c r="B76" s="146">
        <v>1255</v>
      </c>
    </row>
    <row r="77" spans="1:3" x14ac:dyDescent="0.35">
      <c r="A77" s="149">
        <v>12.5</v>
      </c>
      <c r="B77" s="146">
        <v>1261</v>
      </c>
    </row>
    <row r="78" spans="1:3" x14ac:dyDescent="0.35">
      <c r="A78" s="149">
        <v>12.6666666666667</v>
      </c>
      <c r="B78" s="146">
        <v>1265</v>
      </c>
    </row>
    <row r="79" spans="1:3" x14ac:dyDescent="0.35">
      <c r="A79" s="149">
        <v>12.8333333333333</v>
      </c>
      <c r="B79" s="146">
        <v>1271</v>
      </c>
    </row>
    <row r="80" spans="1:3" x14ac:dyDescent="0.35">
      <c r="A80" s="149">
        <v>13</v>
      </c>
      <c r="B80" s="146">
        <v>1277</v>
      </c>
      <c r="C80" s="145">
        <f>3214459.026/1000</f>
        <v>3214.459026</v>
      </c>
    </row>
    <row r="81" spans="1:3" x14ac:dyDescent="0.35">
      <c r="A81" s="149">
        <v>13.1666666666667</v>
      </c>
      <c r="B81" s="146">
        <v>1279</v>
      </c>
    </row>
    <row r="82" spans="1:3" x14ac:dyDescent="0.35">
      <c r="A82" s="149">
        <v>13.3333333333333</v>
      </c>
      <c r="B82" s="146">
        <v>1289</v>
      </c>
    </row>
    <row r="83" spans="1:3" x14ac:dyDescent="0.35">
      <c r="A83" s="149">
        <v>13.5</v>
      </c>
      <c r="B83" s="146">
        <v>1297</v>
      </c>
    </row>
    <row r="84" spans="1:3" x14ac:dyDescent="0.35">
      <c r="A84" s="149">
        <v>13.6666666666667</v>
      </c>
      <c r="B84" s="146">
        <v>1295</v>
      </c>
    </row>
    <row r="85" spans="1:3" x14ac:dyDescent="0.35">
      <c r="A85" s="149">
        <v>13.8333333333333</v>
      </c>
      <c r="B85" s="146">
        <v>1292</v>
      </c>
    </row>
    <row r="86" spans="1:3" x14ac:dyDescent="0.35">
      <c r="A86" s="149">
        <v>14</v>
      </c>
      <c r="B86" s="146">
        <v>1292</v>
      </c>
      <c r="C86" s="145">
        <f>3187410.809/1000</f>
        <v>3187.410809</v>
      </c>
    </row>
    <row r="87" spans="1:3" x14ac:dyDescent="0.35">
      <c r="A87" s="149">
        <v>14.1666666666667</v>
      </c>
      <c r="B87" s="146">
        <v>1288</v>
      </c>
    </row>
    <row r="88" spans="1:3" x14ac:dyDescent="0.35">
      <c r="A88" s="149">
        <v>14.3333333333333</v>
      </c>
      <c r="B88" s="146">
        <v>1289</v>
      </c>
    </row>
    <row r="89" spans="1:3" x14ac:dyDescent="0.35">
      <c r="A89" s="149">
        <v>14.5</v>
      </c>
      <c r="B89" s="146">
        <v>1282</v>
      </c>
    </row>
    <row r="90" spans="1:3" x14ac:dyDescent="0.35">
      <c r="A90" s="149">
        <v>14.6666666666667</v>
      </c>
      <c r="B90" s="146">
        <v>1280</v>
      </c>
    </row>
    <row r="91" spans="1:3" x14ac:dyDescent="0.35">
      <c r="A91" s="149">
        <v>14.8333333333333</v>
      </c>
      <c r="B91" s="146">
        <v>1275</v>
      </c>
    </row>
    <row r="92" spans="1:3" x14ac:dyDescent="0.35">
      <c r="A92" s="149">
        <v>15</v>
      </c>
      <c r="B92" s="146">
        <v>1271</v>
      </c>
      <c r="C92" s="145">
        <f>2960106.727/1000</f>
        <v>2960.1067269999999</v>
      </c>
    </row>
    <row r="93" spans="1:3" x14ac:dyDescent="0.35">
      <c r="A93" s="149">
        <v>15.1666666666667</v>
      </c>
      <c r="B93" s="146">
        <v>1257</v>
      </c>
    </row>
    <row r="94" spans="1:3" x14ac:dyDescent="0.35">
      <c r="A94" s="149">
        <v>15.3333333333333</v>
      </c>
      <c r="B94" s="146">
        <v>1256</v>
      </c>
    </row>
    <row r="95" spans="1:3" x14ac:dyDescent="0.35">
      <c r="A95" s="149">
        <v>15.5</v>
      </c>
      <c r="B95" s="146">
        <v>1247</v>
      </c>
    </row>
    <row r="96" spans="1:3" x14ac:dyDescent="0.35">
      <c r="A96" s="149">
        <v>15.6666666666667</v>
      </c>
      <c r="B96" s="146">
        <v>1241</v>
      </c>
    </row>
    <row r="97" spans="1:3" x14ac:dyDescent="0.35">
      <c r="A97" s="149">
        <v>15.8333333333333</v>
      </c>
      <c r="B97" s="146">
        <v>1232</v>
      </c>
    </row>
    <row r="98" spans="1:3" x14ac:dyDescent="0.35">
      <c r="A98" s="149">
        <v>16</v>
      </c>
      <c r="B98" s="146">
        <v>1237</v>
      </c>
      <c r="C98" s="145">
        <f>2536736.502/1000</f>
        <v>2536.7365019999997</v>
      </c>
    </row>
    <row r="99" spans="1:3" x14ac:dyDescent="0.35">
      <c r="A99" s="149">
        <v>16.1666666666667</v>
      </c>
      <c r="B99" s="146">
        <v>1238</v>
      </c>
    </row>
    <row r="100" spans="1:3" x14ac:dyDescent="0.35">
      <c r="A100" s="149">
        <v>16.3333333333333</v>
      </c>
      <c r="B100" s="146">
        <v>1234</v>
      </c>
    </row>
    <row r="101" spans="1:3" x14ac:dyDescent="0.35">
      <c r="A101" s="149">
        <v>16.5</v>
      </c>
      <c r="B101" s="146">
        <v>1235</v>
      </c>
    </row>
    <row r="102" spans="1:3" x14ac:dyDescent="0.35">
      <c r="A102" s="149">
        <v>16.6666666666667</v>
      </c>
      <c r="B102" s="146">
        <v>1235</v>
      </c>
    </row>
    <row r="103" spans="1:3" x14ac:dyDescent="0.35">
      <c r="A103" s="149">
        <v>16.8333333333333</v>
      </c>
      <c r="B103" s="146">
        <v>1238</v>
      </c>
    </row>
    <row r="104" spans="1:3" x14ac:dyDescent="0.35">
      <c r="A104" s="149">
        <v>17</v>
      </c>
      <c r="B104" s="146">
        <v>1236</v>
      </c>
      <c r="C104" s="145">
        <f>1922560.312/1000</f>
        <v>1922.5603119999998</v>
      </c>
    </row>
    <row r="105" spans="1:3" x14ac:dyDescent="0.35">
      <c r="A105" s="149">
        <v>17.1666666666667</v>
      </c>
      <c r="B105" s="146">
        <v>1240</v>
      </c>
    </row>
    <row r="106" spans="1:3" x14ac:dyDescent="0.35">
      <c r="A106" s="149">
        <v>17.3333333333333</v>
      </c>
      <c r="B106" s="146">
        <v>1248</v>
      </c>
    </row>
    <row r="107" spans="1:3" x14ac:dyDescent="0.35">
      <c r="A107" s="149">
        <v>17.5</v>
      </c>
      <c r="B107" s="146">
        <v>1250</v>
      </c>
    </row>
    <row r="108" spans="1:3" x14ac:dyDescent="0.35">
      <c r="A108" s="149">
        <v>17.6666666666667</v>
      </c>
      <c r="B108" s="146">
        <v>1253</v>
      </c>
    </row>
    <row r="109" spans="1:3" x14ac:dyDescent="0.35">
      <c r="A109" s="149">
        <v>17.8333333333333</v>
      </c>
      <c r="B109" s="146">
        <v>1250</v>
      </c>
    </row>
    <row r="110" spans="1:3" x14ac:dyDescent="0.35">
      <c r="A110" s="149">
        <v>18</v>
      </c>
      <c r="B110" s="146">
        <v>1254</v>
      </c>
      <c r="C110" s="145">
        <f>1160183.784/1000</f>
        <v>1160.1837840000001</v>
      </c>
    </row>
    <row r="111" spans="1:3" x14ac:dyDescent="0.35">
      <c r="A111" s="149">
        <v>18.1666666666667</v>
      </c>
      <c r="B111" s="146">
        <v>1264</v>
      </c>
    </row>
    <row r="112" spans="1:3" x14ac:dyDescent="0.35">
      <c r="A112" s="149">
        <v>18.3333333333333</v>
      </c>
      <c r="B112" s="146">
        <v>1264</v>
      </c>
    </row>
    <row r="113" spans="1:3" x14ac:dyDescent="0.35">
      <c r="A113" s="149">
        <v>18.5</v>
      </c>
      <c r="B113" s="146">
        <v>1265</v>
      </c>
    </row>
    <row r="114" spans="1:3" x14ac:dyDescent="0.35">
      <c r="A114" s="149">
        <v>18.6666666666667</v>
      </c>
      <c r="B114" s="146">
        <v>1269</v>
      </c>
    </row>
    <row r="115" spans="1:3" x14ac:dyDescent="0.35">
      <c r="A115" s="149">
        <v>18.8333333333333</v>
      </c>
      <c r="B115" s="146">
        <v>1271</v>
      </c>
    </row>
    <row r="116" spans="1:3" x14ac:dyDescent="0.35">
      <c r="A116" s="149">
        <v>19</v>
      </c>
      <c r="B116" s="146">
        <v>1273</v>
      </c>
      <c r="C116" s="145">
        <f>392786.508/1000</f>
        <v>392.78650799999997</v>
      </c>
    </row>
    <row r="117" spans="1:3" x14ac:dyDescent="0.35">
      <c r="A117" s="149">
        <v>19.1666666666667</v>
      </c>
      <c r="B117" s="146">
        <v>1274</v>
      </c>
    </row>
    <row r="118" spans="1:3" x14ac:dyDescent="0.35">
      <c r="A118" s="149">
        <v>19.3333333333333</v>
      </c>
      <c r="B118" s="146">
        <v>1276</v>
      </c>
    </row>
    <row r="119" spans="1:3" x14ac:dyDescent="0.35">
      <c r="A119" s="149">
        <v>19.5</v>
      </c>
      <c r="B119" s="146">
        <v>1281</v>
      </c>
    </row>
    <row r="120" spans="1:3" x14ac:dyDescent="0.35">
      <c r="A120" s="149">
        <v>19.6666666666667</v>
      </c>
      <c r="B120" s="146">
        <v>1274</v>
      </c>
    </row>
    <row r="121" spans="1:3" x14ac:dyDescent="0.35">
      <c r="A121" s="149">
        <v>19.8333333333333</v>
      </c>
      <c r="B121" s="146">
        <v>1274</v>
      </c>
    </row>
    <row r="122" spans="1:3" x14ac:dyDescent="0.35">
      <c r="A122" s="149">
        <v>20</v>
      </c>
      <c r="B122" s="146">
        <v>1268</v>
      </c>
      <c r="C122" s="145">
        <f>26259.178/1000</f>
        <v>26.259177999999999</v>
      </c>
    </row>
    <row r="123" spans="1:3" x14ac:dyDescent="0.35">
      <c r="A123" s="149">
        <v>20.1666666666667</v>
      </c>
      <c r="B123" s="146">
        <v>1259</v>
      </c>
    </row>
    <row r="124" spans="1:3" x14ac:dyDescent="0.35">
      <c r="A124" s="149">
        <v>20.3333333333333</v>
      </c>
      <c r="B124" s="146">
        <v>1261</v>
      </c>
    </row>
    <row r="125" spans="1:3" x14ac:dyDescent="0.35">
      <c r="A125" s="149">
        <v>20.5</v>
      </c>
      <c r="B125" s="146">
        <v>1254</v>
      </c>
    </row>
    <row r="126" spans="1:3" x14ac:dyDescent="0.35">
      <c r="A126" s="149">
        <v>20.6666666666667</v>
      </c>
      <c r="B126" s="146">
        <v>1253</v>
      </c>
    </row>
    <row r="127" spans="1:3" x14ac:dyDescent="0.35">
      <c r="A127" s="149">
        <v>20.8333333333333</v>
      </c>
      <c r="B127" s="146">
        <v>1251</v>
      </c>
    </row>
    <row r="128" spans="1:3" x14ac:dyDescent="0.35">
      <c r="A128" s="149">
        <v>21</v>
      </c>
      <c r="B128" s="146">
        <v>1261</v>
      </c>
      <c r="C128" s="145">
        <v>0</v>
      </c>
    </row>
    <row r="129" spans="1:3" x14ac:dyDescent="0.35">
      <c r="A129" s="149">
        <v>21.1666666666667</v>
      </c>
      <c r="B129" s="146">
        <v>1262</v>
      </c>
    </row>
    <row r="130" spans="1:3" x14ac:dyDescent="0.35">
      <c r="A130" s="149">
        <v>21.3333333333333</v>
      </c>
      <c r="B130" s="146">
        <v>1268</v>
      </c>
    </row>
    <row r="131" spans="1:3" x14ac:dyDescent="0.35">
      <c r="A131" s="149">
        <v>21.5</v>
      </c>
      <c r="B131" s="146">
        <v>1262</v>
      </c>
    </row>
    <row r="132" spans="1:3" x14ac:dyDescent="0.35">
      <c r="A132" s="149">
        <v>21.6666666666667</v>
      </c>
      <c r="B132" s="146">
        <v>1249</v>
      </c>
    </row>
    <row r="133" spans="1:3" x14ac:dyDescent="0.35">
      <c r="A133" s="149">
        <v>21.8333333333333</v>
      </c>
      <c r="B133" s="146">
        <v>1236</v>
      </c>
    </row>
    <row r="134" spans="1:3" x14ac:dyDescent="0.35">
      <c r="A134" s="149">
        <v>22</v>
      </c>
      <c r="B134" s="146">
        <v>1218</v>
      </c>
      <c r="C134" s="145">
        <v>0</v>
      </c>
    </row>
    <row r="135" spans="1:3" x14ac:dyDescent="0.35">
      <c r="A135" s="149">
        <v>22.1666666666667</v>
      </c>
      <c r="B135" s="146">
        <v>1182</v>
      </c>
    </row>
    <row r="136" spans="1:3" x14ac:dyDescent="0.35">
      <c r="A136" s="149">
        <v>22.3333333333333</v>
      </c>
      <c r="B136" s="146">
        <v>1166</v>
      </c>
    </row>
    <row r="137" spans="1:3" x14ac:dyDescent="0.35">
      <c r="A137" s="149">
        <v>22.5</v>
      </c>
      <c r="B137" s="146">
        <v>1150</v>
      </c>
    </row>
    <row r="138" spans="1:3" x14ac:dyDescent="0.35">
      <c r="A138" s="149">
        <v>22.6666666666667</v>
      </c>
      <c r="B138" s="146">
        <v>1128</v>
      </c>
    </row>
    <row r="139" spans="1:3" x14ac:dyDescent="0.35">
      <c r="A139" s="149">
        <v>22.8333333333333</v>
      </c>
      <c r="B139" s="146">
        <v>1113</v>
      </c>
    </row>
    <row r="140" spans="1:3" x14ac:dyDescent="0.35">
      <c r="A140" s="149">
        <v>23</v>
      </c>
      <c r="B140" s="146">
        <v>1097</v>
      </c>
      <c r="C140" s="145">
        <v>0</v>
      </c>
    </row>
    <row r="141" spans="1:3" x14ac:dyDescent="0.35">
      <c r="A141" s="149">
        <v>23.1666666666667</v>
      </c>
      <c r="B141" s="146">
        <v>1081</v>
      </c>
    </row>
    <row r="142" spans="1:3" x14ac:dyDescent="0.35">
      <c r="A142" s="149">
        <v>23.3333333333333</v>
      </c>
      <c r="B142" s="146">
        <v>1063</v>
      </c>
    </row>
    <row r="143" spans="1:3" x14ac:dyDescent="0.35">
      <c r="A143" s="149">
        <v>23.5</v>
      </c>
      <c r="B143" s="146">
        <v>1051</v>
      </c>
    </row>
    <row r="144" spans="1:3" x14ac:dyDescent="0.35">
      <c r="A144" s="149">
        <v>23.6666666666667</v>
      </c>
      <c r="B144" s="146">
        <v>1038</v>
      </c>
    </row>
    <row r="145" spans="1:2" x14ac:dyDescent="0.35">
      <c r="A145" s="149">
        <v>23.8333333333333</v>
      </c>
      <c r="B145" s="146">
        <v>1021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5059-8302-4CE3-9181-F2E3166110C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C097-11F7-4E3D-921A-F0766188A024}">
  <dimension ref="A1:Z1002"/>
  <sheetViews>
    <sheetView zoomScale="55" zoomScaleNormal="55" workbookViewId="0">
      <selection activeCell="N10" sqref="N10"/>
    </sheetView>
  </sheetViews>
  <sheetFormatPr defaultRowHeight="14.5" x14ac:dyDescent="0.35"/>
  <cols>
    <col min="1" max="1" width="21" customWidth="1"/>
    <col min="2" max="2" width="13.1796875" customWidth="1"/>
    <col min="3" max="3" width="12" customWidth="1"/>
    <col min="4" max="4" width="25.7265625" customWidth="1"/>
    <col min="6" max="6" width="14.1796875" customWidth="1"/>
    <col min="7" max="7" width="16.453125" bestFit="1" customWidth="1"/>
    <col min="8" max="8" width="21" customWidth="1"/>
    <col min="9" max="9" width="18.453125" bestFit="1" customWidth="1"/>
    <col min="10" max="10" width="16.1796875" customWidth="1"/>
    <col min="11" max="11" width="14.6328125" bestFit="1" customWidth="1"/>
    <col min="12" max="12" width="16.26953125" bestFit="1" customWidth="1"/>
    <col min="13" max="13" width="15" customWidth="1"/>
    <col min="14" max="14" width="12" customWidth="1"/>
    <col min="15" max="15" width="17.6328125" customWidth="1"/>
  </cols>
  <sheetData>
    <row r="1" spans="1:26" ht="16" thickBot="1" x14ac:dyDescent="0.4">
      <c r="A1" s="29" t="s">
        <v>70</v>
      </c>
      <c r="B1" s="29" t="s">
        <v>32</v>
      </c>
      <c r="C1" s="29" t="s">
        <v>33</v>
      </c>
      <c r="D1" s="29" t="s">
        <v>0</v>
      </c>
      <c r="E1" s="29" t="s">
        <v>34</v>
      </c>
      <c r="F1" s="29" t="s">
        <v>59</v>
      </c>
      <c r="G1" s="29" t="s">
        <v>60</v>
      </c>
      <c r="H1" s="29" t="s">
        <v>61</v>
      </c>
      <c r="I1" s="29" t="s">
        <v>62</v>
      </c>
      <c r="J1" s="29" t="s">
        <v>63</v>
      </c>
      <c r="K1" s="29" t="s">
        <v>64</v>
      </c>
      <c r="L1" s="29" t="s">
        <v>65</v>
      </c>
      <c r="M1" s="29" t="s">
        <v>66</v>
      </c>
      <c r="N1" s="27"/>
      <c r="O1" s="7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thickBot="1" x14ac:dyDescent="0.4">
      <c r="A2" s="20" t="s">
        <v>1</v>
      </c>
      <c r="B2" s="21">
        <v>0</v>
      </c>
      <c r="C2" s="21">
        <v>0</v>
      </c>
      <c r="D2" s="30" t="s">
        <v>36</v>
      </c>
      <c r="E2" s="21">
        <v>132</v>
      </c>
      <c r="F2" s="26">
        <v>160000</v>
      </c>
      <c r="G2" s="26">
        <v>0.1346</v>
      </c>
      <c r="H2" s="26">
        <v>175.4295913</v>
      </c>
      <c r="I2" s="26">
        <v>84.964428949999999</v>
      </c>
      <c r="J2" s="26">
        <v>194.92176810000001</v>
      </c>
      <c r="K2" s="26">
        <v>128.71119669999999</v>
      </c>
      <c r="L2" s="26">
        <v>62.337677720000002</v>
      </c>
      <c r="M2" s="26">
        <v>143.01244080000001</v>
      </c>
      <c r="N2" s="28"/>
      <c r="O2" s="5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thickBot="1" x14ac:dyDescent="0.4">
      <c r="A3" s="20" t="s">
        <v>67</v>
      </c>
      <c r="B3" s="21" t="s">
        <v>2</v>
      </c>
      <c r="C3" s="21">
        <v>1</v>
      </c>
      <c r="D3" s="21" t="s">
        <v>68</v>
      </c>
      <c r="E3" s="21">
        <v>132</v>
      </c>
      <c r="F3" s="26">
        <v>103111</v>
      </c>
      <c r="G3" s="26">
        <v>8.6800000000000002E-2</v>
      </c>
      <c r="H3" s="26">
        <v>113.0546255</v>
      </c>
      <c r="I3" s="26">
        <v>54.754854209999998</v>
      </c>
      <c r="J3" s="26">
        <v>125.6162506</v>
      </c>
      <c r="K3" s="26">
        <v>82.947215639999996</v>
      </c>
      <c r="L3" s="26">
        <v>40.173170089999999</v>
      </c>
      <c r="M3" s="26">
        <v>92.163572930000001</v>
      </c>
      <c r="N3" s="28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thickBot="1" x14ac:dyDescent="0.4">
      <c r="A4" s="20" t="s">
        <v>67</v>
      </c>
      <c r="B4" s="21">
        <v>2</v>
      </c>
      <c r="C4" s="21">
        <v>3</v>
      </c>
      <c r="D4" s="31" t="s">
        <v>6</v>
      </c>
      <c r="E4" s="21">
        <v>220</v>
      </c>
      <c r="F4" s="26">
        <v>103111</v>
      </c>
      <c r="G4" s="26">
        <v>8.6800000000000002E-2</v>
      </c>
      <c r="H4" s="26">
        <v>113.0546255</v>
      </c>
      <c r="I4" s="26">
        <v>54.754854209999998</v>
      </c>
      <c r="J4" s="26">
        <v>125.6162506</v>
      </c>
      <c r="K4" s="26">
        <v>82.947215639999996</v>
      </c>
      <c r="L4" s="26">
        <v>40.173170089999999</v>
      </c>
      <c r="M4" s="26">
        <v>92.163572930000001</v>
      </c>
      <c r="N4" s="28"/>
      <c r="O4" s="5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thickBot="1" x14ac:dyDescent="0.4">
      <c r="A5" s="20" t="s">
        <v>67</v>
      </c>
      <c r="B5" s="21">
        <v>3</v>
      </c>
      <c r="C5" s="21">
        <v>4</v>
      </c>
      <c r="D5" s="21" t="s">
        <v>7</v>
      </c>
      <c r="E5" s="21">
        <v>220</v>
      </c>
      <c r="F5" s="26">
        <v>103111</v>
      </c>
      <c r="G5" s="26">
        <v>8.6800000000000002E-2</v>
      </c>
      <c r="H5" s="26">
        <v>113.0546255</v>
      </c>
      <c r="I5" s="26">
        <v>54.754854209999998</v>
      </c>
      <c r="J5" s="26">
        <v>125.6162506</v>
      </c>
      <c r="K5" s="26">
        <v>82.947215639999996</v>
      </c>
      <c r="L5" s="26">
        <v>40.173170089999999</v>
      </c>
      <c r="M5" s="26">
        <v>92.163572930000001</v>
      </c>
      <c r="N5" s="28"/>
      <c r="O5" s="5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5" customHeight="1" thickBot="1" x14ac:dyDescent="0.4">
      <c r="A6" s="20" t="s">
        <v>67</v>
      </c>
      <c r="B6" s="21" t="s">
        <v>45</v>
      </c>
      <c r="C6" s="21">
        <v>6</v>
      </c>
      <c r="D6" s="21" t="s">
        <v>46</v>
      </c>
      <c r="E6" s="21">
        <v>66</v>
      </c>
      <c r="F6" s="26">
        <v>103111</v>
      </c>
      <c r="G6" s="26">
        <v>8.6800000000000002E-2</v>
      </c>
      <c r="H6" s="26">
        <v>113.0546255</v>
      </c>
      <c r="I6" s="26">
        <v>54.754854209999998</v>
      </c>
      <c r="J6" s="26">
        <v>125.6162506</v>
      </c>
      <c r="K6" s="26">
        <v>82.947215639999996</v>
      </c>
      <c r="L6" s="26">
        <v>40.173170089999999</v>
      </c>
      <c r="M6" s="26">
        <v>92.163572930000001</v>
      </c>
      <c r="N6" s="28"/>
      <c r="O6" s="5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5" customHeight="1" thickBot="1" x14ac:dyDescent="0.4">
      <c r="A7" s="20" t="s">
        <v>67</v>
      </c>
      <c r="B7" s="21">
        <v>5</v>
      </c>
      <c r="C7" s="21">
        <v>7</v>
      </c>
      <c r="D7" s="21" t="s">
        <v>8</v>
      </c>
      <c r="E7" s="21">
        <v>220</v>
      </c>
      <c r="F7" s="26">
        <v>103111</v>
      </c>
      <c r="G7" s="26">
        <v>8.6800000000000002E-2</v>
      </c>
      <c r="H7" s="26">
        <v>113.0546255</v>
      </c>
      <c r="I7" s="26">
        <v>54.754854209999998</v>
      </c>
      <c r="J7" s="26">
        <v>125.6162506</v>
      </c>
      <c r="K7" s="26">
        <v>82.947215639999996</v>
      </c>
      <c r="L7" s="26">
        <v>40.173170089999999</v>
      </c>
      <c r="M7" s="26">
        <v>92.163572930000001</v>
      </c>
      <c r="N7" s="28"/>
      <c r="O7" s="5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thickBot="1" x14ac:dyDescent="0.4">
      <c r="A8" s="20" t="s">
        <v>67</v>
      </c>
      <c r="B8" s="21">
        <v>6</v>
      </c>
      <c r="C8" s="21">
        <v>8</v>
      </c>
      <c r="D8" s="21" t="s">
        <v>9</v>
      </c>
      <c r="E8" s="21">
        <v>220</v>
      </c>
      <c r="F8" s="26">
        <v>103111</v>
      </c>
      <c r="G8" s="26">
        <v>8.6800000000000002E-2</v>
      </c>
      <c r="H8" s="26">
        <v>113.0546255</v>
      </c>
      <c r="I8" s="26">
        <v>54.754854209999998</v>
      </c>
      <c r="J8" s="26">
        <v>125.6162506</v>
      </c>
      <c r="K8" s="26">
        <v>82.947215639999996</v>
      </c>
      <c r="L8" s="26">
        <v>40.173170089999999</v>
      </c>
      <c r="M8" s="26">
        <v>92.163572930000001</v>
      </c>
      <c r="N8" s="28"/>
      <c r="O8" s="5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thickBot="1" x14ac:dyDescent="0.4">
      <c r="A9" s="20" t="s">
        <v>67</v>
      </c>
      <c r="B9" s="21">
        <v>7</v>
      </c>
      <c r="C9" s="21">
        <v>9</v>
      </c>
      <c r="D9" s="21" t="s">
        <v>10</v>
      </c>
      <c r="E9" s="21">
        <v>220</v>
      </c>
      <c r="F9" s="26">
        <v>103111</v>
      </c>
      <c r="G9" s="26">
        <v>8.6800000000000002E-2</v>
      </c>
      <c r="H9" s="26">
        <v>113.0546255</v>
      </c>
      <c r="I9" s="26">
        <v>54.754854209999998</v>
      </c>
      <c r="J9" s="26">
        <v>125.6162506</v>
      </c>
      <c r="K9" s="26">
        <v>82.947215639999996</v>
      </c>
      <c r="L9" s="26">
        <v>40.173170089999999</v>
      </c>
      <c r="M9" s="26">
        <v>92.163572930000001</v>
      </c>
      <c r="N9" s="28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 thickBot="1" x14ac:dyDescent="0.4">
      <c r="A10" s="20" t="s">
        <v>67</v>
      </c>
      <c r="B10" s="21" t="s">
        <v>13</v>
      </c>
      <c r="C10" s="21">
        <v>11</v>
      </c>
      <c r="D10" s="21" t="s">
        <v>14</v>
      </c>
      <c r="E10" s="21">
        <v>132</v>
      </c>
      <c r="F10" s="26">
        <v>103111</v>
      </c>
      <c r="G10" s="26">
        <v>8.6800000000000002E-2</v>
      </c>
      <c r="H10" s="26">
        <v>113.0546255</v>
      </c>
      <c r="I10" s="26">
        <v>54.754854209999998</v>
      </c>
      <c r="J10" s="26">
        <v>125.6162506</v>
      </c>
      <c r="K10" s="26">
        <v>82.947215639999996</v>
      </c>
      <c r="L10" s="26">
        <v>40.173170089999999</v>
      </c>
      <c r="M10" s="26">
        <v>92.163572930000001</v>
      </c>
      <c r="N10" s="28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thickBot="1" x14ac:dyDescent="0.4">
      <c r="A11" s="20" t="s">
        <v>67</v>
      </c>
      <c r="B11" s="21">
        <v>9</v>
      </c>
      <c r="C11" s="21">
        <v>12</v>
      </c>
      <c r="D11" s="21" t="s">
        <v>15</v>
      </c>
      <c r="E11" s="21">
        <v>132</v>
      </c>
      <c r="F11" s="26">
        <v>103111</v>
      </c>
      <c r="G11" s="26">
        <v>8.6800000000000002E-2</v>
      </c>
      <c r="H11" s="26">
        <v>113.0546255</v>
      </c>
      <c r="I11" s="26">
        <v>54.754854209999998</v>
      </c>
      <c r="J11" s="26">
        <v>125.6162506</v>
      </c>
      <c r="K11" s="26">
        <v>82.947215639999996</v>
      </c>
      <c r="L11" s="26">
        <v>40.173170089999999</v>
      </c>
      <c r="M11" s="26">
        <v>92.163572930000001</v>
      </c>
      <c r="N11" s="28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thickBot="1" x14ac:dyDescent="0.4">
      <c r="A12" s="20" t="s">
        <v>67</v>
      </c>
      <c r="B12" s="21">
        <v>10</v>
      </c>
      <c r="C12" s="21">
        <v>13</v>
      </c>
      <c r="D12" s="21" t="s">
        <v>16</v>
      </c>
      <c r="E12" s="21">
        <v>132</v>
      </c>
      <c r="F12" s="26">
        <v>7000</v>
      </c>
      <c r="G12" s="26">
        <v>5.8999999999999999E-3</v>
      </c>
      <c r="H12" s="26">
        <v>7.6750446190000003</v>
      </c>
      <c r="I12" s="26">
        <v>3.7171937659999998</v>
      </c>
      <c r="J12" s="26">
        <v>8.5278273539999994</v>
      </c>
      <c r="K12" s="26">
        <v>5.6311148549999999</v>
      </c>
      <c r="L12" s="26">
        <v>2.7272734000000001</v>
      </c>
      <c r="M12" s="26">
        <v>6.2567942829999996</v>
      </c>
      <c r="N12" s="28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thickBot="1" x14ac:dyDescent="0.4">
      <c r="A13" s="20" t="s">
        <v>69</v>
      </c>
      <c r="B13" s="21">
        <v>11</v>
      </c>
      <c r="C13" s="21">
        <v>14</v>
      </c>
      <c r="D13" s="21" t="s">
        <v>17</v>
      </c>
      <c r="E13" s="21">
        <v>132</v>
      </c>
      <c r="F13" s="26">
        <v>29840</v>
      </c>
      <c r="G13" s="26">
        <v>2.5100000000000001E-2</v>
      </c>
      <c r="H13" s="26">
        <v>32.717618780000002</v>
      </c>
      <c r="I13" s="26">
        <v>15.845865999999999</v>
      </c>
      <c r="J13" s="26">
        <v>36.352909750000002</v>
      </c>
      <c r="K13" s="26">
        <v>24.004638180000001</v>
      </c>
      <c r="L13" s="26">
        <v>11.6259769</v>
      </c>
      <c r="M13" s="26">
        <v>26.671820199999999</v>
      </c>
      <c r="N13" s="28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thickBot="1" x14ac:dyDescent="0.4">
      <c r="A14" s="20" t="s">
        <v>69</v>
      </c>
      <c r="B14" s="21">
        <v>12</v>
      </c>
      <c r="C14" s="21">
        <v>15</v>
      </c>
      <c r="D14" s="21" t="s">
        <v>18</v>
      </c>
      <c r="E14" s="21">
        <v>132</v>
      </c>
      <c r="F14" s="26">
        <v>20285</v>
      </c>
      <c r="G14" s="26">
        <v>1.7100000000000001E-2</v>
      </c>
      <c r="H14" s="26">
        <v>22.241182869999999</v>
      </c>
      <c r="I14" s="26">
        <v>10.771896509999999</v>
      </c>
      <c r="J14" s="26">
        <v>24.712425410000002</v>
      </c>
      <c r="K14" s="26">
        <v>16.318166399999999</v>
      </c>
      <c r="L14" s="26">
        <v>7.9032487040000001</v>
      </c>
      <c r="M14" s="26">
        <v>18.131295999999999</v>
      </c>
      <c r="N14" s="28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thickBot="1" x14ac:dyDescent="0.4">
      <c r="A15" s="20" t="s">
        <v>69</v>
      </c>
      <c r="B15" s="21">
        <v>13</v>
      </c>
      <c r="C15" s="21">
        <v>16</v>
      </c>
      <c r="D15" s="21" t="s">
        <v>19</v>
      </c>
      <c r="E15" s="21">
        <v>132</v>
      </c>
      <c r="F15" s="26">
        <v>14232</v>
      </c>
      <c r="G15" s="26">
        <v>1.2E-2</v>
      </c>
      <c r="H15" s="26">
        <v>15.60446215</v>
      </c>
      <c r="I15" s="26">
        <v>7.5575859550000004</v>
      </c>
      <c r="J15" s="26">
        <v>17.338291269999999</v>
      </c>
      <c r="K15" s="26">
        <v>11.448860939999999</v>
      </c>
      <c r="L15" s="26">
        <v>5.5449364330000002</v>
      </c>
      <c r="M15" s="26">
        <v>12.72095661</v>
      </c>
      <c r="N15" s="28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thickBot="1" x14ac:dyDescent="0.4">
      <c r="A16" s="20" t="s">
        <v>69</v>
      </c>
      <c r="B16" s="21">
        <v>14</v>
      </c>
      <c r="C16" s="21">
        <v>17</v>
      </c>
      <c r="D16" s="21" t="s">
        <v>20</v>
      </c>
      <c r="E16" s="21">
        <v>132</v>
      </c>
      <c r="F16" s="26">
        <v>29040</v>
      </c>
      <c r="G16" s="26">
        <v>2.4400000000000002E-2</v>
      </c>
      <c r="H16" s="26">
        <v>31.84047082</v>
      </c>
      <c r="I16" s="26">
        <v>15.42104385</v>
      </c>
      <c r="J16" s="26">
        <v>35.37830091</v>
      </c>
      <c r="K16" s="26">
        <v>23.361082199999998</v>
      </c>
      <c r="L16" s="26">
        <v>11.314288510000001</v>
      </c>
      <c r="M16" s="26">
        <v>25.956758000000001</v>
      </c>
      <c r="N16" s="28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11" customFormat="1" ht="15" thickBot="1" x14ac:dyDescent="0.4">
      <c r="A17" s="23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44"/>
      <c r="O17" s="10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" thickBot="1" x14ac:dyDescent="0.4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thickBot="1" x14ac:dyDescent="0.4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thickBot="1" x14ac:dyDescent="0.4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thickBot="1" x14ac:dyDescent="0.4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thickBot="1" x14ac:dyDescent="0.4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thickBot="1" x14ac:dyDescent="0.4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 thickBot="1" x14ac:dyDescent="0.4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 thickBot="1" x14ac:dyDescent="0.4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thickBot="1" x14ac:dyDescent="0.4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thickBot="1" x14ac:dyDescent="0.4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thickBot="1" x14ac:dyDescent="0.4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thickBot="1" x14ac:dyDescent="0.4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thickBot="1" x14ac:dyDescent="0.4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thickBot="1" x14ac:dyDescent="0.4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thickBot="1" x14ac:dyDescent="0.4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thickBot="1" x14ac:dyDescent="0.4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thickBot="1" x14ac:dyDescent="0.4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thickBot="1" x14ac:dyDescent="0.4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thickBot="1" x14ac:dyDescent="0.4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thickBot="1" x14ac:dyDescent="0.4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thickBot="1" x14ac:dyDescent="0.4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thickBot="1" x14ac:dyDescent="0.4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thickBot="1" x14ac:dyDescent="0.4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thickBot="1" x14ac:dyDescent="0.4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thickBot="1" x14ac:dyDescent="0.4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thickBot="1" x14ac:dyDescent="0.4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thickBot="1" x14ac:dyDescent="0.4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thickBot="1" x14ac:dyDescent="0.4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thickBot="1" x14ac:dyDescent="0.4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thickBot="1" x14ac:dyDescent="0.4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thickBot="1" x14ac:dyDescent="0.4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thickBot="1" x14ac:dyDescent="0.4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thickBot="1" x14ac:dyDescent="0.4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thickBot="1" x14ac:dyDescent="0.4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thickBot="1" x14ac:dyDescent="0.4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thickBot="1" x14ac:dyDescent="0.4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thickBot="1" x14ac:dyDescent="0.4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thickBot="1" x14ac:dyDescent="0.4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thickBot="1" x14ac:dyDescent="0.4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thickBot="1" x14ac:dyDescent="0.4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thickBot="1" x14ac:dyDescent="0.4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thickBot="1" x14ac:dyDescent="0.4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thickBot="1" x14ac:dyDescent="0.4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thickBot="1" x14ac:dyDescent="0.4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thickBot="1" x14ac:dyDescent="0.4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thickBot="1" x14ac:dyDescent="0.4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thickBot="1" x14ac:dyDescent="0.4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thickBot="1" x14ac:dyDescent="0.4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thickBot="1" x14ac:dyDescent="0.4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thickBot="1" x14ac:dyDescent="0.4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thickBot="1" x14ac:dyDescent="0.4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thickBot="1" x14ac:dyDescent="0.4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thickBot="1" x14ac:dyDescent="0.4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thickBot="1" x14ac:dyDescent="0.4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thickBot="1" x14ac:dyDescent="0.4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thickBot="1" x14ac:dyDescent="0.4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thickBot="1" x14ac:dyDescent="0.4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thickBot="1" x14ac:dyDescent="0.4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thickBot="1" x14ac:dyDescent="0.4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thickBot="1" x14ac:dyDescent="0.4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thickBot="1" x14ac:dyDescent="0.4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thickBot="1" x14ac:dyDescent="0.4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thickBot="1" x14ac:dyDescent="0.4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thickBot="1" x14ac:dyDescent="0.4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thickBot="1" x14ac:dyDescent="0.4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thickBot="1" x14ac:dyDescent="0.4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thickBot="1" x14ac:dyDescent="0.4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thickBot="1" x14ac:dyDescent="0.4">
      <c r="A85" s="6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thickBot="1" x14ac:dyDescent="0.4">
      <c r="A86" s="6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thickBot="1" x14ac:dyDescent="0.4">
      <c r="A87" s="6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thickBot="1" x14ac:dyDescent="0.4">
      <c r="A88" s="6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thickBot="1" x14ac:dyDescent="0.4">
      <c r="A89" s="6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thickBot="1" x14ac:dyDescent="0.4">
      <c r="A90" s="6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thickBot="1" x14ac:dyDescent="0.4">
      <c r="A91" s="6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thickBot="1" x14ac:dyDescent="0.4">
      <c r="A92" s="6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thickBot="1" x14ac:dyDescent="0.4">
      <c r="A93" s="6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thickBot="1" x14ac:dyDescent="0.4">
      <c r="A94" s="6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thickBot="1" x14ac:dyDescent="0.4">
      <c r="A95" s="6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thickBot="1" x14ac:dyDescent="0.4">
      <c r="A96" s="6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thickBot="1" x14ac:dyDescent="0.4">
      <c r="A97" s="6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thickBot="1" x14ac:dyDescent="0.4">
      <c r="A98" s="6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thickBot="1" x14ac:dyDescent="0.4">
      <c r="A99" s="6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thickBot="1" x14ac:dyDescent="0.4">
      <c r="A100" s="6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thickBot="1" x14ac:dyDescent="0.4">
      <c r="A101" s="6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thickBot="1" x14ac:dyDescent="0.4">
      <c r="A102" s="6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thickBot="1" x14ac:dyDescent="0.4">
      <c r="A103" s="6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thickBot="1" x14ac:dyDescent="0.4">
      <c r="A104" s="6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thickBot="1" x14ac:dyDescent="0.4">
      <c r="A105" s="6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thickBot="1" x14ac:dyDescent="0.4">
      <c r="A106" s="6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thickBot="1" x14ac:dyDescent="0.4">
      <c r="A107" s="6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thickBot="1" x14ac:dyDescent="0.4">
      <c r="A108" s="6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thickBot="1" x14ac:dyDescent="0.4">
      <c r="A109" s="6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thickBot="1" x14ac:dyDescent="0.4">
      <c r="A110" s="6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thickBot="1" x14ac:dyDescent="0.4">
      <c r="A111" s="6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thickBot="1" x14ac:dyDescent="0.4">
      <c r="A112" s="6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thickBot="1" x14ac:dyDescent="0.4">
      <c r="A113" s="6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thickBot="1" x14ac:dyDescent="0.4">
      <c r="A114" s="6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thickBot="1" x14ac:dyDescent="0.4">
      <c r="A115" s="6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thickBot="1" x14ac:dyDescent="0.4">
      <c r="A116" s="6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thickBot="1" x14ac:dyDescent="0.4">
      <c r="A117" s="6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thickBot="1" x14ac:dyDescent="0.4">
      <c r="A118" s="6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thickBot="1" x14ac:dyDescent="0.4">
      <c r="A119" s="6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thickBot="1" x14ac:dyDescent="0.4">
      <c r="A120" s="6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thickBot="1" x14ac:dyDescent="0.4">
      <c r="A121" s="6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thickBot="1" x14ac:dyDescent="0.4">
      <c r="A122" s="6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thickBot="1" x14ac:dyDescent="0.4">
      <c r="A123" s="6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thickBot="1" x14ac:dyDescent="0.4">
      <c r="A124" s="6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thickBot="1" x14ac:dyDescent="0.4">
      <c r="A125" s="6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thickBot="1" x14ac:dyDescent="0.4">
      <c r="A126" s="6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thickBot="1" x14ac:dyDescent="0.4">
      <c r="A127" s="6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thickBot="1" x14ac:dyDescent="0.4">
      <c r="A128" s="6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thickBot="1" x14ac:dyDescent="0.4">
      <c r="A129" s="6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thickBot="1" x14ac:dyDescent="0.4">
      <c r="A130" s="6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thickBot="1" x14ac:dyDescent="0.4">
      <c r="A131" s="6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thickBot="1" x14ac:dyDescent="0.4">
      <c r="A132" s="6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thickBot="1" x14ac:dyDescent="0.4">
      <c r="A133" s="6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thickBot="1" x14ac:dyDescent="0.4">
      <c r="A134" s="6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thickBot="1" x14ac:dyDescent="0.4">
      <c r="A135" s="6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thickBot="1" x14ac:dyDescent="0.4">
      <c r="A136" s="6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thickBot="1" x14ac:dyDescent="0.4">
      <c r="A137" s="6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thickBot="1" x14ac:dyDescent="0.4">
      <c r="A138" s="6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thickBot="1" x14ac:dyDescent="0.4">
      <c r="A139" s="6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thickBot="1" x14ac:dyDescent="0.4">
      <c r="A140" s="6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thickBot="1" x14ac:dyDescent="0.4">
      <c r="A141" s="6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thickBot="1" x14ac:dyDescent="0.4">
      <c r="A142" s="6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thickBot="1" x14ac:dyDescent="0.4">
      <c r="A143" s="6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thickBot="1" x14ac:dyDescent="0.4">
      <c r="A144" s="6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thickBot="1" x14ac:dyDescent="0.4">
      <c r="A145" s="6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thickBot="1" x14ac:dyDescent="0.4">
      <c r="A146" s="6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thickBot="1" x14ac:dyDescent="0.4">
      <c r="A147" s="6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thickBot="1" x14ac:dyDescent="0.4">
      <c r="A148" s="6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thickBot="1" x14ac:dyDescent="0.4">
      <c r="A149" s="6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thickBot="1" x14ac:dyDescent="0.4">
      <c r="A150" s="6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thickBot="1" x14ac:dyDescent="0.4">
      <c r="A151" s="6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thickBot="1" x14ac:dyDescent="0.4">
      <c r="A152" s="6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thickBot="1" x14ac:dyDescent="0.4">
      <c r="A153" s="6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thickBot="1" x14ac:dyDescent="0.4">
      <c r="A154" s="6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thickBot="1" x14ac:dyDescent="0.4">
      <c r="A155" s="6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thickBot="1" x14ac:dyDescent="0.4">
      <c r="A156" s="6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thickBot="1" x14ac:dyDescent="0.4">
      <c r="A157" s="6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thickBot="1" x14ac:dyDescent="0.4">
      <c r="A158" s="6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thickBot="1" x14ac:dyDescent="0.4">
      <c r="A159" s="6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thickBot="1" x14ac:dyDescent="0.4">
      <c r="A160" s="6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thickBot="1" x14ac:dyDescent="0.4">
      <c r="A161" s="6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thickBot="1" x14ac:dyDescent="0.4">
      <c r="A162" s="6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thickBot="1" x14ac:dyDescent="0.4">
      <c r="A163" s="6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thickBot="1" x14ac:dyDescent="0.4">
      <c r="A164" s="6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thickBot="1" x14ac:dyDescent="0.4">
      <c r="A165" s="6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thickBot="1" x14ac:dyDescent="0.4">
      <c r="A166" s="6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thickBot="1" x14ac:dyDescent="0.4">
      <c r="A167" s="6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thickBot="1" x14ac:dyDescent="0.4">
      <c r="A168" s="6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thickBot="1" x14ac:dyDescent="0.4">
      <c r="A169" s="6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thickBot="1" x14ac:dyDescent="0.4">
      <c r="A170" s="6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thickBot="1" x14ac:dyDescent="0.4">
      <c r="A171" s="6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thickBot="1" x14ac:dyDescent="0.4">
      <c r="A172" s="6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thickBot="1" x14ac:dyDescent="0.4">
      <c r="A173" s="6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thickBot="1" x14ac:dyDescent="0.4">
      <c r="A174" s="6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thickBot="1" x14ac:dyDescent="0.4">
      <c r="A175" s="6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thickBot="1" x14ac:dyDescent="0.4">
      <c r="A176" s="6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thickBot="1" x14ac:dyDescent="0.4">
      <c r="A177" s="6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thickBot="1" x14ac:dyDescent="0.4">
      <c r="A178" s="6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thickBot="1" x14ac:dyDescent="0.4">
      <c r="A179" s="6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thickBot="1" x14ac:dyDescent="0.4">
      <c r="A180" s="6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thickBot="1" x14ac:dyDescent="0.4">
      <c r="A181" s="6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thickBot="1" x14ac:dyDescent="0.4">
      <c r="A182" s="6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thickBot="1" x14ac:dyDescent="0.4">
      <c r="A183" s="6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thickBot="1" x14ac:dyDescent="0.4">
      <c r="A184" s="6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thickBot="1" x14ac:dyDescent="0.4">
      <c r="A185" s="6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thickBot="1" x14ac:dyDescent="0.4">
      <c r="A186" s="6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thickBot="1" x14ac:dyDescent="0.4">
      <c r="A187" s="6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thickBot="1" x14ac:dyDescent="0.4">
      <c r="A188" s="6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thickBot="1" x14ac:dyDescent="0.4">
      <c r="A189" s="6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thickBot="1" x14ac:dyDescent="0.4">
      <c r="A190" s="6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thickBot="1" x14ac:dyDescent="0.4">
      <c r="A191" s="6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thickBot="1" x14ac:dyDescent="0.4">
      <c r="A192" s="6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thickBot="1" x14ac:dyDescent="0.4">
      <c r="A193" s="6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thickBot="1" x14ac:dyDescent="0.4">
      <c r="A194" s="6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thickBot="1" x14ac:dyDescent="0.4">
      <c r="A195" s="6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thickBot="1" x14ac:dyDescent="0.4">
      <c r="A196" s="6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thickBot="1" x14ac:dyDescent="0.4">
      <c r="A197" s="6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thickBot="1" x14ac:dyDescent="0.4">
      <c r="A198" s="6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thickBot="1" x14ac:dyDescent="0.4">
      <c r="A199" s="6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thickBot="1" x14ac:dyDescent="0.4">
      <c r="A200" s="6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thickBot="1" x14ac:dyDescent="0.4">
      <c r="A201" s="6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thickBot="1" x14ac:dyDescent="0.4">
      <c r="A202" s="6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thickBot="1" x14ac:dyDescent="0.4">
      <c r="A203" s="6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thickBot="1" x14ac:dyDescent="0.4">
      <c r="A204" s="6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thickBot="1" x14ac:dyDescent="0.4">
      <c r="A205" s="6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thickBot="1" x14ac:dyDescent="0.4">
      <c r="A206" s="6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thickBot="1" x14ac:dyDescent="0.4">
      <c r="A207" s="6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thickBot="1" x14ac:dyDescent="0.4">
      <c r="A208" s="6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thickBot="1" x14ac:dyDescent="0.4">
      <c r="A209" s="6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thickBot="1" x14ac:dyDescent="0.4">
      <c r="A210" s="6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thickBot="1" x14ac:dyDescent="0.4">
      <c r="A211" s="6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thickBot="1" x14ac:dyDescent="0.4">
      <c r="A212" s="6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thickBot="1" x14ac:dyDescent="0.4">
      <c r="A213" s="6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thickBot="1" x14ac:dyDescent="0.4">
      <c r="A214" s="6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thickBot="1" x14ac:dyDescent="0.4">
      <c r="A215" s="6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thickBot="1" x14ac:dyDescent="0.4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thickBot="1" x14ac:dyDescent="0.4">
      <c r="A217" s="6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thickBot="1" x14ac:dyDescent="0.4">
      <c r="A218" s="6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thickBot="1" x14ac:dyDescent="0.4">
      <c r="A219" s="6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thickBot="1" x14ac:dyDescent="0.4">
      <c r="A220" s="6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thickBot="1" x14ac:dyDescent="0.4">
      <c r="A221" s="6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thickBot="1" x14ac:dyDescent="0.4">
      <c r="A222" s="6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thickBot="1" x14ac:dyDescent="0.4">
      <c r="A223" s="6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thickBot="1" x14ac:dyDescent="0.4">
      <c r="A224" s="6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thickBot="1" x14ac:dyDescent="0.4">
      <c r="A225" s="6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thickBot="1" x14ac:dyDescent="0.4">
      <c r="A226" s="6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thickBot="1" x14ac:dyDescent="0.4">
      <c r="A227" s="6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thickBot="1" x14ac:dyDescent="0.4">
      <c r="A228" s="6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thickBot="1" x14ac:dyDescent="0.4">
      <c r="A229" s="6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thickBot="1" x14ac:dyDescent="0.4">
      <c r="A230" s="6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thickBot="1" x14ac:dyDescent="0.4">
      <c r="A231" s="6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thickBot="1" x14ac:dyDescent="0.4">
      <c r="A232" s="6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thickBot="1" x14ac:dyDescent="0.4">
      <c r="A233" s="6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thickBot="1" x14ac:dyDescent="0.4">
      <c r="A234" s="6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thickBot="1" x14ac:dyDescent="0.4">
      <c r="A235" s="6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thickBot="1" x14ac:dyDescent="0.4">
      <c r="A236" s="6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thickBot="1" x14ac:dyDescent="0.4">
      <c r="A237" s="6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thickBot="1" x14ac:dyDescent="0.4">
      <c r="A238" s="6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thickBot="1" x14ac:dyDescent="0.4">
      <c r="A239" s="6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thickBot="1" x14ac:dyDescent="0.4">
      <c r="A240" s="6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thickBot="1" x14ac:dyDescent="0.4">
      <c r="A241" s="6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thickBot="1" x14ac:dyDescent="0.4">
      <c r="A242" s="6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thickBot="1" x14ac:dyDescent="0.4">
      <c r="A243" s="6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thickBot="1" x14ac:dyDescent="0.4">
      <c r="A244" s="6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thickBot="1" x14ac:dyDescent="0.4">
      <c r="A245" s="6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thickBot="1" x14ac:dyDescent="0.4">
      <c r="A246" s="6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thickBot="1" x14ac:dyDescent="0.4">
      <c r="A247" s="6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thickBot="1" x14ac:dyDescent="0.4">
      <c r="A248" s="6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thickBot="1" x14ac:dyDescent="0.4">
      <c r="A249" s="6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thickBot="1" x14ac:dyDescent="0.4">
      <c r="A250" s="6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thickBot="1" x14ac:dyDescent="0.4">
      <c r="A251" s="6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thickBot="1" x14ac:dyDescent="0.4">
      <c r="A252" s="6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thickBot="1" x14ac:dyDescent="0.4">
      <c r="A253" s="6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thickBot="1" x14ac:dyDescent="0.4">
      <c r="A254" s="6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thickBot="1" x14ac:dyDescent="0.4">
      <c r="A255" s="6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thickBot="1" x14ac:dyDescent="0.4">
      <c r="A256" s="6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thickBot="1" x14ac:dyDescent="0.4">
      <c r="A257" s="6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thickBot="1" x14ac:dyDescent="0.4">
      <c r="A258" s="6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thickBot="1" x14ac:dyDescent="0.4">
      <c r="A259" s="6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thickBot="1" x14ac:dyDescent="0.4">
      <c r="A260" s="6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thickBot="1" x14ac:dyDescent="0.4">
      <c r="A261" s="6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thickBot="1" x14ac:dyDescent="0.4">
      <c r="A262" s="6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thickBot="1" x14ac:dyDescent="0.4">
      <c r="A263" s="6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thickBot="1" x14ac:dyDescent="0.4">
      <c r="A264" s="6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thickBot="1" x14ac:dyDescent="0.4">
      <c r="A265" s="6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thickBot="1" x14ac:dyDescent="0.4">
      <c r="A266" s="6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thickBot="1" x14ac:dyDescent="0.4">
      <c r="A267" s="6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thickBot="1" x14ac:dyDescent="0.4">
      <c r="A268" s="6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thickBot="1" x14ac:dyDescent="0.4">
      <c r="A269" s="6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thickBot="1" x14ac:dyDescent="0.4">
      <c r="A270" s="6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thickBot="1" x14ac:dyDescent="0.4">
      <c r="A271" s="6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thickBot="1" x14ac:dyDescent="0.4">
      <c r="A272" s="6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thickBot="1" x14ac:dyDescent="0.4">
      <c r="A273" s="6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thickBot="1" x14ac:dyDescent="0.4">
      <c r="A274" s="6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thickBot="1" x14ac:dyDescent="0.4">
      <c r="A275" s="6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thickBot="1" x14ac:dyDescent="0.4">
      <c r="A276" s="6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thickBot="1" x14ac:dyDescent="0.4">
      <c r="A277" s="6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thickBot="1" x14ac:dyDescent="0.4">
      <c r="A278" s="6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thickBot="1" x14ac:dyDescent="0.4">
      <c r="A279" s="6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thickBot="1" x14ac:dyDescent="0.4">
      <c r="A280" s="6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thickBot="1" x14ac:dyDescent="0.4">
      <c r="A281" s="6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thickBot="1" x14ac:dyDescent="0.4">
      <c r="A282" s="6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thickBot="1" x14ac:dyDescent="0.4">
      <c r="A283" s="6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thickBot="1" x14ac:dyDescent="0.4">
      <c r="A284" s="6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thickBot="1" x14ac:dyDescent="0.4">
      <c r="A285" s="6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thickBot="1" x14ac:dyDescent="0.4">
      <c r="A286" s="6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thickBot="1" x14ac:dyDescent="0.4">
      <c r="A287" s="6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thickBot="1" x14ac:dyDescent="0.4">
      <c r="A288" s="6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thickBot="1" x14ac:dyDescent="0.4">
      <c r="A289" s="6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thickBot="1" x14ac:dyDescent="0.4">
      <c r="A290" s="6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thickBot="1" x14ac:dyDescent="0.4">
      <c r="A291" s="6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thickBot="1" x14ac:dyDescent="0.4">
      <c r="A292" s="6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thickBot="1" x14ac:dyDescent="0.4">
      <c r="A293" s="6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thickBot="1" x14ac:dyDescent="0.4">
      <c r="A294" s="6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thickBot="1" x14ac:dyDescent="0.4">
      <c r="A295" s="6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thickBot="1" x14ac:dyDescent="0.4">
      <c r="A296" s="6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thickBot="1" x14ac:dyDescent="0.4">
      <c r="A297" s="6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thickBot="1" x14ac:dyDescent="0.4">
      <c r="A298" s="6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thickBot="1" x14ac:dyDescent="0.4">
      <c r="A299" s="6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thickBot="1" x14ac:dyDescent="0.4">
      <c r="A300" s="6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thickBot="1" x14ac:dyDescent="0.4">
      <c r="A301" s="6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thickBot="1" x14ac:dyDescent="0.4">
      <c r="A302" s="6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thickBot="1" x14ac:dyDescent="0.4">
      <c r="A303" s="6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thickBot="1" x14ac:dyDescent="0.4">
      <c r="A304" s="6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thickBot="1" x14ac:dyDescent="0.4">
      <c r="A305" s="6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thickBot="1" x14ac:dyDescent="0.4">
      <c r="A306" s="6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thickBot="1" x14ac:dyDescent="0.4">
      <c r="A307" s="6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thickBot="1" x14ac:dyDescent="0.4">
      <c r="A308" s="6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thickBot="1" x14ac:dyDescent="0.4">
      <c r="A309" s="6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thickBot="1" x14ac:dyDescent="0.4">
      <c r="A310" s="6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thickBot="1" x14ac:dyDescent="0.4">
      <c r="A311" s="6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thickBot="1" x14ac:dyDescent="0.4">
      <c r="A312" s="6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thickBot="1" x14ac:dyDescent="0.4">
      <c r="A313" s="6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thickBot="1" x14ac:dyDescent="0.4">
      <c r="A314" s="6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thickBot="1" x14ac:dyDescent="0.4">
      <c r="A315" s="6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thickBot="1" x14ac:dyDescent="0.4">
      <c r="A316" s="6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thickBot="1" x14ac:dyDescent="0.4">
      <c r="A317" s="6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thickBot="1" x14ac:dyDescent="0.4">
      <c r="A318" s="6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thickBot="1" x14ac:dyDescent="0.4">
      <c r="A319" s="6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thickBot="1" x14ac:dyDescent="0.4">
      <c r="A320" s="6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thickBot="1" x14ac:dyDescent="0.4">
      <c r="A321" s="6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thickBot="1" x14ac:dyDescent="0.4">
      <c r="A322" s="6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thickBot="1" x14ac:dyDescent="0.4">
      <c r="A323" s="6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thickBot="1" x14ac:dyDescent="0.4">
      <c r="A324" s="6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thickBot="1" x14ac:dyDescent="0.4">
      <c r="A325" s="6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thickBot="1" x14ac:dyDescent="0.4">
      <c r="A326" s="6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thickBot="1" x14ac:dyDescent="0.4">
      <c r="A327" s="6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thickBot="1" x14ac:dyDescent="0.4">
      <c r="A328" s="6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thickBot="1" x14ac:dyDescent="0.4">
      <c r="A329" s="6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thickBot="1" x14ac:dyDescent="0.4">
      <c r="A330" s="6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thickBot="1" x14ac:dyDescent="0.4">
      <c r="A331" s="6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thickBot="1" x14ac:dyDescent="0.4">
      <c r="A332" s="6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thickBot="1" x14ac:dyDescent="0.4">
      <c r="A333" s="6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thickBot="1" x14ac:dyDescent="0.4">
      <c r="A334" s="6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thickBot="1" x14ac:dyDescent="0.4">
      <c r="A335" s="6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thickBot="1" x14ac:dyDescent="0.4">
      <c r="A336" s="6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thickBot="1" x14ac:dyDescent="0.4">
      <c r="A337" s="6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thickBot="1" x14ac:dyDescent="0.4">
      <c r="A338" s="6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thickBot="1" x14ac:dyDescent="0.4">
      <c r="A339" s="6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thickBot="1" x14ac:dyDescent="0.4">
      <c r="A340" s="6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thickBot="1" x14ac:dyDescent="0.4">
      <c r="A341" s="6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thickBot="1" x14ac:dyDescent="0.4">
      <c r="A342" s="6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thickBot="1" x14ac:dyDescent="0.4">
      <c r="A343" s="6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thickBot="1" x14ac:dyDescent="0.4">
      <c r="A344" s="6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thickBot="1" x14ac:dyDescent="0.4">
      <c r="A345" s="6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thickBot="1" x14ac:dyDescent="0.4">
      <c r="A346" s="6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thickBot="1" x14ac:dyDescent="0.4">
      <c r="A347" s="6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thickBot="1" x14ac:dyDescent="0.4">
      <c r="A348" s="6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thickBot="1" x14ac:dyDescent="0.4">
      <c r="A349" s="6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thickBot="1" x14ac:dyDescent="0.4">
      <c r="A350" s="6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thickBot="1" x14ac:dyDescent="0.4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thickBot="1" x14ac:dyDescent="0.4">
      <c r="A352" s="6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thickBot="1" x14ac:dyDescent="0.4">
      <c r="A353" s="6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thickBot="1" x14ac:dyDescent="0.4">
      <c r="A354" s="6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thickBot="1" x14ac:dyDescent="0.4">
      <c r="A355" s="6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thickBot="1" x14ac:dyDescent="0.4">
      <c r="A356" s="6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thickBot="1" x14ac:dyDescent="0.4">
      <c r="A357" s="6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thickBot="1" x14ac:dyDescent="0.4">
      <c r="A358" s="6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thickBot="1" x14ac:dyDescent="0.4">
      <c r="A359" s="6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thickBot="1" x14ac:dyDescent="0.4">
      <c r="A360" s="6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thickBot="1" x14ac:dyDescent="0.4">
      <c r="A361" s="6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thickBot="1" x14ac:dyDescent="0.4">
      <c r="A362" s="6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thickBot="1" x14ac:dyDescent="0.4">
      <c r="A363" s="6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thickBot="1" x14ac:dyDescent="0.4">
      <c r="A364" s="6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thickBot="1" x14ac:dyDescent="0.4">
      <c r="A365" s="6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thickBot="1" x14ac:dyDescent="0.4">
      <c r="A366" s="6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thickBot="1" x14ac:dyDescent="0.4">
      <c r="A367" s="6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thickBot="1" x14ac:dyDescent="0.4">
      <c r="A368" s="6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thickBot="1" x14ac:dyDescent="0.4">
      <c r="A369" s="6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thickBot="1" x14ac:dyDescent="0.4">
      <c r="A370" s="6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thickBot="1" x14ac:dyDescent="0.4">
      <c r="A371" s="6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thickBot="1" x14ac:dyDescent="0.4">
      <c r="A372" s="6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thickBot="1" x14ac:dyDescent="0.4">
      <c r="A373" s="6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thickBot="1" x14ac:dyDescent="0.4">
      <c r="A374" s="6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thickBot="1" x14ac:dyDescent="0.4">
      <c r="A375" s="6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thickBot="1" x14ac:dyDescent="0.4">
      <c r="A376" s="6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thickBot="1" x14ac:dyDescent="0.4">
      <c r="A377" s="6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thickBot="1" x14ac:dyDescent="0.4">
      <c r="A378" s="6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thickBot="1" x14ac:dyDescent="0.4">
      <c r="A379" s="6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thickBot="1" x14ac:dyDescent="0.4">
      <c r="A380" s="6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thickBot="1" x14ac:dyDescent="0.4">
      <c r="A381" s="6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thickBot="1" x14ac:dyDescent="0.4">
      <c r="A382" s="6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thickBot="1" x14ac:dyDescent="0.4">
      <c r="A383" s="6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thickBot="1" x14ac:dyDescent="0.4">
      <c r="A384" s="6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thickBot="1" x14ac:dyDescent="0.4">
      <c r="A385" s="6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thickBot="1" x14ac:dyDescent="0.4">
      <c r="A386" s="6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thickBot="1" x14ac:dyDescent="0.4">
      <c r="A387" s="6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thickBot="1" x14ac:dyDescent="0.4">
      <c r="A388" s="6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thickBot="1" x14ac:dyDescent="0.4">
      <c r="A389" s="6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thickBot="1" x14ac:dyDescent="0.4">
      <c r="A390" s="6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thickBot="1" x14ac:dyDescent="0.4">
      <c r="A391" s="6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thickBot="1" x14ac:dyDescent="0.4">
      <c r="A392" s="6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thickBot="1" x14ac:dyDescent="0.4">
      <c r="A393" s="6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thickBot="1" x14ac:dyDescent="0.4">
      <c r="A394" s="6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thickBot="1" x14ac:dyDescent="0.4">
      <c r="A395" s="6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thickBot="1" x14ac:dyDescent="0.4">
      <c r="A396" s="6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thickBot="1" x14ac:dyDescent="0.4">
      <c r="A397" s="6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thickBot="1" x14ac:dyDescent="0.4">
      <c r="A398" s="6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thickBot="1" x14ac:dyDescent="0.4">
      <c r="A399" s="6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thickBot="1" x14ac:dyDescent="0.4">
      <c r="A400" s="6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thickBot="1" x14ac:dyDescent="0.4">
      <c r="A401" s="6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thickBot="1" x14ac:dyDescent="0.4">
      <c r="A402" s="6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thickBot="1" x14ac:dyDescent="0.4">
      <c r="A403" s="6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thickBot="1" x14ac:dyDescent="0.4">
      <c r="A404" s="6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thickBot="1" x14ac:dyDescent="0.4">
      <c r="A405" s="6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thickBot="1" x14ac:dyDescent="0.4">
      <c r="A406" s="6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thickBot="1" x14ac:dyDescent="0.4">
      <c r="A407" s="6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thickBot="1" x14ac:dyDescent="0.4">
      <c r="A408" s="6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thickBot="1" x14ac:dyDescent="0.4">
      <c r="A409" s="6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thickBot="1" x14ac:dyDescent="0.4">
      <c r="A410" s="6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thickBot="1" x14ac:dyDescent="0.4">
      <c r="A411" s="6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thickBot="1" x14ac:dyDescent="0.4">
      <c r="A412" s="6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thickBot="1" x14ac:dyDescent="0.4">
      <c r="A413" s="6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thickBot="1" x14ac:dyDescent="0.4">
      <c r="A414" s="6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thickBot="1" x14ac:dyDescent="0.4">
      <c r="A415" s="6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thickBot="1" x14ac:dyDescent="0.4">
      <c r="A416" s="6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thickBot="1" x14ac:dyDescent="0.4">
      <c r="A417" s="6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thickBot="1" x14ac:dyDescent="0.4">
      <c r="A418" s="6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thickBot="1" x14ac:dyDescent="0.4">
      <c r="A419" s="6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thickBot="1" x14ac:dyDescent="0.4">
      <c r="A420" s="6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thickBot="1" x14ac:dyDescent="0.4">
      <c r="A421" s="6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thickBot="1" x14ac:dyDescent="0.4">
      <c r="A422" s="6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thickBot="1" x14ac:dyDescent="0.4">
      <c r="A423" s="6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thickBot="1" x14ac:dyDescent="0.4">
      <c r="A424" s="6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thickBot="1" x14ac:dyDescent="0.4">
      <c r="A425" s="6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thickBot="1" x14ac:dyDescent="0.4">
      <c r="A426" s="6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thickBot="1" x14ac:dyDescent="0.4">
      <c r="A427" s="6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thickBot="1" x14ac:dyDescent="0.4">
      <c r="A428" s="6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thickBot="1" x14ac:dyDescent="0.4">
      <c r="A429" s="6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thickBot="1" x14ac:dyDescent="0.4">
      <c r="A430" s="6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thickBot="1" x14ac:dyDescent="0.4">
      <c r="A431" s="6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thickBot="1" x14ac:dyDescent="0.4">
      <c r="A432" s="6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thickBot="1" x14ac:dyDescent="0.4">
      <c r="A433" s="6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thickBot="1" x14ac:dyDescent="0.4">
      <c r="A434" s="6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thickBot="1" x14ac:dyDescent="0.4">
      <c r="A435" s="6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thickBot="1" x14ac:dyDescent="0.4">
      <c r="A436" s="6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thickBot="1" x14ac:dyDescent="0.4">
      <c r="A437" s="6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thickBot="1" x14ac:dyDescent="0.4">
      <c r="A438" s="6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thickBot="1" x14ac:dyDescent="0.4">
      <c r="A439" s="6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thickBot="1" x14ac:dyDescent="0.4">
      <c r="A440" s="6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thickBot="1" x14ac:dyDescent="0.4">
      <c r="A441" s="6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thickBot="1" x14ac:dyDescent="0.4">
      <c r="A442" s="6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thickBot="1" x14ac:dyDescent="0.4">
      <c r="A443" s="6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thickBot="1" x14ac:dyDescent="0.4">
      <c r="A444" s="6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thickBot="1" x14ac:dyDescent="0.4">
      <c r="A445" s="6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thickBot="1" x14ac:dyDescent="0.4">
      <c r="A446" s="6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thickBot="1" x14ac:dyDescent="0.4">
      <c r="A447" s="6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thickBot="1" x14ac:dyDescent="0.4">
      <c r="A448" s="6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thickBot="1" x14ac:dyDescent="0.4">
      <c r="A449" s="6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thickBot="1" x14ac:dyDescent="0.4">
      <c r="A450" s="6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thickBot="1" x14ac:dyDescent="0.4">
      <c r="A451" s="6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thickBot="1" x14ac:dyDescent="0.4">
      <c r="A452" s="6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thickBot="1" x14ac:dyDescent="0.4">
      <c r="A453" s="6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thickBot="1" x14ac:dyDescent="0.4">
      <c r="A454" s="6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thickBot="1" x14ac:dyDescent="0.4">
      <c r="A455" s="6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thickBot="1" x14ac:dyDescent="0.4">
      <c r="A456" s="6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thickBot="1" x14ac:dyDescent="0.4">
      <c r="A457" s="6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thickBot="1" x14ac:dyDescent="0.4">
      <c r="A458" s="6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thickBot="1" x14ac:dyDescent="0.4">
      <c r="A459" s="6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thickBot="1" x14ac:dyDescent="0.4">
      <c r="A460" s="6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thickBot="1" x14ac:dyDescent="0.4">
      <c r="A461" s="6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thickBot="1" x14ac:dyDescent="0.4">
      <c r="A462" s="6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thickBot="1" x14ac:dyDescent="0.4">
      <c r="A463" s="6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thickBot="1" x14ac:dyDescent="0.4">
      <c r="A464" s="6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thickBot="1" x14ac:dyDescent="0.4">
      <c r="A465" s="6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thickBot="1" x14ac:dyDescent="0.4">
      <c r="A466" s="6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thickBot="1" x14ac:dyDescent="0.4">
      <c r="A467" s="6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thickBot="1" x14ac:dyDescent="0.4">
      <c r="A468" s="6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thickBot="1" x14ac:dyDescent="0.4">
      <c r="A469" s="6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thickBot="1" x14ac:dyDescent="0.4">
      <c r="A470" s="6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thickBot="1" x14ac:dyDescent="0.4">
      <c r="A471" s="6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thickBot="1" x14ac:dyDescent="0.4">
      <c r="A472" s="6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thickBot="1" x14ac:dyDescent="0.4">
      <c r="A473" s="6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thickBot="1" x14ac:dyDescent="0.4">
      <c r="A474" s="6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thickBot="1" x14ac:dyDescent="0.4">
      <c r="A475" s="6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thickBot="1" x14ac:dyDescent="0.4">
      <c r="A476" s="6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thickBot="1" x14ac:dyDescent="0.4">
      <c r="A477" s="6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thickBot="1" x14ac:dyDescent="0.4">
      <c r="A478" s="6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thickBot="1" x14ac:dyDescent="0.4">
      <c r="A479" s="6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thickBot="1" x14ac:dyDescent="0.4">
      <c r="A480" s="6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thickBot="1" x14ac:dyDescent="0.4">
      <c r="A481" s="6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thickBot="1" x14ac:dyDescent="0.4">
      <c r="A482" s="6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thickBot="1" x14ac:dyDescent="0.4">
      <c r="A483" s="6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thickBot="1" x14ac:dyDescent="0.4">
      <c r="A484" s="6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thickBot="1" x14ac:dyDescent="0.4">
      <c r="A485" s="6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thickBot="1" x14ac:dyDescent="0.4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thickBot="1" x14ac:dyDescent="0.4">
      <c r="A487" s="6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thickBot="1" x14ac:dyDescent="0.4">
      <c r="A488" s="6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thickBot="1" x14ac:dyDescent="0.4">
      <c r="A489" s="6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thickBot="1" x14ac:dyDescent="0.4">
      <c r="A490" s="6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thickBot="1" x14ac:dyDescent="0.4">
      <c r="A491" s="6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thickBot="1" x14ac:dyDescent="0.4">
      <c r="A492" s="6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thickBot="1" x14ac:dyDescent="0.4">
      <c r="A493" s="6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thickBot="1" x14ac:dyDescent="0.4">
      <c r="A494" s="6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thickBot="1" x14ac:dyDescent="0.4">
      <c r="A495" s="6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thickBot="1" x14ac:dyDescent="0.4">
      <c r="A496" s="6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thickBot="1" x14ac:dyDescent="0.4">
      <c r="A497" s="6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thickBot="1" x14ac:dyDescent="0.4">
      <c r="A498" s="6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thickBot="1" x14ac:dyDescent="0.4">
      <c r="A499" s="6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thickBot="1" x14ac:dyDescent="0.4">
      <c r="A500" s="6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thickBot="1" x14ac:dyDescent="0.4">
      <c r="A501" s="6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thickBot="1" x14ac:dyDescent="0.4">
      <c r="A502" s="6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thickBot="1" x14ac:dyDescent="0.4">
      <c r="A503" s="6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thickBot="1" x14ac:dyDescent="0.4">
      <c r="A504" s="6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thickBot="1" x14ac:dyDescent="0.4">
      <c r="A505" s="6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thickBot="1" x14ac:dyDescent="0.4">
      <c r="A506" s="6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thickBot="1" x14ac:dyDescent="0.4">
      <c r="A507" s="6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thickBot="1" x14ac:dyDescent="0.4">
      <c r="A508" s="6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thickBot="1" x14ac:dyDescent="0.4">
      <c r="A509" s="6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thickBot="1" x14ac:dyDescent="0.4">
      <c r="A510" s="6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thickBot="1" x14ac:dyDescent="0.4">
      <c r="A511" s="6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thickBot="1" x14ac:dyDescent="0.4">
      <c r="A512" s="6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thickBot="1" x14ac:dyDescent="0.4">
      <c r="A513" s="6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thickBot="1" x14ac:dyDescent="0.4">
      <c r="A514" s="6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thickBot="1" x14ac:dyDescent="0.4">
      <c r="A515" s="6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thickBot="1" x14ac:dyDescent="0.4">
      <c r="A516" s="6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thickBot="1" x14ac:dyDescent="0.4">
      <c r="A517" s="6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thickBot="1" x14ac:dyDescent="0.4">
      <c r="A518" s="6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thickBot="1" x14ac:dyDescent="0.4">
      <c r="A519" s="6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thickBot="1" x14ac:dyDescent="0.4">
      <c r="A520" s="6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thickBot="1" x14ac:dyDescent="0.4">
      <c r="A521" s="6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thickBot="1" x14ac:dyDescent="0.4">
      <c r="A522" s="6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thickBot="1" x14ac:dyDescent="0.4">
      <c r="A523" s="6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thickBot="1" x14ac:dyDescent="0.4">
      <c r="A524" s="6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thickBot="1" x14ac:dyDescent="0.4">
      <c r="A525" s="6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thickBot="1" x14ac:dyDescent="0.4">
      <c r="A526" s="6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thickBot="1" x14ac:dyDescent="0.4">
      <c r="A527" s="6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thickBot="1" x14ac:dyDescent="0.4">
      <c r="A528" s="6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thickBot="1" x14ac:dyDescent="0.4">
      <c r="A529" s="6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thickBot="1" x14ac:dyDescent="0.4">
      <c r="A530" s="6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thickBot="1" x14ac:dyDescent="0.4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thickBot="1" x14ac:dyDescent="0.4">
      <c r="A532" s="6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thickBot="1" x14ac:dyDescent="0.4">
      <c r="A533" s="6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thickBot="1" x14ac:dyDescent="0.4">
      <c r="A534" s="6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thickBot="1" x14ac:dyDescent="0.4">
      <c r="A535" s="6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thickBot="1" x14ac:dyDescent="0.4">
      <c r="A536" s="6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thickBot="1" x14ac:dyDescent="0.4">
      <c r="A537" s="6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thickBot="1" x14ac:dyDescent="0.4">
      <c r="A538" s="6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thickBot="1" x14ac:dyDescent="0.4">
      <c r="A539" s="6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thickBot="1" x14ac:dyDescent="0.4">
      <c r="A540" s="6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thickBot="1" x14ac:dyDescent="0.4">
      <c r="A541" s="6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thickBot="1" x14ac:dyDescent="0.4">
      <c r="A542" s="6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thickBot="1" x14ac:dyDescent="0.4">
      <c r="A543" s="6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thickBot="1" x14ac:dyDescent="0.4">
      <c r="A544" s="6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thickBot="1" x14ac:dyDescent="0.4">
      <c r="A545" s="6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thickBot="1" x14ac:dyDescent="0.4">
      <c r="A546" s="6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thickBot="1" x14ac:dyDescent="0.4">
      <c r="A547" s="6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thickBot="1" x14ac:dyDescent="0.4">
      <c r="A548" s="6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thickBot="1" x14ac:dyDescent="0.4">
      <c r="A549" s="6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thickBot="1" x14ac:dyDescent="0.4">
      <c r="A550" s="6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thickBot="1" x14ac:dyDescent="0.4">
      <c r="A551" s="6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thickBot="1" x14ac:dyDescent="0.4">
      <c r="A552" s="6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thickBot="1" x14ac:dyDescent="0.4">
      <c r="A553" s="6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thickBot="1" x14ac:dyDescent="0.4">
      <c r="A554" s="6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thickBot="1" x14ac:dyDescent="0.4">
      <c r="A555" s="6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thickBot="1" x14ac:dyDescent="0.4">
      <c r="A556" s="6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thickBot="1" x14ac:dyDescent="0.4">
      <c r="A557" s="6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thickBot="1" x14ac:dyDescent="0.4">
      <c r="A558" s="6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thickBot="1" x14ac:dyDescent="0.4">
      <c r="A559" s="6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thickBot="1" x14ac:dyDescent="0.4">
      <c r="A560" s="6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thickBot="1" x14ac:dyDescent="0.4">
      <c r="A561" s="6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thickBot="1" x14ac:dyDescent="0.4">
      <c r="A562" s="6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thickBot="1" x14ac:dyDescent="0.4">
      <c r="A563" s="6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thickBot="1" x14ac:dyDescent="0.4">
      <c r="A564" s="6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thickBot="1" x14ac:dyDescent="0.4">
      <c r="A565" s="6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thickBot="1" x14ac:dyDescent="0.4">
      <c r="A566" s="6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thickBot="1" x14ac:dyDescent="0.4">
      <c r="A567" s="6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thickBot="1" x14ac:dyDescent="0.4">
      <c r="A568" s="6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thickBot="1" x14ac:dyDescent="0.4">
      <c r="A569" s="6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thickBot="1" x14ac:dyDescent="0.4">
      <c r="A570" s="6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thickBot="1" x14ac:dyDescent="0.4">
      <c r="A571" s="6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thickBot="1" x14ac:dyDescent="0.4">
      <c r="A572" s="6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thickBot="1" x14ac:dyDescent="0.4">
      <c r="A573" s="6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thickBot="1" x14ac:dyDescent="0.4">
      <c r="A574" s="6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thickBot="1" x14ac:dyDescent="0.4">
      <c r="A575" s="6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thickBot="1" x14ac:dyDescent="0.4">
      <c r="A576" s="6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thickBot="1" x14ac:dyDescent="0.4">
      <c r="A577" s="6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thickBot="1" x14ac:dyDescent="0.4">
      <c r="A578" s="6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thickBot="1" x14ac:dyDescent="0.4">
      <c r="A579" s="6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thickBot="1" x14ac:dyDescent="0.4">
      <c r="A580" s="6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thickBot="1" x14ac:dyDescent="0.4">
      <c r="A581" s="6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thickBot="1" x14ac:dyDescent="0.4">
      <c r="A582" s="6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thickBot="1" x14ac:dyDescent="0.4">
      <c r="A583" s="6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thickBot="1" x14ac:dyDescent="0.4">
      <c r="A584" s="6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thickBot="1" x14ac:dyDescent="0.4">
      <c r="A585" s="6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thickBot="1" x14ac:dyDescent="0.4">
      <c r="A586" s="6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thickBot="1" x14ac:dyDescent="0.4">
      <c r="A587" s="6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thickBot="1" x14ac:dyDescent="0.4">
      <c r="A588" s="6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thickBot="1" x14ac:dyDescent="0.4">
      <c r="A589" s="6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thickBot="1" x14ac:dyDescent="0.4">
      <c r="A590" s="6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thickBot="1" x14ac:dyDescent="0.4">
      <c r="A591" s="6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thickBot="1" x14ac:dyDescent="0.4">
      <c r="A592" s="6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thickBot="1" x14ac:dyDescent="0.4">
      <c r="A593" s="6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thickBot="1" x14ac:dyDescent="0.4">
      <c r="A594" s="6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thickBot="1" x14ac:dyDescent="0.4">
      <c r="A595" s="6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thickBot="1" x14ac:dyDescent="0.4">
      <c r="A596" s="6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thickBot="1" x14ac:dyDescent="0.4">
      <c r="A597" s="6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thickBot="1" x14ac:dyDescent="0.4">
      <c r="A598" s="6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thickBot="1" x14ac:dyDescent="0.4">
      <c r="A599" s="6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thickBot="1" x14ac:dyDescent="0.4">
      <c r="A600" s="6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thickBot="1" x14ac:dyDescent="0.4">
      <c r="A601" s="6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thickBot="1" x14ac:dyDescent="0.4">
      <c r="A602" s="6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thickBot="1" x14ac:dyDescent="0.4">
      <c r="A603" s="6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thickBot="1" x14ac:dyDescent="0.4">
      <c r="A604" s="6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thickBot="1" x14ac:dyDescent="0.4">
      <c r="A605" s="6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thickBot="1" x14ac:dyDescent="0.4">
      <c r="A606" s="6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thickBot="1" x14ac:dyDescent="0.4">
      <c r="A607" s="6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thickBot="1" x14ac:dyDescent="0.4">
      <c r="A608" s="6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thickBot="1" x14ac:dyDescent="0.4">
      <c r="A609" s="6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thickBot="1" x14ac:dyDescent="0.4">
      <c r="A610" s="6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thickBot="1" x14ac:dyDescent="0.4">
      <c r="A611" s="6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thickBot="1" x14ac:dyDescent="0.4">
      <c r="A612" s="6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thickBot="1" x14ac:dyDescent="0.4">
      <c r="A613" s="6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thickBot="1" x14ac:dyDescent="0.4">
      <c r="A614" s="6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thickBot="1" x14ac:dyDescent="0.4">
      <c r="A615" s="6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thickBot="1" x14ac:dyDescent="0.4">
      <c r="A616" s="6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thickBot="1" x14ac:dyDescent="0.4">
      <c r="A617" s="6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thickBot="1" x14ac:dyDescent="0.4">
      <c r="A618" s="6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thickBot="1" x14ac:dyDescent="0.4">
      <c r="A619" s="6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thickBot="1" x14ac:dyDescent="0.4">
      <c r="A620" s="6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thickBot="1" x14ac:dyDescent="0.4">
      <c r="A621" s="6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thickBot="1" x14ac:dyDescent="0.4">
      <c r="A622" s="6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thickBot="1" x14ac:dyDescent="0.4">
      <c r="A623" s="6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thickBot="1" x14ac:dyDescent="0.4">
      <c r="A624" s="6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thickBot="1" x14ac:dyDescent="0.4">
      <c r="A625" s="6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thickBot="1" x14ac:dyDescent="0.4">
      <c r="A626" s="6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thickBot="1" x14ac:dyDescent="0.4">
      <c r="A627" s="6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thickBot="1" x14ac:dyDescent="0.4">
      <c r="A628" s="6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thickBot="1" x14ac:dyDescent="0.4">
      <c r="A629" s="6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thickBot="1" x14ac:dyDescent="0.4">
      <c r="A630" s="6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thickBot="1" x14ac:dyDescent="0.4">
      <c r="A631" s="6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thickBot="1" x14ac:dyDescent="0.4">
      <c r="A632" s="6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thickBot="1" x14ac:dyDescent="0.4">
      <c r="A633" s="6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thickBot="1" x14ac:dyDescent="0.4">
      <c r="A634" s="6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thickBot="1" x14ac:dyDescent="0.4">
      <c r="A635" s="6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thickBot="1" x14ac:dyDescent="0.4">
      <c r="A636" s="6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thickBot="1" x14ac:dyDescent="0.4">
      <c r="A637" s="6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thickBot="1" x14ac:dyDescent="0.4">
      <c r="A638" s="6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thickBot="1" x14ac:dyDescent="0.4">
      <c r="A639" s="6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thickBot="1" x14ac:dyDescent="0.4">
      <c r="A640" s="6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thickBot="1" x14ac:dyDescent="0.4">
      <c r="A641" s="6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thickBot="1" x14ac:dyDescent="0.4">
      <c r="A642" s="6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thickBot="1" x14ac:dyDescent="0.4">
      <c r="A643" s="6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thickBot="1" x14ac:dyDescent="0.4">
      <c r="A644" s="6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thickBot="1" x14ac:dyDescent="0.4">
      <c r="A645" s="6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thickBot="1" x14ac:dyDescent="0.4">
      <c r="A646" s="6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thickBot="1" x14ac:dyDescent="0.4">
      <c r="A647" s="6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thickBot="1" x14ac:dyDescent="0.4">
      <c r="A648" s="6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thickBot="1" x14ac:dyDescent="0.4">
      <c r="A649" s="6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thickBot="1" x14ac:dyDescent="0.4">
      <c r="A650" s="6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thickBot="1" x14ac:dyDescent="0.4">
      <c r="A651" s="6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thickBot="1" x14ac:dyDescent="0.4">
      <c r="A652" s="6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thickBot="1" x14ac:dyDescent="0.4">
      <c r="A653" s="6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thickBot="1" x14ac:dyDescent="0.4">
      <c r="A654" s="6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thickBot="1" x14ac:dyDescent="0.4">
      <c r="A655" s="6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thickBot="1" x14ac:dyDescent="0.4">
      <c r="A656" s="6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thickBot="1" x14ac:dyDescent="0.4">
      <c r="A657" s="6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thickBot="1" x14ac:dyDescent="0.4">
      <c r="A658" s="6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thickBot="1" x14ac:dyDescent="0.4">
      <c r="A659" s="6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thickBot="1" x14ac:dyDescent="0.4">
      <c r="A660" s="6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thickBot="1" x14ac:dyDescent="0.4">
      <c r="A661" s="6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thickBot="1" x14ac:dyDescent="0.4">
      <c r="A662" s="6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thickBot="1" x14ac:dyDescent="0.4">
      <c r="A663" s="6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thickBot="1" x14ac:dyDescent="0.4">
      <c r="A664" s="6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thickBot="1" x14ac:dyDescent="0.4">
      <c r="A665" s="6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thickBot="1" x14ac:dyDescent="0.4">
      <c r="A666" s="6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thickBot="1" x14ac:dyDescent="0.4">
      <c r="A667" s="6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thickBot="1" x14ac:dyDescent="0.4">
      <c r="A668" s="6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thickBot="1" x14ac:dyDescent="0.4">
      <c r="A669" s="6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thickBot="1" x14ac:dyDescent="0.4">
      <c r="A670" s="6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thickBot="1" x14ac:dyDescent="0.4">
      <c r="A671" s="6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thickBot="1" x14ac:dyDescent="0.4">
      <c r="A672" s="6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thickBot="1" x14ac:dyDescent="0.4">
      <c r="A673" s="6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thickBot="1" x14ac:dyDescent="0.4">
      <c r="A674" s="6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thickBot="1" x14ac:dyDescent="0.4">
      <c r="A675" s="6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thickBot="1" x14ac:dyDescent="0.4">
      <c r="A676" s="6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thickBot="1" x14ac:dyDescent="0.4">
      <c r="A677" s="6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thickBot="1" x14ac:dyDescent="0.4">
      <c r="A678" s="6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thickBot="1" x14ac:dyDescent="0.4">
      <c r="A679" s="6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thickBot="1" x14ac:dyDescent="0.4">
      <c r="A680" s="6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thickBot="1" x14ac:dyDescent="0.4">
      <c r="A681" s="6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thickBot="1" x14ac:dyDescent="0.4">
      <c r="A682" s="6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thickBot="1" x14ac:dyDescent="0.4">
      <c r="A683" s="6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thickBot="1" x14ac:dyDescent="0.4">
      <c r="A684" s="6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thickBot="1" x14ac:dyDescent="0.4">
      <c r="A685" s="6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thickBot="1" x14ac:dyDescent="0.4">
      <c r="A686" s="6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thickBot="1" x14ac:dyDescent="0.4">
      <c r="A687" s="6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thickBot="1" x14ac:dyDescent="0.4">
      <c r="A688" s="6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thickBot="1" x14ac:dyDescent="0.4">
      <c r="A689" s="6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thickBot="1" x14ac:dyDescent="0.4">
      <c r="A690" s="6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thickBot="1" x14ac:dyDescent="0.4">
      <c r="A691" s="6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thickBot="1" x14ac:dyDescent="0.4">
      <c r="A692" s="6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thickBot="1" x14ac:dyDescent="0.4">
      <c r="A693" s="6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thickBot="1" x14ac:dyDescent="0.4">
      <c r="A694" s="6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thickBot="1" x14ac:dyDescent="0.4">
      <c r="A695" s="6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thickBot="1" x14ac:dyDescent="0.4">
      <c r="A696" s="6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thickBot="1" x14ac:dyDescent="0.4">
      <c r="A697" s="6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thickBot="1" x14ac:dyDescent="0.4">
      <c r="A698" s="6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thickBot="1" x14ac:dyDescent="0.4">
      <c r="A699" s="6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thickBot="1" x14ac:dyDescent="0.4">
      <c r="A700" s="6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thickBot="1" x14ac:dyDescent="0.4">
      <c r="A701" s="6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thickBot="1" x14ac:dyDescent="0.4">
      <c r="A702" s="6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thickBot="1" x14ac:dyDescent="0.4">
      <c r="A703" s="6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thickBot="1" x14ac:dyDescent="0.4">
      <c r="A704" s="6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thickBot="1" x14ac:dyDescent="0.4">
      <c r="A705" s="6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thickBot="1" x14ac:dyDescent="0.4">
      <c r="A706" s="6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thickBot="1" x14ac:dyDescent="0.4">
      <c r="A707" s="6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thickBot="1" x14ac:dyDescent="0.4">
      <c r="A708" s="6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thickBot="1" x14ac:dyDescent="0.4">
      <c r="A709" s="6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thickBot="1" x14ac:dyDescent="0.4">
      <c r="A710" s="6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thickBot="1" x14ac:dyDescent="0.4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thickBot="1" x14ac:dyDescent="0.4">
      <c r="A712" s="6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thickBot="1" x14ac:dyDescent="0.4">
      <c r="A713" s="6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thickBot="1" x14ac:dyDescent="0.4">
      <c r="A714" s="6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thickBot="1" x14ac:dyDescent="0.4">
      <c r="A715" s="6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thickBot="1" x14ac:dyDescent="0.4">
      <c r="A716" s="6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thickBot="1" x14ac:dyDescent="0.4">
      <c r="A717" s="6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thickBot="1" x14ac:dyDescent="0.4">
      <c r="A718" s="6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thickBot="1" x14ac:dyDescent="0.4">
      <c r="A719" s="6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thickBot="1" x14ac:dyDescent="0.4">
      <c r="A720" s="6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thickBot="1" x14ac:dyDescent="0.4">
      <c r="A721" s="6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thickBot="1" x14ac:dyDescent="0.4">
      <c r="A722" s="6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thickBot="1" x14ac:dyDescent="0.4">
      <c r="A723" s="6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thickBot="1" x14ac:dyDescent="0.4">
      <c r="A724" s="6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thickBot="1" x14ac:dyDescent="0.4">
      <c r="A725" s="6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thickBot="1" x14ac:dyDescent="0.4">
      <c r="A726" s="6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thickBot="1" x14ac:dyDescent="0.4">
      <c r="A727" s="6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thickBot="1" x14ac:dyDescent="0.4">
      <c r="A728" s="6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thickBot="1" x14ac:dyDescent="0.4">
      <c r="A729" s="6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thickBot="1" x14ac:dyDescent="0.4">
      <c r="A730" s="6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thickBot="1" x14ac:dyDescent="0.4">
      <c r="A731" s="6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thickBot="1" x14ac:dyDescent="0.4">
      <c r="A732" s="6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thickBot="1" x14ac:dyDescent="0.4">
      <c r="A733" s="6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thickBot="1" x14ac:dyDescent="0.4">
      <c r="A734" s="6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thickBot="1" x14ac:dyDescent="0.4">
      <c r="A735" s="6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thickBot="1" x14ac:dyDescent="0.4">
      <c r="A736" s="6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thickBot="1" x14ac:dyDescent="0.4">
      <c r="A737" s="6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thickBot="1" x14ac:dyDescent="0.4">
      <c r="A738" s="6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thickBot="1" x14ac:dyDescent="0.4">
      <c r="A739" s="6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thickBot="1" x14ac:dyDescent="0.4">
      <c r="A740" s="6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thickBot="1" x14ac:dyDescent="0.4">
      <c r="A741" s="6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thickBot="1" x14ac:dyDescent="0.4">
      <c r="A742" s="6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thickBot="1" x14ac:dyDescent="0.4">
      <c r="A743" s="6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thickBot="1" x14ac:dyDescent="0.4">
      <c r="A744" s="6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thickBot="1" x14ac:dyDescent="0.4">
      <c r="A745" s="6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thickBot="1" x14ac:dyDescent="0.4">
      <c r="A746" s="6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thickBot="1" x14ac:dyDescent="0.4">
      <c r="A747" s="6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thickBot="1" x14ac:dyDescent="0.4">
      <c r="A748" s="6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thickBot="1" x14ac:dyDescent="0.4">
      <c r="A749" s="6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thickBot="1" x14ac:dyDescent="0.4">
      <c r="A750" s="6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thickBot="1" x14ac:dyDescent="0.4">
      <c r="A751" s="6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thickBot="1" x14ac:dyDescent="0.4">
      <c r="A752" s="6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thickBot="1" x14ac:dyDescent="0.4">
      <c r="A753" s="6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thickBot="1" x14ac:dyDescent="0.4">
      <c r="A754" s="6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thickBot="1" x14ac:dyDescent="0.4">
      <c r="A755" s="6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thickBot="1" x14ac:dyDescent="0.4">
      <c r="A756" s="6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thickBot="1" x14ac:dyDescent="0.4">
      <c r="A757" s="6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thickBot="1" x14ac:dyDescent="0.4">
      <c r="A758" s="6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thickBot="1" x14ac:dyDescent="0.4">
      <c r="A759" s="6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thickBot="1" x14ac:dyDescent="0.4">
      <c r="A760" s="6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thickBot="1" x14ac:dyDescent="0.4">
      <c r="A761" s="6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thickBot="1" x14ac:dyDescent="0.4">
      <c r="A762" s="6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thickBot="1" x14ac:dyDescent="0.4">
      <c r="A763" s="6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thickBot="1" x14ac:dyDescent="0.4">
      <c r="A764" s="6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thickBot="1" x14ac:dyDescent="0.4">
      <c r="A765" s="6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thickBot="1" x14ac:dyDescent="0.4">
      <c r="A766" s="6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thickBot="1" x14ac:dyDescent="0.4">
      <c r="A767" s="6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thickBot="1" x14ac:dyDescent="0.4">
      <c r="A768" s="6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thickBot="1" x14ac:dyDescent="0.4">
      <c r="A769" s="6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thickBot="1" x14ac:dyDescent="0.4">
      <c r="A770" s="6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thickBot="1" x14ac:dyDescent="0.4">
      <c r="A771" s="6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thickBot="1" x14ac:dyDescent="0.4">
      <c r="A772" s="6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thickBot="1" x14ac:dyDescent="0.4">
      <c r="A773" s="6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thickBot="1" x14ac:dyDescent="0.4">
      <c r="A774" s="6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thickBot="1" x14ac:dyDescent="0.4">
      <c r="A775" s="6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thickBot="1" x14ac:dyDescent="0.4">
      <c r="A776" s="6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thickBot="1" x14ac:dyDescent="0.4">
      <c r="A777" s="6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thickBot="1" x14ac:dyDescent="0.4">
      <c r="A778" s="6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thickBot="1" x14ac:dyDescent="0.4">
      <c r="A779" s="6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thickBot="1" x14ac:dyDescent="0.4">
      <c r="A780" s="6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thickBot="1" x14ac:dyDescent="0.4">
      <c r="A781" s="6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thickBot="1" x14ac:dyDescent="0.4">
      <c r="A782" s="6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thickBot="1" x14ac:dyDescent="0.4">
      <c r="A783" s="6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thickBot="1" x14ac:dyDescent="0.4">
      <c r="A784" s="6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thickBot="1" x14ac:dyDescent="0.4">
      <c r="A785" s="6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thickBot="1" x14ac:dyDescent="0.4">
      <c r="A786" s="6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thickBot="1" x14ac:dyDescent="0.4">
      <c r="A787" s="6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thickBot="1" x14ac:dyDescent="0.4">
      <c r="A788" s="6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thickBot="1" x14ac:dyDescent="0.4">
      <c r="A789" s="6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thickBot="1" x14ac:dyDescent="0.4">
      <c r="A790" s="6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thickBot="1" x14ac:dyDescent="0.4">
      <c r="A791" s="6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thickBot="1" x14ac:dyDescent="0.4">
      <c r="A792" s="6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thickBot="1" x14ac:dyDescent="0.4">
      <c r="A793" s="6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thickBot="1" x14ac:dyDescent="0.4">
      <c r="A794" s="6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thickBot="1" x14ac:dyDescent="0.4">
      <c r="A795" s="6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thickBot="1" x14ac:dyDescent="0.4">
      <c r="A796" s="6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thickBot="1" x14ac:dyDescent="0.4">
      <c r="A797" s="6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thickBot="1" x14ac:dyDescent="0.4">
      <c r="A798" s="6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thickBot="1" x14ac:dyDescent="0.4">
      <c r="A799" s="6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thickBot="1" x14ac:dyDescent="0.4">
      <c r="A800" s="6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thickBot="1" x14ac:dyDescent="0.4">
      <c r="A801" s="6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thickBot="1" x14ac:dyDescent="0.4">
      <c r="A802" s="6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thickBot="1" x14ac:dyDescent="0.4">
      <c r="A803" s="6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thickBot="1" x14ac:dyDescent="0.4">
      <c r="A804" s="6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thickBot="1" x14ac:dyDescent="0.4">
      <c r="A805" s="6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thickBot="1" x14ac:dyDescent="0.4">
      <c r="A806" s="6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thickBot="1" x14ac:dyDescent="0.4">
      <c r="A807" s="6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thickBot="1" x14ac:dyDescent="0.4">
      <c r="A808" s="6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thickBot="1" x14ac:dyDescent="0.4">
      <c r="A809" s="6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thickBot="1" x14ac:dyDescent="0.4">
      <c r="A810" s="6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thickBot="1" x14ac:dyDescent="0.4">
      <c r="A811" s="6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thickBot="1" x14ac:dyDescent="0.4">
      <c r="A812" s="6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thickBot="1" x14ac:dyDescent="0.4">
      <c r="A813" s="6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thickBot="1" x14ac:dyDescent="0.4">
      <c r="A814" s="6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thickBot="1" x14ac:dyDescent="0.4">
      <c r="A815" s="6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thickBot="1" x14ac:dyDescent="0.4">
      <c r="A816" s="6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thickBot="1" x14ac:dyDescent="0.4">
      <c r="A817" s="6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thickBot="1" x14ac:dyDescent="0.4">
      <c r="A818" s="6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thickBot="1" x14ac:dyDescent="0.4">
      <c r="A819" s="6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thickBot="1" x14ac:dyDescent="0.4">
      <c r="A820" s="6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thickBot="1" x14ac:dyDescent="0.4">
      <c r="A821" s="6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thickBot="1" x14ac:dyDescent="0.4">
      <c r="A822" s="6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thickBot="1" x14ac:dyDescent="0.4">
      <c r="A823" s="6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thickBot="1" x14ac:dyDescent="0.4">
      <c r="A824" s="6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thickBot="1" x14ac:dyDescent="0.4">
      <c r="A825" s="6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thickBot="1" x14ac:dyDescent="0.4">
      <c r="A826" s="6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thickBot="1" x14ac:dyDescent="0.4">
      <c r="A827" s="6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thickBot="1" x14ac:dyDescent="0.4">
      <c r="A828" s="6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thickBot="1" x14ac:dyDescent="0.4">
      <c r="A829" s="6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thickBot="1" x14ac:dyDescent="0.4">
      <c r="A830" s="6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thickBot="1" x14ac:dyDescent="0.4">
      <c r="A831" s="6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thickBot="1" x14ac:dyDescent="0.4">
      <c r="A832" s="6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thickBot="1" x14ac:dyDescent="0.4">
      <c r="A833" s="6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thickBot="1" x14ac:dyDescent="0.4">
      <c r="A834" s="6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thickBot="1" x14ac:dyDescent="0.4">
      <c r="A835" s="6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thickBot="1" x14ac:dyDescent="0.4">
      <c r="A836" s="6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thickBot="1" x14ac:dyDescent="0.4">
      <c r="A837" s="6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thickBot="1" x14ac:dyDescent="0.4">
      <c r="A838" s="6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thickBot="1" x14ac:dyDescent="0.4">
      <c r="A839" s="6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thickBot="1" x14ac:dyDescent="0.4">
      <c r="A840" s="6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thickBot="1" x14ac:dyDescent="0.4">
      <c r="A841" s="6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thickBot="1" x14ac:dyDescent="0.4">
      <c r="A842" s="6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thickBot="1" x14ac:dyDescent="0.4">
      <c r="A843" s="6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thickBot="1" x14ac:dyDescent="0.4">
      <c r="A844" s="6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thickBot="1" x14ac:dyDescent="0.4">
      <c r="A845" s="6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thickBot="1" x14ac:dyDescent="0.4">
      <c r="A846" s="6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thickBot="1" x14ac:dyDescent="0.4">
      <c r="A847" s="6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thickBot="1" x14ac:dyDescent="0.4">
      <c r="A848" s="6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thickBot="1" x14ac:dyDescent="0.4">
      <c r="A849" s="6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thickBot="1" x14ac:dyDescent="0.4">
      <c r="A850" s="6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thickBot="1" x14ac:dyDescent="0.4">
      <c r="A851" s="6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thickBot="1" x14ac:dyDescent="0.4">
      <c r="A852" s="6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thickBot="1" x14ac:dyDescent="0.4">
      <c r="A853" s="6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thickBot="1" x14ac:dyDescent="0.4">
      <c r="A854" s="6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thickBot="1" x14ac:dyDescent="0.4">
      <c r="A855" s="6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thickBot="1" x14ac:dyDescent="0.4">
      <c r="A856" s="6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thickBot="1" x14ac:dyDescent="0.4">
      <c r="A857" s="6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thickBot="1" x14ac:dyDescent="0.4">
      <c r="A858" s="6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thickBot="1" x14ac:dyDescent="0.4">
      <c r="A859" s="6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thickBot="1" x14ac:dyDescent="0.4">
      <c r="A860" s="6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thickBot="1" x14ac:dyDescent="0.4">
      <c r="A861" s="6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thickBot="1" x14ac:dyDescent="0.4">
      <c r="A862" s="6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thickBot="1" x14ac:dyDescent="0.4">
      <c r="A863" s="6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thickBot="1" x14ac:dyDescent="0.4">
      <c r="A864" s="6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thickBot="1" x14ac:dyDescent="0.4">
      <c r="A865" s="6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thickBot="1" x14ac:dyDescent="0.4">
      <c r="A866" s="6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thickBot="1" x14ac:dyDescent="0.4">
      <c r="A867" s="6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thickBot="1" x14ac:dyDescent="0.4">
      <c r="A868" s="6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thickBot="1" x14ac:dyDescent="0.4">
      <c r="A869" s="6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thickBot="1" x14ac:dyDescent="0.4">
      <c r="A870" s="6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thickBot="1" x14ac:dyDescent="0.4">
      <c r="A871" s="6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thickBot="1" x14ac:dyDescent="0.4">
      <c r="A872" s="6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thickBot="1" x14ac:dyDescent="0.4">
      <c r="A873" s="6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thickBot="1" x14ac:dyDescent="0.4">
      <c r="A874" s="6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thickBot="1" x14ac:dyDescent="0.4">
      <c r="A875" s="6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thickBot="1" x14ac:dyDescent="0.4">
      <c r="A876" s="6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thickBot="1" x14ac:dyDescent="0.4">
      <c r="A877" s="6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thickBot="1" x14ac:dyDescent="0.4">
      <c r="A878" s="6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thickBot="1" x14ac:dyDescent="0.4">
      <c r="A879" s="6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thickBot="1" x14ac:dyDescent="0.4">
      <c r="A880" s="6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thickBot="1" x14ac:dyDescent="0.4">
      <c r="A881" s="6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thickBot="1" x14ac:dyDescent="0.4">
      <c r="A882" s="6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thickBot="1" x14ac:dyDescent="0.4">
      <c r="A883" s="6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thickBot="1" x14ac:dyDescent="0.4">
      <c r="A884" s="6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thickBot="1" x14ac:dyDescent="0.4">
      <c r="A885" s="6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thickBot="1" x14ac:dyDescent="0.4">
      <c r="A886" s="6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thickBot="1" x14ac:dyDescent="0.4">
      <c r="A887" s="6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thickBot="1" x14ac:dyDescent="0.4">
      <c r="A888" s="6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thickBot="1" x14ac:dyDescent="0.4">
      <c r="A889" s="6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thickBot="1" x14ac:dyDescent="0.4">
      <c r="A890" s="6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thickBot="1" x14ac:dyDescent="0.4">
      <c r="A891" s="6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thickBot="1" x14ac:dyDescent="0.4">
      <c r="A892" s="6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thickBot="1" x14ac:dyDescent="0.4">
      <c r="A893" s="6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thickBot="1" x14ac:dyDescent="0.4">
      <c r="A894" s="6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thickBot="1" x14ac:dyDescent="0.4">
      <c r="A895" s="6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thickBot="1" x14ac:dyDescent="0.4">
      <c r="A896" s="6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thickBot="1" x14ac:dyDescent="0.4">
      <c r="A897" s="6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thickBot="1" x14ac:dyDescent="0.4">
      <c r="A898" s="6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thickBot="1" x14ac:dyDescent="0.4">
      <c r="A899" s="6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thickBot="1" x14ac:dyDescent="0.4">
      <c r="A900" s="6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thickBot="1" x14ac:dyDescent="0.4">
      <c r="A901" s="6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thickBot="1" x14ac:dyDescent="0.4">
      <c r="A902" s="6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thickBot="1" x14ac:dyDescent="0.4">
      <c r="A903" s="6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thickBot="1" x14ac:dyDescent="0.4">
      <c r="A904" s="6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thickBot="1" x14ac:dyDescent="0.4">
      <c r="A905" s="6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thickBot="1" x14ac:dyDescent="0.4">
      <c r="A906" s="6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thickBot="1" x14ac:dyDescent="0.4">
      <c r="A907" s="6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thickBot="1" x14ac:dyDescent="0.4">
      <c r="A908" s="6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thickBot="1" x14ac:dyDescent="0.4">
      <c r="A909" s="6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thickBot="1" x14ac:dyDescent="0.4">
      <c r="A910" s="6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thickBot="1" x14ac:dyDescent="0.4">
      <c r="A911" s="6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thickBot="1" x14ac:dyDescent="0.4">
      <c r="A912" s="6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thickBot="1" x14ac:dyDescent="0.4">
      <c r="A913" s="6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thickBot="1" x14ac:dyDescent="0.4">
      <c r="A914" s="6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thickBot="1" x14ac:dyDescent="0.4">
      <c r="A915" s="6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thickBot="1" x14ac:dyDescent="0.4">
      <c r="A916" s="6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thickBot="1" x14ac:dyDescent="0.4">
      <c r="A917" s="6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thickBot="1" x14ac:dyDescent="0.4">
      <c r="A918" s="6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thickBot="1" x14ac:dyDescent="0.4">
      <c r="A919" s="6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thickBot="1" x14ac:dyDescent="0.4">
      <c r="A920" s="6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thickBot="1" x14ac:dyDescent="0.4">
      <c r="A921" s="6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thickBot="1" x14ac:dyDescent="0.4">
      <c r="A922" s="6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thickBot="1" x14ac:dyDescent="0.4">
      <c r="A923" s="6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thickBot="1" x14ac:dyDescent="0.4">
      <c r="A924" s="6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thickBot="1" x14ac:dyDescent="0.4">
      <c r="A925" s="6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thickBot="1" x14ac:dyDescent="0.4">
      <c r="A926" s="6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thickBot="1" x14ac:dyDescent="0.4">
      <c r="A927" s="6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thickBot="1" x14ac:dyDescent="0.4">
      <c r="A928" s="6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thickBot="1" x14ac:dyDescent="0.4">
      <c r="A929" s="6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thickBot="1" x14ac:dyDescent="0.4">
      <c r="A930" s="6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thickBot="1" x14ac:dyDescent="0.4">
      <c r="A931" s="6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thickBot="1" x14ac:dyDescent="0.4">
      <c r="A932" s="6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thickBot="1" x14ac:dyDescent="0.4">
      <c r="A933" s="6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thickBot="1" x14ac:dyDescent="0.4">
      <c r="A934" s="6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thickBot="1" x14ac:dyDescent="0.4">
      <c r="A935" s="6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thickBot="1" x14ac:dyDescent="0.4">
      <c r="A936" s="6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thickBot="1" x14ac:dyDescent="0.4">
      <c r="A937" s="6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thickBot="1" x14ac:dyDescent="0.4">
      <c r="A938" s="6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thickBot="1" x14ac:dyDescent="0.4">
      <c r="A939" s="6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thickBot="1" x14ac:dyDescent="0.4">
      <c r="A940" s="6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thickBot="1" x14ac:dyDescent="0.4">
      <c r="A941" s="6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thickBot="1" x14ac:dyDescent="0.4">
      <c r="A942" s="6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thickBot="1" x14ac:dyDescent="0.4">
      <c r="A943" s="6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thickBot="1" x14ac:dyDescent="0.4">
      <c r="A944" s="6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thickBot="1" x14ac:dyDescent="0.4">
      <c r="A945" s="6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thickBot="1" x14ac:dyDescent="0.4">
      <c r="A946" s="6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thickBot="1" x14ac:dyDescent="0.4">
      <c r="A947" s="6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thickBot="1" x14ac:dyDescent="0.4">
      <c r="A948" s="6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thickBot="1" x14ac:dyDescent="0.4">
      <c r="A949" s="6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thickBot="1" x14ac:dyDescent="0.4">
      <c r="A950" s="6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thickBot="1" x14ac:dyDescent="0.4">
      <c r="A951" s="6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thickBot="1" x14ac:dyDescent="0.4">
      <c r="A952" s="6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thickBot="1" x14ac:dyDescent="0.4">
      <c r="A953" s="6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thickBot="1" x14ac:dyDescent="0.4">
      <c r="A954" s="6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thickBot="1" x14ac:dyDescent="0.4">
      <c r="A955" s="6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thickBot="1" x14ac:dyDescent="0.4">
      <c r="A956" s="6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thickBot="1" x14ac:dyDescent="0.4">
      <c r="A957" s="6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thickBot="1" x14ac:dyDescent="0.4">
      <c r="A958" s="6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thickBot="1" x14ac:dyDescent="0.4">
      <c r="A959" s="6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thickBot="1" x14ac:dyDescent="0.4">
      <c r="A960" s="6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thickBot="1" x14ac:dyDescent="0.4">
      <c r="A961" s="6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thickBot="1" x14ac:dyDescent="0.4">
      <c r="A962" s="6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thickBot="1" x14ac:dyDescent="0.4">
      <c r="A963" s="6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thickBot="1" x14ac:dyDescent="0.4">
      <c r="A964" s="6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thickBot="1" x14ac:dyDescent="0.4">
      <c r="A965" s="6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thickBot="1" x14ac:dyDescent="0.4">
      <c r="A966" s="6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thickBot="1" x14ac:dyDescent="0.4">
      <c r="A967" s="6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thickBot="1" x14ac:dyDescent="0.4">
      <c r="A968" s="6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thickBot="1" x14ac:dyDescent="0.4">
      <c r="A969" s="6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thickBot="1" x14ac:dyDescent="0.4">
      <c r="A970" s="6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thickBot="1" x14ac:dyDescent="0.4">
      <c r="A971" s="6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thickBot="1" x14ac:dyDescent="0.4">
      <c r="A972" s="6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thickBot="1" x14ac:dyDescent="0.4">
      <c r="A973" s="6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thickBot="1" x14ac:dyDescent="0.4">
      <c r="A974" s="6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thickBot="1" x14ac:dyDescent="0.4">
      <c r="A975" s="6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thickBot="1" x14ac:dyDescent="0.4">
      <c r="A976" s="6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thickBot="1" x14ac:dyDescent="0.4">
      <c r="A977" s="6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thickBot="1" x14ac:dyDescent="0.4">
      <c r="A978" s="6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thickBot="1" x14ac:dyDescent="0.4">
      <c r="A979" s="6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thickBot="1" x14ac:dyDescent="0.4">
      <c r="A980" s="6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thickBot="1" x14ac:dyDescent="0.4">
      <c r="A981" s="6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thickBot="1" x14ac:dyDescent="0.4">
      <c r="A982" s="6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thickBot="1" x14ac:dyDescent="0.4">
      <c r="A983" s="6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thickBot="1" x14ac:dyDescent="0.4">
      <c r="A984" s="6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thickBot="1" x14ac:dyDescent="0.4">
      <c r="A985" s="6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thickBot="1" x14ac:dyDescent="0.4">
      <c r="A986" s="6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thickBot="1" x14ac:dyDescent="0.4">
      <c r="A987" s="6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thickBot="1" x14ac:dyDescent="0.4">
      <c r="A988" s="6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thickBot="1" x14ac:dyDescent="0.4">
      <c r="A989" s="6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thickBot="1" x14ac:dyDescent="0.4">
      <c r="A990" s="6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thickBot="1" x14ac:dyDescent="0.4">
      <c r="A991" s="6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thickBot="1" x14ac:dyDescent="0.4">
      <c r="A992" s="6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thickBot="1" x14ac:dyDescent="0.4">
      <c r="A993" s="6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thickBot="1" x14ac:dyDescent="0.4">
      <c r="A994" s="6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thickBot="1" x14ac:dyDescent="0.4">
      <c r="A995" s="6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thickBot="1" x14ac:dyDescent="0.4">
      <c r="A996" s="6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thickBot="1" x14ac:dyDescent="0.4">
      <c r="A997" s="6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thickBot="1" x14ac:dyDescent="0.4">
      <c r="A998" s="6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thickBot="1" x14ac:dyDescent="0.4">
      <c r="A999" s="6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thickBot="1" x14ac:dyDescent="0.4">
      <c r="A1000" s="6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" thickBot="1" x14ac:dyDescent="0.4">
      <c r="N1001" s="6"/>
      <c r="O1001" s="6"/>
    </row>
    <row r="1002" spans="1:26" ht="15" thickBot="1" x14ac:dyDescent="0.4">
      <c r="N1002" s="6"/>
      <c r="O100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858F-5EBF-4CE6-9D92-0694B99E4CA9}">
  <dimension ref="A1:Z1002"/>
  <sheetViews>
    <sheetView topLeftCell="B1" zoomScale="55" zoomScaleNormal="55" workbookViewId="0">
      <selection activeCell="J32" sqref="J32"/>
    </sheetView>
  </sheetViews>
  <sheetFormatPr defaultRowHeight="14.5" x14ac:dyDescent="0.35"/>
  <cols>
    <col min="1" max="1" width="21" customWidth="1"/>
    <col min="2" max="2" width="13.1796875" customWidth="1"/>
    <col min="3" max="3" width="12" customWidth="1"/>
    <col min="4" max="4" width="25.7265625" customWidth="1"/>
    <col min="6" max="6" width="14.1796875" customWidth="1"/>
    <col min="7" max="7" width="16.453125" bestFit="1" customWidth="1"/>
    <col min="8" max="8" width="21" customWidth="1"/>
    <col min="9" max="9" width="18.453125" bestFit="1" customWidth="1"/>
    <col min="10" max="10" width="16.1796875" customWidth="1"/>
    <col min="11" max="11" width="14.6328125" bestFit="1" customWidth="1"/>
    <col min="12" max="12" width="16.26953125" bestFit="1" customWidth="1"/>
    <col min="13" max="13" width="15" customWidth="1"/>
    <col min="14" max="14" width="12" customWidth="1"/>
    <col min="15" max="15" width="17.6328125" customWidth="1"/>
  </cols>
  <sheetData>
    <row r="1" spans="1:26" ht="16" thickBot="1" x14ac:dyDescent="0.4">
      <c r="A1" s="29" t="s">
        <v>70</v>
      </c>
      <c r="B1" s="29" t="s">
        <v>32</v>
      </c>
      <c r="C1" s="29" t="s">
        <v>33</v>
      </c>
      <c r="D1" s="29" t="s">
        <v>0</v>
      </c>
      <c r="E1" s="29" t="s">
        <v>34</v>
      </c>
      <c r="F1" s="29" t="s">
        <v>59</v>
      </c>
      <c r="G1" s="29" t="s">
        <v>60</v>
      </c>
      <c r="H1" s="29" t="s">
        <v>127</v>
      </c>
      <c r="I1" s="29" t="s">
        <v>128</v>
      </c>
      <c r="J1" s="29"/>
      <c r="K1" s="29"/>
      <c r="L1" s="29"/>
      <c r="M1" s="29"/>
      <c r="N1" s="27"/>
      <c r="O1" s="7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thickBot="1" x14ac:dyDescent="0.4">
      <c r="A2" s="20" t="s">
        <v>1</v>
      </c>
      <c r="B2" s="21">
        <v>0</v>
      </c>
      <c r="C2" s="21">
        <v>0</v>
      </c>
      <c r="D2" s="30" t="s">
        <v>36</v>
      </c>
      <c r="E2" s="21">
        <v>132</v>
      </c>
      <c r="F2" s="26">
        <v>160000</v>
      </c>
      <c r="G2" s="26">
        <v>0.1346</v>
      </c>
      <c r="H2" s="26">
        <f>G2*1075</f>
        <v>144.69499999999999</v>
      </c>
      <c r="I2" s="26">
        <f>H2*0.48432210508</f>
        <v>70.078986994550604</v>
      </c>
      <c r="J2" s="26"/>
      <c r="K2" s="26"/>
      <c r="L2" s="26"/>
      <c r="M2" s="26"/>
      <c r="N2" s="28"/>
      <c r="O2" s="5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thickBot="1" x14ac:dyDescent="0.4">
      <c r="A3" s="20" t="s">
        <v>67</v>
      </c>
      <c r="B3" s="21" t="s">
        <v>2</v>
      </c>
      <c r="C3" s="21">
        <v>1</v>
      </c>
      <c r="D3" s="21" t="s">
        <v>68</v>
      </c>
      <c r="E3" s="21">
        <v>132</v>
      </c>
      <c r="F3" s="26">
        <v>103111</v>
      </c>
      <c r="G3" s="26">
        <v>8.6800000000000002E-2</v>
      </c>
      <c r="H3" s="26">
        <f t="shared" ref="H3:H16" si="0">G3*1075</f>
        <v>93.31</v>
      </c>
      <c r="I3" s="26">
        <f t="shared" ref="I3:I16" si="1">H3*0.48432210508</f>
        <v>45.192095625014801</v>
      </c>
      <c r="J3" s="26"/>
      <c r="K3" s="26"/>
      <c r="L3" s="26"/>
      <c r="M3" s="26"/>
      <c r="N3" s="28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thickBot="1" x14ac:dyDescent="0.4">
      <c r="A4" s="20" t="s">
        <v>67</v>
      </c>
      <c r="B4" s="21">
        <v>2</v>
      </c>
      <c r="C4" s="21">
        <v>3</v>
      </c>
      <c r="D4" s="31" t="s">
        <v>6</v>
      </c>
      <c r="E4" s="21">
        <v>220</v>
      </c>
      <c r="F4" s="26">
        <v>103111</v>
      </c>
      <c r="G4" s="26">
        <v>8.6800000000000002E-2</v>
      </c>
      <c r="H4" s="26">
        <f t="shared" si="0"/>
        <v>93.31</v>
      </c>
      <c r="I4" s="26">
        <f t="shared" si="1"/>
        <v>45.192095625014801</v>
      </c>
      <c r="J4" s="26"/>
      <c r="K4" s="26"/>
      <c r="L4" s="26"/>
      <c r="M4" s="26"/>
      <c r="N4" s="28"/>
      <c r="O4" s="5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thickBot="1" x14ac:dyDescent="0.4">
      <c r="A5" s="20" t="s">
        <v>67</v>
      </c>
      <c r="B5" s="21">
        <v>3</v>
      </c>
      <c r="C5" s="21">
        <v>4</v>
      </c>
      <c r="D5" s="21" t="s">
        <v>7</v>
      </c>
      <c r="E5" s="21">
        <v>220</v>
      </c>
      <c r="F5" s="26">
        <v>103111</v>
      </c>
      <c r="G5" s="26">
        <v>8.6800000000000002E-2</v>
      </c>
      <c r="H5" s="26">
        <f t="shared" si="0"/>
        <v>93.31</v>
      </c>
      <c r="I5" s="26">
        <f t="shared" si="1"/>
        <v>45.192095625014801</v>
      </c>
      <c r="J5" s="26"/>
      <c r="K5" s="26"/>
      <c r="L5" s="26"/>
      <c r="M5" s="26"/>
      <c r="N5" s="28"/>
      <c r="O5" s="5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5" customHeight="1" thickBot="1" x14ac:dyDescent="0.4">
      <c r="A6" s="20" t="s">
        <v>67</v>
      </c>
      <c r="B6" s="21" t="s">
        <v>45</v>
      </c>
      <c r="C6" s="21">
        <v>6</v>
      </c>
      <c r="D6" s="21" t="s">
        <v>46</v>
      </c>
      <c r="E6" s="21">
        <v>66</v>
      </c>
      <c r="F6" s="26">
        <v>103111</v>
      </c>
      <c r="G6" s="26">
        <v>8.6800000000000002E-2</v>
      </c>
      <c r="H6" s="26">
        <f t="shared" si="0"/>
        <v>93.31</v>
      </c>
      <c r="I6" s="26">
        <f t="shared" si="1"/>
        <v>45.192095625014801</v>
      </c>
      <c r="J6" s="26"/>
      <c r="K6" s="26"/>
      <c r="L6" s="26"/>
      <c r="M6" s="26"/>
      <c r="N6" s="28"/>
      <c r="O6" s="5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5" customHeight="1" thickBot="1" x14ac:dyDescent="0.4">
      <c r="A7" s="20" t="s">
        <v>67</v>
      </c>
      <c r="B7" s="21">
        <v>5</v>
      </c>
      <c r="C7" s="21">
        <v>7</v>
      </c>
      <c r="D7" s="21" t="s">
        <v>8</v>
      </c>
      <c r="E7" s="21">
        <v>220</v>
      </c>
      <c r="F7" s="26">
        <v>103111</v>
      </c>
      <c r="G7" s="26">
        <v>8.6800000000000002E-2</v>
      </c>
      <c r="H7" s="26">
        <f t="shared" si="0"/>
        <v>93.31</v>
      </c>
      <c r="I7" s="26">
        <f t="shared" si="1"/>
        <v>45.192095625014801</v>
      </c>
      <c r="J7" s="26"/>
      <c r="K7" s="26"/>
      <c r="L7" s="26"/>
      <c r="M7" s="26"/>
      <c r="N7" s="28"/>
      <c r="O7" s="5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thickBot="1" x14ac:dyDescent="0.4">
      <c r="A8" s="20" t="s">
        <v>67</v>
      </c>
      <c r="B8" s="21">
        <v>6</v>
      </c>
      <c r="C8" s="21">
        <v>8</v>
      </c>
      <c r="D8" s="21" t="s">
        <v>9</v>
      </c>
      <c r="E8" s="21">
        <v>220</v>
      </c>
      <c r="F8" s="26">
        <v>103111</v>
      </c>
      <c r="G8" s="26">
        <v>8.6800000000000002E-2</v>
      </c>
      <c r="H8" s="26">
        <f t="shared" si="0"/>
        <v>93.31</v>
      </c>
      <c r="I8" s="26">
        <f t="shared" si="1"/>
        <v>45.192095625014801</v>
      </c>
      <c r="J8" s="26"/>
      <c r="K8" s="26"/>
      <c r="L8" s="26"/>
      <c r="M8" s="26"/>
      <c r="N8" s="28"/>
      <c r="O8" s="5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thickBot="1" x14ac:dyDescent="0.4">
      <c r="A9" s="20" t="s">
        <v>67</v>
      </c>
      <c r="B9" s="21">
        <v>7</v>
      </c>
      <c r="C9" s="21">
        <v>9</v>
      </c>
      <c r="D9" s="21" t="s">
        <v>10</v>
      </c>
      <c r="E9" s="21">
        <v>220</v>
      </c>
      <c r="F9" s="26">
        <v>103111</v>
      </c>
      <c r="G9" s="26">
        <v>8.6800000000000002E-2</v>
      </c>
      <c r="H9" s="26">
        <f t="shared" si="0"/>
        <v>93.31</v>
      </c>
      <c r="I9" s="26">
        <f t="shared" si="1"/>
        <v>45.192095625014801</v>
      </c>
      <c r="J9" s="26"/>
      <c r="K9" s="26"/>
      <c r="L9" s="26"/>
      <c r="M9" s="26"/>
      <c r="N9" s="28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 thickBot="1" x14ac:dyDescent="0.4">
      <c r="A10" s="20" t="s">
        <v>67</v>
      </c>
      <c r="B10" s="21" t="s">
        <v>13</v>
      </c>
      <c r="C10" s="21">
        <v>11</v>
      </c>
      <c r="D10" s="21" t="s">
        <v>14</v>
      </c>
      <c r="E10" s="21">
        <v>132</v>
      </c>
      <c r="F10" s="26">
        <v>103111</v>
      </c>
      <c r="G10" s="26">
        <v>8.6800000000000002E-2</v>
      </c>
      <c r="H10" s="26">
        <f t="shared" si="0"/>
        <v>93.31</v>
      </c>
      <c r="I10" s="26">
        <f t="shared" si="1"/>
        <v>45.192095625014801</v>
      </c>
      <c r="J10" s="26"/>
      <c r="K10" s="26"/>
      <c r="L10" s="26"/>
      <c r="M10" s="26"/>
      <c r="N10" s="28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thickBot="1" x14ac:dyDescent="0.4">
      <c r="A11" s="20" t="s">
        <v>67</v>
      </c>
      <c r="B11" s="21">
        <v>9</v>
      </c>
      <c r="C11" s="21">
        <v>12</v>
      </c>
      <c r="D11" s="21" t="s">
        <v>15</v>
      </c>
      <c r="E11" s="21">
        <v>132</v>
      </c>
      <c r="F11" s="26">
        <v>103111</v>
      </c>
      <c r="G11" s="26">
        <v>8.6800000000000002E-2</v>
      </c>
      <c r="H11" s="26">
        <f t="shared" si="0"/>
        <v>93.31</v>
      </c>
      <c r="I11" s="26">
        <f t="shared" si="1"/>
        <v>45.192095625014801</v>
      </c>
      <c r="J11" s="26"/>
      <c r="K11" s="26"/>
      <c r="L11" s="26"/>
      <c r="M11" s="26"/>
      <c r="N11" s="28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thickBot="1" x14ac:dyDescent="0.4">
      <c r="A12" s="20" t="s">
        <v>67</v>
      </c>
      <c r="B12" s="21">
        <v>10</v>
      </c>
      <c r="C12" s="21">
        <v>13</v>
      </c>
      <c r="D12" s="21" t="s">
        <v>16</v>
      </c>
      <c r="E12" s="21">
        <v>132</v>
      </c>
      <c r="F12" s="26">
        <v>7000</v>
      </c>
      <c r="G12" s="26">
        <v>5.8999999999999999E-3</v>
      </c>
      <c r="H12" s="26">
        <f t="shared" si="0"/>
        <v>6.3425000000000002</v>
      </c>
      <c r="I12" s="26">
        <f t="shared" si="1"/>
        <v>3.0718129514699002</v>
      </c>
      <c r="J12" s="26"/>
      <c r="K12" s="26"/>
      <c r="L12" s="26"/>
      <c r="M12" s="26"/>
      <c r="N12" s="28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thickBot="1" x14ac:dyDescent="0.4">
      <c r="A13" s="20" t="s">
        <v>69</v>
      </c>
      <c r="B13" s="21">
        <v>11</v>
      </c>
      <c r="C13" s="21">
        <v>14</v>
      </c>
      <c r="D13" s="21" t="s">
        <v>17</v>
      </c>
      <c r="E13" s="21">
        <v>132</v>
      </c>
      <c r="F13" s="26">
        <v>29840</v>
      </c>
      <c r="G13" s="26">
        <v>2.5100000000000001E-2</v>
      </c>
      <c r="H13" s="26">
        <f t="shared" si="0"/>
        <v>26.982500000000002</v>
      </c>
      <c r="I13" s="26">
        <f t="shared" si="1"/>
        <v>13.068221200321101</v>
      </c>
      <c r="J13" s="26"/>
      <c r="K13" s="26"/>
      <c r="L13" s="26"/>
      <c r="M13" s="26"/>
      <c r="N13" s="28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thickBot="1" x14ac:dyDescent="0.4">
      <c r="A14" s="20" t="s">
        <v>69</v>
      </c>
      <c r="B14" s="21">
        <v>12</v>
      </c>
      <c r="C14" s="21">
        <v>15</v>
      </c>
      <c r="D14" s="21" t="s">
        <v>18</v>
      </c>
      <c r="E14" s="21">
        <v>132</v>
      </c>
      <c r="F14" s="26">
        <v>20285</v>
      </c>
      <c r="G14" s="26">
        <v>1.7100000000000001E-2</v>
      </c>
      <c r="H14" s="26">
        <f t="shared" si="0"/>
        <v>18.3825</v>
      </c>
      <c r="I14" s="26">
        <f t="shared" si="1"/>
        <v>8.9030510966331011</v>
      </c>
      <c r="J14" s="26"/>
      <c r="K14" s="26"/>
      <c r="L14" s="26"/>
      <c r="M14" s="26"/>
      <c r="N14" s="28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thickBot="1" x14ac:dyDescent="0.4">
      <c r="A15" s="20" t="s">
        <v>69</v>
      </c>
      <c r="B15" s="21">
        <v>13</v>
      </c>
      <c r="C15" s="21">
        <v>16</v>
      </c>
      <c r="D15" s="21" t="s">
        <v>19</v>
      </c>
      <c r="E15" s="21">
        <v>132</v>
      </c>
      <c r="F15" s="26">
        <v>14232</v>
      </c>
      <c r="G15" s="26">
        <v>1.2E-2</v>
      </c>
      <c r="H15" s="26">
        <f t="shared" si="0"/>
        <v>12.9</v>
      </c>
      <c r="I15" s="26">
        <f t="shared" si="1"/>
        <v>6.2477551555320003</v>
      </c>
      <c r="J15" s="26"/>
      <c r="K15" s="26"/>
      <c r="L15" s="26"/>
      <c r="M15" s="26"/>
      <c r="N15" s="28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thickBot="1" x14ac:dyDescent="0.4">
      <c r="A16" s="20" t="s">
        <v>69</v>
      </c>
      <c r="B16" s="21">
        <v>14</v>
      </c>
      <c r="C16" s="21">
        <v>17</v>
      </c>
      <c r="D16" s="21" t="s">
        <v>20</v>
      </c>
      <c r="E16" s="21">
        <v>132</v>
      </c>
      <c r="F16" s="26">
        <v>29040</v>
      </c>
      <c r="G16" s="26">
        <v>2.4400000000000002E-2</v>
      </c>
      <c r="H16" s="26">
        <f t="shared" si="0"/>
        <v>26.23</v>
      </c>
      <c r="I16" s="26">
        <f t="shared" si="1"/>
        <v>12.703768816248401</v>
      </c>
      <c r="J16" s="26"/>
      <c r="K16" s="26"/>
      <c r="L16" s="26"/>
      <c r="M16" s="26"/>
      <c r="N16" s="28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11" customFormat="1" ht="15" thickBot="1" x14ac:dyDescent="0.4">
      <c r="A17" s="23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44"/>
      <c r="O17" s="10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" thickBot="1" x14ac:dyDescent="0.4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thickBot="1" x14ac:dyDescent="0.4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thickBot="1" x14ac:dyDescent="0.4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thickBot="1" x14ac:dyDescent="0.4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thickBot="1" x14ac:dyDescent="0.4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thickBot="1" x14ac:dyDescent="0.4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 thickBot="1" x14ac:dyDescent="0.4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 thickBot="1" x14ac:dyDescent="0.4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thickBot="1" x14ac:dyDescent="0.4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thickBot="1" x14ac:dyDescent="0.4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thickBot="1" x14ac:dyDescent="0.4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thickBot="1" x14ac:dyDescent="0.4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thickBot="1" x14ac:dyDescent="0.4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thickBot="1" x14ac:dyDescent="0.4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thickBot="1" x14ac:dyDescent="0.4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thickBot="1" x14ac:dyDescent="0.4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thickBot="1" x14ac:dyDescent="0.4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thickBot="1" x14ac:dyDescent="0.4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thickBot="1" x14ac:dyDescent="0.4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thickBot="1" x14ac:dyDescent="0.4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thickBot="1" x14ac:dyDescent="0.4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thickBot="1" x14ac:dyDescent="0.4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thickBot="1" x14ac:dyDescent="0.4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thickBot="1" x14ac:dyDescent="0.4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thickBot="1" x14ac:dyDescent="0.4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thickBot="1" x14ac:dyDescent="0.4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thickBot="1" x14ac:dyDescent="0.4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thickBot="1" x14ac:dyDescent="0.4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thickBot="1" x14ac:dyDescent="0.4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thickBot="1" x14ac:dyDescent="0.4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thickBot="1" x14ac:dyDescent="0.4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thickBot="1" x14ac:dyDescent="0.4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thickBot="1" x14ac:dyDescent="0.4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thickBot="1" x14ac:dyDescent="0.4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thickBot="1" x14ac:dyDescent="0.4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thickBot="1" x14ac:dyDescent="0.4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thickBot="1" x14ac:dyDescent="0.4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thickBot="1" x14ac:dyDescent="0.4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thickBot="1" x14ac:dyDescent="0.4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thickBot="1" x14ac:dyDescent="0.4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thickBot="1" x14ac:dyDescent="0.4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thickBot="1" x14ac:dyDescent="0.4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thickBot="1" x14ac:dyDescent="0.4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thickBot="1" x14ac:dyDescent="0.4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thickBot="1" x14ac:dyDescent="0.4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thickBot="1" x14ac:dyDescent="0.4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thickBot="1" x14ac:dyDescent="0.4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thickBot="1" x14ac:dyDescent="0.4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thickBot="1" x14ac:dyDescent="0.4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thickBot="1" x14ac:dyDescent="0.4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thickBot="1" x14ac:dyDescent="0.4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thickBot="1" x14ac:dyDescent="0.4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thickBot="1" x14ac:dyDescent="0.4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thickBot="1" x14ac:dyDescent="0.4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thickBot="1" x14ac:dyDescent="0.4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thickBot="1" x14ac:dyDescent="0.4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thickBot="1" x14ac:dyDescent="0.4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thickBot="1" x14ac:dyDescent="0.4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thickBot="1" x14ac:dyDescent="0.4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thickBot="1" x14ac:dyDescent="0.4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thickBot="1" x14ac:dyDescent="0.4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thickBot="1" x14ac:dyDescent="0.4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thickBot="1" x14ac:dyDescent="0.4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thickBot="1" x14ac:dyDescent="0.4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thickBot="1" x14ac:dyDescent="0.4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thickBot="1" x14ac:dyDescent="0.4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thickBot="1" x14ac:dyDescent="0.4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thickBot="1" x14ac:dyDescent="0.4">
      <c r="A85" s="6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thickBot="1" x14ac:dyDescent="0.4">
      <c r="A86" s="6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thickBot="1" x14ac:dyDescent="0.4">
      <c r="A87" s="6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thickBot="1" x14ac:dyDescent="0.4">
      <c r="A88" s="6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thickBot="1" x14ac:dyDescent="0.4">
      <c r="A89" s="6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thickBot="1" x14ac:dyDescent="0.4">
      <c r="A90" s="6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thickBot="1" x14ac:dyDescent="0.4">
      <c r="A91" s="6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thickBot="1" x14ac:dyDescent="0.4">
      <c r="A92" s="6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thickBot="1" x14ac:dyDescent="0.4">
      <c r="A93" s="6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thickBot="1" x14ac:dyDescent="0.4">
      <c r="A94" s="6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thickBot="1" x14ac:dyDescent="0.4">
      <c r="A95" s="6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thickBot="1" x14ac:dyDescent="0.4">
      <c r="A96" s="6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thickBot="1" x14ac:dyDescent="0.4">
      <c r="A97" s="6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thickBot="1" x14ac:dyDescent="0.4">
      <c r="A98" s="6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thickBot="1" x14ac:dyDescent="0.4">
      <c r="A99" s="6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thickBot="1" x14ac:dyDescent="0.4">
      <c r="A100" s="6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thickBot="1" x14ac:dyDescent="0.4">
      <c r="A101" s="6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thickBot="1" x14ac:dyDescent="0.4">
      <c r="A102" s="6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thickBot="1" x14ac:dyDescent="0.4">
      <c r="A103" s="6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thickBot="1" x14ac:dyDescent="0.4">
      <c r="A104" s="6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thickBot="1" x14ac:dyDescent="0.4">
      <c r="A105" s="6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thickBot="1" x14ac:dyDescent="0.4">
      <c r="A106" s="6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thickBot="1" x14ac:dyDescent="0.4">
      <c r="A107" s="6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thickBot="1" x14ac:dyDescent="0.4">
      <c r="A108" s="6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thickBot="1" x14ac:dyDescent="0.4">
      <c r="A109" s="6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thickBot="1" x14ac:dyDescent="0.4">
      <c r="A110" s="6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thickBot="1" x14ac:dyDescent="0.4">
      <c r="A111" s="6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thickBot="1" x14ac:dyDescent="0.4">
      <c r="A112" s="6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thickBot="1" x14ac:dyDescent="0.4">
      <c r="A113" s="6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thickBot="1" x14ac:dyDescent="0.4">
      <c r="A114" s="6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thickBot="1" x14ac:dyDescent="0.4">
      <c r="A115" s="6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thickBot="1" x14ac:dyDescent="0.4">
      <c r="A116" s="6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thickBot="1" x14ac:dyDescent="0.4">
      <c r="A117" s="6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thickBot="1" x14ac:dyDescent="0.4">
      <c r="A118" s="6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thickBot="1" x14ac:dyDescent="0.4">
      <c r="A119" s="6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thickBot="1" x14ac:dyDescent="0.4">
      <c r="A120" s="6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thickBot="1" x14ac:dyDescent="0.4">
      <c r="A121" s="6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thickBot="1" x14ac:dyDescent="0.4">
      <c r="A122" s="6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thickBot="1" x14ac:dyDescent="0.4">
      <c r="A123" s="6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thickBot="1" x14ac:dyDescent="0.4">
      <c r="A124" s="6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thickBot="1" x14ac:dyDescent="0.4">
      <c r="A125" s="6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thickBot="1" x14ac:dyDescent="0.4">
      <c r="A126" s="6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thickBot="1" x14ac:dyDescent="0.4">
      <c r="A127" s="6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thickBot="1" x14ac:dyDescent="0.4">
      <c r="A128" s="6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thickBot="1" x14ac:dyDescent="0.4">
      <c r="A129" s="6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thickBot="1" x14ac:dyDescent="0.4">
      <c r="A130" s="6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thickBot="1" x14ac:dyDescent="0.4">
      <c r="A131" s="6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thickBot="1" x14ac:dyDescent="0.4">
      <c r="A132" s="6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thickBot="1" x14ac:dyDescent="0.4">
      <c r="A133" s="6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thickBot="1" x14ac:dyDescent="0.4">
      <c r="A134" s="6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thickBot="1" x14ac:dyDescent="0.4">
      <c r="A135" s="6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thickBot="1" x14ac:dyDescent="0.4">
      <c r="A136" s="6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thickBot="1" x14ac:dyDescent="0.4">
      <c r="A137" s="6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thickBot="1" x14ac:dyDescent="0.4">
      <c r="A138" s="6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thickBot="1" x14ac:dyDescent="0.4">
      <c r="A139" s="6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thickBot="1" x14ac:dyDescent="0.4">
      <c r="A140" s="6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thickBot="1" x14ac:dyDescent="0.4">
      <c r="A141" s="6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thickBot="1" x14ac:dyDescent="0.4">
      <c r="A142" s="6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thickBot="1" x14ac:dyDescent="0.4">
      <c r="A143" s="6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thickBot="1" x14ac:dyDescent="0.4">
      <c r="A144" s="6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thickBot="1" x14ac:dyDescent="0.4">
      <c r="A145" s="6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thickBot="1" x14ac:dyDescent="0.4">
      <c r="A146" s="6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thickBot="1" x14ac:dyDescent="0.4">
      <c r="A147" s="6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thickBot="1" x14ac:dyDescent="0.4">
      <c r="A148" s="6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thickBot="1" x14ac:dyDescent="0.4">
      <c r="A149" s="6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thickBot="1" x14ac:dyDescent="0.4">
      <c r="A150" s="6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thickBot="1" x14ac:dyDescent="0.4">
      <c r="A151" s="6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thickBot="1" x14ac:dyDescent="0.4">
      <c r="A152" s="6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thickBot="1" x14ac:dyDescent="0.4">
      <c r="A153" s="6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thickBot="1" x14ac:dyDescent="0.4">
      <c r="A154" s="6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thickBot="1" x14ac:dyDescent="0.4">
      <c r="A155" s="6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thickBot="1" x14ac:dyDescent="0.4">
      <c r="A156" s="6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thickBot="1" x14ac:dyDescent="0.4">
      <c r="A157" s="6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thickBot="1" x14ac:dyDescent="0.4">
      <c r="A158" s="6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thickBot="1" x14ac:dyDescent="0.4">
      <c r="A159" s="6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thickBot="1" x14ac:dyDescent="0.4">
      <c r="A160" s="6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thickBot="1" x14ac:dyDescent="0.4">
      <c r="A161" s="6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thickBot="1" x14ac:dyDescent="0.4">
      <c r="A162" s="6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thickBot="1" x14ac:dyDescent="0.4">
      <c r="A163" s="6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thickBot="1" x14ac:dyDescent="0.4">
      <c r="A164" s="6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thickBot="1" x14ac:dyDescent="0.4">
      <c r="A165" s="6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thickBot="1" x14ac:dyDescent="0.4">
      <c r="A166" s="6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thickBot="1" x14ac:dyDescent="0.4">
      <c r="A167" s="6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thickBot="1" x14ac:dyDescent="0.4">
      <c r="A168" s="6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thickBot="1" x14ac:dyDescent="0.4">
      <c r="A169" s="6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thickBot="1" x14ac:dyDescent="0.4">
      <c r="A170" s="6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thickBot="1" x14ac:dyDescent="0.4">
      <c r="A171" s="6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thickBot="1" x14ac:dyDescent="0.4">
      <c r="A172" s="6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thickBot="1" x14ac:dyDescent="0.4">
      <c r="A173" s="6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thickBot="1" x14ac:dyDescent="0.4">
      <c r="A174" s="6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thickBot="1" x14ac:dyDescent="0.4">
      <c r="A175" s="6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thickBot="1" x14ac:dyDescent="0.4">
      <c r="A176" s="6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thickBot="1" x14ac:dyDescent="0.4">
      <c r="A177" s="6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thickBot="1" x14ac:dyDescent="0.4">
      <c r="A178" s="6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thickBot="1" x14ac:dyDescent="0.4">
      <c r="A179" s="6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thickBot="1" x14ac:dyDescent="0.4">
      <c r="A180" s="6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thickBot="1" x14ac:dyDescent="0.4">
      <c r="A181" s="6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thickBot="1" x14ac:dyDescent="0.4">
      <c r="A182" s="6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thickBot="1" x14ac:dyDescent="0.4">
      <c r="A183" s="6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thickBot="1" x14ac:dyDescent="0.4">
      <c r="A184" s="6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thickBot="1" x14ac:dyDescent="0.4">
      <c r="A185" s="6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thickBot="1" x14ac:dyDescent="0.4">
      <c r="A186" s="6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thickBot="1" x14ac:dyDescent="0.4">
      <c r="A187" s="6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thickBot="1" x14ac:dyDescent="0.4">
      <c r="A188" s="6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thickBot="1" x14ac:dyDescent="0.4">
      <c r="A189" s="6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thickBot="1" x14ac:dyDescent="0.4">
      <c r="A190" s="6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thickBot="1" x14ac:dyDescent="0.4">
      <c r="A191" s="6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thickBot="1" x14ac:dyDescent="0.4">
      <c r="A192" s="6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thickBot="1" x14ac:dyDescent="0.4">
      <c r="A193" s="6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thickBot="1" x14ac:dyDescent="0.4">
      <c r="A194" s="6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thickBot="1" x14ac:dyDescent="0.4">
      <c r="A195" s="6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thickBot="1" x14ac:dyDescent="0.4">
      <c r="A196" s="6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thickBot="1" x14ac:dyDescent="0.4">
      <c r="A197" s="6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thickBot="1" x14ac:dyDescent="0.4">
      <c r="A198" s="6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thickBot="1" x14ac:dyDescent="0.4">
      <c r="A199" s="6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thickBot="1" x14ac:dyDescent="0.4">
      <c r="A200" s="6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thickBot="1" x14ac:dyDescent="0.4">
      <c r="A201" s="6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thickBot="1" x14ac:dyDescent="0.4">
      <c r="A202" s="6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thickBot="1" x14ac:dyDescent="0.4">
      <c r="A203" s="6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thickBot="1" x14ac:dyDescent="0.4">
      <c r="A204" s="6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thickBot="1" x14ac:dyDescent="0.4">
      <c r="A205" s="6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thickBot="1" x14ac:dyDescent="0.4">
      <c r="A206" s="6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thickBot="1" x14ac:dyDescent="0.4">
      <c r="A207" s="6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thickBot="1" x14ac:dyDescent="0.4">
      <c r="A208" s="6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thickBot="1" x14ac:dyDescent="0.4">
      <c r="A209" s="6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thickBot="1" x14ac:dyDescent="0.4">
      <c r="A210" s="6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thickBot="1" x14ac:dyDescent="0.4">
      <c r="A211" s="6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thickBot="1" x14ac:dyDescent="0.4">
      <c r="A212" s="6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thickBot="1" x14ac:dyDescent="0.4">
      <c r="A213" s="6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thickBot="1" x14ac:dyDescent="0.4">
      <c r="A214" s="6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thickBot="1" x14ac:dyDescent="0.4">
      <c r="A215" s="6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thickBot="1" x14ac:dyDescent="0.4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thickBot="1" x14ac:dyDescent="0.4">
      <c r="A217" s="6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thickBot="1" x14ac:dyDescent="0.4">
      <c r="A218" s="6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thickBot="1" x14ac:dyDescent="0.4">
      <c r="A219" s="6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thickBot="1" x14ac:dyDescent="0.4">
      <c r="A220" s="6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thickBot="1" x14ac:dyDescent="0.4">
      <c r="A221" s="6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thickBot="1" x14ac:dyDescent="0.4">
      <c r="A222" s="6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thickBot="1" x14ac:dyDescent="0.4">
      <c r="A223" s="6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thickBot="1" x14ac:dyDescent="0.4">
      <c r="A224" s="6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thickBot="1" x14ac:dyDescent="0.4">
      <c r="A225" s="6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thickBot="1" x14ac:dyDescent="0.4">
      <c r="A226" s="6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thickBot="1" x14ac:dyDescent="0.4">
      <c r="A227" s="6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thickBot="1" x14ac:dyDescent="0.4">
      <c r="A228" s="6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thickBot="1" x14ac:dyDescent="0.4">
      <c r="A229" s="6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thickBot="1" x14ac:dyDescent="0.4">
      <c r="A230" s="6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thickBot="1" x14ac:dyDescent="0.4">
      <c r="A231" s="6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thickBot="1" x14ac:dyDescent="0.4">
      <c r="A232" s="6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thickBot="1" x14ac:dyDescent="0.4">
      <c r="A233" s="6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thickBot="1" x14ac:dyDescent="0.4">
      <c r="A234" s="6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thickBot="1" x14ac:dyDescent="0.4">
      <c r="A235" s="6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thickBot="1" x14ac:dyDescent="0.4">
      <c r="A236" s="6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thickBot="1" x14ac:dyDescent="0.4">
      <c r="A237" s="6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thickBot="1" x14ac:dyDescent="0.4">
      <c r="A238" s="6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thickBot="1" x14ac:dyDescent="0.4">
      <c r="A239" s="6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thickBot="1" x14ac:dyDescent="0.4">
      <c r="A240" s="6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thickBot="1" x14ac:dyDescent="0.4">
      <c r="A241" s="6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thickBot="1" x14ac:dyDescent="0.4">
      <c r="A242" s="6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thickBot="1" x14ac:dyDescent="0.4">
      <c r="A243" s="6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thickBot="1" x14ac:dyDescent="0.4">
      <c r="A244" s="6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thickBot="1" x14ac:dyDescent="0.4">
      <c r="A245" s="6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thickBot="1" x14ac:dyDescent="0.4">
      <c r="A246" s="6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thickBot="1" x14ac:dyDescent="0.4">
      <c r="A247" s="6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thickBot="1" x14ac:dyDescent="0.4">
      <c r="A248" s="6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thickBot="1" x14ac:dyDescent="0.4">
      <c r="A249" s="6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thickBot="1" x14ac:dyDescent="0.4">
      <c r="A250" s="6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thickBot="1" x14ac:dyDescent="0.4">
      <c r="A251" s="6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thickBot="1" x14ac:dyDescent="0.4">
      <c r="A252" s="6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thickBot="1" x14ac:dyDescent="0.4">
      <c r="A253" s="6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thickBot="1" x14ac:dyDescent="0.4">
      <c r="A254" s="6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thickBot="1" x14ac:dyDescent="0.4">
      <c r="A255" s="6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thickBot="1" x14ac:dyDescent="0.4">
      <c r="A256" s="6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thickBot="1" x14ac:dyDescent="0.4">
      <c r="A257" s="6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thickBot="1" x14ac:dyDescent="0.4">
      <c r="A258" s="6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thickBot="1" x14ac:dyDescent="0.4">
      <c r="A259" s="6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thickBot="1" x14ac:dyDescent="0.4">
      <c r="A260" s="6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thickBot="1" x14ac:dyDescent="0.4">
      <c r="A261" s="6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thickBot="1" x14ac:dyDescent="0.4">
      <c r="A262" s="6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thickBot="1" x14ac:dyDescent="0.4">
      <c r="A263" s="6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thickBot="1" x14ac:dyDescent="0.4">
      <c r="A264" s="6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thickBot="1" x14ac:dyDescent="0.4">
      <c r="A265" s="6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thickBot="1" x14ac:dyDescent="0.4">
      <c r="A266" s="6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thickBot="1" x14ac:dyDescent="0.4">
      <c r="A267" s="6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thickBot="1" x14ac:dyDescent="0.4">
      <c r="A268" s="6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thickBot="1" x14ac:dyDescent="0.4">
      <c r="A269" s="6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thickBot="1" x14ac:dyDescent="0.4">
      <c r="A270" s="6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thickBot="1" x14ac:dyDescent="0.4">
      <c r="A271" s="6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thickBot="1" x14ac:dyDescent="0.4">
      <c r="A272" s="6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thickBot="1" x14ac:dyDescent="0.4">
      <c r="A273" s="6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thickBot="1" x14ac:dyDescent="0.4">
      <c r="A274" s="6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thickBot="1" x14ac:dyDescent="0.4">
      <c r="A275" s="6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thickBot="1" x14ac:dyDescent="0.4">
      <c r="A276" s="6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thickBot="1" x14ac:dyDescent="0.4">
      <c r="A277" s="6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thickBot="1" x14ac:dyDescent="0.4">
      <c r="A278" s="6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thickBot="1" x14ac:dyDescent="0.4">
      <c r="A279" s="6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thickBot="1" x14ac:dyDescent="0.4">
      <c r="A280" s="6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thickBot="1" x14ac:dyDescent="0.4">
      <c r="A281" s="6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thickBot="1" x14ac:dyDescent="0.4">
      <c r="A282" s="6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thickBot="1" x14ac:dyDescent="0.4">
      <c r="A283" s="6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thickBot="1" x14ac:dyDescent="0.4">
      <c r="A284" s="6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thickBot="1" x14ac:dyDescent="0.4">
      <c r="A285" s="6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thickBot="1" x14ac:dyDescent="0.4">
      <c r="A286" s="6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thickBot="1" x14ac:dyDescent="0.4">
      <c r="A287" s="6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thickBot="1" x14ac:dyDescent="0.4">
      <c r="A288" s="6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thickBot="1" x14ac:dyDescent="0.4">
      <c r="A289" s="6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thickBot="1" x14ac:dyDescent="0.4">
      <c r="A290" s="6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thickBot="1" x14ac:dyDescent="0.4">
      <c r="A291" s="6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thickBot="1" x14ac:dyDescent="0.4">
      <c r="A292" s="6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thickBot="1" x14ac:dyDescent="0.4">
      <c r="A293" s="6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thickBot="1" x14ac:dyDescent="0.4">
      <c r="A294" s="6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thickBot="1" x14ac:dyDescent="0.4">
      <c r="A295" s="6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thickBot="1" x14ac:dyDescent="0.4">
      <c r="A296" s="6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thickBot="1" x14ac:dyDescent="0.4">
      <c r="A297" s="6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thickBot="1" x14ac:dyDescent="0.4">
      <c r="A298" s="6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thickBot="1" x14ac:dyDescent="0.4">
      <c r="A299" s="6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thickBot="1" x14ac:dyDescent="0.4">
      <c r="A300" s="6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thickBot="1" x14ac:dyDescent="0.4">
      <c r="A301" s="6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thickBot="1" x14ac:dyDescent="0.4">
      <c r="A302" s="6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thickBot="1" x14ac:dyDescent="0.4">
      <c r="A303" s="6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thickBot="1" x14ac:dyDescent="0.4">
      <c r="A304" s="6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thickBot="1" x14ac:dyDescent="0.4">
      <c r="A305" s="6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thickBot="1" x14ac:dyDescent="0.4">
      <c r="A306" s="6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thickBot="1" x14ac:dyDescent="0.4">
      <c r="A307" s="6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thickBot="1" x14ac:dyDescent="0.4">
      <c r="A308" s="6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thickBot="1" x14ac:dyDescent="0.4">
      <c r="A309" s="6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thickBot="1" x14ac:dyDescent="0.4">
      <c r="A310" s="6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thickBot="1" x14ac:dyDescent="0.4">
      <c r="A311" s="6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thickBot="1" x14ac:dyDescent="0.4">
      <c r="A312" s="6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thickBot="1" x14ac:dyDescent="0.4">
      <c r="A313" s="6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thickBot="1" x14ac:dyDescent="0.4">
      <c r="A314" s="6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thickBot="1" x14ac:dyDescent="0.4">
      <c r="A315" s="6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thickBot="1" x14ac:dyDescent="0.4">
      <c r="A316" s="6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thickBot="1" x14ac:dyDescent="0.4">
      <c r="A317" s="6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thickBot="1" x14ac:dyDescent="0.4">
      <c r="A318" s="6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thickBot="1" x14ac:dyDescent="0.4">
      <c r="A319" s="6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thickBot="1" x14ac:dyDescent="0.4">
      <c r="A320" s="6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thickBot="1" x14ac:dyDescent="0.4">
      <c r="A321" s="6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thickBot="1" x14ac:dyDescent="0.4">
      <c r="A322" s="6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thickBot="1" x14ac:dyDescent="0.4">
      <c r="A323" s="6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thickBot="1" x14ac:dyDescent="0.4">
      <c r="A324" s="6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thickBot="1" x14ac:dyDescent="0.4">
      <c r="A325" s="6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thickBot="1" x14ac:dyDescent="0.4">
      <c r="A326" s="6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thickBot="1" x14ac:dyDescent="0.4">
      <c r="A327" s="6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thickBot="1" x14ac:dyDescent="0.4">
      <c r="A328" s="6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thickBot="1" x14ac:dyDescent="0.4">
      <c r="A329" s="6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thickBot="1" x14ac:dyDescent="0.4">
      <c r="A330" s="6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thickBot="1" x14ac:dyDescent="0.4">
      <c r="A331" s="6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thickBot="1" x14ac:dyDescent="0.4">
      <c r="A332" s="6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thickBot="1" x14ac:dyDescent="0.4">
      <c r="A333" s="6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thickBot="1" x14ac:dyDescent="0.4">
      <c r="A334" s="6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thickBot="1" x14ac:dyDescent="0.4">
      <c r="A335" s="6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thickBot="1" x14ac:dyDescent="0.4">
      <c r="A336" s="6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thickBot="1" x14ac:dyDescent="0.4">
      <c r="A337" s="6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thickBot="1" x14ac:dyDescent="0.4">
      <c r="A338" s="6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thickBot="1" x14ac:dyDescent="0.4">
      <c r="A339" s="6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thickBot="1" x14ac:dyDescent="0.4">
      <c r="A340" s="6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thickBot="1" x14ac:dyDescent="0.4">
      <c r="A341" s="6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thickBot="1" x14ac:dyDescent="0.4">
      <c r="A342" s="6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thickBot="1" x14ac:dyDescent="0.4">
      <c r="A343" s="6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thickBot="1" x14ac:dyDescent="0.4">
      <c r="A344" s="6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thickBot="1" x14ac:dyDescent="0.4">
      <c r="A345" s="6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thickBot="1" x14ac:dyDescent="0.4">
      <c r="A346" s="6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thickBot="1" x14ac:dyDescent="0.4">
      <c r="A347" s="6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thickBot="1" x14ac:dyDescent="0.4">
      <c r="A348" s="6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thickBot="1" x14ac:dyDescent="0.4">
      <c r="A349" s="6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thickBot="1" x14ac:dyDescent="0.4">
      <c r="A350" s="6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thickBot="1" x14ac:dyDescent="0.4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thickBot="1" x14ac:dyDescent="0.4">
      <c r="A352" s="6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thickBot="1" x14ac:dyDescent="0.4">
      <c r="A353" s="6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thickBot="1" x14ac:dyDescent="0.4">
      <c r="A354" s="6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thickBot="1" x14ac:dyDescent="0.4">
      <c r="A355" s="6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thickBot="1" x14ac:dyDescent="0.4">
      <c r="A356" s="6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thickBot="1" x14ac:dyDescent="0.4">
      <c r="A357" s="6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thickBot="1" x14ac:dyDescent="0.4">
      <c r="A358" s="6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thickBot="1" x14ac:dyDescent="0.4">
      <c r="A359" s="6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thickBot="1" x14ac:dyDescent="0.4">
      <c r="A360" s="6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thickBot="1" x14ac:dyDescent="0.4">
      <c r="A361" s="6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thickBot="1" x14ac:dyDescent="0.4">
      <c r="A362" s="6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thickBot="1" x14ac:dyDescent="0.4">
      <c r="A363" s="6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thickBot="1" x14ac:dyDescent="0.4">
      <c r="A364" s="6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thickBot="1" x14ac:dyDescent="0.4">
      <c r="A365" s="6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thickBot="1" x14ac:dyDescent="0.4">
      <c r="A366" s="6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thickBot="1" x14ac:dyDescent="0.4">
      <c r="A367" s="6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thickBot="1" x14ac:dyDescent="0.4">
      <c r="A368" s="6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thickBot="1" x14ac:dyDescent="0.4">
      <c r="A369" s="6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thickBot="1" x14ac:dyDescent="0.4">
      <c r="A370" s="6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thickBot="1" x14ac:dyDescent="0.4">
      <c r="A371" s="6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thickBot="1" x14ac:dyDescent="0.4">
      <c r="A372" s="6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thickBot="1" x14ac:dyDescent="0.4">
      <c r="A373" s="6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thickBot="1" x14ac:dyDescent="0.4">
      <c r="A374" s="6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thickBot="1" x14ac:dyDescent="0.4">
      <c r="A375" s="6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thickBot="1" x14ac:dyDescent="0.4">
      <c r="A376" s="6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thickBot="1" x14ac:dyDescent="0.4">
      <c r="A377" s="6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thickBot="1" x14ac:dyDescent="0.4">
      <c r="A378" s="6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thickBot="1" x14ac:dyDescent="0.4">
      <c r="A379" s="6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thickBot="1" x14ac:dyDescent="0.4">
      <c r="A380" s="6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thickBot="1" x14ac:dyDescent="0.4">
      <c r="A381" s="6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thickBot="1" x14ac:dyDescent="0.4">
      <c r="A382" s="6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thickBot="1" x14ac:dyDescent="0.4">
      <c r="A383" s="6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thickBot="1" x14ac:dyDescent="0.4">
      <c r="A384" s="6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thickBot="1" x14ac:dyDescent="0.4">
      <c r="A385" s="6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thickBot="1" x14ac:dyDescent="0.4">
      <c r="A386" s="6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thickBot="1" x14ac:dyDescent="0.4">
      <c r="A387" s="6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thickBot="1" x14ac:dyDescent="0.4">
      <c r="A388" s="6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thickBot="1" x14ac:dyDescent="0.4">
      <c r="A389" s="6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thickBot="1" x14ac:dyDescent="0.4">
      <c r="A390" s="6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thickBot="1" x14ac:dyDescent="0.4">
      <c r="A391" s="6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thickBot="1" x14ac:dyDescent="0.4">
      <c r="A392" s="6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thickBot="1" x14ac:dyDescent="0.4">
      <c r="A393" s="6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thickBot="1" x14ac:dyDescent="0.4">
      <c r="A394" s="6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thickBot="1" x14ac:dyDescent="0.4">
      <c r="A395" s="6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thickBot="1" x14ac:dyDescent="0.4">
      <c r="A396" s="6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thickBot="1" x14ac:dyDescent="0.4">
      <c r="A397" s="6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thickBot="1" x14ac:dyDescent="0.4">
      <c r="A398" s="6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thickBot="1" x14ac:dyDescent="0.4">
      <c r="A399" s="6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thickBot="1" x14ac:dyDescent="0.4">
      <c r="A400" s="6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thickBot="1" x14ac:dyDescent="0.4">
      <c r="A401" s="6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thickBot="1" x14ac:dyDescent="0.4">
      <c r="A402" s="6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thickBot="1" x14ac:dyDescent="0.4">
      <c r="A403" s="6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thickBot="1" x14ac:dyDescent="0.4">
      <c r="A404" s="6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thickBot="1" x14ac:dyDescent="0.4">
      <c r="A405" s="6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thickBot="1" x14ac:dyDescent="0.4">
      <c r="A406" s="6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thickBot="1" x14ac:dyDescent="0.4">
      <c r="A407" s="6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thickBot="1" x14ac:dyDescent="0.4">
      <c r="A408" s="6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thickBot="1" x14ac:dyDescent="0.4">
      <c r="A409" s="6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thickBot="1" x14ac:dyDescent="0.4">
      <c r="A410" s="6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thickBot="1" x14ac:dyDescent="0.4">
      <c r="A411" s="6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thickBot="1" x14ac:dyDescent="0.4">
      <c r="A412" s="6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thickBot="1" x14ac:dyDescent="0.4">
      <c r="A413" s="6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thickBot="1" x14ac:dyDescent="0.4">
      <c r="A414" s="6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thickBot="1" x14ac:dyDescent="0.4">
      <c r="A415" s="6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thickBot="1" x14ac:dyDescent="0.4">
      <c r="A416" s="6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thickBot="1" x14ac:dyDescent="0.4">
      <c r="A417" s="6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thickBot="1" x14ac:dyDescent="0.4">
      <c r="A418" s="6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thickBot="1" x14ac:dyDescent="0.4">
      <c r="A419" s="6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thickBot="1" x14ac:dyDescent="0.4">
      <c r="A420" s="6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thickBot="1" x14ac:dyDescent="0.4">
      <c r="A421" s="6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thickBot="1" x14ac:dyDescent="0.4">
      <c r="A422" s="6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thickBot="1" x14ac:dyDescent="0.4">
      <c r="A423" s="6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thickBot="1" x14ac:dyDescent="0.4">
      <c r="A424" s="6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thickBot="1" x14ac:dyDescent="0.4">
      <c r="A425" s="6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thickBot="1" x14ac:dyDescent="0.4">
      <c r="A426" s="6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thickBot="1" x14ac:dyDescent="0.4">
      <c r="A427" s="6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thickBot="1" x14ac:dyDescent="0.4">
      <c r="A428" s="6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thickBot="1" x14ac:dyDescent="0.4">
      <c r="A429" s="6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thickBot="1" x14ac:dyDescent="0.4">
      <c r="A430" s="6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thickBot="1" x14ac:dyDescent="0.4">
      <c r="A431" s="6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thickBot="1" x14ac:dyDescent="0.4">
      <c r="A432" s="6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thickBot="1" x14ac:dyDescent="0.4">
      <c r="A433" s="6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thickBot="1" x14ac:dyDescent="0.4">
      <c r="A434" s="6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thickBot="1" x14ac:dyDescent="0.4">
      <c r="A435" s="6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thickBot="1" x14ac:dyDescent="0.4">
      <c r="A436" s="6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thickBot="1" x14ac:dyDescent="0.4">
      <c r="A437" s="6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thickBot="1" x14ac:dyDescent="0.4">
      <c r="A438" s="6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thickBot="1" x14ac:dyDescent="0.4">
      <c r="A439" s="6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thickBot="1" x14ac:dyDescent="0.4">
      <c r="A440" s="6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thickBot="1" x14ac:dyDescent="0.4">
      <c r="A441" s="6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thickBot="1" x14ac:dyDescent="0.4">
      <c r="A442" s="6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thickBot="1" x14ac:dyDescent="0.4">
      <c r="A443" s="6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thickBot="1" x14ac:dyDescent="0.4">
      <c r="A444" s="6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thickBot="1" x14ac:dyDescent="0.4">
      <c r="A445" s="6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thickBot="1" x14ac:dyDescent="0.4">
      <c r="A446" s="6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thickBot="1" x14ac:dyDescent="0.4">
      <c r="A447" s="6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thickBot="1" x14ac:dyDescent="0.4">
      <c r="A448" s="6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thickBot="1" x14ac:dyDescent="0.4">
      <c r="A449" s="6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thickBot="1" x14ac:dyDescent="0.4">
      <c r="A450" s="6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thickBot="1" x14ac:dyDescent="0.4">
      <c r="A451" s="6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thickBot="1" x14ac:dyDescent="0.4">
      <c r="A452" s="6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thickBot="1" x14ac:dyDescent="0.4">
      <c r="A453" s="6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thickBot="1" x14ac:dyDescent="0.4">
      <c r="A454" s="6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thickBot="1" x14ac:dyDescent="0.4">
      <c r="A455" s="6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thickBot="1" x14ac:dyDescent="0.4">
      <c r="A456" s="6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thickBot="1" x14ac:dyDescent="0.4">
      <c r="A457" s="6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thickBot="1" x14ac:dyDescent="0.4">
      <c r="A458" s="6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thickBot="1" x14ac:dyDescent="0.4">
      <c r="A459" s="6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thickBot="1" x14ac:dyDescent="0.4">
      <c r="A460" s="6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thickBot="1" x14ac:dyDescent="0.4">
      <c r="A461" s="6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thickBot="1" x14ac:dyDescent="0.4">
      <c r="A462" s="6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thickBot="1" x14ac:dyDescent="0.4">
      <c r="A463" s="6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thickBot="1" x14ac:dyDescent="0.4">
      <c r="A464" s="6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thickBot="1" x14ac:dyDescent="0.4">
      <c r="A465" s="6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thickBot="1" x14ac:dyDescent="0.4">
      <c r="A466" s="6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thickBot="1" x14ac:dyDescent="0.4">
      <c r="A467" s="6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thickBot="1" x14ac:dyDescent="0.4">
      <c r="A468" s="6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thickBot="1" x14ac:dyDescent="0.4">
      <c r="A469" s="6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thickBot="1" x14ac:dyDescent="0.4">
      <c r="A470" s="6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thickBot="1" x14ac:dyDescent="0.4">
      <c r="A471" s="6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thickBot="1" x14ac:dyDescent="0.4">
      <c r="A472" s="6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thickBot="1" x14ac:dyDescent="0.4">
      <c r="A473" s="6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thickBot="1" x14ac:dyDescent="0.4">
      <c r="A474" s="6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thickBot="1" x14ac:dyDescent="0.4">
      <c r="A475" s="6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thickBot="1" x14ac:dyDescent="0.4">
      <c r="A476" s="6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thickBot="1" x14ac:dyDescent="0.4">
      <c r="A477" s="6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thickBot="1" x14ac:dyDescent="0.4">
      <c r="A478" s="6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thickBot="1" x14ac:dyDescent="0.4">
      <c r="A479" s="6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thickBot="1" x14ac:dyDescent="0.4">
      <c r="A480" s="6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thickBot="1" x14ac:dyDescent="0.4">
      <c r="A481" s="6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thickBot="1" x14ac:dyDescent="0.4">
      <c r="A482" s="6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thickBot="1" x14ac:dyDescent="0.4">
      <c r="A483" s="6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thickBot="1" x14ac:dyDescent="0.4">
      <c r="A484" s="6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thickBot="1" x14ac:dyDescent="0.4">
      <c r="A485" s="6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thickBot="1" x14ac:dyDescent="0.4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thickBot="1" x14ac:dyDescent="0.4">
      <c r="A487" s="6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thickBot="1" x14ac:dyDescent="0.4">
      <c r="A488" s="6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thickBot="1" x14ac:dyDescent="0.4">
      <c r="A489" s="6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thickBot="1" x14ac:dyDescent="0.4">
      <c r="A490" s="6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thickBot="1" x14ac:dyDescent="0.4">
      <c r="A491" s="6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thickBot="1" x14ac:dyDescent="0.4">
      <c r="A492" s="6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thickBot="1" x14ac:dyDescent="0.4">
      <c r="A493" s="6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thickBot="1" x14ac:dyDescent="0.4">
      <c r="A494" s="6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thickBot="1" x14ac:dyDescent="0.4">
      <c r="A495" s="6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thickBot="1" x14ac:dyDescent="0.4">
      <c r="A496" s="6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thickBot="1" x14ac:dyDescent="0.4">
      <c r="A497" s="6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thickBot="1" x14ac:dyDescent="0.4">
      <c r="A498" s="6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thickBot="1" x14ac:dyDescent="0.4">
      <c r="A499" s="6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thickBot="1" x14ac:dyDescent="0.4">
      <c r="A500" s="6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thickBot="1" x14ac:dyDescent="0.4">
      <c r="A501" s="6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thickBot="1" x14ac:dyDescent="0.4">
      <c r="A502" s="6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thickBot="1" x14ac:dyDescent="0.4">
      <c r="A503" s="6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thickBot="1" x14ac:dyDescent="0.4">
      <c r="A504" s="6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thickBot="1" x14ac:dyDescent="0.4">
      <c r="A505" s="6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thickBot="1" x14ac:dyDescent="0.4">
      <c r="A506" s="6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thickBot="1" x14ac:dyDescent="0.4">
      <c r="A507" s="6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thickBot="1" x14ac:dyDescent="0.4">
      <c r="A508" s="6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thickBot="1" x14ac:dyDescent="0.4">
      <c r="A509" s="6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thickBot="1" x14ac:dyDescent="0.4">
      <c r="A510" s="6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thickBot="1" x14ac:dyDescent="0.4">
      <c r="A511" s="6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thickBot="1" x14ac:dyDescent="0.4">
      <c r="A512" s="6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thickBot="1" x14ac:dyDescent="0.4">
      <c r="A513" s="6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thickBot="1" x14ac:dyDescent="0.4">
      <c r="A514" s="6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thickBot="1" x14ac:dyDescent="0.4">
      <c r="A515" s="6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thickBot="1" x14ac:dyDescent="0.4">
      <c r="A516" s="6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thickBot="1" x14ac:dyDescent="0.4">
      <c r="A517" s="6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thickBot="1" x14ac:dyDescent="0.4">
      <c r="A518" s="6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thickBot="1" x14ac:dyDescent="0.4">
      <c r="A519" s="6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thickBot="1" x14ac:dyDescent="0.4">
      <c r="A520" s="6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thickBot="1" x14ac:dyDescent="0.4">
      <c r="A521" s="6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thickBot="1" x14ac:dyDescent="0.4">
      <c r="A522" s="6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thickBot="1" x14ac:dyDescent="0.4">
      <c r="A523" s="6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thickBot="1" x14ac:dyDescent="0.4">
      <c r="A524" s="6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thickBot="1" x14ac:dyDescent="0.4">
      <c r="A525" s="6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thickBot="1" x14ac:dyDescent="0.4">
      <c r="A526" s="6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thickBot="1" x14ac:dyDescent="0.4">
      <c r="A527" s="6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thickBot="1" x14ac:dyDescent="0.4">
      <c r="A528" s="6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thickBot="1" x14ac:dyDescent="0.4">
      <c r="A529" s="6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thickBot="1" x14ac:dyDescent="0.4">
      <c r="A530" s="6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thickBot="1" x14ac:dyDescent="0.4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thickBot="1" x14ac:dyDescent="0.4">
      <c r="A532" s="6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thickBot="1" x14ac:dyDescent="0.4">
      <c r="A533" s="6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thickBot="1" x14ac:dyDescent="0.4">
      <c r="A534" s="6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thickBot="1" x14ac:dyDescent="0.4">
      <c r="A535" s="6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thickBot="1" x14ac:dyDescent="0.4">
      <c r="A536" s="6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thickBot="1" x14ac:dyDescent="0.4">
      <c r="A537" s="6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thickBot="1" x14ac:dyDescent="0.4">
      <c r="A538" s="6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thickBot="1" x14ac:dyDescent="0.4">
      <c r="A539" s="6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thickBot="1" x14ac:dyDescent="0.4">
      <c r="A540" s="6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thickBot="1" x14ac:dyDescent="0.4">
      <c r="A541" s="6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thickBot="1" x14ac:dyDescent="0.4">
      <c r="A542" s="6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thickBot="1" x14ac:dyDescent="0.4">
      <c r="A543" s="6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thickBot="1" x14ac:dyDescent="0.4">
      <c r="A544" s="6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thickBot="1" x14ac:dyDescent="0.4">
      <c r="A545" s="6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thickBot="1" x14ac:dyDescent="0.4">
      <c r="A546" s="6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thickBot="1" x14ac:dyDescent="0.4">
      <c r="A547" s="6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thickBot="1" x14ac:dyDescent="0.4">
      <c r="A548" s="6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thickBot="1" x14ac:dyDescent="0.4">
      <c r="A549" s="6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thickBot="1" x14ac:dyDescent="0.4">
      <c r="A550" s="6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thickBot="1" x14ac:dyDescent="0.4">
      <c r="A551" s="6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thickBot="1" x14ac:dyDescent="0.4">
      <c r="A552" s="6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thickBot="1" x14ac:dyDescent="0.4">
      <c r="A553" s="6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thickBot="1" x14ac:dyDescent="0.4">
      <c r="A554" s="6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thickBot="1" x14ac:dyDescent="0.4">
      <c r="A555" s="6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thickBot="1" x14ac:dyDescent="0.4">
      <c r="A556" s="6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thickBot="1" x14ac:dyDescent="0.4">
      <c r="A557" s="6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thickBot="1" x14ac:dyDescent="0.4">
      <c r="A558" s="6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thickBot="1" x14ac:dyDescent="0.4">
      <c r="A559" s="6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thickBot="1" x14ac:dyDescent="0.4">
      <c r="A560" s="6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thickBot="1" x14ac:dyDescent="0.4">
      <c r="A561" s="6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thickBot="1" x14ac:dyDescent="0.4">
      <c r="A562" s="6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thickBot="1" x14ac:dyDescent="0.4">
      <c r="A563" s="6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thickBot="1" x14ac:dyDescent="0.4">
      <c r="A564" s="6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thickBot="1" x14ac:dyDescent="0.4">
      <c r="A565" s="6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thickBot="1" x14ac:dyDescent="0.4">
      <c r="A566" s="6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thickBot="1" x14ac:dyDescent="0.4">
      <c r="A567" s="6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thickBot="1" x14ac:dyDescent="0.4">
      <c r="A568" s="6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thickBot="1" x14ac:dyDescent="0.4">
      <c r="A569" s="6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thickBot="1" x14ac:dyDescent="0.4">
      <c r="A570" s="6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thickBot="1" x14ac:dyDescent="0.4">
      <c r="A571" s="6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thickBot="1" x14ac:dyDescent="0.4">
      <c r="A572" s="6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thickBot="1" x14ac:dyDescent="0.4">
      <c r="A573" s="6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thickBot="1" x14ac:dyDescent="0.4">
      <c r="A574" s="6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thickBot="1" x14ac:dyDescent="0.4">
      <c r="A575" s="6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thickBot="1" x14ac:dyDescent="0.4">
      <c r="A576" s="6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thickBot="1" x14ac:dyDescent="0.4">
      <c r="A577" s="6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thickBot="1" x14ac:dyDescent="0.4">
      <c r="A578" s="6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thickBot="1" x14ac:dyDescent="0.4">
      <c r="A579" s="6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thickBot="1" x14ac:dyDescent="0.4">
      <c r="A580" s="6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thickBot="1" x14ac:dyDescent="0.4">
      <c r="A581" s="6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thickBot="1" x14ac:dyDescent="0.4">
      <c r="A582" s="6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thickBot="1" x14ac:dyDescent="0.4">
      <c r="A583" s="6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thickBot="1" x14ac:dyDescent="0.4">
      <c r="A584" s="6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thickBot="1" x14ac:dyDescent="0.4">
      <c r="A585" s="6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thickBot="1" x14ac:dyDescent="0.4">
      <c r="A586" s="6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thickBot="1" x14ac:dyDescent="0.4">
      <c r="A587" s="6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thickBot="1" x14ac:dyDescent="0.4">
      <c r="A588" s="6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thickBot="1" x14ac:dyDescent="0.4">
      <c r="A589" s="6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thickBot="1" x14ac:dyDescent="0.4">
      <c r="A590" s="6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thickBot="1" x14ac:dyDescent="0.4">
      <c r="A591" s="6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thickBot="1" x14ac:dyDescent="0.4">
      <c r="A592" s="6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thickBot="1" x14ac:dyDescent="0.4">
      <c r="A593" s="6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thickBot="1" x14ac:dyDescent="0.4">
      <c r="A594" s="6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thickBot="1" x14ac:dyDescent="0.4">
      <c r="A595" s="6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thickBot="1" x14ac:dyDescent="0.4">
      <c r="A596" s="6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thickBot="1" x14ac:dyDescent="0.4">
      <c r="A597" s="6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thickBot="1" x14ac:dyDescent="0.4">
      <c r="A598" s="6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thickBot="1" x14ac:dyDescent="0.4">
      <c r="A599" s="6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thickBot="1" x14ac:dyDescent="0.4">
      <c r="A600" s="6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thickBot="1" x14ac:dyDescent="0.4">
      <c r="A601" s="6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thickBot="1" x14ac:dyDescent="0.4">
      <c r="A602" s="6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thickBot="1" x14ac:dyDescent="0.4">
      <c r="A603" s="6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thickBot="1" x14ac:dyDescent="0.4">
      <c r="A604" s="6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thickBot="1" x14ac:dyDescent="0.4">
      <c r="A605" s="6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thickBot="1" x14ac:dyDescent="0.4">
      <c r="A606" s="6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thickBot="1" x14ac:dyDescent="0.4">
      <c r="A607" s="6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thickBot="1" x14ac:dyDescent="0.4">
      <c r="A608" s="6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thickBot="1" x14ac:dyDescent="0.4">
      <c r="A609" s="6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thickBot="1" x14ac:dyDescent="0.4">
      <c r="A610" s="6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thickBot="1" x14ac:dyDescent="0.4">
      <c r="A611" s="6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thickBot="1" x14ac:dyDescent="0.4">
      <c r="A612" s="6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thickBot="1" x14ac:dyDescent="0.4">
      <c r="A613" s="6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thickBot="1" x14ac:dyDescent="0.4">
      <c r="A614" s="6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thickBot="1" x14ac:dyDescent="0.4">
      <c r="A615" s="6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thickBot="1" x14ac:dyDescent="0.4">
      <c r="A616" s="6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thickBot="1" x14ac:dyDescent="0.4">
      <c r="A617" s="6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thickBot="1" x14ac:dyDescent="0.4">
      <c r="A618" s="6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thickBot="1" x14ac:dyDescent="0.4">
      <c r="A619" s="6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thickBot="1" x14ac:dyDescent="0.4">
      <c r="A620" s="6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thickBot="1" x14ac:dyDescent="0.4">
      <c r="A621" s="6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thickBot="1" x14ac:dyDescent="0.4">
      <c r="A622" s="6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thickBot="1" x14ac:dyDescent="0.4">
      <c r="A623" s="6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thickBot="1" x14ac:dyDescent="0.4">
      <c r="A624" s="6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thickBot="1" x14ac:dyDescent="0.4">
      <c r="A625" s="6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thickBot="1" x14ac:dyDescent="0.4">
      <c r="A626" s="6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thickBot="1" x14ac:dyDescent="0.4">
      <c r="A627" s="6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thickBot="1" x14ac:dyDescent="0.4">
      <c r="A628" s="6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thickBot="1" x14ac:dyDescent="0.4">
      <c r="A629" s="6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thickBot="1" x14ac:dyDescent="0.4">
      <c r="A630" s="6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thickBot="1" x14ac:dyDescent="0.4">
      <c r="A631" s="6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thickBot="1" x14ac:dyDescent="0.4">
      <c r="A632" s="6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thickBot="1" x14ac:dyDescent="0.4">
      <c r="A633" s="6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thickBot="1" x14ac:dyDescent="0.4">
      <c r="A634" s="6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thickBot="1" x14ac:dyDescent="0.4">
      <c r="A635" s="6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thickBot="1" x14ac:dyDescent="0.4">
      <c r="A636" s="6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thickBot="1" x14ac:dyDescent="0.4">
      <c r="A637" s="6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thickBot="1" x14ac:dyDescent="0.4">
      <c r="A638" s="6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thickBot="1" x14ac:dyDescent="0.4">
      <c r="A639" s="6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thickBot="1" x14ac:dyDescent="0.4">
      <c r="A640" s="6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thickBot="1" x14ac:dyDescent="0.4">
      <c r="A641" s="6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thickBot="1" x14ac:dyDescent="0.4">
      <c r="A642" s="6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thickBot="1" x14ac:dyDescent="0.4">
      <c r="A643" s="6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thickBot="1" x14ac:dyDescent="0.4">
      <c r="A644" s="6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thickBot="1" x14ac:dyDescent="0.4">
      <c r="A645" s="6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thickBot="1" x14ac:dyDescent="0.4">
      <c r="A646" s="6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thickBot="1" x14ac:dyDescent="0.4">
      <c r="A647" s="6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thickBot="1" x14ac:dyDescent="0.4">
      <c r="A648" s="6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thickBot="1" x14ac:dyDescent="0.4">
      <c r="A649" s="6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thickBot="1" x14ac:dyDescent="0.4">
      <c r="A650" s="6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thickBot="1" x14ac:dyDescent="0.4">
      <c r="A651" s="6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thickBot="1" x14ac:dyDescent="0.4">
      <c r="A652" s="6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thickBot="1" x14ac:dyDescent="0.4">
      <c r="A653" s="6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thickBot="1" x14ac:dyDescent="0.4">
      <c r="A654" s="6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thickBot="1" x14ac:dyDescent="0.4">
      <c r="A655" s="6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thickBot="1" x14ac:dyDescent="0.4">
      <c r="A656" s="6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thickBot="1" x14ac:dyDescent="0.4">
      <c r="A657" s="6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thickBot="1" x14ac:dyDescent="0.4">
      <c r="A658" s="6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thickBot="1" x14ac:dyDescent="0.4">
      <c r="A659" s="6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thickBot="1" x14ac:dyDescent="0.4">
      <c r="A660" s="6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thickBot="1" x14ac:dyDescent="0.4">
      <c r="A661" s="6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thickBot="1" x14ac:dyDescent="0.4">
      <c r="A662" s="6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thickBot="1" x14ac:dyDescent="0.4">
      <c r="A663" s="6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thickBot="1" x14ac:dyDescent="0.4">
      <c r="A664" s="6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thickBot="1" x14ac:dyDescent="0.4">
      <c r="A665" s="6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thickBot="1" x14ac:dyDescent="0.4">
      <c r="A666" s="6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thickBot="1" x14ac:dyDescent="0.4">
      <c r="A667" s="6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thickBot="1" x14ac:dyDescent="0.4">
      <c r="A668" s="6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thickBot="1" x14ac:dyDescent="0.4">
      <c r="A669" s="6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thickBot="1" x14ac:dyDescent="0.4">
      <c r="A670" s="6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thickBot="1" x14ac:dyDescent="0.4">
      <c r="A671" s="6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thickBot="1" x14ac:dyDescent="0.4">
      <c r="A672" s="6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thickBot="1" x14ac:dyDescent="0.4">
      <c r="A673" s="6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thickBot="1" x14ac:dyDescent="0.4">
      <c r="A674" s="6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thickBot="1" x14ac:dyDescent="0.4">
      <c r="A675" s="6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thickBot="1" x14ac:dyDescent="0.4">
      <c r="A676" s="6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thickBot="1" x14ac:dyDescent="0.4">
      <c r="A677" s="6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thickBot="1" x14ac:dyDescent="0.4">
      <c r="A678" s="6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thickBot="1" x14ac:dyDescent="0.4">
      <c r="A679" s="6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thickBot="1" x14ac:dyDescent="0.4">
      <c r="A680" s="6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thickBot="1" x14ac:dyDescent="0.4">
      <c r="A681" s="6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thickBot="1" x14ac:dyDescent="0.4">
      <c r="A682" s="6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thickBot="1" x14ac:dyDescent="0.4">
      <c r="A683" s="6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thickBot="1" x14ac:dyDescent="0.4">
      <c r="A684" s="6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thickBot="1" x14ac:dyDescent="0.4">
      <c r="A685" s="6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thickBot="1" x14ac:dyDescent="0.4">
      <c r="A686" s="6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thickBot="1" x14ac:dyDescent="0.4">
      <c r="A687" s="6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thickBot="1" x14ac:dyDescent="0.4">
      <c r="A688" s="6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thickBot="1" x14ac:dyDescent="0.4">
      <c r="A689" s="6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thickBot="1" x14ac:dyDescent="0.4">
      <c r="A690" s="6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thickBot="1" x14ac:dyDescent="0.4">
      <c r="A691" s="6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thickBot="1" x14ac:dyDescent="0.4">
      <c r="A692" s="6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thickBot="1" x14ac:dyDescent="0.4">
      <c r="A693" s="6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thickBot="1" x14ac:dyDescent="0.4">
      <c r="A694" s="6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thickBot="1" x14ac:dyDescent="0.4">
      <c r="A695" s="6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thickBot="1" x14ac:dyDescent="0.4">
      <c r="A696" s="6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thickBot="1" x14ac:dyDescent="0.4">
      <c r="A697" s="6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thickBot="1" x14ac:dyDescent="0.4">
      <c r="A698" s="6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thickBot="1" x14ac:dyDescent="0.4">
      <c r="A699" s="6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thickBot="1" x14ac:dyDescent="0.4">
      <c r="A700" s="6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thickBot="1" x14ac:dyDescent="0.4">
      <c r="A701" s="6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thickBot="1" x14ac:dyDescent="0.4">
      <c r="A702" s="6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thickBot="1" x14ac:dyDescent="0.4">
      <c r="A703" s="6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thickBot="1" x14ac:dyDescent="0.4">
      <c r="A704" s="6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thickBot="1" x14ac:dyDescent="0.4">
      <c r="A705" s="6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thickBot="1" x14ac:dyDescent="0.4">
      <c r="A706" s="6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thickBot="1" x14ac:dyDescent="0.4">
      <c r="A707" s="6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thickBot="1" x14ac:dyDescent="0.4">
      <c r="A708" s="6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thickBot="1" x14ac:dyDescent="0.4">
      <c r="A709" s="6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thickBot="1" x14ac:dyDescent="0.4">
      <c r="A710" s="6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thickBot="1" x14ac:dyDescent="0.4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thickBot="1" x14ac:dyDescent="0.4">
      <c r="A712" s="6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thickBot="1" x14ac:dyDescent="0.4">
      <c r="A713" s="6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thickBot="1" x14ac:dyDescent="0.4">
      <c r="A714" s="6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thickBot="1" x14ac:dyDescent="0.4">
      <c r="A715" s="6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thickBot="1" x14ac:dyDescent="0.4">
      <c r="A716" s="6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thickBot="1" x14ac:dyDescent="0.4">
      <c r="A717" s="6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thickBot="1" x14ac:dyDescent="0.4">
      <c r="A718" s="6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thickBot="1" x14ac:dyDescent="0.4">
      <c r="A719" s="6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thickBot="1" x14ac:dyDescent="0.4">
      <c r="A720" s="6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thickBot="1" x14ac:dyDescent="0.4">
      <c r="A721" s="6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thickBot="1" x14ac:dyDescent="0.4">
      <c r="A722" s="6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thickBot="1" x14ac:dyDescent="0.4">
      <c r="A723" s="6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thickBot="1" x14ac:dyDescent="0.4">
      <c r="A724" s="6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thickBot="1" x14ac:dyDescent="0.4">
      <c r="A725" s="6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thickBot="1" x14ac:dyDescent="0.4">
      <c r="A726" s="6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thickBot="1" x14ac:dyDescent="0.4">
      <c r="A727" s="6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thickBot="1" x14ac:dyDescent="0.4">
      <c r="A728" s="6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thickBot="1" x14ac:dyDescent="0.4">
      <c r="A729" s="6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thickBot="1" x14ac:dyDescent="0.4">
      <c r="A730" s="6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thickBot="1" x14ac:dyDescent="0.4">
      <c r="A731" s="6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thickBot="1" x14ac:dyDescent="0.4">
      <c r="A732" s="6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thickBot="1" x14ac:dyDescent="0.4">
      <c r="A733" s="6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thickBot="1" x14ac:dyDescent="0.4">
      <c r="A734" s="6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thickBot="1" x14ac:dyDescent="0.4">
      <c r="A735" s="6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thickBot="1" x14ac:dyDescent="0.4">
      <c r="A736" s="6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thickBot="1" x14ac:dyDescent="0.4">
      <c r="A737" s="6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thickBot="1" x14ac:dyDescent="0.4">
      <c r="A738" s="6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thickBot="1" x14ac:dyDescent="0.4">
      <c r="A739" s="6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thickBot="1" x14ac:dyDescent="0.4">
      <c r="A740" s="6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thickBot="1" x14ac:dyDescent="0.4">
      <c r="A741" s="6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thickBot="1" x14ac:dyDescent="0.4">
      <c r="A742" s="6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thickBot="1" x14ac:dyDescent="0.4">
      <c r="A743" s="6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thickBot="1" x14ac:dyDescent="0.4">
      <c r="A744" s="6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thickBot="1" x14ac:dyDescent="0.4">
      <c r="A745" s="6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thickBot="1" x14ac:dyDescent="0.4">
      <c r="A746" s="6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thickBot="1" x14ac:dyDescent="0.4">
      <c r="A747" s="6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thickBot="1" x14ac:dyDescent="0.4">
      <c r="A748" s="6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thickBot="1" x14ac:dyDescent="0.4">
      <c r="A749" s="6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thickBot="1" x14ac:dyDescent="0.4">
      <c r="A750" s="6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thickBot="1" x14ac:dyDescent="0.4">
      <c r="A751" s="6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thickBot="1" x14ac:dyDescent="0.4">
      <c r="A752" s="6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thickBot="1" x14ac:dyDescent="0.4">
      <c r="A753" s="6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thickBot="1" x14ac:dyDescent="0.4">
      <c r="A754" s="6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thickBot="1" x14ac:dyDescent="0.4">
      <c r="A755" s="6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thickBot="1" x14ac:dyDescent="0.4">
      <c r="A756" s="6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thickBot="1" x14ac:dyDescent="0.4">
      <c r="A757" s="6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thickBot="1" x14ac:dyDescent="0.4">
      <c r="A758" s="6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thickBot="1" x14ac:dyDescent="0.4">
      <c r="A759" s="6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thickBot="1" x14ac:dyDescent="0.4">
      <c r="A760" s="6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thickBot="1" x14ac:dyDescent="0.4">
      <c r="A761" s="6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thickBot="1" x14ac:dyDescent="0.4">
      <c r="A762" s="6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thickBot="1" x14ac:dyDescent="0.4">
      <c r="A763" s="6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thickBot="1" x14ac:dyDescent="0.4">
      <c r="A764" s="6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thickBot="1" x14ac:dyDescent="0.4">
      <c r="A765" s="6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thickBot="1" x14ac:dyDescent="0.4">
      <c r="A766" s="6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thickBot="1" x14ac:dyDescent="0.4">
      <c r="A767" s="6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thickBot="1" x14ac:dyDescent="0.4">
      <c r="A768" s="6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thickBot="1" x14ac:dyDescent="0.4">
      <c r="A769" s="6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thickBot="1" x14ac:dyDescent="0.4">
      <c r="A770" s="6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thickBot="1" x14ac:dyDescent="0.4">
      <c r="A771" s="6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thickBot="1" x14ac:dyDescent="0.4">
      <c r="A772" s="6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thickBot="1" x14ac:dyDescent="0.4">
      <c r="A773" s="6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thickBot="1" x14ac:dyDescent="0.4">
      <c r="A774" s="6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thickBot="1" x14ac:dyDescent="0.4">
      <c r="A775" s="6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thickBot="1" x14ac:dyDescent="0.4">
      <c r="A776" s="6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thickBot="1" x14ac:dyDescent="0.4">
      <c r="A777" s="6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thickBot="1" x14ac:dyDescent="0.4">
      <c r="A778" s="6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thickBot="1" x14ac:dyDescent="0.4">
      <c r="A779" s="6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thickBot="1" x14ac:dyDescent="0.4">
      <c r="A780" s="6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thickBot="1" x14ac:dyDescent="0.4">
      <c r="A781" s="6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thickBot="1" x14ac:dyDescent="0.4">
      <c r="A782" s="6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thickBot="1" x14ac:dyDescent="0.4">
      <c r="A783" s="6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thickBot="1" x14ac:dyDescent="0.4">
      <c r="A784" s="6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thickBot="1" x14ac:dyDescent="0.4">
      <c r="A785" s="6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thickBot="1" x14ac:dyDescent="0.4">
      <c r="A786" s="6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thickBot="1" x14ac:dyDescent="0.4">
      <c r="A787" s="6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thickBot="1" x14ac:dyDescent="0.4">
      <c r="A788" s="6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thickBot="1" x14ac:dyDescent="0.4">
      <c r="A789" s="6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thickBot="1" x14ac:dyDescent="0.4">
      <c r="A790" s="6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thickBot="1" x14ac:dyDescent="0.4">
      <c r="A791" s="6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thickBot="1" x14ac:dyDescent="0.4">
      <c r="A792" s="6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thickBot="1" x14ac:dyDescent="0.4">
      <c r="A793" s="6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thickBot="1" x14ac:dyDescent="0.4">
      <c r="A794" s="6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thickBot="1" x14ac:dyDescent="0.4">
      <c r="A795" s="6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thickBot="1" x14ac:dyDescent="0.4">
      <c r="A796" s="6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thickBot="1" x14ac:dyDescent="0.4">
      <c r="A797" s="6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thickBot="1" x14ac:dyDescent="0.4">
      <c r="A798" s="6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thickBot="1" x14ac:dyDescent="0.4">
      <c r="A799" s="6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thickBot="1" x14ac:dyDescent="0.4">
      <c r="A800" s="6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thickBot="1" x14ac:dyDescent="0.4">
      <c r="A801" s="6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thickBot="1" x14ac:dyDescent="0.4">
      <c r="A802" s="6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thickBot="1" x14ac:dyDescent="0.4">
      <c r="A803" s="6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thickBot="1" x14ac:dyDescent="0.4">
      <c r="A804" s="6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thickBot="1" x14ac:dyDescent="0.4">
      <c r="A805" s="6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thickBot="1" x14ac:dyDescent="0.4">
      <c r="A806" s="6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thickBot="1" x14ac:dyDescent="0.4">
      <c r="A807" s="6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thickBot="1" x14ac:dyDescent="0.4">
      <c r="A808" s="6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thickBot="1" x14ac:dyDescent="0.4">
      <c r="A809" s="6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thickBot="1" x14ac:dyDescent="0.4">
      <c r="A810" s="6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thickBot="1" x14ac:dyDescent="0.4">
      <c r="A811" s="6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thickBot="1" x14ac:dyDescent="0.4">
      <c r="A812" s="6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thickBot="1" x14ac:dyDescent="0.4">
      <c r="A813" s="6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thickBot="1" x14ac:dyDescent="0.4">
      <c r="A814" s="6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thickBot="1" x14ac:dyDescent="0.4">
      <c r="A815" s="6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thickBot="1" x14ac:dyDescent="0.4">
      <c r="A816" s="6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thickBot="1" x14ac:dyDescent="0.4">
      <c r="A817" s="6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thickBot="1" x14ac:dyDescent="0.4">
      <c r="A818" s="6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thickBot="1" x14ac:dyDescent="0.4">
      <c r="A819" s="6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thickBot="1" x14ac:dyDescent="0.4">
      <c r="A820" s="6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thickBot="1" x14ac:dyDescent="0.4">
      <c r="A821" s="6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thickBot="1" x14ac:dyDescent="0.4">
      <c r="A822" s="6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thickBot="1" x14ac:dyDescent="0.4">
      <c r="A823" s="6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thickBot="1" x14ac:dyDescent="0.4">
      <c r="A824" s="6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thickBot="1" x14ac:dyDescent="0.4">
      <c r="A825" s="6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thickBot="1" x14ac:dyDescent="0.4">
      <c r="A826" s="6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thickBot="1" x14ac:dyDescent="0.4">
      <c r="A827" s="6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thickBot="1" x14ac:dyDescent="0.4">
      <c r="A828" s="6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thickBot="1" x14ac:dyDescent="0.4">
      <c r="A829" s="6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thickBot="1" x14ac:dyDescent="0.4">
      <c r="A830" s="6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thickBot="1" x14ac:dyDescent="0.4">
      <c r="A831" s="6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thickBot="1" x14ac:dyDescent="0.4">
      <c r="A832" s="6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thickBot="1" x14ac:dyDescent="0.4">
      <c r="A833" s="6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thickBot="1" x14ac:dyDescent="0.4">
      <c r="A834" s="6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thickBot="1" x14ac:dyDescent="0.4">
      <c r="A835" s="6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thickBot="1" x14ac:dyDescent="0.4">
      <c r="A836" s="6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thickBot="1" x14ac:dyDescent="0.4">
      <c r="A837" s="6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thickBot="1" x14ac:dyDescent="0.4">
      <c r="A838" s="6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thickBot="1" x14ac:dyDescent="0.4">
      <c r="A839" s="6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thickBot="1" x14ac:dyDescent="0.4">
      <c r="A840" s="6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thickBot="1" x14ac:dyDescent="0.4">
      <c r="A841" s="6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thickBot="1" x14ac:dyDescent="0.4">
      <c r="A842" s="6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thickBot="1" x14ac:dyDescent="0.4">
      <c r="A843" s="6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thickBot="1" x14ac:dyDescent="0.4">
      <c r="A844" s="6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thickBot="1" x14ac:dyDescent="0.4">
      <c r="A845" s="6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thickBot="1" x14ac:dyDescent="0.4">
      <c r="A846" s="6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thickBot="1" x14ac:dyDescent="0.4">
      <c r="A847" s="6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thickBot="1" x14ac:dyDescent="0.4">
      <c r="A848" s="6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thickBot="1" x14ac:dyDescent="0.4">
      <c r="A849" s="6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thickBot="1" x14ac:dyDescent="0.4">
      <c r="A850" s="6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thickBot="1" x14ac:dyDescent="0.4">
      <c r="A851" s="6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thickBot="1" x14ac:dyDescent="0.4">
      <c r="A852" s="6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thickBot="1" x14ac:dyDescent="0.4">
      <c r="A853" s="6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thickBot="1" x14ac:dyDescent="0.4">
      <c r="A854" s="6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thickBot="1" x14ac:dyDescent="0.4">
      <c r="A855" s="6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thickBot="1" x14ac:dyDescent="0.4">
      <c r="A856" s="6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thickBot="1" x14ac:dyDescent="0.4">
      <c r="A857" s="6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thickBot="1" x14ac:dyDescent="0.4">
      <c r="A858" s="6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thickBot="1" x14ac:dyDescent="0.4">
      <c r="A859" s="6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thickBot="1" x14ac:dyDescent="0.4">
      <c r="A860" s="6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thickBot="1" x14ac:dyDescent="0.4">
      <c r="A861" s="6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thickBot="1" x14ac:dyDescent="0.4">
      <c r="A862" s="6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thickBot="1" x14ac:dyDescent="0.4">
      <c r="A863" s="6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thickBot="1" x14ac:dyDescent="0.4">
      <c r="A864" s="6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thickBot="1" x14ac:dyDescent="0.4">
      <c r="A865" s="6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thickBot="1" x14ac:dyDescent="0.4">
      <c r="A866" s="6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thickBot="1" x14ac:dyDescent="0.4">
      <c r="A867" s="6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thickBot="1" x14ac:dyDescent="0.4">
      <c r="A868" s="6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thickBot="1" x14ac:dyDescent="0.4">
      <c r="A869" s="6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thickBot="1" x14ac:dyDescent="0.4">
      <c r="A870" s="6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thickBot="1" x14ac:dyDescent="0.4">
      <c r="A871" s="6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thickBot="1" x14ac:dyDescent="0.4">
      <c r="A872" s="6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thickBot="1" x14ac:dyDescent="0.4">
      <c r="A873" s="6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thickBot="1" x14ac:dyDescent="0.4">
      <c r="A874" s="6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thickBot="1" x14ac:dyDescent="0.4">
      <c r="A875" s="6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thickBot="1" x14ac:dyDescent="0.4">
      <c r="A876" s="6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thickBot="1" x14ac:dyDescent="0.4">
      <c r="A877" s="6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thickBot="1" x14ac:dyDescent="0.4">
      <c r="A878" s="6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thickBot="1" x14ac:dyDescent="0.4">
      <c r="A879" s="6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thickBot="1" x14ac:dyDescent="0.4">
      <c r="A880" s="6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thickBot="1" x14ac:dyDescent="0.4">
      <c r="A881" s="6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thickBot="1" x14ac:dyDescent="0.4">
      <c r="A882" s="6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thickBot="1" x14ac:dyDescent="0.4">
      <c r="A883" s="6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thickBot="1" x14ac:dyDescent="0.4">
      <c r="A884" s="6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thickBot="1" x14ac:dyDescent="0.4">
      <c r="A885" s="6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thickBot="1" x14ac:dyDescent="0.4">
      <c r="A886" s="6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thickBot="1" x14ac:dyDescent="0.4">
      <c r="A887" s="6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thickBot="1" x14ac:dyDescent="0.4">
      <c r="A888" s="6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thickBot="1" x14ac:dyDescent="0.4">
      <c r="A889" s="6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thickBot="1" x14ac:dyDescent="0.4">
      <c r="A890" s="6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thickBot="1" x14ac:dyDescent="0.4">
      <c r="A891" s="6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thickBot="1" x14ac:dyDescent="0.4">
      <c r="A892" s="6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thickBot="1" x14ac:dyDescent="0.4">
      <c r="A893" s="6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thickBot="1" x14ac:dyDescent="0.4">
      <c r="A894" s="6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thickBot="1" x14ac:dyDescent="0.4">
      <c r="A895" s="6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thickBot="1" x14ac:dyDescent="0.4">
      <c r="A896" s="6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thickBot="1" x14ac:dyDescent="0.4">
      <c r="A897" s="6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thickBot="1" x14ac:dyDescent="0.4">
      <c r="A898" s="6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thickBot="1" x14ac:dyDescent="0.4">
      <c r="A899" s="6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thickBot="1" x14ac:dyDescent="0.4">
      <c r="A900" s="6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thickBot="1" x14ac:dyDescent="0.4">
      <c r="A901" s="6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thickBot="1" x14ac:dyDescent="0.4">
      <c r="A902" s="6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thickBot="1" x14ac:dyDescent="0.4">
      <c r="A903" s="6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thickBot="1" x14ac:dyDescent="0.4">
      <c r="A904" s="6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thickBot="1" x14ac:dyDescent="0.4">
      <c r="A905" s="6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thickBot="1" x14ac:dyDescent="0.4">
      <c r="A906" s="6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thickBot="1" x14ac:dyDescent="0.4">
      <c r="A907" s="6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thickBot="1" x14ac:dyDescent="0.4">
      <c r="A908" s="6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thickBot="1" x14ac:dyDescent="0.4">
      <c r="A909" s="6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thickBot="1" x14ac:dyDescent="0.4">
      <c r="A910" s="6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thickBot="1" x14ac:dyDescent="0.4">
      <c r="A911" s="6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thickBot="1" x14ac:dyDescent="0.4">
      <c r="A912" s="6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thickBot="1" x14ac:dyDescent="0.4">
      <c r="A913" s="6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thickBot="1" x14ac:dyDescent="0.4">
      <c r="A914" s="6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thickBot="1" x14ac:dyDescent="0.4">
      <c r="A915" s="6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thickBot="1" x14ac:dyDescent="0.4">
      <c r="A916" s="6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thickBot="1" x14ac:dyDescent="0.4">
      <c r="A917" s="6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thickBot="1" x14ac:dyDescent="0.4">
      <c r="A918" s="6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thickBot="1" x14ac:dyDescent="0.4">
      <c r="A919" s="6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thickBot="1" x14ac:dyDescent="0.4">
      <c r="A920" s="6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thickBot="1" x14ac:dyDescent="0.4">
      <c r="A921" s="6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thickBot="1" x14ac:dyDescent="0.4">
      <c r="A922" s="6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thickBot="1" x14ac:dyDescent="0.4">
      <c r="A923" s="6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thickBot="1" x14ac:dyDescent="0.4">
      <c r="A924" s="6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thickBot="1" x14ac:dyDescent="0.4">
      <c r="A925" s="6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thickBot="1" x14ac:dyDescent="0.4">
      <c r="A926" s="6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thickBot="1" x14ac:dyDescent="0.4">
      <c r="A927" s="6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thickBot="1" x14ac:dyDescent="0.4">
      <c r="A928" s="6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thickBot="1" x14ac:dyDescent="0.4">
      <c r="A929" s="6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thickBot="1" x14ac:dyDescent="0.4">
      <c r="A930" s="6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thickBot="1" x14ac:dyDescent="0.4">
      <c r="A931" s="6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thickBot="1" x14ac:dyDescent="0.4">
      <c r="A932" s="6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thickBot="1" x14ac:dyDescent="0.4">
      <c r="A933" s="6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thickBot="1" x14ac:dyDescent="0.4">
      <c r="A934" s="6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thickBot="1" x14ac:dyDescent="0.4">
      <c r="A935" s="6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thickBot="1" x14ac:dyDescent="0.4">
      <c r="A936" s="6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thickBot="1" x14ac:dyDescent="0.4">
      <c r="A937" s="6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thickBot="1" x14ac:dyDescent="0.4">
      <c r="A938" s="6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thickBot="1" x14ac:dyDescent="0.4">
      <c r="A939" s="6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thickBot="1" x14ac:dyDescent="0.4">
      <c r="A940" s="6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thickBot="1" x14ac:dyDescent="0.4">
      <c r="A941" s="6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thickBot="1" x14ac:dyDescent="0.4">
      <c r="A942" s="6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thickBot="1" x14ac:dyDescent="0.4">
      <c r="A943" s="6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thickBot="1" x14ac:dyDescent="0.4">
      <c r="A944" s="6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thickBot="1" x14ac:dyDescent="0.4">
      <c r="A945" s="6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thickBot="1" x14ac:dyDescent="0.4">
      <c r="A946" s="6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thickBot="1" x14ac:dyDescent="0.4">
      <c r="A947" s="6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thickBot="1" x14ac:dyDescent="0.4">
      <c r="A948" s="6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thickBot="1" x14ac:dyDescent="0.4">
      <c r="A949" s="6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thickBot="1" x14ac:dyDescent="0.4">
      <c r="A950" s="6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thickBot="1" x14ac:dyDescent="0.4">
      <c r="A951" s="6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thickBot="1" x14ac:dyDescent="0.4">
      <c r="A952" s="6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thickBot="1" x14ac:dyDescent="0.4">
      <c r="A953" s="6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thickBot="1" x14ac:dyDescent="0.4">
      <c r="A954" s="6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thickBot="1" x14ac:dyDescent="0.4">
      <c r="A955" s="6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thickBot="1" x14ac:dyDescent="0.4">
      <c r="A956" s="6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thickBot="1" x14ac:dyDescent="0.4">
      <c r="A957" s="6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thickBot="1" x14ac:dyDescent="0.4">
      <c r="A958" s="6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thickBot="1" x14ac:dyDescent="0.4">
      <c r="A959" s="6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thickBot="1" x14ac:dyDescent="0.4">
      <c r="A960" s="6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thickBot="1" x14ac:dyDescent="0.4">
      <c r="A961" s="6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thickBot="1" x14ac:dyDescent="0.4">
      <c r="A962" s="6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thickBot="1" x14ac:dyDescent="0.4">
      <c r="A963" s="6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thickBot="1" x14ac:dyDescent="0.4">
      <c r="A964" s="6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thickBot="1" x14ac:dyDescent="0.4">
      <c r="A965" s="6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thickBot="1" x14ac:dyDescent="0.4">
      <c r="A966" s="6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thickBot="1" x14ac:dyDescent="0.4">
      <c r="A967" s="6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thickBot="1" x14ac:dyDescent="0.4">
      <c r="A968" s="6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thickBot="1" x14ac:dyDescent="0.4">
      <c r="A969" s="6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thickBot="1" x14ac:dyDescent="0.4">
      <c r="A970" s="6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thickBot="1" x14ac:dyDescent="0.4">
      <c r="A971" s="6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thickBot="1" x14ac:dyDescent="0.4">
      <c r="A972" s="6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thickBot="1" x14ac:dyDescent="0.4">
      <c r="A973" s="6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thickBot="1" x14ac:dyDescent="0.4">
      <c r="A974" s="6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thickBot="1" x14ac:dyDescent="0.4">
      <c r="A975" s="6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thickBot="1" x14ac:dyDescent="0.4">
      <c r="A976" s="6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thickBot="1" x14ac:dyDescent="0.4">
      <c r="A977" s="6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thickBot="1" x14ac:dyDescent="0.4">
      <c r="A978" s="6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thickBot="1" x14ac:dyDescent="0.4">
      <c r="A979" s="6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thickBot="1" x14ac:dyDescent="0.4">
      <c r="A980" s="6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thickBot="1" x14ac:dyDescent="0.4">
      <c r="A981" s="6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thickBot="1" x14ac:dyDescent="0.4">
      <c r="A982" s="6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thickBot="1" x14ac:dyDescent="0.4">
      <c r="A983" s="6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thickBot="1" x14ac:dyDescent="0.4">
      <c r="A984" s="6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thickBot="1" x14ac:dyDescent="0.4">
      <c r="A985" s="6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thickBot="1" x14ac:dyDescent="0.4">
      <c r="A986" s="6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thickBot="1" x14ac:dyDescent="0.4">
      <c r="A987" s="6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thickBot="1" x14ac:dyDescent="0.4">
      <c r="A988" s="6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thickBot="1" x14ac:dyDescent="0.4">
      <c r="A989" s="6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thickBot="1" x14ac:dyDescent="0.4">
      <c r="A990" s="6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thickBot="1" x14ac:dyDescent="0.4">
      <c r="A991" s="6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thickBot="1" x14ac:dyDescent="0.4">
      <c r="A992" s="6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thickBot="1" x14ac:dyDescent="0.4">
      <c r="A993" s="6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thickBot="1" x14ac:dyDescent="0.4">
      <c r="A994" s="6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thickBot="1" x14ac:dyDescent="0.4">
      <c r="A995" s="6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thickBot="1" x14ac:dyDescent="0.4">
      <c r="A996" s="6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thickBot="1" x14ac:dyDescent="0.4">
      <c r="A997" s="6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thickBot="1" x14ac:dyDescent="0.4">
      <c r="A998" s="6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thickBot="1" x14ac:dyDescent="0.4">
      <c r="A999" s="6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thickBot="1" x14ac:dyDescent="0.4">
      <c r="A1000" s="6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" thickBot="1" x14ac:dyDescent="0.4">
      <c r="N1001" s="6"/>
      <c r="O1001" s="6"/>
    </row>
    <row r="1002" spans="1:26" ht="15" thickBot="1" x14ac:dyDescent="0.4">
      <c r="N1002" s="6"/>
      <c r="O100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D769-8028-42C6-BB13-D673263FEE0A}">
  <dimension ref="A1:N977"/>
  <sheetViews>
    <sheetView topLeftCell="C1" zoomScale="55" zoomScaleNormal="55" workbookViewId="0">
      <selection activeCell="B1" sqref="B1:E6"/>
    </sheetView>
  </sheetViews>
  <sheetFormatPr defaultRowHeight="14.5" x14ac:dyDescent="0.35"/>
  <cols>
    <col min="1" max="1" width="17.6328125" customWidth="1"/>
    <col min="2" max="2" width="22.08984375" customWidth="1"/>
    <col min="3" max="5" width="21.81640625" customWidth="1"/>
    <col min="6" max="6" width="16.6328125" hidden="1" customWidth="1"/>
    <col min="7" max="7" width="21.08984375" customWidth="1"/>
    <col min="8" max="8" width="18.90625" customWidth="1"/>
    <col min="9" max="9" width="12" customWidth="1"/>
    <col min="10" max="10" width="15.1796875" customWidth="1"/>
    <col min="11" max="11" width="22.08984375" customWidth="1"/>
    <col min="12" max="12" width="13.36328125" customWidth="1"/>
    <col min="13" max="13" width="23.26953125" customWidth="1"/>
    <col min="14" max="14" width="32.54296875" customWidth="1"/>
  </cols>
  <sheetData>
    <row r="1" spans="1:14" ht="28.5" customHeight="1" thickBot="1" x14ac:dyDescent="0.4">
      <c r="A1" s="18" t="s">
        <v>21</v>
      </c>
      <c r="B1" s="18" t="s">
        <v>0</v>
      </c>
      <c r="C1" s="18" t="s">
        <v>86</v>
      </c>
      <c r="D1" s="18" t="s">
        <v>22</v>
      </c>
      <c r="E1" s="18" t="s">
        <v>122</v>
      </c>
      <c r="F1" s="52" t="s">
        <v>117</v>
      </c>
      <c r="G1" s="18" t="s">
        <v>85</v>
      </c>
      <c r="H1" s="13"/>
      <c r="I1" s="1"/>
      <c r="J1" s="1"/>
      <c r="K1" s="1"/>
      <c r="M1" s="1"/>
      <c r="N1" s="4"/>
    </row>
    <row r="2" spans="1:14" ht="23" customHeight="1" thickBot="1" x14ac:dyDescent="0.4">
      <c r="A2" s="19" t="s">
        <v>83</v>
      </c>
      <c r="B2" s="20" t="s">
        <v>84</v>
      </c>
      <c r="C2" s="19">
        <v>0</v>
      </c>
      <c r="D2" s="19">
        <v>306</v>
      </c>
      <c r="E2" s="19">
        <f>SUM('summer winter'!B4:B5)</f>
        <v>230.7</v>
      </c>
      <c r="F2" s="53">
        <f>D2/1911*1303</f>
        <v>208.64364207221348</v>
      </c>
      <c r="G2" s="20" t="s">
        <v>23</v>
      </c>
      <c r="H2" s="14"/>
      <c r="I2" s="2"/>
      <c r="J2" s="5"/>
      <c r="K2" s="6"/>
      <c r="L2" s="6"/>
      <c r="M2" s="2"/>
      <c r="N2" s="5"/>
    </row>
    <row r="3" spans="1:14" ht="20.5" customHeight="1" thickBot="1" x14ac:dyDescent="0.4">
      <c r="A3" s="20" t="s">
        <v>24</v>
      </c>
      <c r="B3" s="20" t="s">
        <v>7</v>
      </c>
      <c r="C3" s="19">
        <v>4</v>
      </c>
      <c r="D3" s="21">
        <v>432.8</v>
      </c>
      <c r="E3" s="21">
        <f>Generators!D3/SUM(Generators!D3:D5)*'summer winter'!B2</f>
        <v>303.01725709245926</v>
      </c>
      <c r="F3" s="53">
        <f t="shared" ref="F3:F6" si="0">D3/1911*1303</f>
        <v>295.10120355834641</v>
      </c>
      <c r="G3" s="20" t="s">
        <v>25</v>
      </c>
      <c r="H3" s="14"/>
      <c r="I3" s="2"/>
      <c r="J3" s="5"/>
      <c r="K3" s="3"/>
      <c r="L3" s="2"/>
      <c r="M3" s="2"/>
      <c r="N3" s="5"/>
    </row>
    <row r="4" spans="1:14" s="11" customFormat="1" ht="21" customHeight="1" thickBot="1" x14ac:dyDescent="0.4">
      <c r="A4" s="22" t="s">
        <v>24</v>
      </c>
      <c r="B4" s="22" t="s">
        <v>26</v>
      </c>
      <c r="C4" s="23">
        <v>5</v>
      </c>
      <c r="D4" s="24">
        <v>400</v>
      </c>
      <c r="E4" s="21">
        <f>Generators!D4/SUM(Generators!D3:D5)*'summer winter'!B2</f>
        <v>280.05291783036898</v>
      </c>
      <c r="F4" s="53">
        <f t="shared" si="0"/>
        <v>272.73678702250129</v>
      </c>
      <c r="G4" s="25" t="s">
        <v>27</v>
      </c>
      <c r="H4" s="15"/>
      <c r="I4" s="9"/>
      <c r="J4" s="10"/>
      <c r="K4" s="8"/>
      <c r="L4" s="9"/>
      <c r="M4" s="9"/>
      <c r="N4" s="10"/>
    </row>
    <row r="5" spans="1:14" s="11" customFormat="1" ht="22" customHeight="1" thickBot="1" x14ac:dyDescent="0.4">
      <c r="A5" s="20" t="s">
        <v>24</v>
      </c>
      <c r="B5" s="20" t="s">
        <v>10</v>
      </c>
      <c r="C5" s="19">
        <v>9</v>
      </c>
      <c r="D5" s="21">
        <v>527.79999999999995</v>
      </c>
      <c r="E5" s="21">
        <f>Generators!D5/SUM(Generators!D3:D5)*'summer winter'!B2</f>
        <v>369.52982507717184</v>
      </c>
      <c r="F5" s="53">
        <f t="shared" si="0"/>
        <v>359.8761904761904</v>
      </c>
      <c r="G5" s="20" t="s">
        <v>28</v>
      </c>
      <c r="H5" s="15"/>
      <c r="I5" s="9"/>
      <c r="J5" s="10"/>
      <c r="K5" s="8"/>
      <c r="L5" s="9"/>
      <c r="M5" s="9"/>
      <c r="N5" s="10"/>
    </row>
    <row r="6" spans="1:14" ht="18.5" customHeight="1" thickBot="1" x14ac:dyDescent="0.4">
      <c r="A6" s="19" t="s">
        <v>29</v>
      </c>
      <c r="B6" s="19" t="s">
        <v>30</v>
      </c>
      <c r="C6" s="19">
        <v>17</v>
      </c>
      <c r="D6" s="26">
        <v>245</v>
      </c>
      <c r="E6" s="21">
        <v>113.2</v>
      </c>
      <c r="F6" s="53">
        <f t="shared" si="0"/>
        <v>167.05128205128204</v>
      </c>
      <c r="G6" s="20" t="s">
        <v>31</v>
      </c>
      <c r="H6" s="14"/>
      <c r="I6" s="2"/>
      <c r="J6" s="5"/>
      <c r="K6" s="3"/>
      <c r="L6" s="2"/>
      <c r="M6" s="2"/>
      <c r="N6" s="5"/>
    </row>
    <row r="7" spans="1:14" ht="23.5" customHeight="1" thickBot="1" x14ac:dyDescent="0.4">
      <c r="A7" s="16"/>
      <c r="B7" s="16"/>
      <c r="C7" s="16"/>
      <c r="D7" s="16"/>
      <c r="E7" s="16"/>
      <c r="F7" s="17"/>
      <c r="G7" s="17"/>
      <c r="H7" s="6"/>
      <c r="I7" s="5"/>
      <c r="J7" s="6"/>
      <c r="K7" s="6"/>
      <c r="L7" s="5"/>
      <c r="M7" s="2"/>
      <c r="N7" s="5"/>
    </row>
    <row r="8" spans="1:14" ht="15" thickBot="1" x14ac:dyDescent="0.4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ht="15" thickBot="1" x14ac:dyDescent="0.4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ht="15" thickBot="1" x14ac:dyDescent="0.4">
      <c r="H10" s="6"/>
      <c r="I10" s="6"/>
      <c r="J10" s="6"/>
      <c r="K10" s="6"/>
      <c r="L10" s="6"/>
      <c r="M10" s="6"/>
      <c r="N10" s="6"/>
    </row>
    <row r="11" spans="1:14" ht="15" thickBot="1" x14ac:dyDescent="0.4">
      <c r="H11" s="6"/>
      <c r="I11" s="6"/>
      <c r="J11" s="6"/>
      <c r="K11" s="6"/>
      <c r="L11" s="6"/>
      <c r="M11" s="6"/>
      <c r="N11" s="6"/>
    </row>
    <row r="12" spans="1:14" ht="15" thickBot="1" x14ac:dyDescent="0.4">
      <c r="H12" s="6"/>
      <c r="I12" s="6"/>
      <c r="J12" s="6"/>
      <c r="K12" s="6"/>
      <c r="L12" s="6"/>
      <c r="M12" s="6"/>
      <c r="N12" s="6"/>
    </row>
    <row r="13" spans="1:14" ht="15" thickBot="1" x14ac:dyDescent="0.4">
      <c r="H13" s="6"/>
      <c r="I13" s="6"/>
      <c r="J13" s="6"/>
      <c r="K13" s="6"/>
      <c r="L13" s="6"/>
      <c r="M13" s="6"/>
      <c r="N13" s="6"/>
    </row>
    <row r="14" spans="1:14" ht="15" thickBot="1" x14ac:dyDescent="0.4">
      <c r="H14" s="6"/>
      <c r="I14" s="6"/>
      <c r="J14" s="6"/>
      <c r="K14" s="6"/>
      <c r="L14" s="6"/>
      <c r="M14" s="6"/>
      <c r="N14" s="6"/>
    </row>
    <row r="15" spans="1:14" ht="15" thickBot="1" x14ac:dyDescent="0.4">
      <c r="H15" s="6"/>
      <c r="I15" s="6"/>
      <c r="J15" s="6"/>
      <c r="K15" s="6"/>
      <c r="L15" s="6"/>
      <c r="M15" s="6"/>
      <c r="N15" s="6"/>
    </row>
    <row r="16" spans="1:14" ht="15" thickBot="1" x14ac:dyDescent="0.4">
      <c r="A16" s="6"/>
      <c r="B16" s="6"/>
      <c r="C16" s="6"/>
      <c r="D16" s="6"/>
      <c r="E16" s="6"/>
      <c r="F16" s="6"/>
      <c r="H16" s="6"/>
      <c r="I16" s="6"/>
      <c r="J16" s="6"/>
      <c r="K16" s="6"/>
      <c r="L16" s="6"/>
      <c r="M16" s="3"/>
      <c r="N16" s="6"/>
    </row>
    <row r="17" spans="1:14" ht="15" thickBot="1" x14ac:dyDescent="0.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3"/>
      <c r="N17" s="6"/>
    </row>
    <row r="18" spans="1:14" ht="15" thickBot="1" x14ac:dyDescent="0.4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ht="15" thickBot="1" x14ac:dyDescent="0.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15" thickBot="1" x14ac:dyDescent="0.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3"/>
      <c r="N20" s="6"/>
    </row>
    <row r="21" spans="1:14" ht="15" thickBot="1" x14ac:dyDescent="0.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ht="15" thickBot="1" x14ac:dyDescent="0.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ht="15" thickBot="1" x14ac:dyDescent="0.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ht="15" thickBot="1" x14ac:dyDescent="0.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ht="15" thickBot="1" x14ac:dyDescent="0.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ht="15" thickBot="1" x14ac:dyDescent="0.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ht="15" thickBot="1" x14ac:dyDescent="0.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ht="15" thickBot="1" x14ac:dyDescent="0.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ht="15" thickBot="1" x14ac:dyDescent="0.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ht="15" thickBot="1" x14ac:dyDescent="0.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ht="15" thickBot="1" x14ac:dyDescent="0.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ht="15" thickBot="1" x14ac:dyDescent="0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15" thickBot="1" x14ac:dyDescent="0.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ht="15" thickBot="1" x14ac:dyDescent="0.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ht="15" thickBot="1" x14ac:dyDescent="0.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5" thickBot="1" x14ac:dyDescent="0.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" thickBot="1" x14ac:dyDescent="0.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ht="15" thickBot="1" x14ac:dyDescent="0.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15" thickBot="1" x14ac:dyDescent="0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ht="15" thickBot="1" x14ac:dyDescent="0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ht="15" thickBot="1" x14ac:dyDescent="0.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ht="15" thickBot="1" x14ac:dyDescent="0.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ht="15" thickBot="1" x14ac:dyDescent="0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ht="15" thickBot="1" x14ac:dyDescent="0.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ht="15" thickBot="1" x14ac:dyDescent="0.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ht="15" thickBot="1" x14ac:dyDescent="0.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ht="15" thickBot="1" x14ac:dyDescent="0.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ht="15" thickBot="1" x14ac:dyDescent="0.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ht="15" thickBot="1" x14ac:dyDescent="0.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ht="15" thickBot="1" x14ac:dyDescent="0.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ht="15" thickBot="1" x14ac:dyDescent="0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ht="15" thickBot="1" x14ac:dyDescent="0.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ht="15" thickBot="1" x14ac:dyDescent="0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15" thickBot="1" x14ac:dyDescent="0.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ht="15" thickBot="1" x14ac:dyDescent="0.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ht="15" thickBo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ht="15" thickBot="1" x14ac:dyDescent="0.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ht="15" thickBot="1" x14ac:dyDescent="0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ht="15" thickBot="1" x14ac:dyDescent="0.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ht="15" thickBot="1" x14ac:dyDescent="0.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ht="15" thickBot="1" x14ac:dyDescent="0.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ht="15" thickBot="1" x14ac:dyDescent="0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ht="15" thickBot="1" x14ac:dyDescent="0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ht="15" thickBot="1" x14ac:dyDescent="0.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ht="15" thickBot="1" x14ac:dyDescent="0.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ht="15" thickBot="1" x14ac:dyDescent="0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ht="15" thickBot="1" x14ac:dyDescent="0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ht="15" thickBot="1" x14ac:dyDescent="0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ht="15" thickBot="1" x14ac:dyDescent="0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ht="15" thickBot="1" x14ac:dyDescent="0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ht="15" thickBot="1" x14ac:dyDescent="0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ht="15" thickBot="1" x14ac:dyDescent="0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ht="15" thickBot="1" x14ac:dyDescent="0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ht="15" thickBot="1" x14ac:dyDescent="0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ht="15" thickBot="1" x14ac:dyDescent="0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ht="15" thickBot="1" x14ac:dyDescent="0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ht="15" thickBot="1" x14ac:dyDescent="0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ht="15" thickBot="1" x14ac:dyDescent="0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ht="15" thickBot="1" x14ac:dyDescent="0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ht="15" thickBot="1" x14ac:dyDescent="0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ht="15" thickBot="1" x14ac:dyDescent="0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ht="15" thickBot="1" x14ac:dyDescent="0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ht="15" thickBot="1" x14ac:dyDescent="0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ht="15" thickBot="1" x14ac:dyDescent="0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ht="15" thickBot="1" x14ac:dyDescent="0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ht="15" thickBot="1" x14ac:dyDescent="0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ht="15" thickBot="1" x14ac:dyDescent="0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ht="15" thickBot="1" x14ac:dyDescent="0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ht="15" thickBot="1" x14ac:dyDescent="0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ht="15" thickBot="1" x14ac:dyDescent="0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ht="15" thickBot="1" x14ac:dyDescent="0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ht="15" thickBot="1" x14ac:dyDescent="0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ht="15" thickBot="1" x14ac:dyDescent="0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ht="15" thickBot="1" x14ac:dyDescent="0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ht="15" thickBot="1" x14ac:dyDescent="0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ht="15" thickBot="1" x14ac:dyDescent="0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ht="15" thickBot="1" x14ac:dyDescent="0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ht="15" thickBot="1" x14ac:dyDescent="0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ht="15" thickBot="1" x14ac:dyDescent="0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ht="15" thickBot="1" x14ac:dyDescent="0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ht="15" thickBot="1" x14ac:dyDescent="0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ht="15" thickBot="1" x14ac:dyDescent="0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ht="15" thickBot="1" x14ac:dyDescent="0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ht="15" thickBot="1" x14ac:dyDescent="0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ht="15" thickBot="1" x14ac:dyDescent="0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ht="15" thickBot="1" x14ac:dyDescent="0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ht="15" thickBot="1" x14ac:dyDescent="0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ht="15" thickBot="1" x14ac:dyDescent="0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ht="15" thickBot="1" x14ac:dyDescent="0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ht="15" thickBot="1" x14ac:dyDescent="0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ht="15" thickBot="1" x14ac:dyDescent="0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ht="15" thickBot="1" x14ac:dyDescent="0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ht="15" thickBot="1" x14ac:dyDescent="0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ht="15" thickBot="1" x14ac:dyDescent="0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ht="15" thickBot="1" x14ac:dyDescent="0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ht="15" thickBot="1" x14ac:dyDescent="0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ht="15" thickBot="1" x14ac:dyDescent="0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ht="15" thickBot="1" x14ac:dyDescent="0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ht="15" thickBot="1" x14ac:dyDescent="0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ht="15" thickBot="1" x14ac:dyDescent="0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ht="15" thickBot="1" x14ac:dyDescent="0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ht="15" thickBot="1" x14ac:dyDescent="0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ht="15" thickBot="1" x14ac:dyDescent="0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ht="15" thickBot="1" x14ac:dyDescent="0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ht="15" thickBot="1" x14ac:dyDescent="0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ht="15" thickBot="1" x14ac:dyDescent="0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ht="15" thickBot="1" x14ac:dyDescent="0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ht="15" thickBot="1" x14ac:dyDescent="0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ht="15" thickBot="1" x14ac:dyDescent="0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ht="15" thickBot="1" x14ac:dyDescent="0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ht="15" thickBot="1" x14ac:dyDescent="0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ht="15" thickBot="1" x14ac:dyDescent="0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ht="15" thickBot="1" x14ac:dyDescent="0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ht="15" thickBot="1" x14ac:dyDescent="0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ht="15" thickBot="1" x14ac:dyDescent="0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ht="15" thickBot="1" x14ac:dyDescent="0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ht="15" thickBot="1" x14ac:dyDescent="0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ht="15" thickBot="1" x14ac:dyDescent="0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ht="15" thickBot="1" x14ac:dyDescent="0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ht="15" thickBot="1" x14ac:dyDescent="0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ht="15" thickBot="1" x14ac:dyDescent="0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ht="15" thickBot="1" x14ac:dyDescent="0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ht="15" thickBot="1" x14ac:dyDescent="0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ht="15" thickBot="1" x14ac:dyDescent="0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ht="15" thickBot="1" x14ac:dyDescent="0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ht="15" thickBot="1" x14ac:dyDescent="0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ht="15" thickBot="1" x14ac:dyDescent="0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ht="15" thickBot="1" x14ac:dyDescent="0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ht="15" thickBot="1" x14ac:dyDescent="0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ht="15" thickBot="1" x14ac:dyDescent="0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ht="15" thickBot="1" x14ac:dyDescent="0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ht="15" thickBot="1" x14ac:dyDescent="0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ht="15" thickBot="1" x14ac:dyDescent="0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ht="15" thickBot="1" x14ac:dyDescent="0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ht="15" thickBot="1" x14ac:dyDescent="0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ht="15" thickBot="1" x14ac:dyDescent="0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ht="15" thickBot="1" x14ac:dyDescent="0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ht="15" thickBot="1" x14ac:dyDescent="0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ht="15" thickBot="1" x14ac:dyDescent="0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ht="15" thickBot="1" x14ac:dyDescent="0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ht="15" thickBot="1" x14ac:dyDescent="0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ht="15" thickBot="1" x14ac:dyDescent="0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ht="15" thickBot="1" x14ac:dyDescent="0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ht="15" thickBot="1" x14ac:dyDescent="0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ht="15" thickBot="1" x14ac:dyDescent="0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ht="15" thickBot="1" x14ac:dyDescent="0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ht="15" thickBot="1" x14ac:dyDescent="0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ht="15" thickBot="1" x14ac:dyDescent="0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ht="15" thickBot="1" x14ac:dyDescent="0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ht="15" thickBot="1" x14ac:dyDescent="0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ht="15" thickBot="1" x14ac:dyDescent="0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ht="15" thickBot="1" x14ac:dyDescent="0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ht="15" thickBot="1" x14ac:dyDescent="0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ht="15" thickBot="1" x14ac:dyDescent="0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ht="15" thickBot="1" x14ac:dyDescent="0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ht="15" thickBot="1" x14ac:dyDescent="0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ht="15" thickBot="1" x14ac:dyDescent="0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ht="15" thickBot="1" x14ac:dyDescent="0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ht="15" thickBot="1" x14ac:dyDescent="0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ht="15" thickBot="1" x14ac:dyDescent="0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ht="15" thickBot="1" x14ac:dyDescent="0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ht="15" thickBot="1" x14ac:dyDescent="0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ht="15" thickBot="1" x14ac:dyDescent="0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ht="15" thickBot="1" x14ac:dyDescent="0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ht="15" thickBot="1" x14ac:dyDescent="0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ht="15" thickBot="1" x14ac:dyDescent="0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ht="15" thickBot="1" x14ac:dyDescent="0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ht="15" thickBot="1" x14ac:dyDescent="0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ht="15" thickBot="1" x14ac:dyDescent="0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ht="15" thickBot="1" x14ac:dyDescent="0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ht="15" thickBot="1" x14ac:dyDescent="0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ht="15" thickBot="1" x14ac:dyDescent="0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ht="15" thickBot="1" x14ac:dyDescent="0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ht="15" thickBot="1" x14ac:dyDescent="0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ht="15" thickBot="1" x14ac:dyDescent="0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ht="15" thickBot="1" x14ac:dyDescent="0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ht="15" thickBot="1" x14ac:dyDescent="0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ht="15" thickBot="1" x14ac:dyDescent="0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ht="15" thickBot="1" x14ac:dyDescent="0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ht="15" thickBot="1" x14ac:dyDescent="0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ht="15" thickBot="1" x14ac:dyDescent="0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ht="15" thickBot="1" x14ac:dyDescent="0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ht="15" thickBot="1" x14ac:dyDescent="0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ht="15" thickBot="1" x14ac:dyDescent="0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ht="15" thickBot="1" x14ac:dyDescent="0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ht="15" thickBot="1" x14ac:dyDescent="0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ht="15" thickBot="1" x14ac:dyDescent="0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ht="15" thickBot="1" x14ac:dyDescent="0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ht="15" thickBot="1" x14ac:dyDescent="0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ht="15" thickBot="1" x14ac:dyDescent="0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ht="15" thickBot="1" x14ac:dyDescent="0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ht="15" thickBot="1" x14ac:dyDescent="0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ht="15" thickBot="1" x14ac:dyDescent="0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ht="15" thickBot="1" x14ac:dyDescent="0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ht="15" thickBot="1" x14ac:dyDescent="0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ht="15" thickBot="1" x14ac:dyDescent="0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ht="15" thickBot="1" x14ac:dyDescent="0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ht="15" thickBot="1" x14ac:dyDescent="0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ht="15" thickBot="1" x14ac:dyDescent="0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ht="15" thickBot="1" x14ac:dyDescent="0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ht="15" thickBot="1" x14ac:dyDescent="0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ht="15" thickBot="1" x14ac:dyDescent="0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ht="15" thickBot="1" x14ac:dyDescent="0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ht="15" thickBot="1" x14ac:dyDescent="0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ht="15" thickBot="1" x14ac:dyDescent="0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ht="15" thickBot="1" x14ac:dyDescent="0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ht="15" thickBot="1" x14ac:dyDescent="0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ht="15" thickBot="1" x14ac:dyDescent="0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ht="15" thickBot="1" x14ac:dyDescent="0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ht="15" thickBot="1" x14ac:dyDescent="0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ht="15" thickBot="1" x14ac:dyDescent="0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ht="15" thickBot="1" x14ac:dyDescent="0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ht="15" thickBot="1" x14ac:dyDescent="0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ht="15" thickBot="1" x14ac:dyDescent="0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ht="15" thickBot="1" x14ac:dyDescent="0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ht="15" thickBot="1" x14ac:dyDescent="0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ht="15" thickBot="1" x14ac:dyDescent="0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ht="15" thickBot="1" x14ac:dyDescent="0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ht="15" thickBot="1" x14ac:dyDescent="0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ht="15" thickBot="1" x14ac:dyDescent="0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ht="15" thickBot="1" x14ac:dyDescent="0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ht="15" thickBot="1" x14ac:dyDescent="0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ht="15" thickBot="1" x14ac:dyDescent="0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ht="15" thickBot="1" x14ac:dyDescent="0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ht="15" thickBot="1" x14ac:dyDescent="0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ht="15" thickBot="1" x14ac:dyDescent="0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ht="15" thickBot="1" x14ac:dyDescent="0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ht="15" thickBot="1" x14ac:dyDescent="0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ht="15" thickBot="1" x14ac:dyDescent="0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ht="15" thickBot="1" x14ac:dyDescent="0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ht="15" thickBot="1" x14ac:dyDescent="0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ht="15" thickBot="1" x14ac:dyDescent="0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ht="15" thickBot="1" x14ac:dyDescent="0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ht="15" thickBot="1" x14ac:dyDescent="0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ht="15" thickBot="1" x14ac:dyDescent="0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ht="15" thickBot="1" x14ac:dyDescent="0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ht="15" thickBot="1" x14ac:dyDescent="0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ht="15" thickBot="1" x14ac:dyDescent="0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ht="15" thickBot="1" x14ac:dyDescent="0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ht="15" thickBot="1" x14ac:dyDescent="0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ht="15" thickBot="1" x14ac:dyDescent="0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ht="15" thickBot="1" x14ac:dyDescent="0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ht="15" thickBot="1" x14ac:dyDescent="0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ht="15" thickBot="1" x14ac:dyDescent="0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ht="15" thickBot="1" x14ac:dyDescent="0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ht="15" thickBot="1" x14ac:dyDescent="0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ht="15" thickBot="1" x14ac:dyDescent="0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ht="15" thickBot="1" x14ac:dyDescent="0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ht="15" thickBot="1" x14ac:dyDescent="0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ht="15" thickBot="1" x14ac:dyDescent="0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ht="15" thickBot="1" x14ac:dyDescent="0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ht="15" thickBot="1" x14ac:dyDescent="0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ht="15" thickBot="1" x14ac:dyDescent="0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ht="15" thickBot="1" x14ac:dyDescent="0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ht="15" thickBot="1" x14ac:dyDescent="0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ht="15" thickBot="1" x14ac:dyDescent="0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ht="15" thickBot="1" x14ac:dyDescent="0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ht="15" thickBot="1" x14ac:dyDescent="0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ht="15" thickBot="1" x14ac:dyDescent="0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ht="15" thickBot="1" x14ac:dyDescent="0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ht="15" thickBot="1" x14ac:dyDescent="0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ht="15" thickBot="1" x14ac:dyDescent="0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ht="15" thickBot="1" x14ac:dyDescent="0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ht="15" thickBot="1" x14ac:dyDescent="0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ht="15" thickBot="1" x14ac:dyDescent="0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ht="15" thickBot="1" x14ac:dyDescent="0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ht="15" thickBot="1" x14ac:dyDescent="0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ht="15" thickBot="1" x14ac:dyDescent="0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ht="15" thickBot="1" x14ac:dyDescent="0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ht="15" thickBot="1" x14ac:dyDescent="0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ht="15" thickBot="1" x14ac:dyDescent="0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ht="15" thickBot="1" x14ac:dyDescent="0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ht="15" thickBot="1" x14ac:dyDescent="0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ht="15" thickBot="1" x14ac:dyDescent="0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ht="15" thickBot="1" x14ac:dyDescent="0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ht="15" thickBot="1" x14ac:dyDescent="0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ht="15" thickBot="1" x14ac:dyDescent="0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ht="15" thickBot="1" x14ac:dyDescent="0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ht="15" thickBot="1" x14ac:dyDescent="0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ht="15" thickBot="1" x14ac:dyDescent="0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ht="15" thickBot="1" x14ac:dyDescent="0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ht="15" thickBot="1" x14ac:dyDescent="0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ht="15" thickBot="1" x14ac:dyDescent="0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ht="15" thickBot="1" x14ac:dyDescent="0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ht="15" thickBot="1" x14ac:dyDescent="0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ht="15" thickBot="1" x14ac:dyDescent="0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ht="15" thickBot="1" x14ac:dyDescent="0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ht="15" thickBot="1" x14ac:dyDescent="0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ht="15" thickBot="1" x14ac:dyDescent="0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ht="15" thickBot="1" x14ac:dyDescent="0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ht="15" thickBot="1" x14ac:dyDescent="0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ht="15" thickBot="1" x14ac:dyDescent="0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ht="15" thickBot="1" x14ac:dyDescent="0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ht="15" thickBot="1" x14ac:dyDescent="0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ht="15" thickBot="1" x14ac:dyDescent="0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ht="15" thickBot="1" x14ac:dyDescent="0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ht="15" thickBot="1" x14ac:dyDescent="0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ht="15" thickBot="1" x14ac:dyDescent="0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ht="15" thickBot="1" x14ac:dyDescent="0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ht="15" thickBot="1" x14ac:dyDescent="0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ht="15" thickBot="1" x14ac:dyDescent="0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ht="15" thickBot="1" x14ac:dyDescent="0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ht="15" thickBot="1" x14ac:dyDescent="0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ht="15" thickBot="1" x14ac:dyDescent="0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ht="15" thickBot="1" x14ac:dyDescent="0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ht="15" thickBot="1" x14ac:dyDescent="0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ht="15" thickBot="1" x14ac:dyDescent="0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ht="15" thickBot="1" x14ac:dyDescent="0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ht="15" thickBot="1" x14ac:dyDescent="0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ht="15" thickBot="1" x14ac:dyDescent="0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ht="15" thickBot="1" x14ac:dyDescent="0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ht="15" thickBot="1" x14ac:dyDescent="0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ht="15" thickBot="1" x14ac:dyDescent="0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ht="15" thickBot="1" x14ac:dyDescent="0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ht="15" thickBot="1" x14ac:dyDescent="0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ht="15" thickBot="1" x14ac:dyDescent="0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ht="15" thickBot="1" x14ac:dyDescent="0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ht="15" thickBot="1" x14ac:dyDescent="0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ht="15" thickBot="1" x14ac:dyDescent="0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ht="15" thickBot="1" x14ac:dyDescent="0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ht="15" thickBot="1" x14ac:dyDescent="0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ht="15" thickBot="1" x14ac:dyDescent="0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ht="15" thickBot="1" x14ac:dyDescent="0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ht="15" thickBot="1" x14ac:dyDescent="0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ht="15" thickBot="1" x14ac:dyDescent="0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ht="15" thickBot="1" x14ac:dyDescent="0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ht="15" thickBot="1" x14ac:dyDescent="0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ht="15" thickBot="1" x14ac:dyDescent="0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ht="15" thickBot="1" x14ac:dyDescent="0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ht="15" thickBot="1" x14ac:dyDescent="0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ht="15" thickBot="1" x14ac:dyDescent="0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ht="15" thickBot="1" x14ac:dyDescent="0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ht="15" thickBot="1" x14ac:dyDescent="0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ht="15" thickBot="1" x14ac:dyDescent="0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ht="15" thickBot="1" x14ac:dyDescent="0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ht="15" thickBot="1" x14ac:dyDescent="0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ht="15" thickBot="1" x14ac:dyDescent="0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ht="15" thickBot="1" x14ac:dyDescent="0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ht="15" thickBot="1" x14ac:dyDescent="0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ht="15" thickBot="1" x14ac:dyDescent="0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ht="15" thickBot="1" x14ac:dyDescent="0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ht="15" thickBot="1" x14ac:dyDescent="0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ht="15" thickBot="1" x14ac:dyDescent="0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ht="15" thickBot="1" x14ac:dyDescent="0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ht="15" thickBot="1" x14ac:dyDescent="0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ht="15" thickBot="1" x14ac:dyDescent="0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ht="15" thickBot="1" x14ac:dyDescent="0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ht="15" thickBot="1" x14ac:dyDescent="0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ht="15" thickBot="1" x14ac:dyDescent="0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ht="15" thickBot="1" x14ac:dyDescent="0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ht="15" thickBot="1" x14ac:dyDescent="0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ht="15" thickBot="1" x14ac:dyDescent="0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ht="15" thickBot="1" x14ac:dyDescent="0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ht="15" thickBot="1" x14ac:dyDescent="0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ht="15" thickBot="1" x14ac:dyDescent="0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ht="15" thickBot="1" x14ac:dyDescent="0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ht="15" thickBot="1" x14ac:dyDescent="0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ht="15" thickBot="1" x14ac:dyDescent="0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ht="15" thickBot="1" x14ac:dyDescent="0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ht="15" thickBot="1" x14ac:dyDescent="0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ht="15" thickBot="1" x14ac:dyDescent="0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ht="15" thickBot="1" x14ac:dyDescent="0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ht="15" thickBot="1" x14ac:dyDescent="0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ht="15" thickBot="1" x14ac:dyDescent="0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ht="15" thickBot="1" x14ac:dyDescent="0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ht="15" thickBot="1" x14ac:dyDescent="0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ht="15" thickBot="1" x14ac:dyDescent="0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ht="15" thickBot="1" x14ac:dyDescent="0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ht="15" thickBot="1" x14ac:dyDescent="0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ht="15" thickBot="1" x14ac:dyDescent="0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ht="15" thickBot="1" x14ac:dyDescent="0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ht="15" thickBot="1" x14ac:dyDescent="0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ht="15" thickBot="1" x14ac:dyDescent="0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ht="15" thickBot="1" x14ac:dyDescent="0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ht="15" thickBot="1" x14ac:dyDescent="0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ht="15" thickBot="1" x14ac:dyDescent="0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ht="15" thickBot="1" x14ac:dyDescent="0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ht="15" thickBot="1" x14ac:dyDescent="0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ht="15" thickBot="1" x14ac:dyDescent="0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ht="15" thickBot="1" x14ac:dyDescent="0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ht="15" thickBot="1" x14ac:dyDescent="0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ht="15" thickBot="1" x14ac:dyDescent="0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ht="15" thickBot="1" x14ac:dyDescent="0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ht="15" thickBot="1" x14ac:dyDescent="0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ht="15" thickBot="1" x14ac:dyDescent="0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ht="15" thickBot="1" x14ac:dyDescent="0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ht="15" thickBot="1" x14ac:dyDescent="0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ht="15" thickBot="1" x14ac:dyDescent="0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ht="15" thickBot="1" x14ac:dyDescent="0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ht="15" thickBot="1" x14ac:dyDescent="0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ht="15" thickBot="1" x14ac:dyDescent="0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ht="15" thickBot="1" x14ac:dyDescent="0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ht="15" thickBot="1" x14ac:dyDescent="0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ht="15" thickBot="1" x14ac:dyDescent="0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ht="15" thickBot="1" x14ac:dyDescent="0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ht="15" thickBot="1" x14ac:dyDescent="0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ht="15" thickBot="1" x14ac:dyDescent="0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ht="15" thickBot="1" x14ac:dyDescent="0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ht="15" thickBot="1" x14ac:dyDescent="0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ht="15" thickBot="1" x14ac:dyDescent="0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ht="15" thickBot="1" x14ac:dyDescent="0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ht="15" thickBot="1" x14ac:dyDescent="0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ht="15" thickBot="1" x14ac:dyDescent="0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ht="15" thickBot="1" x14ac:dyDescent="0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ht="15" thickBot="1" x14ac:dyDescent="0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ht="15" thickBot="1" x14ac:dyDescent="0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ht="15" thickBot="1" x14ac:dyDescent="0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ht="15" thickBot="1" x14ac:dyDescent="0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ht="15" thickBot="1" x14ac:dyDescent="0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ht="15" thickBot="1" x14ac:dyDescent="0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ht="15" thickBot="1" x14ac:dyDescent="0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ht="15" thickBot="1" x14ac:dyDescent="0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ht="15" thickBot="1" x14ac:dyDescent="0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ht="15" thickBot="1" x14ac:dyDescent="0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ht="15" thickBot="1" x14ac:dyDescent="0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ht="15" thickBot="1" x14ac:dyDescent="0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ht="15" thickBot="1" x14ac:dyDescent="0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ht="15" thickBot="1" x14ac:dyDescent="0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ht="15" thickBot="1" x14ac:dyDescent="0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ht="15" thickBot="1" x14ac:dyDescent="0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ht="15" thickBot="1" x14ac:dyDescent="0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ht="15" thickBot="1" x14ac:dyDescent="0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ht="15" thickBot="1" x14ac:dyDescent="0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ht="15" thickBot="1" x14ac:dyDescent="0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ht="15" thickBot="1" x14ac:dyDescent="0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ht="15" thickBot="1" x14ac:dyDescent="0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ht="15" thickBot="1" x14ac:dyDescent="0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ht="15" thickBot="1" x14ac:dyDescent="0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ht="15" thickBot="1" x14ac:dyDescent="0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ht="15" thickBot="1" x14ac:dyDescent="0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ht="15" thickBot="1" x14ac:dyDescent="0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ht="15" thickBot="1" x14ac:dyDescent="0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ht="15" thickBot="1" x14ac:dyDescent="0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ht="15" thickBot="1" x14ac:dyDescent="0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ht="15" thickBot="1" x14ac:dyDescent="0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ht="15" thickBot="1" x14ac:dyDescent="0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ht="15" thickBot="1" x14ac:dyDescent="0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ht="15" thickBot="1" x14ac:dyDescent="0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ht="15" thickBot="1" x14ac:dyDescent="0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ht="15" thickBot="1" x14ac:dyDescent="0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ht="15" thickBot="1" x14ac:dyDescent="0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ht="15" thickBot="1" x14ac:dyDescent="0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ht="15" thickBot="1" x14ac:dyDescent="0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ht="15" thickBot="1" x14ac:dyDescent="0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ht="15" thickBot="1" x14ac:dyDescent="0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ht="15" thickBot="1" x14ac:dyDescent="0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ht="15" thickBot="1" x14ac:dyDescent="0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ht="15" thickBot="1" x14ac:dyDescent="0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ht="15" thickBot="1" x14ac:dyDescent="0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ht="15" thickBot="1" x14ac:dyDescent="0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ht="15" thickBot="1" x14ac:dyDescent="0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ht="15" thickBot="1" x14ac:dyDescent="0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ht="15" thickBot="1" x14ac:dyDescent="0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ht="15" thickBot="1" x14ac:dyDescent="0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ht="15" thickBot="1" x14ac:dyDescent="0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ht="15" thickBot="1" x14ac:dyDescent="0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ht="15" thickBot="1" x14ac:dyDescent="0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ht="15" thickBot="1" x14ac:dyDescent="0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ht="15" thickBot="1" x14ac:dyDescent="0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ht="15" thickBot="1" x14ac:dyDescent="0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ht="15" thickBot="1" x14ac:dyDescent="0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ht="15" thickBot="1" x14ac:dyDescent="0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ht="15" thickBot="1" x14ac:dyDescent="0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ht="15" thickBot="1" x14ac:dyDescent="0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ht="15" thickBot="1" x14ac:dyDescent="0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ht="15" thickBot="1" x14ac:dyDescent="0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ht="15" thickBot="1" x14ac:dyDescent="0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ht="15" thickBot="1" x14ac:dyDescent="0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ht="15" thickBot="1" x14ac:dyDescent="0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ht="15" thickBot="1" x14ac:dyDescent="0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ht="15" thickBot="1" x14ac:dyDescent="0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ht="15" thickBot="1" x14ac:dyDescent="0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ht="15" thickBot="1" x14ac:dyDescent="0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ht="15" thickBot="1" x14ac:dyDescent="0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ht="15" thickBot="1" x14ac:dyDescent="0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ht="15" thickBot="1" x14ac:dyDescent="0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ht="15" thickBot="1" x14ac:dyDescent="0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ht="15" thickBot="1" x14ac:dyDescent="0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ht="15" thickBot="1" x14ac:dyDescent="0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ht="15" thickBot="1" x14ac:dyDescent="0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ht="15" thickBot="1" x14ac:dyDescent="0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ht="15" thickBot="1" x14ac:dyDescent="0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ht="15" thickBot="1" x14ac:dyDescent="0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ht="15" thickBot="1" x14ac:dyDescent="0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ht="15" thickBot="1" x14ac:dyDescent="0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ht="15" thickBot="1" x14ac:dyDescent="0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ht="15" thickBot="1" x14ac:dyDescent="0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ht="15" thickBot="1" x14ac:dyDescent="0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ht="15" thickBot="1" x14ac:dyDescent="0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ht="15" thickBot="1" x14ac:dyDescent="0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ht="15" thickBot="1" x14ac:dyDescent="0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ht="15" thickBot="1" x14ac:dyDescent="0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ht="15" thickBot="1" x14ac:dyDescent="0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ht="15" thickBot="1" x14ac:dyDescent="0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ht="15" thickBot="1" x14ac:dyDescent="0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ht="15" thickBot="1" x14ac:dyDescent="0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ht="15" thickBot="1" x14ac:dyDescent="0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ht="15" thickBot="1" x14ac:dyDescent="0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ht="15" thickBot="1" x14ac:dyDescent="0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ht="15" thickBot="1" x14ac:dyDescent="0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ht="15" thickBot="1" x14ac:dyDescent="0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ht="15" thickBot="1" x14ac:dyDescent="0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ht="15" thickBot="1" x14ac:dyDescent="0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ht="15" thickBot="1" x14ac:dyDescent="0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ht="15" thickBot="1" x14ac:dyDescent="0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ht="15" thickBot="1" x14ac:dyDescent="0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ht="15" thickBot="1" x14ac:dyDescent="0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ht="15" thickBot="1" x14ac:dyDescent="0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ht="15" thickBot="1" x14ac:dyDescent="0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ht="15" thickBot="1" x14ac:dyDescent="0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ht="15" thickBot="1" x14ac:dyDescent="0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ht="15" thickBot="1" x14ac:dyDescent="0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ht="15" thickBot="1" x14ac:dyDescent="0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ht="15" thickBot="1" x14ac:dyDescent="0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ht="15" thickBot="1" x14ac:dyDescent="0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ht="15" thickBot="1" x14ac:dyDescent="0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ht="15" thickBot="1" x14ac:dyDescent="0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ht="15" thickBot="1" x14ac:dyDescent="0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ht="15" thickBot="1" x14ac:dyDescent="0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ht="15" thickBot="1" x14ac:dyDescent="0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ht="15" thickBot="1" x14ac:dyDescent="0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ht="15" thickBot="1" x14ac:dyDescent="0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ht="15" thickBot="1" x14ac:dyDescent="0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ht="15" thickBot="1" x14ac:dyDescent="0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ht="15" thickBot="1" x14ac:dyDescent="0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ht="15" thickBot="1" x14ac:dyDescent="0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ht="15" thickBot="1" x14ac:dyDescent="0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ht="15" thickBot="1" x14ac:dyDescent="0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ht="15" thickBot="1" x14ac:dyDescent="0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ht="15" thickBot="1" x14ac:dyDescent="0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ht="15" thickBot="1" x14ac:dyDescent="0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ht="15" thickBot="1" x14ac:dyDescent="0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ht="15" thickBot="1" x14ac:dyDescent="0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ht="15" thickBot="1" x14ac:dyDescent="0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ht="15" thickBot="1" x14ac:dyDescent="0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ht="15" thickBot="1" x14ac:dyDescent="0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ht="15" thickBot="1" x14ac:dyDescent="0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ht="15" thickBot="1" x14ac:dyDescent="0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ht="15" thickBot="1" x14ac:dyDescent="0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ht="15" thickBot="1" x14ac:dyDescent="0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ht="15" thickBot="1" x14ac:dyDescent="0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ht="15" thickBot="1" x14ac:dyDescent="0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ht="15" thickBot="1" x14ac:dyDescent="0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ht="15" thickBot="1" x14ac:dyDescent="0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ht="15" thickBot="1" x14ac:dyDescent="0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ht="15" thickBot="1" x14ac:dyDescent="0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ht="15" thickBot="1" x14ac:dyDescent="0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ht="15" thickBot="1" x14ac:dyDescent="0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ht="15" thickBot="1" x14ac:dyDescent="0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ht="15" thickBot="1" x14ac:dyDescent="0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ht="15" thickBot="1" x14ac:dyDescent="0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ht="15" thickBot="1" x14ac:dyDescent="0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ht="15" thickBot="1" x14ac:dyDescent="0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ht="15" thickBot="1" x14ac:dyDescent="0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ht="15" thickBot="1" x14ac:dyDescent="0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ht="15" thickBot="1" x14ac:dyDescent="0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ht="15" thickBot="1" x14ac:dyDescent="0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ht="15" thickBot="1" x14ac:dyDescent="0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ht="15" thickBot="1" x14ac:dyDescent="0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ht="15" thickBot="1" x14ac:dyDescent="0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ht="15" thickBot="1" x14ac:dyDescent="0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ht="15" thickBot="1" x14ac:dyDescent="0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ht="15" thickBot="1" x14ac:dyDescent="0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ht="15" thickBot="1" x14ac:dyDescent="0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ht="15" thickBot="1" x14ac:dyDescent="0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ht="15" thickBot="1" x14ac:dyDescent="0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ht="15" thickBot="1" x14ac:dyDescent="0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ht="15" thickBot="1" x14ac:dyDescent="0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ht="15" thickBot="1" x14ac:dyDescent="0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ht="15" thickBot="1" x14ac:dyDescent="0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ht="15" thickBot="1" x14ac:dyDescent="0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ht="15" thickBot="1" x14ac:dyDescent="0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ht="15" thickBot="1" x14ac:dyDescent="0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ht="15" thickBot="1" x14ac:dyDescent="0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ht="15" thickBot="1" x14ac:dyDescent="0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ht="15" thickBot="1" x14ac:dyDescent="0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ht="15" thickBot="1" x14ac:dyDescent="0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ht="15" thickBot="1" x14ac:dyDescent="0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ht="15" thickBot="1" x14ac:dyDescent="0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ht="15" thickBot="1" x14ac:dyDescent="0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ht="15" thickBot="1" x14ac:dyDescent="0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ht="15" thickBot="1" x14ac:dyDescent="0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ht="15" thickBot="1" x14ac:dyDescent="0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ht="15" thickBot="1" x14ac:dyDescent="0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ht="15" thickBot="1" x14ac:dyDescent="0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ht="15" thickBot="1" x14ac:dyDescent="0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ht="15" thickBot="1" x14ac:dyDescent="0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ht="15" thickBot="1" x14ac:dyDescent="0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ht="15" thickBot="1" x14ac:dyDescent="0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ht="15" thickBot="1" x14ac:dyDescent="0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ht="15" thickBot="1" x14ac:dyDescent="0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ht="15" thickBot="1" x14ac:dyDescent="0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ht="15" thickBot="1" x14ac:dyDescent="0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ht="15" thickBot="1" x14ac:dyDescent="0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ht="15" thickBot="1" x14ac:dyDescent="0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ht="15" thickBot="1" x14ac:dyDescent="0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ht="15" thickBot="1" x14ac:dyDescent="0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ht="15" thickBot="1" x14ac:dyDescent="0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ht="15" thickBot="1" x14ac:dyDescent="0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ht="15" thickBot="1" x14ac:dyDescent="0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ht="15" thickBot="1" x14ac:dyDescent="0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ht="15" thickBot="1" x14ac:dyDescent="0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ht="15" thickBot="1" x14ac:dyDescent="0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ht="15" thickBot="1" x14ac:dyDescent="0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ht="15" thickBot="1" x14ac:dyDescent="0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ht="15" thickBot="1" x14ac:dyDescent="0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ht="15" thickBot="1" x14ac:dyDescent="0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ht="15" thickBot="1" x14ac:dyDescent="0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ht="15" thickBot="1" x14ac:dyDescent="0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ht="15" thickBot="1" x14ac:dyDescent="0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ht="15" thickBot="1" x14ac:dyDescent="0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ht="15" thickBot="1" x14ac:dyDescent="0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ht="15" thickBot="1" x14ac:dyDescent="0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ht="15" thickBot="1" x14ac:dyDescent="0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ht="15" thickBot="1" x14ac:dyDescent="0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ht="15" thickBot="1" x14ac:dyDescent="0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ht="15" thickBot="1" x14ac:dyDescent="0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ht="15" thickBot="1" x14ac:dyDescent="0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ht="15" thickBot="1" x14ac:dyDescent="0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ht="15" thickBot="1" x14ac:dyDescent="0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ht="15" thickBot="1" x14ac:dyDescent="0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ht="15" thickBot="1" x14ac:dyDescent="0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ht="15" thickBot="1" x14ac:dyDescent="0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ht="15" thickBot="1" x14ac:dyDescent="0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ht="15" thickBot="1" x14ac:dyDescent="0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ht="15" thickBot="1" x14ac:dyDescent="0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ht="15" thickBot="1" x14ac:dyDescent="0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ht="15" thickBot="1" x14ac:dyDescent="0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ht="15" thickBot="1" x14ac:dyDescent="0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ht="15" thickBot="1" x14ac:dyDescent="0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ht="15" thickBot="1" x14ac:dyDescent="0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ht="15" thickBot="1" x14ac:dyDescent="0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ht="15" thickBot="1" x14ac:dyDescent="0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ht="15" thickBot="1" x14ac:dyDescent="0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ht="15" thickBot="1" x14ac:dyDescent="0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ht="15" thickBot="1" x14ac:dyDescent="0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ht="15" thickBot="1" x14ac:dyDescent="0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ht="15" thickBot="1" x14ac:dyDescent="0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ht="15" thickBot="1" x14ac:dyDescent="0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ht="15" thickBot="1" x14ac:dyDescent="0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ht="15" thickBot="1" x14ac:dyDescent="0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ht="15" thickBot="1" x14ac:dyDescent="0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ht="15" thickBot="1" x14ac:dyDescent="0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ht="15" thickBot="1" x14ac:dyDescent="0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ht="15" thickBot="1" x14ac:dyDescent="0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ht="15" thickBot="1" x14ac:dyDescent="0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ht="15" thickBot="1" x14ac:dyDescent="0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ht="15" thickBot="1" x14ac:dyDescent="0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ht="15" thickBot="1" x14ac:dyDescent="0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ht="15" thickBot="1" x14ac:dyDescent="0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ht="15" thickBot="1" x14ac:dyDescent="0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ht="15" thickBot="1" x14ac:dyDescent="0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ht="15" thickBot="1" x14ac:dyDescent="0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ht="15" thickBot="1" x14ac:dyDescent="0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ht="15" thickBot="1" x14ac:dyDescent="0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ht="15" thickBot="1" x14ac:dyDescent="0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ht="15" thickBot="1" x14ac:dyDescent="0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ht="15" thickBot="1" x14ac:dyDescent="0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ht="15" thickBot="1" x14ac:dyDescent="0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ht="15" thickBot="1" x14ac:dyDescent="0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ht="15" thickBot="1" x14ac:dyDescent="0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ht="15" thickBot="1" x14ac:dyDescent="0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ht="15" thickBot="1" x14ac:dyDescent="0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ht="15" thickBot="1" x14ac:dyDescent="0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ht="15" thickBot="1" x14ac:dyDescent="0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ht="15" thickBot="1" x14ac:dyDescent="0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ht="15" thickBot="1" x14ac:dyDescent="0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ht="15" thickBot="1" x14ac:dyDescent="0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ht="15" thickBot="1" x14ac:dyDescent="0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ht="15" thickBot="1" x14ac:dyDescent="0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ht="15" thickBot="1" x14ac:dyDescent="0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ht="15" thickBot="1" x14ac:dyDescent="0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ht="15" thickBot="1" x14ac:dyDescent="0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ht="15" thickBot="1" x14ac:dyDescent="0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ht="15" thickBot="1" x14ac:dyDescent="0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ht="15" thickBot="1" x14ac:dyDescent="0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ht="15" thickBot="1" x14ac:dyDescent="0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ht="15" thickBot="1" x14ac:dyDescent="0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ht="15" thickBot="1" x14ac:dyDescent="0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ht="15" thickBot="1" x14ac:dyDescent="0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ht="15" thickBot="1" x14ac:dyDescent="0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ht="15" thickBot="1" x14ac:dyDescent="0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ht="15" thickBot="1" x14ac:dyDescent="0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ht="15" thickBot="1" x14ac:dyDescent="0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ht="15" thickBot="1" x14ac:dyDescent="0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ht="15" thickBot="1" x14ac:dyDescent="0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ht="15" thickBot="1" x14ac:dyDescent="0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ht="15" thickBot="1" x14ac:dyDescent="0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ht="15" thickBot="1" x14ac:dyDescent="0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ht="15" thickBot="1" x14ac:dyDescent="0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ht="15" thickBot="1" x14ac:dyDescent="0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ht="15" thickBot="1" x14ac:dyDescent="0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ht="15" thickBot="1" x14ac:dyDescent="0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ht="15" thickBot="1" x14ac:dyDescent="0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ht="15" thickBot="1" x14ac:dyDescent="0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ht="15" thickBot="1" x14ac:dyDescent="0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ht="15" thickBot="1" x14ac:dyDescent="0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ht="15" thickBot="1" x14ac:dyDescent="0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ht="15" thickBot="1" x14ac:dyDescent="0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ht="15" thickBot="1" x14ac:dyDescent="0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ht="15" thickBot="1" x14ac:dyDescent="0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ht="15" thickBot="1" x14ac:dyDescent="0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ht="15" thickBot="1" x14ac:dyDescent="0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ht="15" thickBot="1" x14ac:dyDescent="0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ht="15" thickBot="1" x14ac:dyDescent="0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ht="15" thickBot="1" x14ac:dyDescent="0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ht="15" thickBot="1" x14ac:dyDescent="0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ht="15" thickBot="1" x14ac:dyDescent="0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ht="15" thickBot="1" x14ac:dyDescent="0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ht="15" thickBot="1" x14ac:dyDescent="0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ht="15" thickBot="1" x14ac:dyDescent="0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ht="15" thickBot="1" x14ac:dyDescent="0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ht="15" thickBot="1" x14ac:dyDescent="0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ht="15" thickBot="1" x14ac:dyDescent="0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ht="15" thickBot="1" x14ac:dyDescent="0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ht="15" thickBot="1" x14ac:dyDescent="0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ht="15" thickBot="1" x14ac:dyDescent="0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ht="15" thickBot="1" x14ac:dyDescent="0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ht="15" thickBot="1" x14ac:dyDescent="0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ht="15" thickBot="1" x14ac:dyDescent="0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ht="15" thickBot="1" x14ac:dyDescent="0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ht="15" thickBot="1" x14ac:dyDescent="0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ht="15" thickBot="1" x14ac:dyDescent="0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ht="15" thickBot="1" x14ac:dyDescent="0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ht="15" thickBot="1" x14ac:dyDescent="0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ht="15" thickBot="1" x14ac:dyDescent="0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ht="15" thickBot="1" x14ac:dyDescent="0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ht="15" thickBot="1" x14ac:dyDescent="0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ht="15" thickBot="1" x14ac:dyDescent="0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ht="15" thickBot="1" x14ac:dyDescent="0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ht="15" thickBot="1" x14ac:dyDescent="0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ht="15" thickBot="1" x14ac:dyDescent="0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ht="15" thickBot="1" x14ac:dyDescent="0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ht="15" thickBot="1" x14ac:dyDescent="0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ht="15" thickBot="1" x14ac:dyDescent="0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ht="15" thickBot="1" x14ac:dyDescent="0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ht="15" thickBot="1" x14ac:dyDescent="0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ht="15" thickBot="1" x14ac:dyDescent="0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ht="15" thickBot="1" x14ac:dyDescent="0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ht="15" thickBot="1" x14ac:dyDescent="0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ht="15" thickBot="1" x14ac:dyDescent="0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ht="15" thickBot="1" x14ac:dyDescent="0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ht="15" thickBot="1" x14ac:dyDescent="0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ht="15" thickBot="1" x14ac:dyDescent="0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ht="15" thickBot="1" x14ac:dyDescent="0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ht="15" thickBot="1" x14ac:dyDescent="0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ht="15" thickBot="1" x14ac:dyDescent="0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ht="15" thickBot="1" x14ac:dyDescent="0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ht="15" thickBot="1" x14ac:dyDescent="0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ht="15" thickBot="1" x14ac:dyDescent="0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ht="15" thickBot="1" x14ac:dyDescent="0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ht="15" thickBot="1" x14ac:dyDescent="0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ht="15" thickBot="1" x14ac:dyDescent="0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ht="15" thickBot="1" x14ac:dyDescent="0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ht="15" thickBot="1" x14ac:dyDescent="0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ht="15" thickBot="1" x14ac:dyDescent="0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ht="15" thickBot="1" x14ac:dyDescent="0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ht="15" thickBot="1" x14ac:dyDescent="0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ht="15" thickBot="1" x14ac:dyDescent="0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ht="15" thickBot="1" x14ac:dyDescent="0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ht="15" thickBot="1" x14ac:dyDescent="0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ht="15" thickBot="1" x14ac:dyDescent="0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ht="15" thickBot="1" x14ac:dyDescent="0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ht="15" thickBot="1" x14ac:dyDescent="0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ht="15" thickBot="1" x14ac:dyDescent="0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ht="15" thickBot="1" x14ac:dyDescent="0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ht="15" thickBot="1" x14ac:dyDescent="0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ht="15" thickBot="1" x14ac:dyDescent="0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ht="15" thickBot="1" x14ac:dyDescent="0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ht="15" thickBot="1" x14ac:dyDescent="0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ht="15" thickBot="1" x14ac:dyDescent="0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ht="15" thickBot="1" x14ac:dyDescent="0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ht="15" thickBot="1" x14ac:dyDescent="0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ht="15" thickBot="1" x14ac:dyDescent="0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ht="15" thickBot="1" x14ac:dyDescent="0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ht="15" thickBot="1" x14ac:dyDescent="0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ht="15" thickBot="1" x14ac:dyDescent="0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ht="15" thickBot="1" x14ac:dyDescent="0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ht="15" thickBot="1" x14ac:dyDescent="0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ht="15" thickBot="1" x14ac:dyDescent="0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ht="15" thickBot="1" x14ac:dyDescent="0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ht="15" thickBot="1" x14ac:dyDescent="0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ht="15" thickBot="1" x14ac:dyDescent="0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ht="15" thickBot="1" x14ac:dyDescent="0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ht="15" thickBot="1" x14ac:dyDescent="0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ht="15" thickBot="1" x14ac:dyDescent="0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ht="15" thickBot="1" x14ac:dyDescent="0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ht="15" thickBot="1" x14ac:dyDescent="0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ht="15" thickBot="1" x14ac:dyDescent="0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ht="15" thickBot="1" x14ac:dyDescent="0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ht="15" thickBot="1" x14ac:dyDescent="0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ht="15" thickBot="1" x14ac:dyDescent="0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ht="15" thickBot="1" x14ac:dyDescent="0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ht="15" thickBot="1" x14ac:dyDescent="0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ht="15" thickBot="1" x14ac:dyDescent="0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ht="15" thickBot="1" x14ac:dyDescent="0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ht="15" thickBot="1" x14ac:dyDescent="0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ht="15" thickBot="1" x14ac:dyDescent="0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ht="15" thickBot="1" x14ac:dyDescent="0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ht="15" thickBot="1" x14ac:dyDescent="0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ht="15" thickBot="1" x14ac:dyDescent="0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ht="15" thickBot="1" x14ac:dyDescent="0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ht="15" thickBot="1" x14ac:dyDescent="0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ht="15" thickBot="1" x14ac:dyDescent="0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ht="15" thickBot="1" x14ac:dyDescent="0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ht="15" thickBot="1" x14ac:dyDescent="0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ht="15" thickBot="1" x14ac:dyDescent="0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ht="15" thickBot="1" x14ac:dyDescent="0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ht="15" thickBot="1" x14ac:dyDescent="0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ht="15" thickBot="1" x14ac:dyDescent="0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ht="15" thickBot="1" x14ac:dyDescent="0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ht="15" thickBot="1" x14ac:dyDescent="0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ht="15" thickBot="1" x14ac:dyDescent="0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ht="15" thickBot="1" x14ac:dyDescent="0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ht="15" thickBot="1" x14ac:dyDescent="0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ht="15" thickBot="1" x14ac:dyDescent="0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ht="15" thickBot="1" x14ac:dyDescent="0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ht="15" thickBot="1" x14ac:dyDescent="0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ht="15" thickBot="1" x14ac:dyDescent="0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ht="15" thickBot="1" x14ac:dyDescent="0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ht="15" thickBot="1" x14ac:dyDescent="0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ht="15" thickBot="1" x14ac:dyDescent="0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ht="15" thickBot="1" x14ac:dyDescent="0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ht="15" thickBot="1" x14ac:dyDescent="0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ht="15" thickBot="1" x14ac:dyDescent="0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ht="15" thickBot="1" x14ac:dyDescent="0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ht="15" thickBot="1" x14ac:dyDescent="0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ht="15" thickBot="1" x14ac:dyDescent="0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ht="15" thickBot="1" x14ac:dyDescent="0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ht="15" thickBot="1" x14ac:dyDescent="0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ht="15" thickBot="1" x14ac:dyDescent="0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ht="15" thickBot="1" x14ac:dyDescent="0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ht="15" thickBot="1" x14ac:dyDescent="0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ht="15" thickBot="1" x14ac:dyDescent="0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ht="15" thickBot="1" x14ac:dyDescent="0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ht="15" thickBot="1" x14ac:dyDescent="0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ht="15" thickBot="1" x14ac:dyDescent="0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ht="15" thickBot="1" x14ac:dyDescent="0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ht="15" thickBot="1" x14ac:dyDescent="0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ht="15" thickBot="1" x14ac:dyDescent="0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ht="15" thickBot="1" x14ac:dyDescent="0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ht="15" thickBot="1" x14ac:dyDescent="0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ht="15" thickBot="1" x14ac:dyDescent="0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ht="15" thickBot="1" x14ac:dyDescent="0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ht="15" thickBot="1" x14ac:dyDescent="0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ht="15" thickBot="1" x14ac:dyDescent="0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ht="15" thickBot="1" x14ac:dyDescent="0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ht="15" thickBot="1" x14ac:dyDescent="0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ht="15" thickBot="1" x14ac:dyDescent="0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ht="15" thickBot="1" x14ac:dyDescent="0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ht="15" thickBot="1" x14ac:dyDescent="0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ht="15" thickBot="1" x14ac:dyDescent="0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ht="15" thickBot="1" x14ac:dyDescent="0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ht="15" thickBot="1" x14ac:dyDescent="0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ht="15" thickBot="1" x14ac:dyDescent="0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ht="15" thickBot="1" x14ac:dyDescent="0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ht="15" thickBot="1" x14ac:dyDescent="0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ht="15" thickBot="1" x14ac:dyDescent="0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ht="15" thickBot="1" x14ac:dyDescent="0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ht="15" thickBot="1" x14ac:dyDescent="0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ht="15" thickBot="1" x14ac:dyDescent="0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ht="15" thickBot="1" x14ac:dyDescent="0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ht="15" thickBot="1" x14ac:dyDescent="0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ht="15" thickBot="1" x14ac:dyDescent="0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ht="15" thickBot="1" x14ac:dyDescent="0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ht="15" thickBot="1" x14ac:dyDescent="0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ht="15" thickBot="1" x14ac:dyDescent="0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ht="15" thickBot="1" x14ac:dyDescent="0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ht="15" thickBot="1" x14ac:dyDescent="0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ht="15" thickBot="1" x14ac:dyDescent="0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ht="15" thickBot="1" x14ac:dyDescent="0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ht="15" thickBot="1" x14ac:dyDescent="0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ht="15" thickBot="1" x14ac:dyDescent="0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ht="15" thickBot="1" x14ac:dyDescent="0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ht="15" thickBot="1" x14ac:dyDescent="0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ht="15" thickBot="1" x14ac:dyDescent="0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ht="15" thickBot="1" x14ac:dyDescent="0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ht="15" thickBot="1" x14ac:dyDescent="0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ht="15" thickBot="1" x14ac:dyDescent="0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ht="15" thickBot="1" x14ac:dyDescent="0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ht="15" thickBot="1" x14ac:dyDescent="0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ht="15" thickBot="1" x14ac:dyDescent="0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ht="15" thickBot="1" x14ac:dyDescent="0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ht="15" thickBot="1" x14ac:dyDescent="0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ht="15" thickBot="1" x14ac:dyDescent="0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ht="15" thickBot="1" x14ac:dyDescent="0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ht="15" thickBot="1" x14ac:dyDescent="0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ht="15" thickBot="1" x14ac:dyDescent="0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ht="15" thickBot="1" x14ac:dyDescent="0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ht="15" thickBot="1" x14ac:dyDescent="0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ht="15" thickBot="1" x14ac:dyDescent="0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ht="15" thickBot="1" x14ac:dyDescent="0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ht="15" thickBot="1" x14ac:dyDescent="0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ht="15" thickBot="1" x14ac:dyDescent="0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ht="15" thickBot="1" x14ac:dyDescent="0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ht="15" thickBot="1" x14ac:dyDescent="0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ht="15" thickBot="1" x14ac:dyDescent="0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ht="15" thickBot="1" x14ac:dyDescent="0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ht="15" thickBot="1" x14ac:dyDescent="0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ht="15" thickBot="1" x14ac:dyDescent="0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ht="15" thickBot="1" x14ac:dyDescent="0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ht="15" thickBot="1" x14ac:dyDescent="0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ht="15" thickBot="1" x14ac:dyDescent="0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ht="15" thickBot="1" x14ac:dyDescent="0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ht="15" thickBot="1" x14ac:dyDescent="0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ht="15" thickBot="1" x14ac:dyDescent="0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ht="15" thickBot="1" x14ac:dyDescent="0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ht="15" thickBot="1" x14ac:dyDescent="0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ht="15" thickBot="1" x14ac:dyDescent="0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ht="15" thickBot="1" x14ac:dyDescent="0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ht="15" thickBot="1" x14ac:dyDescent="0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ht="15" thickBot="1" x14ac:dyDescent="0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ht="15" thickBot="1" x14ac:dyDescent="0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ht="15" thickBot="1" x14ac:dyDescent="0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ht="15" thickBot="1" x14ac:dyDescent="0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ht="15" thickBot="1" x14ac:dyDescent="0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ht="15" thickBot="1" x14ac:dyDescent="0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ht="15" thickBot="1" x14ac:dyDescent="0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ht="15" thickBot="1" x14ac:dyDescent="0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ht="15" thickBot="1" x14ac:dyDescent="0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ht="15" thickBot="1" x14ac:dyDescent="0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ht="15" thickBot="1" x14ac:dyDescent="0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ht="15" thickBot="1" x14ac:dyDescent="0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ht="15" thickBot="1" x14ac:dyDescent="0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ht="15" thickBot="1" x14ac:dyDescent="0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ht="15" thickBot="1" x14ac:dyDescent="0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ht="15" thickBot="1" x14ac:dyDescent="0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ht="15" thickBot="1" x14ac:dyDescent="0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ht="15" thickBot="1" x14ac:dyDescent="0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ht="15" thickBot="1" x14ac:dyDescent="0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ht="15" thickBot="1" x14ac:dyDescent="0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ht="15" thickBot="1" x14ac:dyDescent="0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ht="15" thickBot="1" x14ac:dyDescent="0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ht="15" thickBot="1" x14ac:dyDescent="0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ht="15" thickBot="1" x14ac:dyDescent="0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ht="15" thickBot="1" x14ac:dyDescent="0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ht="15" thickBot="1" x14ac:dyDescent="0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ht="15" thickBot="1" x14ac:dyDescent="0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ht="15" thickBot="1" x14ac:dyDescent="0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ht="15" thickBot="1" x14ac:dyDescent="0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ht="15" thickBot="1" x14ac:dyDescent="0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ht="15" thickBot="1" x14ac:dyDescent="0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ht="15" thickBot="1" x14ac:dyDescent="0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ht="15" thickBot="1" x14ac:dyDescent="0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ht="15" thickBot="1" x14ac:dyDescent="0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ht="15" thickBot="1" x14ac:dyDescent="0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ht="15" thickBot="1" x14ac:dyDescent="0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ht="15" thickBot="1" x14ac:dyDescent="0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ht="15" thickBot="1" x14ac:dyDescent="0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ht="15" thickBot="1" x14ac:dyDescent="0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ht="15" thickBot="1" x14ac:dyDescent="0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ht="15" thickBot="1" x14ac:dyDescent="0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ht="15" thickBot="1" x14ac:dyDescent="0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ht="15" thickBot="1" x14ac:dyDescent="0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ht="15" thickBot="1" x14ac:dyDescent="0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1356-7812-4A17-8DA1-648E9F41A7A7}">
  <dimension ref="A1:O977"/>
  <sheetViews>
    <sheetView zoomScale="55" zoomScaleNormal="55" workbookViewId="0">
      <selection activeCell="D18" sqref="D18"/>
    </sheetView>
  </sheetViews>
  <sheetFormatPr defaultRowHeight="14.5" x14ac:dyDescent="0.35"/>
  <cols>
    <col min="1" max="1" width="17.6328125" customWidth="1"/>
    <col min="2" max="2" width="22.08984375" customWidth="1"/>
    <col min="3" max="5" width="21.81640625" customWidth="1"/>
    <col min="6" max="6" width="16.6328125" hidden="1" customWidth="1"/>
    <col min="7" max="7" width="21.7265625" customWidth="1"/>
    <col min="8" max="8" width="21.08984375" customWidth="1"/>
    <col min="9" max="9" width="18.90625" customWidth="1"/>
    <col min="10" max="10" width="12" customWidth="1"/>
    <col min="11" max="11" width="15.1796875" customWidth="1"/>
    <col min="12" max="12" width="22.08984375" customWidth="1"/>
    <col min="13" max="13" width="13.36328125" customWidth="1"/>
    <col min="14" max="14" width="23.26953125" customWidth="1"/>
    <col min="15" max="15" width="32.54296875" customWidth="1"/>
  </cols>
  <sheetData>
    <row r="1" spans="1:15" ht="28.5" customHeight="1" thickBot="1" x14ac:dyDescent="0.4">
      <c r="A1" s="18" t="s">
        <v>21</v>
      </c>
      <c r="B1" s="18" t="s">
        <v>0</v>
      </c>
      <c r="C1" s="18" t="s">
        <v>86</v>
      </c>
      <c r="D1" s="18" t="s">
        <v>22</v>
      </c>
      <c r="E1" s="18" t="s">
        <v>122</v>
      </c>
      <c r="F1" s="52" t="s">
        <v>117</v>
      </c>
      <c r="G1" s="52" t="s">
        <v>129</v>
      </c>
      <c r="H1" s="18" t="s">
        <v>85</v>
      </c>
      <c r="I1" s="13"/>
      <c r="J1" s="1"/>
      <c r="K1" s="1"/>
      <c r="L1" s="1"/>
      <c r="N1" s="1"/>
      <c r="O1" s="4"/>
    </row>
    <row r="2" spans="1:15" ht="23" customHeight="1" thickBot="1" x14ac:dyDescent="0.4">
      <c r="A2" s="19" t="s">
        <v>83</v>
      </c>
      <c r="B2" s="20" t="s">
        <v>84</v>
      </c>
      <c r="C2" s="19">
        <v>0</v>
      </c>
      <c r="D2" s="19">
        <v>306</v>
      </c>
      <c r="E2" s="19">
        <f>SUM('summer winter'!B4:B5)</f>
        <v>230.7</v>
      </c>
      <c r="F2" s="53">
        <f>D2/1911*1303</f>
        <v>208.64364207221348</v>
      </c>
      <c r="G2" s="53">
        <f>E2/1303*1075</f>
        <v>190.33192632386798</v>
      </c>
      <c r="H2" s="20" t="s">
        <v>23</v>
      </c>
      <c r="I2" s="14"/>
      <c r="J2" s="2"/>
      <c r="K2" s="5"/>
      <c r="L2" s="6"/>
      <c r="M2" s="6"/>
      <c r="N2" s="2"/>
      <c r="O2" s="5"/>
    </row>
    <row r="3" spans="1:15" ht="20.5" customHeight="1" thickBot="1" x14ac:dyDescent="0.4">
      <c r="A3" s="20" t="s">
        <v>24</v>
      </c>
      <c r="B3" s="20" t="s">
        <v>7</v>
      </c>
      <c r="C3" s="19">
        <v>4</v>
      </c>
      <c r="D3" s="21">
        <v>432.8</v>
      </c>
      <c r="E3" s="21">
        <f>'Generators average'!D3/SUM('Generators average'!D3:D5)*'summer winter'!B2</f>
        <v>303.01725709245926</v>
      </c>
      <c r="F3" s="53">
        <f t="shared" ref="F3:F6" si="0">D3/1911*1303</f>
        <v>295.10120355834641</v>
      </c>
      <c r="G3" s="53">
        <f t="shared" ref="G3:G6" si="1">E3/1303*1075</f>
        <v>249.99505093967284</v>
      </c>
      <c r="H3" s="20" t="s">
        <v>25</v>
      </c>
      <c r="I3" s="14"/>
      <c r="J3" s="2"/>
      <c r="K3" s="5"/>
      <c r="L3" s="3"/>
      <c r="M3" s="2"/>
      <c r="N3" s="2"/>
      <c r="O3" s="5"/>
    </row>
    <row r="4" spans="1:15" s="11" customFormat="1" ht="21" customHeight="1" thickBot="1" x14ac:dyDescent="0.4">
      <c r="A4" s="22" t="s">
        <v>24</v>
      </c>
      <c r="B4" s="22" t="s">
        <v>26</v>
      </c>
      <c r="C4" s="23">
        <v>5</v>
      </c>
      <c r="D4" s="24">
        <v>400</v>
      </c>
      <c r="E4" s="21">
        <f>'Generators average'!D4/SUM('Generators average'!D3:D5)*'summer winter'!B2</f>
        <v>280.05291783036898</v>
      </c>
      <c r="F4" s="53">
        <f t="shared" si="0"/>
        <v>272.73678702250129</v>
      </c>
      <c r="G4" s="53">
        <f t="shared" si="1"/>
        <v>231.04903044332053</v>
      </c>
      <c r="H4" s="25" t="s">
        <v>27</v>
      </c>
      <c r="I4" s="15"/>
      <c r="J4" s="9"/>
      <c r="K4" s="10"/>
      <c r="L4" s="8"/>
      <c r="M4" s="9"/>
      <c r="N4" s="9"/>
      <c r="O4" s="10"/>
    </row>
    <row r="5" spans="1:15" s="11" customFormat="1" ht="22" customHeight="1" thickBot="1" x14ac:dyDescent="0.4">
      <c r="A5" s="20" t="s">
        <v>24</v>
      </c>
      <c r="B5" s="20" t="s">
        <v>10</v>
      </c>
      <c r="C5" s="19">
        <v>9</v>
      </c>
      <c r="D5" s="21">
        <v>527.79999999999995</v>
      </c>
      <c r="E5" s="21">
        <f>'Generators average'!D5/SUM('Generators average'!D3:D5)*'summer winter'!B2</f>
        <v>369.52982507717184</v>
      </c>
      <c r="F5" s="53">
        <f t="shared" si="0"/>
        <v>359.8761904761904</v>
      </c>
      <c r="G5" s="53">
        <f t="shared" si="1"/>
        <v>304.86919566996141</v>
      </c>
      <c r="H5" s="20" t="s">
        <v>28</v>
      </c>
      <c r="I5" s="15"/>
      <c r="J5" s="9"/>
      <c r="K5" s="10"/>
      <c r="L5" s="8"/>
      <c r="M5" s="9"/>
      <c r="N5" s="9"/>
      <c r="O5" s="10"/>
    </row>
    <row r="6" spans="1:15" ht="18.5" customHeight="1" thickBot="1" x14ac:dyDescent="0.4">
      <c r="A6" s="19" t="s">
        <v>29</v>
      </c>
      <c r="B6" s="19" t="s">
        <v>30</v>
      </c>
      <c r="C6" s="19">
        <v>17</v>
      </c>
      <c r="D6" s="26">
        <v>245</v>
      </c>
      <c r="E6" s="21">
        <v>113.2</v>
      </c>
      <c r="F6" s="53">
        <f t="shared" si="0"/>
        <v>167.05128205128204</v>
      </c>
      <c r="G6" s="53">
        <f t="shared" si="1"/>
        <v>93.392171910974682</v>
      </c>
      <c r="H6" s="20" t="s">
        <v>31</v>
      </c>
      <c r="I6" s="14"/>
      <c r="J6" s="2"/>
      <c r="K6" s="5"/>
      <c r="L6" s="3"/>
      <c r="M6" s="2"/>
      <c r="N6" s="2"/>
      <c r="O6" s="5"/>
    </row>
    <row r="7" spans="1:15" ht="23.5" customHeight="1" thickBot="1" x14ac:dyDescent="0.4">
      <c r="A7" s="16"/>
      <c r="B7" s="16"/>
      <c r="C7" s="16"/>
      <c r="D7" s="16"/>
      <c r="E7" s="16"/>
      <c r="F7" s="17"/>
      <c r="G7" s="17"/>
      <c r="H7" s="17"/>
      <c r="I7" s="6"/>
      <c r="J7" s="5"/>
      <c r="K7" s="6"/>
      <c r="L7" s="6"/>
      <c r="M7" s="5"/>
      <c r="N7" s="2"/>
      <c r="O7" s="5"/>
    </row>
    <row r="8" spans="1:15" ht="15" thickBot="1" x14ac:dyDescent="0.4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ht="15" thickBot="1" x14ac:dyDescent="0.4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ht="15" thickBot="1" x14ac:dyDescent="0.4">
      <c r="I10" s="6"/>
      <c r="J10" s="6"/>
      <c r="K10" s="6"/>
      <c r="L10" s="6"/>
      <c r="M10" s="6"/>
      <c r="N10" s="6"/>
      <c r="O10" s="6"/>
    </row>
    <row r="11" spans="1:15" ht="15" thickBot="1" x14ac:dyDescent="0.4">
      <c r="I11" s="6"/>
      <c r="J11" s="6"/>
      <c r="K11" s="6"/>
      <c r="L11" s="6"/>
      <c r="M11" s="6"/>
      <c r="N11" s="6"/>
      <c r="O11" s="6"/>
    </row>
    <row r="12" spans="1:15" ht="15" thickBot="1" x14ac:dyDescent="0.4">
      <c r="I12" s="6"/>
      <c r="J12" s="6"/>
      <c r="K12" s="6"/>
      <c r="L12" s="6"/>
      <c r="M12" s="6"/>
      <c r="N12" s="6"/>
      <c r="O12" s="6"/>
    </row>
    <row r="13" spans="1:15" ht="15" thickBot="1" x14ac:dyDescent="0.4">
      <c r="I13" s="6"/>
      <c r="J13" s="6"/>
      <c r="K13" s="6"/>
      <c r="L13" s="6"/>
      <c r="M13" s="6"/>
      <c r="N13" s="6"/>
      <c r="O13" s="6"/>
    </row>
    <row r="14" spans="1:15" ht="15" thickBot="1" x14ac:dyDescent="0.4">
      <c r="I14" s="6"/>
      <c r="J14" s="6"/>
      <c r="K14" s="6"/>
      <c r="L14" s="6"/>
      <c r="M14" s="6"/>
      <c r="N14" s="6"/>
      <c r="O14" s="6"/>
    </row>
    <row r="15" spans="1:15" ht="15" thickBot="1" x14ac:dyDescent="0.4">
      <c r="I15" s="6"/>
      <c r="J15" s="6"/>
      <c r="K15" s="6"/>
      <c r="L15" s="6"/>
      <c r="M15" s="6"/>
      <c r="N15" s="6"/>
      <c r="O15" s="6"/>
    </row>
    <row r="16" spans="1:15" ht="15" thickBot="1" x14ac:dyDescent="0.4">
      <c r="A16" s="6"/>
      <c r="B16" s="6"/>
      <c r="C16" s="6"/>
      <c r="D16" s="6"/>
      <c r="E16" s="6"/>
      <c r="F16" s="6"/>
      <c r="G16" s="58"/>
      <c r="I16" s="6"/>
      <c r="J16" s="6"/>
      <c r="K16" s="6"/>
      <c r="L16" s="6"/>
      <c r="M16" s="6"/>
      <c r="N16" s="3"/>
      <c r="O16" s="6"/>
    </row>
    <row r="17" spans="1:15" ht="15" thickBot="1" x14ac:dyDescent="0.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3"/>
      <c r="O17" s="6"/>
    </row>
    <row r="18" spans="1:15" ht="15" thickBot="1" x14ac:dyDescent="0.4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ht="15" thickBot="1" x14ac:dyDescent="0.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ht="15" thickBot="1" x14ac:dyDescent="0.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3"/>
      <c r="O20" s="6"/>
    </row>
    <row r="21" spans="1:15" ht="15" thickBot="1" x14ac:dyDescent="0.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ht="15" thickBot="1" x14ac:dyDescent="0.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ht="15" thickBot="1" x14ac:dyDescent="0.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ht="15" thickBot="1" x14ac:dyDescent="0.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ht="15" thickBot="1" x14ac:dyDescent="0.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ht="15" thickBot="1" x14ac:dyDescent="0.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ht="15" thickBot="1" x14ac:dyDescent="0.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ht="15" thickBot="1" x14ac:dyDescent="0.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ht="15" thickBot="1" x14ac:dyDescent="0.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ht="15" thickBot="1" x14ac:dyDescent="0.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ht="15" thickBot="1" x14ac:dyDescent="0.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15" thickBot="1" x14ac:dyDescent="0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ht="15" thickBot="1" x14ac:dyDescent="0.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ht="15" thickBot="1" x14ac:dyDescent="0.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t="15" thickBot="1" x14ac:dyDescent="0.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ht="15" thickBot="1" x14ac:dyDescent="0.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ht="15" thickBot="1" x14ac:dyDescent="0.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ht="15" thickBot="1" x14ac:dyDescent="0.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ht="15" thickBot="1" x14ac:dyDescent="0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ht="15" thickBot="1" x14ac:dyDescent="0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ht="15" thickBot="1" x14ac:dyDescent="0.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ht="15" thickBot="1" x14ac:dyDescent="0.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ht="15" thickBot="1" x14ac:dyDescent="0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ht="15" thickBot="1" x14ac:dyDescent="0.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ht="15" thickBot="1" x14ac:dyDescent="0.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ht="15" thickBot="1" x14ac:dyDescent="0.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ht="15" thickBot="1" x14ac:dyDescent="0.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ht="15" thickBot="1" x14ac:dyDescent="0.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ht="15" thickBot="1" x14ac:dyDescent="0.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ht="15" thickBot="1" x14ac:dyDescent="0.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ht="15" thickBot="1" x14ac:dyDescent="0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ht="15" thickBot="1" x14ac:dyDescent="0.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ht="15" thickBot="1" x14ac:dyDescent="0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ht="15" thickBot="1" x14ac:dyDescent="0.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ht="15" thickBot="1" x14ac:dyDescent="0.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15" thickBo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5" thickBot="1" x14ac:dyDescent="0.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5" thickBot="1" x14ac:dyDescent="0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5" thickBot="1" x14ac:dyDescent="0.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5" thickBot="1" x14ac:dyDescent="0.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5" thickBot="1" x14ac:dyDescent="0.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5" thickBot="1" x14ac:dyDescent="0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5" thickBot="1" x14ac:dyDescent="0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15" thickBot="1" x14ac:dyDescent="0.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ht="15" thickBot="1" x14ac:dyDescent="0.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5" thickBot="1" x14ac:dyDescent="0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ht="15" thickBot="1" x14ac:dyDescent="0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ht="15" thickBot="1" x14ac:dyDescent="0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ht="15" thickBot="1" x14ac:dyDescent="0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ht="15" thickBot="1" x14ac:dyDescent="0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ht="15" thickBot="1" x14ac:dyDescent="0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ht="15" thickBot="1" x14ac:dyDescent="0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ht="15" thickBot="1" x14ac:dyDescent="0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ht="15" thickBot="1" x14ac:dyDescent="0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ht="15" thickBot="1" x14ac:dyDescent="0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ht="15" thickBot="1" x14ac:dyDescent="0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ht="15" thickBot="1" x14ac:dyDescent="0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 ht="15" thickBot="1" x14ac:dyDescent="0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ht="15" thickBot="1" x14ac:dyDescent="0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 ht="15" thickBot="1" x14ac:dyDescent="0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 ht="15" thickBot="1" x14ac:dyDescent="0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ht="15" thickBot="1" x14ac:dyDescent="0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 ht="15" thickBot="1" x14ac:dyDescent="0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 ht="15" thickBot="1" x14ac:dyDescent="0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 ht="15" thickBot="1" x14ac:dyDescent="0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 ht="15" thickBot="1" x14ac:dyDescent="0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 ht="15" thickBot="1" x14ac:dyDescent="0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1:15" ht="15" thickBot="1" x14ac:dyDescent="0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 ht="15" thickBot="1" x14ac:dyDescent="0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1:15" ht="15" thickBot="1" x14ac:dyDescent="0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ht="15" thickBot="1" x14ac:dyDescent="0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 ht="15" thickBot="1" x14ac:dyDescent="0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 ht="15" thickBot="1" x14ac:dyDescent="0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 ht="15" thickBot="1" x14ac:dyDescent="0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 ht="15" thickBot="1" x14ac:dyDescent="0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 ht="15" thickBot="1" x14ac:dyDescent="0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ht="15" thickBot="1" x14ac:dyDescent="0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 ht="15" thickBot="1" x14ac:dyDescent="0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 ht="15" thickBot="1" x14ac:dyDescent="0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 ht="15" thickBot="1" x14ac:dyDescent="0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ht="15" thickBot="1" x14ac:dyDescent="0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ht="15" thickBot="1" x14ac:dyDescent="0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ht="15" thickBot="1" x14ac:dyDescent="0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ht="15" thickBot="1" x14ac:dyDescent="0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ht="15" thickBot="1" x14ac:dyDescent="0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 ht="15" thickBot="1" x14ac:dyDescent="0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ht="15" thickBot="1" x14ac:dyDescent="0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ht="15" thickBot="1" x14ac:dyDescent="0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ht="15" thickBot="1" x14ac:dyDescent="0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ht="15" thickBot="1" x14ac:dyDescent="0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 ht="15" thickBot="1" x14ac:dyDescent="0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 ht="15" thickBot="1" x14ac:dyDescent="0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ht="15" thickBot="1" x14ac:dyDescent="0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ht="15" thickBot="1" x14ac:dyDescent="0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ht="15" thickBot="1" x14ac:dyDescent="0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ht="15" thickBot="1" x14ac:dyDescent="0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ht="15" thickBot="1" x14ac:dyDescent="0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ht="15" thickBot="1" x14ac:dyDescent="0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ht="15" thickBot="1" x14ac:dyDescent="0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ht="15" thickBot="1" x14ac:dyDescent="0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ht="15" thickBot="1" x14ac:dyDescent="0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ht="15" thickBot="1" x14ac:dyDescent="0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ht="15" thickBot="1" x14ac:dyDescent="0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ht="15" thickBot="1" x14ac:dyDescent="0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ht="15" thickBot="1" x14ac:dyDescent="0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ht="15" thickBot="1" x14ac:dyDescent="0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ht="15" thickBot="1" x14ac:dyDescent="0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ht="15" thickBot="1" x14ac:dyDescent="0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ht="15" thickBot="1" x14ac:dyDescent="0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ht="15" thickBot="1" x14ac:dyDescent="0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ht="15" thickBot="1" x14ac:dyDescent="0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ht="15" thickBot="1" x14ac:dyDescent="0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ht="15" thickBot="1" x14ac:dyDescent="0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ht="15" thickBot="1" x14ac:dyDescent="0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ht="15" thickBot="1" x14ac:dyDescent="0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ht="15" thickBot="1" x14ac:dyDescent="0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ht="15" thickBot="1" x14ac:dyDescent="0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 ht="15" thickBot="1" x14ac:dyDescent="0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ht="15" thickBot="1" x14ac:dyDescent="0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 ht="15" thickBot="1" x14ac:dyDescent="0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ht="15" thickBot="1" x14ac:dyDescent="0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 ht="15" thickBot="1" x14ac:dyDescent="0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ht="15" thickBot="1" x14ac:dyDescent="0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 ht="15" thickBot="1" x14ac:dyDescent="0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ht="15" thickBot="1" x14ac:dyDescent="0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 ht="15" thickBot="1" x14ac:dyDescent="0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ht="15" thickBot="1" x14ac:dyDescent="0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ht="15" thickBot="1" x14ac:dyDescent="0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 ht="15" thickBot="1" x14ac:dyDescent="0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ht="15" thickBot="1" x14ac:dyDescent="0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 ht="15" thickBot="1" x14ac:dyDescent="0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 ht="15" thickBot="1" x14ac:dyDescent="0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ht="15" thickBot="1" x14ac:dyDescent="0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 ht="15" thickBot="1" x14ac:dyDescent="0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 ht="15" thickBot="1" x14ac:dyDescent="0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ht="15" thickBot="1" x14ac:dyDescent="0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ht="15" thickBot="1" x14ac:dyDescent="0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 ht="15" thickBot="1" x14ac:dyDescent="0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ht="15" thickBot="1" x14ac:dyDescent="0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ht="15" thickBot="1" x14ac:dyDescent="0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 ht="15" thickBot="1" x14ac:dyDescent="0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 ht="15" thickBot="1" x14ac:dyDescent="0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 ht="15" thickBot="1" x14ac:dyDescent="0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 ht="15" thickBot="1" x14ac:dyDescent="0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ht="15" thickBot="1" x14ac:dyDescent="0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ht="15" thickBot="1" x14ac:dyDescent="0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 ht="15" thickBot="1" x14ac:dyDescent="0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 ht="15" thickBot="1" x14ac:dyDescent="0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ht="15" thickBot="1" x14ac:dyDescent="0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 ht="15" thickBot="1" x14ac:dyDescent="0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 ht="15" thickBot="1" x14ac:dyDescent="0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ht="15" thickBot="1" x14ac:dyDescent="0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 ht="15" thickBot="1" x14ac:dyDescent="0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ht="15" thickBot="1" x14ac:dyDescent="0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 ht="15" thickBot="1" x14ac:dyDescent="0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 ht="15" thickBot="1" x14ac:dyDescent="0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 ht="15" thickBot="1" x14ac:dyDescent="0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 ht="15" thickBot="1" x14ac:dyDescent="0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ht="15" thickBot="1" x14ac:dyDescent="0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ht="15" thickBot="1" x14ac:dyDescent="0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 ht="15" thickBot="1" x14ac:dyDescent="0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 ht="15" thickBot="1" x14ac:dyDescent="0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 ht="15" thickBot="1" x14ac:dyDescent="0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 ht="15" thickBot="1" x14ac:dyDescent="0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 ht="15" thickBot="1" x14ac:dyDescent="0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 ht="15" thickBot="1" x14ac:dyDescent="0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ht="15" thickBot="1" x14ac:dyDescent="0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 ht="15" thickBot="1" x14ac:dyDescent="0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 ht="15" thickBot="1" x14ac:dyDescent="0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 ht="15" thickBot="1" x14ac:dyDescent="0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 ht="15" thickBot="1" x14ac:dyDescent="0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 ht="15" thickBot="1" x14ac:dyDescent="0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 ht="15" thickBot="1" x14ac:dyDescent="0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 ht="15" thickBot="1" x14ac:dyDescent="0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 ht="15" thickBot="1" x14ac:dyDescent="0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1:15" ht="15" thickBot="1" x14ac:dyDescent="0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 ht="15" thickBot="1" x14ac:dyDescent="0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 ht="15" thickBot="1" x14ac:dyDescent="0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 ht="15" thickBot="1" x14ac:dyDescent="0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 ht="15" thickBot="1" x14ac:dyDescent="0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 ht="15" thickBot="1" x14ac:dyDescent="0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 ht="15" thickBot="1" x14ac:dyDescent="0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 ht="15" thickBot="1" x14ac:dyDescent="0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ht="15" thickBot="1" x14ac:dyDescent="0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 ht="15" thickBot="1" x14ac:dyDescent="0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 ht="15" thickBot="1" x14ac:dyDescent="0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 ht="15" thickBot="1" x14ac:dyDescent="0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 ht="15" thickBot="1" x14ac:dyDescent="0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 ht="15" thickBot="1" x14ac:dyDescent="0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 ht="15" thickBot="1" x14ac:dyDescent="0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 ht="15" thickBot="1" x14ac:dyDescent="0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 ht="15" thickBot="1" x14ac:dyDescent="0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 ht="15" thickBot="1" x14ac:dyDescent="0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 ht="15" thickBot="1" x14ac:dyDescent="0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 ht="15" thickBot="1" x14ac:dyDescent="0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 ht="15" thickBot="1" x14ac:dyDescent="0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 ht="15" thickBot="1" x14ac:dyDescent="0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1:15" ht="15" thickBot="1" x14ac:dyDescent="0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ht="15" thickBot="1" x14ac:dyDescent="0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 ht="15" thickBot="1" x14ac:dyDescent="0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 ht="15" thickBot="1" x14ac:dyDescent="0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 ht="15" thickBot="1" x14ac:dyDescent="0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ht="15" thickBot="1" x14ac:dyDescent="0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 ht="15" thickBot="1" x14ac:dyDescent="0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 ht="15" thickBot="1" x14ac:dyDescent="0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1:15" ht="15" thickBot="1" x14ac:dyDescent="0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ht="15" thickBot="1" x14ac:dyDescent="0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 ht="15" thickBot="1" x14ac:dyDescent="0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 ht="15" thickBot="1" x14ac:dyDescent="0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1:15" ht="15" thickBot="1" x14ac:dyDescent="0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 ht="15" thickBot="1" x14ac:dyDescent="0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1:15" ht="15" thickBot="1" x14ac:dyDescent="0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 ht="15" thickBot="1" x14ac:dyDescent="0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1:15" ht="15" thickBot="1" x14ac:dyDescent="0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 ht="15" thickBot="1" x14ac:dyDescent="0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 ht="15" thickBot="1" x14ac:dyDescent="0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ht="15" thickBot="1" x14ac:dyDescent="0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1:15" ht="15" thickBot="1" x14ac:dyDescent="0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 ht="15" thickBot="1" x14ac:dyDescent="0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1:15" ht="15" thickBot="1" x14ac:dyDescent="0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 ht="15" thickBot="1" x14ac:dyDescent="0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1:15" ht="15" thickBot="1" x14ac:dyDescent="0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ht="15" thickBot="1" x14ac:dyDescent="0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 ht="15" thickBot="1" x14ac:dyDescent="0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 ht="15" thickBot="1" x14ac:dyDescent="0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 ht="15" thickBot="1" x14ac:dyDescent="0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 ht="15" thickBot="1" x14ac:dyDescent="0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 ht="15" thickBot="1" x14ac:dyDescent="0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 ht="15" thickBot="1" x14ac:dyDescent="0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1:15" ht="15" thickBot="1" x14ac:dyDescent="0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 ht="15" thickBot="1" x14ac:dyDescent="0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1:15" ht="15" thickBot="1" x14ac:dyDescent="0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 ht="15" thickBot="1" x14ac:dyDescent="0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ht="15" thickBot="1" x14ac:dyDescent="0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 ht="15" thickBot="1" x14ac:dyDescent="0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 ht="15" thickBot="1" x14ac:dyDescent="0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 ht="15" thickBot="1" x14ac:dyDescent="0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 ht="15" thickBot="1" x14ac:dyDescent="0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ht="15" thickBot="1" x14ac:dyDescent="0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 ht="15" thickBot="1" x14ac:dyDescent="0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 ht="15" thickBot="1" x14ac:dyDescent="0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 ht="15" thickBot="1" x14ac:dyDescent="0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ht="15" thickBot="1" x14ac:dyDescent="0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1:15" ht="15" thickBot="1" x14ac:dyDescent="0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 ht="15" thickBot="1" x14ac:dyDescent="0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ht="15" thickBot="1" x14ac:dyDescent="0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 ht="15" thickBot="1" x14ac:dyDescent="0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1:15" ht="15" thickBot="1" x14ac:dyDescent="0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 ht="15" thickBot="1" x14ac:dyDescent="0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ht="15" thickBot="1" x14ac:dyDescent="0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 ht="15" thickBot="1" x14ac:dyDescent="0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 ht="15" thickBot="1" x14ac:dyDescent="0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 ht="15" thickBot="1" x14ac:dyDescent="0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 ht="15" thickBot="1" x14ac:dyDescent="0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 ht="15" thickBot="1" x14ac:dyDescent="0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 ht="15" thickBot="1" x14ac:dyDescent="0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 ht="15" thickBot="1" x14ac:dyDescent="0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 ht="15" thickBot="1" x14ac:dyDescent="0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ht="15" thickBot="1" x14ac:dyDescent="0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1:15" ht="15" thickBot="1" x14ac:dyDescent="0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 ht="15" thickBot="1" x14ac:dyDescent="0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1:15" ht="15" thickBot="1" x14ac:dyDescent="0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 ht="15" thickBot="1" x14ac:dyDescent="0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1:15" ht="15" thickBot="1" x14ac:dyDescent="0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 ht="15" thickBot="1" x14ac:dyDescent="0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 ht="15" thickBot="1" x14ac:dyDescent="0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 ht="15" thickBot="1" x14ac:dyDescent="0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 ht="15" thickBot="1" x14ac:dyDescent="0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 ht="15" thickBot="1" x14ac:dyDescent="0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 ht="15" thickBot="1" x14ac:dyDescent="0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 ht="15" thickBot="1" x14ac:dyDescent="0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 ht="15" thickBot="1" x14ac:dyDescent="0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 ht="15" thickBot="1" x14ac:dyDescent="0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 ht="15" thickBot="1" x14ac:dyDescent="0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ht="15" thickBot="1" x14ac:dyDescent="0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 ht="15" thickBot="1" x14ac:dyDescent="0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 ht="15" thickBot="1" x14ac:dyDescent="0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 ht="15" thickBot="1" x14ac:dyDescent="0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 ht="15" thickBot="1" x14ac:dyDescent="0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 ht="15" thickBot="1" x14ac:dyDescent="0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 ht="15" thickBot="1" x14ac:dyDescent="0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 ht="15" thickBot="1" x14ac:dyDescent="0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 ht="15" thickBot="1" x14ac:dyDescent="0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ht="15" thickBot="1" x14ac:dyDescent="0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 ht="15" thickBot="1" x14ac:dyDescent="0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 ht="15" thickBot="1" x14ac:dyDescent="0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 ht="15" thickBot="1" x14ac:dyDescent="0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 ht="15" thickBot="1" x14ac:dyDescent="0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 ht="15" thickBot="1" x14ac:dyDescent="0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 ht="15" thickBot="1" x14ac:dyDescent="0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 ht="15" thickBot="1" x14ac:dyDescent="0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 ht="15" thickBot="1" x14ac:dyDescent="0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 ht="15" thickBot="1" x14ac:dyDescent="0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 ht="15" thickBot="1" x14ac:dyDescent="0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 ht="15" thickBot="1" x14ac:dyDescent="0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 ht="15" thickBot="1" x14ac:dyDescent="0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 ht="15" thickBot="1" x14ac:dyDescent="0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 ht="15" thickBot="1" x14ac:dyDescent="0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ht="15" thickBot="1" x14ac:dyDescent="0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 ht="15" thickBot="1" x14ac:dyDescent="0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ht="15" thickBot="1" x14ac:dyDescent="0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 ht="15" thickBot="1" x14ac:dyDescent="0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ht="15" thickBot="1" x14ac:dyDescent="0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 ht="15" thickBot="1" x14ac:dyDescent="0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 ht="15" thickBot="1" x14ac:dyDescent="0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 ht="15" thickBot="1" x14ac:dyDescent="0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 ht="15" thickBot="1" x14ac:dyDescent="0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 ht="15" thickBot="1" x14ac:dyDescent="0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ht="15" thickBot="1" x14ac:dyDescent="0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 ht="15" thickBot="1" x14ac:dyDescent="0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 ht="15" thickBot="1" x14ac:dyDescent="0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 ht="15" thickBot="1" x14ac:dyDescent="0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ht="15" thickBot="1" x14ac:dyDescent="0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 ht="15" thickBot="1" x14ac:dyDescent="0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 ht="15" thickBot="1" x14ac:dyDescent="0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 ht="15" thickBot="1" x14ac:dyDescent="0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 ht="15" thickBot="1" x14ac:dyDescent="0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 ht="15" thickBot="1" x14ac:dyDescent="0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ht="15" thickBot="1" x14ac:dyDescent="0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 ht="15" thickBot="1" x14ac:dyDescent="0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 ht="15" thickBot="1" x14ac:dyDescent="0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 ht="15" thickBot="1" x14ac:dyDescent="0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 ht="15" thickBot="1" x14ac:dyDescent="0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 ht="15" thickBot="1" x14ac:dyDescent="0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 ht="15" thickBot="1" x14ac:dyDescent="0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 ht="15" thickBot="1" x14ac:dyDescent="0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 ht="15" thickBot="1" x14ac:dyDescent="0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 ht="15" thickBot="1" x14ac:dyDescent="0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ht="15" thickBot="1" x14ac:dyDescent="0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 ht="15" thickBot="1" x14ac:dyDescent="0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 ht="15" thickBot="1" x14ac:dyDescent="0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 ht="15" thickBot="1" x14ac:dyDescent="0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 ht="15" thickBot="1" x14ac:dyDescent="0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 ht="15" thickBot="1" x14ac:dyDescent="0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ht="15" thickBot="1" x14ac:dyDescent="0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 ht="15" thickBot="1" x14ac:dyDescent="0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ht="15" thickBot="1" x14ac:dyDescent="0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 ht="15" thickBot="1" x14ac:dyDescent="0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 ht="15" thickBot="1" x14ac:dyDescent="0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 ht="15" thickBot="1" x14ac:dyDescent="0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 ht="15" thickBot="1" x14ac:dyDescent="0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 ht="15" thickBot="1" x14ac:dyDescent="0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 ht="15" thickBot="1" x14ac:dyDescent="0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 ht="15" thickBot="1" x14ac:dyDescent="0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ht="15" thickBot="1" x14ac:dyDescent="0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 ht="15" thickBot="1" x14ac:dyDescent="0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ht="15" thickBot="1" x14ac:dyDescent="0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 ht="15" thickBot="1" x14ac:dyDescent="0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 ht="15" thickBot="1" x14ac:dyDescent="0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 ht="15" thickBot="1" x14ac:dyDescent="0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ht="15" thickBot="1" x14ac:dyDescent="0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 ht="15" thickBot="1" x14ac:dyDescent="0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ht="15" thickBot="1" x14ac:dyDescent="0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 ht="15" thickBot="1" x14ac:dyDescent="0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ht="15" thickBot="1" x14ac:dyDescent="0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 ht="15" thickBot="1" x14ac:dyDescent="0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ht="15" thickBot="1" x14ac:dyDescent="0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 ht="15" thickBot="1" x14ac:dyDescent="0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 ht="15" thickBot="1" x14ac:dyDescent="0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 ht="15" thickBot="1" x14ac:dyDescent="0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 ht="15" thickBot="1" x14ac:dyDescent="0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 ht="15" thickBot="1" x14ac:dyDescent="0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ht="15" thickBot="1" x14ac:dyDescent="0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 ht="15" thickBot="1" x14ac:dyDescent="0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ht="15" thickBot="1" x14ac:dyDescent="0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 ht="15" thickBot="1" x14ac:dyDescent="0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ht="15" thickBot="1" x14ac:dyDescent="0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 ht="15" thickBot="1" x14ac:dyDescent="0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ht="15" thickBot="1" x14ac:dyDescent="0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 ht="15" thickBot="1" x14ac:dyDescent="0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ht="15" thickBot="1" x14ac:dyDescent="0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 ht="15" thickBot="1" x14ac:dyDescent="0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ht="15" thickBot="1" x14ac:dyDescent="0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ht="15" thickBot="1" x14ac:dyDescent="0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ht="15" thickBot="1" x14ac:dyDescent="0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ht="15" thickBot="1" x14ac:dyDescent="0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ht="15" thickBot="1" x14ac:dyDescent="0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ht="15" thickBot="1" x14ac:dyDescent="0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ht="15" thickBot="1" x14ac:dyDescent="0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 ht="15" thickBot="1" x14ac:dyDescent="0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ht="15" thickBot="1" x14ac:dyDescent="0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 ht="15" thickBot="1" x14ac:dyDescent="0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ht="15" thickBot="1" x14ac:dyDescent="0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ht="15" thickBot="1" x14ac:dyDescent="0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ht="15" thickBot="1" x14ac:dyDescent="0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 ht="15" thickBot="1" x14ac:dyDescent="0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ht="15" thickBot="1" x14ac:dyDescent="0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ht="15" thickBot="1" x14ac:dyDescent="0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ht="15" thickBot="1" x14ac:dyDescent="0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 ht="15" thickBot="1" x14ac:dyDescent="0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ht="15" thickBot="1" x14ac:dyDescent="0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 ht="15" thickBot="1" x14ac:dyDescent="0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ht="15" thickBot="1" x14ac:dyDescent="0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ht="15" thickBot="1" x14ac:dyDescent="0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ht="15" thickBot="1" x14ac:dyDescent="0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ht="15" thickBot="1" x14ac:dyDescent="0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ht="15" thickBot="1" x14ac:dyDescent="0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 ht="15" thickBot="1" x14ac:dyDescent="0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ht="15" thickBot="1" x14ac:dyDescent="0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 ht="15" thickBot="1" x14ac:dyDescent="0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ht="15" thickBot="1" x14ac:dyDescent="0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ht="15" thickBot="1" x14ac:dyDescent="0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ht="15" thickBot="1" x14ac:dyDescent="0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ht="15" thickBot="1" x14ac:dyDescent="0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ht="15" thickBot="1" x14ac:dyDescent="0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ht="15" thickBot="1" x14ac:dyDescent="0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1:15" ht="15" thickBot="1" x14ac:dyDescent="0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1:15" ht="15" thickBot="1" x14ac:dyDescent="0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 ht="15" thickBot="1" x14ac:dyDescent="0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 spans="1:15" ht="15" thickBot="1" x14ac:dyDescent="0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 ht="15" thickBot="1" x14ac:dyDescent="0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 ht="15" thickBot="1" x14ac:dyDescent="0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1:15" ht="15" thickBot="1" x14ac:dyDescent="0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1:15" ht="15" thickBot="1" x14ac:dyDescent="0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1:15" ht="15" thickBot="1" x14ac:dyDescent="0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1:15" ht="15" thickBot="1" x14ac:dyDescent="0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 ht="15" thickBot="1" x14ac:dyDescent="0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1:15" ht="15" thickBot="1" x14ac:dyDescent="0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1:15" ht="15" thickBot="1" x14ac:dyDescent="0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1:15" ht="15" thickBot="1" x14ac:dyDescent="0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1:15" ht="15" thickBot="1" x14ac:dyDescent="0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 spans="1:15" ht="15" thickBot="1" x14ac:dyDescent="0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spans="1:15" ht="15" thickBot="1" x14ac:dyDescent="0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spans="1:15" ht="15" thickBot="1" x14ac:dyDescent="0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spans="1:15" ht="15" thickBot="1" x14ac:dyDescent="0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spans="1:15" ht="15" thickBot="1" x14ac:dyDescent="0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1:15" ht="15" thickBot="1" x14ac:dyDescent="0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 spans="1:15" ht="15" thickBot="1" x14ac:dyDescent="0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1:15" ht="15" thickBot="1" x14ac:dyDescent="0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 spans="1:15" ht="15" thickBot="1" x14ac:dyDescent="0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spans="1:15" ht="15" thickBot="1" x14ac:dyDescent="0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spans="1:15" ht="15" thickBot="1" x14ac:dyDescent="0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1:15" ht="15" thickBot="1" x14ac:dyDescent="0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 spans="1:15" ht="15" thickBot="1" x14ac:dyDescent="0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spans="1:15" ht="15" thickBot="1" x14ac:dyDescent="0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 spans="1:15" ht="15" thickBot="1" x14ac:dyDescent="0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1:15" ht="15" thickBot="1" x14ac:dyDescent="0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 spans="1:15" ht="15" thickBot="1" x14ac:dyDescent="0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spans="1:15" ht="15" thickBot="1" x14ac:dyDescent="0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spans="1:15" ht="15" thickBot="1" x14ac:dyDescent="0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spans="1:15" ht="15" thickBot="1" x14ac:dyDescent="0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 spans="1:15" ht="15" thickBot="1" x14ac:dyDescent="0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spans="1:15" ht="15" thickBot="1" x14ac:dyDescent="0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 spans="1:15" ht="15" thickBot="1" x14ac:dyDescent="0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1:15" ht="15" thickBot="1" x14ac:dyDescent="0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spans="1:15" ht="15" thickBot="1" x14ac:dyDescent="0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1:15" ht="15" thickBot="1" x14ac:dyDescent="0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spans="1:15" ht="15" thickBot="1" x14ac:dyDescent="0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1:15" ht="15" thickBot="1" x14ac:dyDescent="0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spans="1:15" ht="15" thickBot="1" x14ac:dyDescent="0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spans="1:15" ht="15" thickBot="1" x14ac:dyDescent="0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 spans="1:15" ht="15" thickBot="1" x14ac:dyDescent="0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spans="1:15" ht="15" thickBot="1" x14ac:dyDescent="0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spans="1:15" ht="15" thickBot="1" x14ac:dyDescent="0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spans="1:15" ht="15" thickBot="1" x14ac:dyDescent="0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spans="1:15" ht="15" thickBot="1" x14ac:dyDescent="0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1:15" ht="15" thickBot="1" x14ac:dyDescent="0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spans="1:15" ht="15" thickBot="1" x14ac:dyDescent="0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spans="1:15" ht="15" thickBot="1" x14ac:dyDescent="0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 spans="1:15" ht="15" thickBot="1" x14ac:dyDescent="0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1:15" ht="15" thickBot="1" x14ac:dyDescent="0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 spans="1:15" ht="15" thickBot="1" x14ac:dyDescent="0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1:15" ht="15" thickBot="1" x14ac:dyDescent="0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 spans="1:15" ht="15" thickBot="1" x14ac:dyDescent="0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spans="1:15" ht="15" thickBot="1" x14ac:dyDescent="0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 spans="1:15" ht="15" thickBot="1" x14ac:dyDescent="0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1:15" ht="15" thickBot="1" x14ac:dyDescent="0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 spans="1:15" ht="15" thickBot="1" x14ac:dyDescent="0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spans="1:15" ht="15" thickBot="1" x14ac:dyDescent="0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 spans="1:15" ht="15" thickBot="1" x14ac:dyDescent="0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1:15" ht="15" thickBot="1" x14ac:dyDescent="0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spans="1:15" ht="15" thickBot="1" x14ac:dyDescent="0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spans="1:15" ht="15" thickBot="1" x14ac:dyDescent="0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 spans="1:15" ht="15" thickBot="1" x14ac:dyDescent="0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spans="1:15" ht="15" thickBot="1" x14ac:dyDescent="0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spans="1:15" ht="15" thickBot="1" x14ac:dyDescent="0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spans="1:15" ht="15" thickBot="1" x14ac:dyDescent="0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spans="1:15" ht="15" thickBot="1" x14ac:dyDescent="0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 spans="1:15" ht="15" thickBot="1" x14ac:dyDescent="0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 spans="1:15" ht="15" thickBot="1" x14ac:dyDescent="0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 spans="1:15" ht="15" thickBot="1" x14ac:dyDescent="0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 spans="1:15" ht="15" thickBot="1" x14ac:dyDescent="0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 spans="1:15" ht="15" thickBot="1" x14ac:dyDescent="0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 spans="1:15" ht="15" thickBot="1" x14ac:dyDescent="0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 spans="1:15" ht="15" thickBot="1" x14ac:dyDescent="0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 spans="1:15" ht="15" thickBot="1" x14ac:dyDescent="0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 spans="1:15" ht="15" thickBot="1" x14ac:dyDescent="0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 spans="1:15" ht="15" thickBot="1" x14ac:dyDescent="0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 spans="1:15" ht="15" thickBot="1" x14ac:dyDescent="0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 spans="1:15" ht="15" thickBot="1" x14ac:dyDescent="0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 spans="1:15" ht="15" thickBot="1" x14ac:dyDescent="0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 spans="1:15" ht="15" thickBot="1" x14ac:dyDescent="0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 spans="1:15" ht="15" thickBot="1" x14ac:dyDescent="0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 spans="1:15" ht="15" thickBot="1" x14ac:dyDescent="0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 spans="1:15" ht="15" thickBot="1" x14ac:dyDescent="0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 spans="1:15" ht="15" thickBot="1" x14ac:dyDescent="0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 spans="1:15" ht="15" thickBot="1" x14ac:dyDescent="0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 spans="1:15" ht="15" thickBot="1" x14ac:dyDescent="0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 spans="1:15" ht="15" thickBot="1" x14ac:dyDescent="0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 spans="1:15" ht="15" thickBot="1" x14ac:dyDescent="0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 spans="1:15" ht="15" thickBot="1" x14ac:dyDescent="0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 spans="1:15" ht="15" thickBot="1" x14ac:dyDescent="0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 spans="1:15" ht="15" thickBot="1" x14ac:dyDescent="0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 spans="1:15" ht="15" thickBot="1" x14ac:dyDescent="0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spans="1:15" ht="15" thickBot="1" x14ac:dyDescent="0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 spans="1:15" ht="15" thickBot="1" x14ac:dyDescent="0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 spans="1:15" ht="15" thickBot="1" x14ac:dyDescent="0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 spans="1:15" ht="15" thickBot="1" x14ac:dyDescent="0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 spans="1:15" ht="15" thickBot="1" x14ac:dyDescent="0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 spans="1:15" ht="15" thickBot="1" x14ac:dyDescent="0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 spans="1:15" ht="15" thickBot="1" x14ac:dyDescent="0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 spans="1:15" ht="15" thickBot="1" x14ac:dyDescent="0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 spans="1:15" ht="15" thickBot="1" x14ac:dyDescent="0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 spans="1:15" ht="15" thickBot="1" x14ac:dyDescent="0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 spans="1:15" ht="15" thickBot="1" x14ac:dyDescent="0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 spans="1:15" ht="15" thickBot="1" x14ac:dyDescent="0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spans="1:15" ht="15" thickBot="1" x14ac:dyDescent="0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spans="1:15" ht="15" thickBot="1" x14ac:dyDescent="0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spans="1:15" ht="15" thickBot="1" x14ac:dyDescent="0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 spans="1:15" ht="15" thickBot="1" x14ac:dyDescent="0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 spans="1:15" ht="15" thickBot="1" x14ac:dyDescent="0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 spans="1:15" ht="15" thickBot="1" x14ac:dyDescent="0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1:15" ht="15" thickBot="1" x14ac:dyDescent="0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 spans="1:15" ht="15" thickBot="1" x14ac:dyDescent="0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 spans="1:15" ht="15" thickBot="1" x14ac:dyDescent="0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 spans="1:15" ht="15" thickBot="1" x14ac:dyDescent="0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 spans="1:15" ht="15" thickBot="1" x14ac:dyDescent="0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 spans="1:15" ht="15" thickBot="1" x14ac:dyDescent="0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 spans="1:15" ht="15" thickBot="1" x14ac:dyDescent="0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 spans="1:15" ht="15" thickBot="1" x14ac:dyDescent="0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 spans="1:15" ht="15" thickBot="1" x14ac:dyDescent="0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 spans="1:15" ht="15" thickBot="1" x14ac:dyDescent="0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 spans="1:15" ht="15" thickBot="1" x14ac:dyDescent="0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 spans="1:15" ht="15" thickBot="1" x14ac:dyDescent="0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 spans="1:15" ht="15" thickBot="1" x14ac:dyDescent="0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 spans="1:15" ht="15" thickBot="1" x14ac:dyDescent="0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 spans="1:15" ht="15" thickBot="1" x14ac:dyDescent="0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 spans="1:15" ht="15" thickBot="1" x14ac:dyDescent="0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 spans="1:15" ht="15" thickBot="1" x14ac:dyDescent="0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 spans="1:15" ht="15" thickBot="1" x14ac:dyDescent="0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 spans="1:15" ht="15" thickBot="1" x14ac:dyDescent="0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 spans="1:15" ht="15" thickBot="1" x14ac:dyDescent="0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 spans="1:15" ht="15" thickBot="1" x14ac:dyDescent="0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 spans="1:15" ht="15" thickBot="1" x14ac:dyDescent="0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 spans="1:15" ht="15" thickBot="1" x14ac:dyDescent="0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 spans="1:15" ht="15" thickBot="1" x14ac:dyDescent="0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 spans="1:15" ht="15" thickBot="1" x14ac:dyDescent="0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 spans="1:15" ht="15" thickBot="1" x14ac:dyDescent="0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 spans="1:15" ht="15" thickBot="1" x14ac:dyDescent="0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 spans="1:15" ht="15" thickBot="1" x14ac:dyDescent="0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 spans="1:15" ht="15" thickBot="1" x14ac:dyDescent="0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 spans="1:15" ht="15" thickBot="1" x14ac:dyDescent="0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 spans="1:15" ht="15" thickBot="1" x14ac:dyDescent="0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 spans="1:15" ht="15" thickBot="1" x14ac:dyDescent="0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 spans="1:15" ht="15" thickBot="1" x14ac:dyDescent="0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 spans="1:15" ht="15" thickBot="1" x14ac:dyDescent="0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spans="1:15" ht="15" thickBot="1" x14ac:dyDescent="0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 spans="1:15" ht="15" thickBot="1" x14ac:dyDescent="0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 spans="1:15" ht="15" thickBot="1" x14ac:dyDescent="0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 spans="1:15" ht="15" thickBot="1" x14ac:dyDescent="0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 spans="1:15" ht="15" thickBot="1" x14ac:dyDescent="0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 spans="1:15" ht="15" thickBot="1" x14ac:dyDescent="0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spans="1:15" ht="15" thickBot="1" x14ac:dyDescent="0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 spans="1:15" ht="15" thickBot="1" x14ac:dyDescent="0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 spans="1:15" ht="15" thickBot="1" x14ac:dyDescent="0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 spans="1:15" ht="15" thickBot="1" x14ac:dyDescent="0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 spans="1:15" ht="15" thickBot="1" x14ac:dyDescent="0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 spans="1:15" ht="15" thickBot="1" x14ac:dyDescent="0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 spans="1:15" ht="15" thickBot="1" x14ac:dyDescent="0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 spans="1:15" ht="15" thickBot="1" x14ac:dyDescent="0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 spans="1:15" ht="15" thickBot="1" x14ac:dyDescent="0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 spans="1:15" ht="15" thickBot="1" x14ac:dyDescent="0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 spans="1:15" ht="15" thickBot="1" x14ac:dyDescent="0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 spans="1:15" ht="15" thickBot="1" x14ac:dyDescent="0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 spans="1:15" ht="15" thickBot="1" x14ac:dyDescent="0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 spans="1:15" ht="15" thickBot="1" x14ac:dyDescent="0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 spans="1:15" ht="15" thickBot="1" x14ac:dyDescent="0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 spans="1:15" ht="15" thickBot="1" x14ac:dyDescent="0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 spans="1:15" ht="15" thickBot="1" x14ac:dyDescent="0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 spans="1:15" ht="15" thickBot="1" x14ac:dyDescent="0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 spans="1:15" ht="15" thickBot="1" x14ac:dyDescent="0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 spans="1:15" ht="15" thickBot="1" x14ac:dyDescent="0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 spans="1:15" ht="15" thickBot="1" x14ac:dyDescent="0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 spans="1:15" ht="15" thickBot="1" x14ac:dyDescent="0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 spans="1:15" ht="15" thickBot="1" x14ac:dyDescent="0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 spans="1:15" ht="15" thickBot="1" x14ac:dyDescent="0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 spans="1:15" ht="15" thickBot="1" x14ac:dyDescent="0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 spans="1:15" ht="15" thickBot="1" x14ac:dyDescent="0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 spans="1:15" ht="15" thickBot="1" x14ac:dyDescent="0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 spans="1:15" ht="15" thickBot="1" x14ac:dyDescent="0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 spans="1:15" ht="15" thickBot="1" x14ac:dyDescent="0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 spans="1:15" ht="15" thickBot="1" x14ac:dyDescent="0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 spans="1:15" ht="15" thickBot="1" x14ac:dyDescent="0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 spans="1:15" ht="15" thickBot="1" x14ac:dyDescent="0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 spans="1:15" ht="15" thickBot="1" x14ac:dyDescent="0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 spans="1:15" ht="15" thickBot="1" x14ac:dyDescent="0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 spans="1:15" ht="15" thickBot="1" x14ac:dyDescent="0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 spans="1:15" ht="15" thickBot="1" x14ac:dyDescent="0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 spans="1:15" ht="15" thickBot="1" x14ac:dyDescent="0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 spans="1:15" ht="15" thickBot="1" x14ac:dyDescent="0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 spans="1:15" ht="15" thickBot="1" x14ac:dyDescent="0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 spans="1:15" ht="15" thickBot="1" x14ac:dyDescent="0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 spans="1:15" ht="15" thickBot="1" x14ac:dyDescent="0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 spans="1:15" ht="15" thickBot="1" x14ac:dyDescent="0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 spans="1:15" ht="15" thickBot="1" x14ac:dyDescent="0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 spans="1:15" ht="15" thickBot="1" x14ac:dyDescent="0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 spans="1:15" ht="15" thickBot="1" x14ac:dyDescent="0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 spans="1:15" ht="15" thickBot="1" x14ac:dyDescent="0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 spans="1:15" ht="15" thickBot="1" x14ac:dyDescent="0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 spans="1:15" ht="15" thickBot="1" x14ac:dyDescent="0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 spans="1:15" ht="15" thickBot="1" x14ac:dyDescent="0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 spans="1:15" ht="15" thickBot="1" x14ac:dyDescent="0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 spans="1:15" ht="15" thickBot="1" x14ac:dyDescent="0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 spans="1:15" ht="15" thickBot="1" x14ac:dyDescent="0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 spans="1:15" ht="15" thickBot="1" x14ac:dyDescent="0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 spans="1:15" ht="15" thickBot="1" x14ac:dyDescent="0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 spans="1:15" ht="15" thickBot="1" x14ac:dyDescent="0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 spans="1:15" ht="15" thickBot="1" x14ac:dyDescent="0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 spans="1:15" ht="15" thickBot="1" x14ac:dyDescent="0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 spans="1:15" ht="15" thickBot="1" x14ac:dyDescent="0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 spans="1:15" ht="15" thickBot="1" x14ac:dyDescent="0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 spans="1:15" ht="15" thickBot="1" x14ac:dyDescent="0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 spans="1:15" ht="15" thickBot="1" x14ac:dyDescent="0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 spans="1:15" ht="15" thickBot="1" x14ac:dyDescent="0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 spans="1:15" ht="15" thickBot="1" x14ac:dyDescent="0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 spans="1:15" ht="15" thickBot="1" x14ac:dyDescent="0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 spans="1:15" ht="15" thickBot="1" x14ac:dyDescent="0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 spans="1:15" ht="15" thickBot="1" x14ac:dyDescent="0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 spans="1:15" ht="15" thickBot="1" x14ac:dyDescent="0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 spans="1:15" ht="15" thickBot="1" x14ac:dyDescent="0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 spans="1:15" ht="15" thickBot="1" x14ac:dyDescent="0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 spans="1:15" ht="15" thickBot="1" x14ac:dyDescent="0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 spans="1:15" ht="15" thickBot="1" x14ac:dyDescent="0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 spans="1:15" ht="15" thickBot="1" x14ac:dyDescent="0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 spans="1:15" ht="15" thickBot="1" x14ac:dyDescent="0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 spans="1:15" ht="15" thickBot="1" x14ac:dyDescent="0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 spans="1:15" ht="15" thickBot="1" x14ac:dyDescent="0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 spans="1:15" ht="15" thickBot="1" x14ac:dyDescent="0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 spans="1:15" ht="15" thickBot="1" x14ac:dyDescent="0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 spans="1:15" ht="15" thickBot="1" x14ac:dyDescent="0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 spans="1:15" ht="15" thickBot="1" x14ac:dyDescent="0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 spans="1:15" ht="15" thickBot="1" x14ac:dyDescent="0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 spans="1:15" ht="15" thickBot="1" x14ac:dyDescent="0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 spans="1:15" ht="15" thickBot="1" x14ac:dyDescent="0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 spans="1:15" ht="15" thickBot="1" x14ac:dyDescent="0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 spans="1:15" ht="15" thickBot="1" x14ac:dyDescent="0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 spans="1:15" ht="15" thickBot="1" x14ac:dyDescent="0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 spans="1:15" ht="15" thickBot="1" x14ac:dyDescent="0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 spans="1:15" ht="15" thickBot="1" x14ac:dyDescent="0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 spans="1:15" ht="15" thickBot="1" x14ac:dyDescent="0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 spans="1:15" ht="15" thickBot="1" x14ac:dyDescent="0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 spans="1:15" ht="15" thickBot="1" x14ac:dyDescent="0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 spans="1:15" ht="15" thickBot="1" x14ac:dyDescent="0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 spans="1:15" ht="15" thickBot="1" x14ac:dyDescent="0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 spans="1:15" ht="15" thickBot="1" x14ac:dyDescent="0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 spans="1:15" ht="15" thickBot="1" x14ac:dyDescent="0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 spans="1:15" ht="15" thickBot="1" x14ac:dyDescent="0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 spans="1:15" ht="15" thickBot="1" x14ac:dyDescent="0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 spans="1:15" ht="15" thickBot="1" x14ac:dyDescent="0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 spans="1:15" ht="15" thickBot="1" x14ac:dyDescent="0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 spans="1:15" ht="15" thickBot="1" x14ac:dyDescent="0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 spans="1:15" ht="15" thickBot="1" x14ac:dyDescent="0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 spans="1:15" ht="15" thickBot="1" x14ac:dyDescent="0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 spans="1:15" ht="15" thickBot="1" x14ac:dyDescent="0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 spans="1:15" ht="15" thickBot="1" x14ac:dyDescent="0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 spans="1:15" ht="15" thickBot="1" x14ac:dyDescent="0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 spans="1:15" ht="15" thickBot="1" x14ac:dyDescent="0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 spans="1:15" ht="15" thickBot="1" x14ac:dyDescent="0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 spans="1:15" ht="15" thickBot="1" x14ac:dyDescent="0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 spans="1:15" ht="15" thickBot="1" x14ac:dyDescent="0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 spans="1:15" ht="15" thickBot="1" x14ac:dyDescent="0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 spans="1:15" ht="15" thickBot="1" x14ac:dyDescent="0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 spans="1:15" ht="15" thickBot="1" x14ac:dyDescent="0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 spans="1:15" ht="15" thickBot="1" x14ac:dyDescent="0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 spans="1:15" ht="15" thickBot="1" x14ac:dyDescent="0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 spans="1:15" ht="15" thickBot="1" x14ac:dyDescent="0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 spans="1:15" ht="15" thickBot="1" x14ac:dyDescent="0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 spans="1:15" ht="15" thickBot="1" x14ac:dyDescent="0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 spans="1:15" ht="15" thickBot="1" x14ac:dyDescent="0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 spans="1:15" ht="15" thickBot="1" x14ac:dyDescent="0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 spans="1:15" ht="15" thickBot="1" x14ac:dyDescent="0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 spans="1:15" ht="15" thickBot="1" x14ac:dyDescent="0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 spans="1:15" ht="15" thickBot="1" x14ac:dyDescent="0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 spans="1:15" ht="15" thickBot="1" x14ac:dyDescent="0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 spans="1:15" ht="15" thickBot="1" x14ac:dyDescent="0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 spans="1:15" ht="15" thickBot="1" x14ac:dyDescent="0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 spans="1:15" ht="15" thickBot="1" x14ac:dyDescent="0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 spans="1:15" ht="15" thickBot="1" x14ac:dyDescent="0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 spans="1:15" ht="15" thickBot="1" x14ac:dyDescent="0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 spans="1:15" ht="15" thickBot="1" x14ac:dyDescent="0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 spans="1:15" ht="15" thickBot="1" x14ac:dyDescent="0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 spans="1:15" ht="15" thickBot="1" x14ac:dyDescent="0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 spans="1:15" ht="15" thickBot="1" x14ac:dyDescent="0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 spans="1:15" ht="15" thickBot="1" x14ac:dyDescent="0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 spans="1:15" ht="15" thickBot="1" x14ac:dyDescent="0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 spans="1:15" ht="15" thickBot="1" x14ac:dyDescent="0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 spans="1:15" ht="15" thickBot="1" x14ac:dyDescent="0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 spans="1:15" ht="15" thickBot="1" x14ac:dyDescent="0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 spans="1:15" ht="15" thickBot="1" x14ac:dyDescent="0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 spans="1:15" ht="15" thickBot="1" x14ac:dyDescent="0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 spans="1:15" ht="15" thickBot="1" x14ac:dyDescent="0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 spans="1:15" ht="15" thickBot="1" x14ac:dyDescent="0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 spans="1:15" ht="15" thickBot="1" x14ac:dyDescent="0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 spans="1:15" ht="15" thickBot="1" x14ac:dyDescent="0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 spans="1:15" ht="15" thickBot="1" x14ac:dyDescent="0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 spans="1:15" ht="15" thickBot="1" x14ac:dyDescent="0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 spans="1:15" ht="15" thickBot="1" x14ac:dyDescent="0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 spans="1:15" ht="15" thickBot="1" x14ac:dyDescent="0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 spans="1:15" ht="15" thickBot="1" x14ac:dyDescent="0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 spans="1:15" ht="15" thickBot="1" x14ac:dyDescent="0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 spans="1:15" ht="15" thickBot="1" x14ac:dyDescent="0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 spans="1:15" ht="15" thickBot="1" x14ac:dyDescent="0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 spans="1:15" ht="15" thickBot="1" x14ac:dyDescent="0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 spans="1:15" ht="15" thickBot="1" x14ac:dyDescent="0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 spans="1:15" ht="15" thickBot="1" x14ac:dyDescent="0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 spans="1:15" ht="15" thickBot="1" x14ac:dyDescent="0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 spans="1:15" ht="15" thickBot="1" x14ac:dyDescent="0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 spans="1:15" ht="15" thickBot="1" x14ac:dyDescent="0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 spans="1:15" ht="15" thickBot="1" x14ac:dyDescent="0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 spans="1:15" ht="15" thickBot="1" x14ac:dyDescent="0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 spans="1:15" ht="15" thickBot="1" x14ac:dyDescent="0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 spans="1:15" ht="15" thickBot="1" x14ac:dyDescent="0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 spans="1:15" ht="15" thickBot="1" x14ac:dyDescent="0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 spans="1:15" ht="15" thickBot="1" x14ac:dyDescent="0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 spans="1:15" ht="15" thickBot="1" x14ac:dyDescent="0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 spans="1:15" ht="15" thickBot="1" x14ac:dyDescent="0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 spans="1:15" ht="15" thickBot="1" x14ac:dyDescent="0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 spans="1:15" ht="15" thickBot="1" x14ac:dyDescent="0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 spans="1:15" ht="15" thickBot="1" x14ac:dyDescent="0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 spans="1:15" ht="15" thickBot="1" x14ac:dyDescent="0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 spans="1:15" ht="15" thickBot="1" x14ac:dyDescent="0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 spans="1:15" ht="15" thickBot="1" x14ac:dyDescent="0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 spans="1:15" ht="15" thickBot="1" x14ac:dyDescent="0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 spans="1:15" ht="15" thickBot="1" x14ac:dyDescent="0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 spans="1:15" ht="15" thickBot="1" x14ac:dyDescent="0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 spans="1:15" ht="15" thickBot="1" x14ac:dyDescent="0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 spans="1:15" ht="15" thickBot="1" x14ac:dyDescent="0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 spans="1:15" ht="15" thickBot="1" x14ac:dyDescent="0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 spans="1:15" ht="15" thickBot="1" x14ac:dyDescent="0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 spans="1:15" ht="15" thickBot="1" x14ac:dyDescent="0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 spans="1:15" ht="15" thickBot="1" x14ac:dyDescent="0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 spans="1:15" ht="15" thickBot="1" x14ac:dyDescent="0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 spans="1:15" ht="15" thickBot="1" x14ac:dyDescent="0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 spans="1:15" ht="15" thickBot="1" x14ac:dyDescent="0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 spans="1:15" ht="15" thickBot="1" x14ac:dyDescent="0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 spans="1:15" ht="15" thickBot="1" x14ac:dyDescent="0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 spans="1:15" ht="15" thickBot="1" x14ac:dyDescent="0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 spans="1:15" ht="15" thickBot="1" x14ac:dyDescent="0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1:15" ht="15" thickBot="1" x14ac:dyDescent="0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 spans="1:15" ht="15" thickBot="1" x14ac:dyDescent="0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spans="1:15" ht="15" thickBot="1" x14ac:dyDescent="0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 spans="1:15" ht="15" thickBot="1" x14ac:dyDescent="0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spans="1:15" ht="15" thickBot="1" x14ac:dyDescent="0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 spans="1:15" ht="15" thickBot="1" x14ac:dyDescent="0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 spans="1:15" ht="15" thickBot="1" x14ac:dyDescent="0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 spans="1:15" ht="15" thickBot="1" x14ac:dyDescent="0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 spans="1:15" ht="15" thickBot="1" x14ac:dyDescent="0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 spans="1:15" ht="15" thickBot="1" x14ac:dyDescent="0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 spans="1:15" ht="15" thickBot="1" x14ac:dyDescent="0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 spans="1:15" ht="15" thickBot="1" x14ac:dyDescent="0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1:15" ht="15" thickBot="1" x14ac:dyDescent="0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 spans="1:15" ht="15" thickBot="1" x14ac:dyDescent="0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 spans="1:15" ht="15" thickBot="1" x14ac:dyDescent="0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 spans="1:15" ht="15" thickBot="1" x14ac:dyDescent="0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 spans="1:15" ht="15" thickBot="1" x14ac:dyDescent="0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 spans="1:15" ht="15" thickBot="1" x14ac:dyDescent="0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 spans="1:15" ht="15" thickBot="1" x14ac:dyDescent="0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 spans="1:15" ht="15" thickBot="1" x14ac:dyDescent="0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 spans="1:15" ht="15" thickBot="1" x14ac:dyDescent="0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 spans="1:15" ht="15" thickBot="1" x14ac:dyDescent="0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 spans="1:15" ht="15" thickBot="1" x14ac:dyDescent="0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 spans="1:15" ht="15" thickBot="1" x14ac:dyDescent="0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 spans="1:15" ht="15" thickBot="1" x14ac:dyDescent="0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 spans="1:15" ht="15" thickBot="1" x14ac:dyDescent="0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 spans="1:15" ht="15" thickBot="1" x14ac:dyDescent="0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 spans="1:15" ht="15" thickBot="1" x14ac:dyDescent="0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 spans="1:15" ht="15" thickBot="1" x14ac:dyDescent="0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 spans="1:15" ht="15" thickBot="1" x14ac:dyDescent="0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 spans="1:15" ht="15" thickBot="1" x14ac:dyDescent="0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 spans="1:15" ht="15" thickBot="1" x14ac:dyDescent="0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 spans="1:15" ht="15" thickBot="1" x14ac:dyDescent="0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 spans="1:15" ht="15" thickBot="1" x14ac:dyDescent="0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 spans="1:15" ht="15" thickBot="1" x14ac:dyDescent="0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 spans="1:15" ht="15" thickBot="1" x14ac:dyDescent="0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 spans="1:15" ht="15" thickBot="1" x14ac:dyDescent="0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 spans="1:15" ht="15" thickBot="1" x14ac:dyDescent="0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 spans="1:15" ht="15" thickBot="1" x14ac:dyDescent="0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 spans="1:15" ht="15" thickBot="1" x14ac:dyDescent="0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 spans="1:15" ht="15" thickBot="1" x14ac:dyDescent="0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 spans="1:15" ht="15" thickBot="1" x14ac:dyDescent="0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 spans="1:15" ht="15" thickBot="1" x14ac:dyDescent="0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 spans="1:15" ht="15" thickBot="1" x14ac:dyDescent="0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 spans="1:15" ht="15" thickBot="1" x14ac:dyDescent="0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 spans="1:15" ht="15" thickBot="1" x14ac:dyDescent="0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 spans="1:15" ht="15" thickBot="1" x14ac:dyDescent="0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 spans="1:15" ht="15" thickBot="1" x14ac:dyDescent="0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 spans="1:15" ht="15" thickBot="1" x14ac:dyDescent="0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 spans="1:15" ht="15" thickBot="1" x14ac:dyDescent="0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 spans="1:15" ht="15" thickBot="1" x14ac:dyDescent="0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 spans="1:15" ht="15" thickBot="1" x14ac:dyDescent="0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 spans="1:15" ht="15" thickBot="1" x14ac:dyDescent="0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 spans="1:15" ht="15" thickBot="1" x14ac:dyDescent="0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 spans="1:15" ht="15" thickBot="1" x14ac:dyDescent="0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 spans="1:15" ht="15" thickBot="1" x14ac:dyDescent="0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 spans="1:15" ht="15" thickBot="1" x14ac:dyDescent="0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 spans="1:15" ht="15" thickBot="1" x14ac:dyDescent="0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 spans="1:15" ht="15" thickBot="1" x14ac:dyDescent="0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 spans="1:15" ht="15" thickBot="1" x14ac:dyDescent="0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 spans="1:15" ht="15" thickBot="1" x14ac:dyDescent="0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 spans="1:15" ht="15" thickBot="1" x14ac:dyDescent="0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 spans="1:15" ht="15" thickBot="1" x14ac:dyDescent="0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 spans="1:15" ht="15" thickBot="1" x14ac:dyDescent="0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 spans="1:15" ht="15" thickBot="1" x14ac:dyDescent="0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 spans="1:15" ht="15" thickBot="1" x14ac:dyDescent="0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 spans="1:15" ht="15" thickBot="1" x14ac:dyDescent="0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 spans="1:15" ht="15" thickBot="1" x14ac:dyDescent="0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 spans="1:15" ht="15" thickBot="1" x14ac:dyDescent="0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 spans="1:15" ht="15" thickBot="1" x14ac:dyDescent="0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 spans="1:15" ht="15" thickBot="1" x14ac:dyDescent="0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 spans="1:15" ht="15" thickBot="1" x14ac:dyDescent="0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 spans="1:15" ht="15" thickBot="1" x14ac:dyDescent="0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 spans="1:15" ht="15" thickBot="1" x14ac:dyDescent="0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 spans="1:15" ht="15" thickBot="1" x14ac:dyDescent="0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 spans="1:15" ht="15" thickBot="1" x14ac:dyDescent="0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 spans="1:15" ht="15" thickBot="1" x14ac:dyDescent="0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 spans="1:15" ht="15" thickBot="1" x14ac:dyDescent="0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 spans="1:15" ht="15" thickBot="1" x14ac:dyDescent="0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 spans="1:15" ht="15" thickBot="1" x14ac:dyDescent="0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 spans="1:15" ht="15" thickBot="1" x14ac:dyDescent="0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 spans="1:15" ht="15" thickBot="1" x14ac:dyDescent="0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 spans="1:15" ht="15" thickBot="1" x14ac:dyDescent="0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 spans="1:15" ht="15" thickBot="1" x14ac:dyDescent="0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 spans="1:15" ht="15" thickBot="1" x14ac:dyDescent="0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 spans="1:15" ht="15" thickBot="1" x14ac:dyDescent="0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 spans="1:15" ht="15" thickBot="1" x14ac:dyDescent="0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 spans="1:15" ht="15" thickBot="1" x14ac:dyDescent="0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 spans="1:15" ht="15" thickBot="1" x14ac:dyDescent="0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 spans="1:15" ht="15" thickBot="1" x14ac:dyDescent="0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 spans="1:15" ht="15" thickBot="1" x14ac:dyDescent="0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 spans="1:15" ht="15" thickBot="1" x14ac:dyDescent="0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 spans="1:15" ht="15" thickBot="1" x14ac:dyDescent="0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 spans="1:15" ht="15" thickBot="1" x14ac:dyDescent="0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 spans="1:15" ht="15" thickBot="1" x14ac:dyDescent="0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 spans="1:15" ht="15" thickBot="1" x14ac:dyDescent="0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 spans="1:15" ht="15" thickBot="1" x14ac:dyDescent="0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 spans="1:15" ht="15" thickBot="1" x14ac:dyDescent="0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 spans="1:15" ht="15" thickBot="1" x14ac:dyDescent="0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 spans="1:15" ht="15" thickBot="1" x14ac:dyDescent="0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 spans="1:15" ht="15" thickBot="1" x14ac:dyDescent="0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 spans="1:15" ht="15" thickBot="1" x14ac:dyDescent="0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 spans="1:15" ht="15" thickBot="1" x14ac:dyDescent="0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 spans="1:15" ht="15" thickBot="1" x14ac:dyDescent="0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 spans="1:15" ht="15" thickBot="1" x14ac:dyDescent="0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 spans="1:15" ht="15" thickBot="1" x14ac:dyDescent="0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 spans="1:15" ht="15" thickBot="1" x14ac:dyDescent="0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 spans="1:15" ht="15" thickBot="1" x14ac:dyDescent="0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 spans="1:15" ht="15" thickBot="1" x14ac:dyDescent="0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 spans="1:15" ht="15" thickBot="1" x14ac:dyDescent="0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 spans="1:15" ht="15" thickBot="1" x14ac:dyDescent="0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 spans="1:15" ht="15" thickBot="1" x14ac:dyDescent="0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 spans="1:15" ht="15" thickBot="1" x14ac:dyDescent="0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 spans="1:15" ht="15" thickBot="1" x14ac:dyDescent="0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 spans="1:15" ht="15" thickBot="1" x14ac:dyDescent="0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 spans="1:15" ht="15" thickBot="1" x14ac:dyDescent="0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 spans="1:15" ht="15" thickBot="1" x14ac:dyDescent="0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 spans="1:15" ht="15" thickBot="1" x14ac:dyDescent="0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 spans="1:15" ht="15" thickBot="1" x14ac:dyDescent="0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 spans="1:15" ht="15" thickBot="1" x14ac:dyDescent="0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 spans="1:15" ht="15" thickBot="1" x14ac:dyDescent="0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 spans="1:15" ht="15" thickBot="1" x14ac:dyDescent="0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 spans="1:15" ht="15" thickBot="1" x14ac:dyDescent="0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 spans="1:15" ht="15" thickBot="1" x14ac:dyDescent="0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 spans="1:15" ht="15" thickBot="1" x14ac:dyDescent="0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 spans="1:15" ht="15" thickBot="1" x14ac:dyDescent="0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 spans="1:15" ht="15" thickBot="1" x14ac:dyDescent="0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 spans="1:15" ht="15" thickBot="1" x14ac:dyDescent="0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 spans="1:15" ht="15" thickBot="1" x14ac:dyDescent="0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 spans="1:15" ht="15" thickBot="1" x14ac:dyDescent="0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spans="1:15" ht="15" thickBot="1" x14ac:dyDescent="0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 spans="1:15" ht="15" thickBot="1" x14ac:dyDescent="0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 spans="1:15" ht="15" thickBot="1" x14ac:dyDescent="0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 spans="1:15" ht="15" thickBot="1" x14ac:dyDescent="0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 spans="1:15" ht="15" thickBot="1" x14ac:dyDescent="0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 spans="1:15" ht="15" thickBot="1" x14ac:dyDescent="0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 spans="1:15" ht="15" thickBot="1" x14ac:dyDescent="0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 spans="1:15" ht="15" thickBot="1" x14ac:dyDescent="0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 spans="1:15" ht="15" thickBot="1" x14ac:dyDescent="0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 spans="1:15" ht="15" thickBot="1" x14ac:dyDescent="0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 spans="1:15" ht="15" thickBot="1" x14ac:dyDescent="0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 spans="1:15" ht="15" thickBot="1" x14ac:dyDescent="0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 spans="1:15" ht="15" thickBot="1" x14ac:dyDescent="0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 spans="1:15" ht="15" thickBot="1" x14ac:dyDescent="0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 spans="1:15" ht="15" thickBot="1" x14ac:dyDescent="0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 spans="1:15" ht="15" thickBot="1" x14ac:dyDescent="0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 spans="1:15" ht="15" thickBot="1" x14ac:dyDescent="0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 spans="1:15" ht="15" thickBot="1" x14ac:dyDescent="0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 spans="1:15" ht="15" thickBot="1" x14ac:dyDescent="0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 spans="1:15" ht="15" thickBot="1" x14ac:dyDescent="0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 spans="1:15" ht="15" thickBot="1" x14ac:dyDescent="0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 spans="1:15" ht="15" thickBot="1" x14ac:dyDescent="0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 spans="1:15" ht="15" thickBot="1" x14ac:dyDescent="0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 spans="1:15" ht="15" thickBot="1" x14ac:dyDescent="0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 spans="1:15" ht="15" thickBot="1" x14ac:dyDescent="0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 spans="1:15" ht="15" thickBot="1" x14ac:dyDescent="0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 spans="1:15" ht="15" thickBot="1" x14ac:dyDescent="0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 spans="1:15" ht="15" thickBot="1" x14ac:dyDescent="0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 spans="1:15" ht="15" thickBot="1" x14ac:dyDescent="0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 spans="1:15" ht="15" thickBot="1" x14ac:dyDescent="0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 spans="1:15" ht="15" thickBot="1" x14ac:dyDescent="0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 spans="1:15" ht="15" thickBot="1" x14ac:dyDescent="0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 spans="1:15" ht="15" thickBot="1" x14ac:dyDescent="0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 spans="1:15" ht="15" thickBot="1" x14ac:dyDescent="0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 spans="1:15" ht="15" thickBot="1" x14ac:dyDescent="0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 spans="1:15" ht="15" thickBot="1" x14ac:dyDescent="0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 spans="1:15" ht="15" thickBot="1" x14ac:dyDescent="0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 spans="1:15" ht="15" thickBot="1" x14ac:dyDescent="0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 spans="1:15" ht="15" thickBot="1" x14ac:dyDescent="0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 spans="1:15" ht="15" thickBot="1" x14ac:dyDescent="0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 spans="1:15" ht="15" thickBot="1" x14ac:dyDescent="0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 spans="1:15" ht="15" thickBot="1" x14ac:dyDescent="0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 spans="1:15" ht="15" thickBot="1" x14ac:dyDescent="0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 spans="1:15" ht="15" thickBot="1" x14ac:dyDescent="0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 spans="1:15" ht="15" thickBot="1" x14ac:dyDescent="0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 spans="1:15" ht="15" thickBot="1" x14ac:dyDescent="0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 spans="1:15" ht="15" thickBot="1" x14ac:dyDescent="0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 spans="1:15" ht="15" thickBot="1" x14ac:dyDescent="0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 spans="1:15" ht="15" thickBot="1" x14ac:dyDescent="0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 spans="1:15" ht="15" thickBot="1" x14ac:dyDescent="0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 spans="1:15" ht="15" thickBot="1" x14ac:dyDescent="0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 spans="1:15" ht="15" thickBot="1" x14ac:dyDescent="0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 spans="1:15" ht="15" thickBot="1" x14ac:dyDescent="0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 spans="1:15" ht="15" thickBot="1" x14ac:dyDescent="0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 spans="1:15" ht="15" thickBot="1" x14ac:dyDescent="0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 spans="1:15" ht="15" thickBot="1" x14ac:dyDescent="0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 spans="1:15" ht="15" thickBot="1" x14ac:dyDescent="0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 spans="1:15" ht="15" thickBot="1" x14ac:dyDescent="0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 spans="1:15" ht="15" thickBot="1" x14ac:dyDescent="0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 spans="1:15" ht="15" thickBot="1" x14ac:dyDescent="0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 spans="1:15" ht="15" thickBot="1" x14ac:dyDescent="0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 spans="1:15" ht="15" thickBot="1" x14ac:dyDescent="0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 spans="1:15" ht="15" thickBot="1" x14ac:dyDescent="0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 spans="1:15" ht="15" thickBot="1" x14ac:dyDescent="0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 spans="1:15" ht="15" thickBot="1" x14ac:dyDescent="0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 spans="1:15" ht="15" thickBot="1" x14ac:dyDescent="0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 spans="1:15" ht="15" thickBot="1" x14ac:dyDescent="0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 spans="1:15" ht="15" thickBot="1" x14ac:dyDescent="0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 spans="1:15" ht="15" thickBot="1" x14ac:dyDescent="0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</row>
    <row r="968" spans="1:15" ht="15" thickBot="1" x14ac:dyDescent="0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 spans="1:15" ht="15" thickBot="1" x14ac:dyDescent="0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</row>
    <row r="970" spans="1:15" ht="15" thickBot="1" x14ac:dyDescent="0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 spans="1:15" ht="15" thickBot="1" x14ac:dyDescent="0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 spans="1:15" ht="15" thickBot="1" x14ac:dyDescent="0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 spans="1:15" ht="15" thickBot="1" x14ac:dyDescent="0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</row>
    <row r="974" spans="1:15" ht="15" thickBot="1" x14ac:dyDescent="0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 spans="1:15" ht="15" thickBot="1" x14ac:dyDescent="0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</row>
    <row r="976" spans="1:15" ht="15" thickBot="1" x14ac:dyDescent="0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 spans="1:15" ht="15" thickBot="1" x14ac:dyDescent="0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A2A3-02E6-41E7-8EB0-CECE28D034E3}">
  <dimension ref="A1:Z967"/>
  <sheetViews>
    <sheetView topLeftCell="C7" zoomScale="70" zoomScaleNormal="70" workbookViewId="0">
      <selection activeCell="I18" sqref="I18"/>
    </sheetView>
  </sheetViews>
  <sheetFormatPr defaultRowHeight="14.5" x14ac:dyDescent="0.35"/>
  <cols>
    <col min="1" max="1" width="8.7265625" style="11"/>
    <col min="2" max="2" width="21" style="11" customWidth="1"/>
    <col min="3" max="3" width="10.90625" style="11" customWidth="1"/>
    <col min="4" max="4" width="18.453125" style="11" customWidth="1"/>
    <col min="5" max="5" width="18.90625" style="11" customWidth="1"/>
    <col min="6" max="6" width="14.08984375" style="11" customWidth="1"/>
    <col min="7" max="7" width="11.36328125" style="11" customWidth="1"/>
    <col min="8" max="8" width="9.90625" style="11" customWidth="1"/>
    <col min="9" max="9" width="11.90625" style="11" bestFit="1" customWidth="1"/>
    <col min="10" max="10" width="19.36328125" style="11" customWidth="1"/>
    <col min="11" max="11" width="17.81640625" style="11" customWidth="1"/>
    <col min="12" max="12" width="13" style="11" customWidth="1"/>
    <col min="13" max="13" width="14.54296875" style="11" customWidth="1"/>
    <col min="14" max="15" width="8.7265625" style="11"/>
    <col min="16" max="16" width="17.1796875" style="11" customWidth="1"/>
    <col min="17" max="17" width="9.54296875" style="11" customWidth="1"/>
    <col min="18" max="18" width="9.54296875" style="11" bestFit="1" customWidth="1"/>
    <col min="19" max="19" width="8.7265625" style="11"/>
    <col min="20" max="20" width="24.453125" customWidth="1"/>
    <col min="21" max="16384" width="8.7265625" style="11"/>
  </cols>
  <sheetData>
    <row r="1" spans="1:26" x14ac:dyDescent="0.35">
      <c r="A1" s="43" t="s">
        <v>116</v>
      </c>
      <c r="B1" s="37" t="s">
        <v>87</v>
      </c>
      <c r="C1" s="37" t="s">
        <v>88</v>
      </c>
      <c r="D1" s="37" t="s">
        <v>89</v>
      </c>
      <c r="E1" s="37" t="s">
        <v>90</v>
      </c>
      <c r="F1" s="37" t="s">
        <v>91</v>
      </c>
      <c r="G1" s="37" t="s">
        <v>92</v>
      </c>
      <c r="H1" s="37" t="s">
        <v>93</v>
      </c>
      <c r="I1" s="37" t="s">
        <v>94</v>
      </c>
      <c r="J1" s="37" t="s">
        <v>95</v>
      </c>
      <c r="K1" s="37" t="s">
        <v>96</v>
      </c>
      <c r="L1" s="37" t="s">
        <v>97</v>
      </c>
      <c r="M1" s="37" t="s">
        <v>98</v>
      </c>
      <c r="N1" s="37" t="s">
        <v>99</v>
      </c>
      <c r="O1" s="37" t="s">
        <v>100</v>
      </c>
      <c r="P1" s="37" t="s">
        <v>58</v>
      </c>
      <c r="Q1" s="55" t="s">
        <v>125</v>
      </c>
      <c r="R1" s="55" t="s">
        <v>126</v>
      </c>
      <c r="T1" s="56"/>
    </row>
    <row r="2" spans="1:26" ht="26" x14ac:dyDescent="0.35">
      <c r="A2" s="11">
        <v>0</v>
      </c>
      <c r="B2" s="38">
        <v>0</v>
      </c>
      <c r="C2" s="38">
        <v>1</v>
      </c>
      <c r="D2" s="38">
        <v>126</v>
      </c>
      <c r="E2" s="23" t="s">
        <v>101</v>
      </c>
      <c r="F2" s="23"/>
      <c r="G2" s="23"/>
      <c r="H2" s="38">
        <v>500</v>
      </c>
      <c r="I2" s="23"/>
      <c r="J2" s="38">
        <f>(0.0000000265/('Changing line values'!C4*10^-6))*1000</f>
        <v>8.8333333333333347E-2</v>
      </c>
      <c r="K2" s="38">
        <f>2*3.14*50*'Changing line values'!$E$4/1000</f>
        <v>0.13188</v>
      </c>
      <c r="L2" s="39">
        <f>'Changing line values'!F4</f>
        <v>1.6000000000000001E-9</v>
      </c>
      <c r="M2" s="38">
        <f>'Changing line values'!$G$4</f>
        <v>0.43</v>
      </c>
      <c r="N2" s="40">
        <v>1</v>
      </c>
      <c r="O2" s="38">
        <v>132</v>
      </c>
      <c r="P2" s="23" t="s">
        <v>102</v>
      </c>
      <c r="Q2" s="26" t="s">
        <v>37</v>
      </c>
      <c r="R2" s="26" t="s">
        <v>38</v>
      </c>
      <c r="T2" s="57"/>
    </row>
    <row r="3" spans="1:26" s="115" customFormat="1" ht="26" x14ac:dyDescent="0.35">
      <c r="A3" s="115">
        <v>1</v>
      </c>
      <c r="B3" s="116">
        <v>2</v>
      </c>
      <c r="C3" s="116">
        <v>3</v>
      </c>
      <c r="D3" s="116">
        <v>5.599701026</v>
      </c>
      <c r="E3" s="117" t="str">
        <f>'Changing line values'!$H$3</f>
        <v>swan</v>
      </c>
      <c r="F3" s="116">
        <v>2</v>
      </c>
      <c r="G3" s="116">
        <v>11</v>
      </c>
      <c r="H3" s="118">
        <f>'Changing line values'!$C$11</f>
        <v>33.6</v>
      </c>
      <c r="I3" s="116">
        <f>(0.7788*('Changing line values'!$C$11/3.14)^0.5/1000*0.5)^(1/2)</f>
        <v>3.5690314991666222E-2</v>
      </c>
      <c r="J3" s="116">
        <f>'Changing line values'!$D$3/N3</f>
        <v>0.44623333333333332</v>
      </c>
      <c r="K3" s="116">
        <f>50*0.00000125663706*LN(G3/I3)*1000</f>
        <v>0.36007497289555918</v>
      </c>
      <c r="L3" s="119">
        <f>'Changing line values'!$F$3</f>
        <v>1.0000000000000001E-9</v>
      </c>
      <c r="M3" s="120">
        <f>'Changing line values'!$G$11</f>
        <v>0.19500000000000001</v>
      </c>
      <c r="N3" s="116">
        <v>3</v>
      </c>
      <c r="O3" s="116">
        <v>220</v>
      </c>
      <c r="P3" s="117" t="s">
        <v>103</v>
      </c>
      <c r="Q3" s="116" t="s">
        <v>39</v>
      </c>
      <c r="R3" s="116" t="s">
        <v>40</v>
      </c>
      <c r="T3" s="121"/>
    </row>
    <row r="4" spans="1:26" s="108" customFormat="1" ht="26" x14ac:dyDescent="0.35">
      <c r="A4" s="108">
        <v>2</v>
      </c>
      <c r="B4" s="109">
        <v>3</v>
      </c>
      <c r="C4" s="109">
        <v>4</v>
      </c>
      <c r="D4" s="109">
        <v>15.0251435</v>
      </c>
      <c r="E4" s="110" t="str">
        <f>'Changing line values'!$H$10</f>
        <v>quail</v>
      </c>
      <c r="F4" s="109">
        <v>2</v>
      </c>
      <c r="G4" s="109">
        <v>11</v>
      </c>
      <c r="H4" s="111">
        <f>'Changing line values'!$C$10</f>
        <v>67.33</v>
      </c>
      <c r="I4" s="109">
        <f>(0.7788*('Changing line values'!$C$10/3.14)^0.5/1000*0.5)^(1/2)</f>
        <v>4.2463688484326072E-2</v>
      </c>
      <c r="J4" s="109">
        <f>'Changing line values'!$D$10/N4</f>
        <v>0.14216666666666666</v>
      </c>
      <c r="K4" s="109">
        <f t="shared" ref="K4:K14" si="0">50*0.00000125663706*LN(G4/I4)*1000</f>
        <v>0.34915668438232633</v>
      </c>
      <c r="L4" s="112">
        <f>'Changing line values'!$F$3</f>
        <v>1.0000000000000001E-9</v>
      </c>
      <c r="M4" s="113">
        <f>'Changing line values'!$G$10</f>
        <v>0.29499999999999998</v>
      </c>
      <c r="N4" s="109">
        <v>3</v>
      </c>
      <c r="O4" s="109">
        <v>220</v>
      </c>
      <c r="P4" s="110" t="s">
        <v>103</v>
      </c>
      <c r="Q4" s="109" t="s">
        <v>40</v>
      </c>
      <c r="R4" s="109" t="s">
        <v>41</v>
      </c>
      <c r="T4" s="114"/>
    </row>
    <row r="5" spans="1:26" s="108" customFormat="1" ht="26" x14ac:dyDescent="0.35">
      <c r="A5" s="108">
        <v>3</v>
      </c>
      <c r="B5" s="109">
        <v>3</v>
      </c>
      <c r="C5" s="109">
        <v>4</v>
      </c>
      <c r="D5" s="109">
        <v>14.89767194</v>
      </c>
      <c r="E5" s="110" t="str">
        <f>'Changing line values'!$H$10</f>
        <v>quail</v>
      </c>
      <c r="F5" s="109">
        <v>2</v>
      </c>
      <c r="G5" s="109">
        <v>11</v>
      </c>
      <c r="H5" s="111">
        <f>'Changing line values'!$C$10</f>
        <v>67.33</v>
      </c>
      <c r="I5" s="109">
        <f>(0.7788*('Changing line values'!$C$10/3.14)^0.5/1000*0.5)^(1/2)</f>
        <v>4.2463688484326072E-2</v>
      </c>
      <c r="J5" s="109">
        <f>'Changing line values'!$D$10/N5</f>
        <v>0.14216666666666666</v>
      </c>
      <c r="K5" s="109">
        <f t="shared" si="0"/>
        <v>0.34915668438232633</v>
      </c>
      <c r="L5" s="112">
        <f>'Changing line values'!$F$3</f>
        <v>1.0000000000000001E-9</v>
      </c>
      <c r="M5" s="113">
        <f>'Changing line values'!$G$10</f>
        <v>0.29499999999999998</v>
      </c>
      <c r="N5" s="109">
        <v>3</v>
      </c>
      <c r="O5" s="109">
        <v>220</v>
      </c>
      <c r="P5" s="110" t="s">
        <v>103</v>
      </c>
      <c r="Q5" s="109" t="s">
        <v>40</v>
      </c>
      <c r="R5" s="109" t="s">
        <v>41</v>
      </c>
      <c r="T5" s="114"/>
    </row>
    <row r="6" spans="1:26" s="66" customFormat="1" ht="26" x14ac:dyDescent="0.35">
      <c r="A6" s="66">
        <v>4</v>
      </c>
      <c r="B6" s="67">
        <v>4</v>
      </c>
      <c r="C6" s="67">
        <v>7</v>
      </c>
      <c r="D6" s="67">
        <v>9.4178878109999999</v>
      </c>
      <c r="E6" s="68" t="str">
        <f>'Changing line values'!$H$3</f>
        <v>swan</v>
      </c>
      <c r="F6" s="67">
        <v>2</v>
      </c>
      <c r="G6" s="67">
        <v>11</v>
      </c>
      <c r="H6" s="69">
        <f>'Changing line values'!$C$3</f>
        <v>21.12</v>
      </c>
      <c r="I6" s="67">
        <f>(0.7788*('Changing line values'!$C$3/3.14)^0.5/1000*0.5)^(1/2)</f>
        <v>3.1778913145444024E-2</v>
      </c>
      <c r="J6" s="67">
        <f>'Changing line values'!$D$3/N6</f>
        <v>0.44623333333333332</v>
      </c>
      <c r="K6" s="67">
        <f t="shared" si="0"/>
        <v>0.36736826832485137</v>
      </c>
      <c r="L6" s="70">
        <f>'Changing line values'!$F$3</f>
        <v>1.0000000000000001E-9</v>
      </c>
      <c r="M6" s="71">
        <f>'Changing line values'!$G$3</f>
        <v>0.14499999999999999</v>
      </c>
      <c r="N6" s="67">
        <v>3</v>
      </c>
      <c r="O6" s="67">
        <v>220</v>
      </c>
      <c r="P6" s="68" t="s">
        <v>103</v>
      </c>
      <c r="Q6" s="67" t="s">
        <v>41</v>
      </c>
      <c r="R6" s="67" t="s">
        <v>47</v>
      </c>
      <c r="T6" s="72"/>
    </row>
    <row r="7" spans="1:26" s="66" customFormat="1" ht="26" x14ac:dyDescent="0.35">
      <c r="A7" s="66">
        <v>5</v>
      </c>
      <c r="B7" s="67">
        <v>4</v>
      </c>
      <c r="C7" s="67">
        <v>8</v>
      </c>
      <c r="D7" s="67">
        <v>33.830449569999999</v>
      </c>
      <c r="E7" s="68" t="str">
        <f>'Changing line values'!$H$3</f>
        <v>swan</v>
      </c>
      <c r="F7" s="67">
        <v>2</v>
      </c>
      <c r="G7" s="67">
        <v>11</v>
      </c>
      <c r="H7" s="69">
        <f>'Changing line values'!$C$3</f>
        <v>21.12</v>
      </c>
      <c r="I7" s="67">
        <f>(0.7788*('Changing line values'!$C$3/3.14)^0.5/1000*0.5)^(1/2)</f>
        <v>3.1778913145444024E-2</v>
      </c>
      <c r="J7" s="67">
        <f>'Changing line values'!$D$3/N7</f>
        <v>0.44623333333333332</v>
      </c>
      <c r="K7" s="67">
        <f t="shared" si="0"/>
        <v>0.36736826832485137</v>
      </c>
      <c r="L7" s="70">
        <f>'Changing line values'!$F$3</f>
        <v>1.0000000000000001E-9</v>
      </c>
      <c r="M7" s="71">
        <f>'Changing line values'!$G$3</f>
        <v>0.14499999999999999</v>
      </c>
      <c r="N7" s="67">
        <v>3</v>
      </c>
      <c r="O7" s="67">
        <v>220</v>
      </c>
      <c r="P7" s="68" t="s">
        <v>103</v>
      </c>
      <c r="Q7" s="67" t="s">
        <v>41</v>
      </c>
      <c r="R7" s="67" t="s">
        <v>48</v>
      </c>
      <c r="T7" s="72"/>
    </row>
    <row r="8" spans="1:26" s="131" customFormat="1" ht="26" x14ac:dyDescent="0.35">
      <c r="A8" s="131">
        <v>6</v>
      </c>
      <c r="B8" s="132">
        <v>7</v>
      </c>
      <c r="C8" s="132">
        <v>5</v>
      </c>
      <c r="D8" s="132">
        <v>4.3577330290000003</v>
      </c>
      <c r="E8" s="133" t="str">
        <f>'Changing line values'!$H$7</f>
        <v>pelican</v>
      </c>
      <c r="F8" s="132">
        <v>2</v>
      </c>
      <c r="G8" s="132">
        <v>11</v>
      </c>
      <c r="H8" s="134">
        <f>'Changing line values'!$C$13</f>
        <v>200.9</v>
      </c>
      <c r="I8" s="132">
        <f>(0.7788*('Changing line values'!$C$12/3.14)^0.5/1000*0.5)^(1/2)</f>
        <v>4.2463688484326072E-2</v>
      </c>
      <c r="J8" s="132">
        <f>'Changing line values'!$D$13/N8</f>
        <v>4.7800000000000002E-2</v>
      </c>
      <c r="K8" s="132">
        <f t="shared" si="0"/>
        <v>0.34915668438232633</v>
      </c>
      <c r="L8" s="135">
        <f>'Changing line values'!$F$3</f>
        <v>1.0000000000000001E-9</v>
      </c>
      <c r="M8" s="136">
        <f>'Changing line values'!$G$13</f>
        <v>0.64500000000000002</v>
      </c>
      <c r="N8" s="132">
        <v>3</v>
      </c>
      <c r="O8" s="132">
        <v>220</v>
      </c>
      <c r="P8" s="133" t="s">
        <v>103</v>
      </c>
      <c r="Q8" s="132" t="s">
        <v>47</v>
      </c>
      <c r="R8" s="132" t="s">
        <v>44</v>
      </c>
      <c r="T8" s="137"/>
    </row>
    <row r="9" spans="1:26" s="122" customFormat="1" ht="26" x14ac:dyDescent="0.35">
      <c r="A9" s="122">
        <v>7</v>
      </c>
      <c r="B9" s="123">
        <v>7</v>
      </c>
      <c r="C9" s="123">
        <v>8</v>
      </c>
      <c r="D9" s="123">
        <v>28.906205880000002</v>
      </c>
      <c r="E9" s="124" t="str">
        <f>'Changing line values'!$H$3</f>
        <v>swan</v>
      </c>
      <c r="F9" s="123">
        <v>2</v>
      </c>
      <c r="G9" s="123">
        <v>11</v>
      </c>
      <c r="H9" s="125">
        <f>'Changing line values'!$C$12</f>
        <v>67.33</v>
      </c>
      <c r="I9" s="123">
        <f>(0.7788*('Changing line values'!$C$12/3.14)^0.5/1000*0.5)^(1/2)</f>
        <v>4.2463688484326072E-2</v>
      </c>
      <c r="J9" s="123">
        <f>'Changing line values'!$D$12/N9</f>
        <v>0.14216666666666666</v>
      </c>
      <c r="K9" s="123">
        <f t="shared" si="0"/>
        <v>0.34915668438232633</v>
      </c>
      <c r="L9" s="126">
        <f>'Changing line values'!$F$3</f>
        <v>1.0000000000000001E-9</v>
      </c>
      <c r="M9" s="127">
        <f>'Changing line values'!$G$12</f>
        <v>0.29499999999999998</v>
      </c>
      <c r="N9" s="123">
        <v>3</v>
      </c>
      <c r="O9" s="123">
        <v>220</v>
      </c>
      <c r="P9" s="124" t="s">
        <v>103</v>
      </c>
      <c r="Q9" s="123" t="s">
        <v>47</v>
      </c>
      <c r="R9" s="123" t="s">
        <v>48</v>
      </c>
      <c r="T9" s="128"/>
    </row>
    <row r="10" spans="1:26" s="59" customFormat="1" ht="26" x14ac:dyDescent="0.35">
      <c r="A10" s="78">
        <v>8</v>
      </c>
      <c r="B10" s="79">
        <v>8</v>
      </c>
      <c r="C10" s="79">
        <v>9</v>
      </c>
      <c r="D10" s="79">
        <v>16.77022419</v>
      </c>
      <c r="E10" s="80" t="str">
        <f>'Changing line values'!$H$6</f>
        <v>PARTRIDGE</v>
      </c>
      <c r="F10" s="79">
        <v>2</v>
      </c>
      <c r="G10" s="79">
        <v>11</v>
      </c>
      <c r="H10" s="81">
        <f>'Changing line values'!$C$6</f>
        <v>134.9</v>
      </c>
      <c r="I10" s="79">
        <f>(0.7788*('Changing line values'!$C$6/3.14)^0.5/1000*0.5)^(1/2)</f>
        <v>5.0520605728839874E-2</v>
      </c>
      <c r="J10" s="79">
        <f>'Changing line values'!$D$6/N10</f>
        <v>7.1533333333333338E-2</v>
      </c>
      <c r="K10" s="79">
        <f t="shared" si="0"/>
        <v>0.33824078308573263</v>
      </c>
      <c r="L10" s="82">
        <f>'Changing line values'!$F$5</f>
        <v>1.0000000000000001E-9</v>
      </c>
      <c r="M10" s="83">
        <f>'Changing line values'!$G$6</f>
        <v>0.49</v>
      </c>
      <c r="N10" s="79">
        <v>3</v>
      </c>
      <c r="O10" s="79">
        <v>220</v>
      </c>
      <c r="P10" s="80" t="s">
        <v>103</v>
      </c>
      <c r="Q10" s="79" t="s">
        <v>48</v>
      </c>
      <c r="R10" s="79" t="s">
        <v>49</v>
      </c>
      <c r="S10" s="78"/>
      <c r="T10" s="84"/>
      <c r="U10" s="78"/>
      <c r="V10" s="78"/>
      <c r="W10" s="78"/>
      <c r="X10" s="78"/>
      <c r="Y10" s="78"/>
      <c r="Z10" s="78"/>
    </row>
    <row r="11" spans="1:26" s="59" customFormat="1" ht="26" x14ac:dyDescent="0.35">
      <c r="A11" s="78">
        <v>9</v>
      </c>
      <c r="B11" s="79">
        <v>8</v>
      </c>
      <c r="C11" s="79">
        <v>9</v>
      </c>
      <c r="D11" s="79">
        <v>16.063569579999999</v>
      </c>
      <c r="E11" s="80" t="str">
        <f>'Changing line values'!$H$6</f>
        <v>PARTRIDGE</v>
      </c>
      <c r="F11" s="79">
        <v>2</v>
      </c>
      <c r="G11" s="79">
        <v>11</v>
      </c>
      <c r="H11" s="81">
        <f>'Changing line values'!$C$6</f>
        <v>134.9</v>
      </c>
      <c r="I11" s="79">
        <f>(0.7788*('Changing line values'!$C$6/3.14)^0.5/1000*0.5)^(1/2)</f>
        <v>5.0520605728839874E-2</v>
      </c>
      <c r="J11" s="79">
        <f>'Changing line values'!$D$6/N11</f>
        <v>7.1533333333333338E-2</v>
      </c>
      <c r="K11" s="79">
        <f t="shared" ref="K11" si="1">50*0.00000125663706*LN(G11/I11)*1000</f>
        <v>0.33824078308573263</v>
      </c>
      <c r="L11" s="82">
        <f>'Changing line values'!$F$5</f>
        <v>1.0000000000000001E-9</v>
      </c>
      <c r="M11" s="83">
        <f>'Changing line values'!$G$6</f>
        <v>0.49</v>
      </c>
      <c r="N11" s="79">
        <v>3</v>
      </c>
      <c r="O11" s="79">
        <v>220</v>
      </c>
      <c r="P11" s="80" t="s">
        <v>103</v>
      </c>
      <c r="Q11" s="79" t="s">
        <v>48</v>
      </c>
      <c r="R11" s="79" t="s">
        <v>49</v>
      </c>
      <c r="S11" s="78"/>
      <c r="T11" s="84"/>
      <c r="U11" s="78"/>
      <c r="V11" s="78"/>
      <c r="W11" s="78"/>
      <c r="X11" s="78"/>
      <c r="Y11" s="78"/>
      <c r="Z11" s="78"/>
    </row>
    <row r="12" spans="1:26" s="91" customFormat="1" ht="26" x14ac:dyDescent="0.35">
      <c r="A12" s="91">
        <v>10</v>
      </c>
      <c r="B12" s="92">
        <v>8</v>
      </c>
      <c r="C12" s="92">
        <v>10</v>
      </c>
      <c r="D12" s="92">
        <v>15.177176660000001</v>
      </c>
      <c r="E12" s="93" t="str">
        <f>'Changing line values'!$H$8</f>
        <v>WAXWING</v>
      </c>
      <c r="F12" s="92">
        <v>2</v>
      </c>
      <c r="G12" s="92">
        <v>11</v>
      </c>
      <c r="H12" s="94">
        <f>'Changing line values'!$C$8</f>
        <v>107.22</v>
      </c>
      <c r="I12" s="92">
        <f>(0.7788*('Changing line values'!$C$8/3.14)^0.5/1000*0.5)^(1/2)</f>
        <v>4.7701772001793714E-2</v>
      </c>
      <c r="J12" s="92">
        <f>'Changing line values'!$D$8/N12</f>
        <v>7.2300000000000003E-2</v>
      </c>
      <c r="K12" s="92">
        <f t="shared" si="0"/>
        <v>0.34184813200136299</v>
      </c>
      <c r="L12" s="95">
        <f>'Changing line values'!$F$5</f>
        <v>1.0000000000000001E-9</v>
      </c>
      <c r="M12" s="96">
        <f>'Changing line values'!$G$8</f>
        <v>0.48</v>
      </c>
      <c r="N12" s="92">
        <v>3</v>
      </c>
      <c r="O12" s="92">
        <v>220</v>
      </c>
      <c r="P12" s="93" t="s">
        <v>103</v>
      </c>
      <c r="Q12" s="92" t="s">
        <v>48</v>
      </c>
      <c r="R12" s="92" t="s">
        <v>50</v>
      </c>
      <c r="T12" s="97"/>
    </row>
    <row r="13" spans="1:26" s="91" customFormat="1" ht="26" x14ac:dyDescent="0.35">
      <c r="A13" s="91">
        <v>11</v>
      </c>
      <c r="B13" s="92">
        <v>8</v>
      </c>
      <c r="C13" s="92">
        <v>10</v>
      </c>
      <c r="D13" s="92">
        <v>14.954132449999999</v>
      </c>
      <c r="E13" s="93" t="str">
        <f>'Changing line values'!$H$8</f>
        <v>WAXWING</v>
      </c>
      <c r="F13" s="92">
        <v>2</v>
      </c>
      <c r="G13" s="92">
        <v>11</v>
      </c>
      <c r="H13" s="94">
        <f>'Changing line values'!$C$8</f>
        <v>107.22</v>
      </c>
      <c r="I13" s="92">
        <f>(0.7788*('Changing line values'!$C$8/3.14)^0.5/1000*0.5)^(1/2)</f>
        <v>4.7701772001793714E-2</v>
      </c>
      <c r="J13" s="92">
        <f>'Changing line values'!$D$8/N13</f>
        <v>7.2300000000000003E-2</v>
      </c>
      <c r="K13" s="92">
        <f t="shared" si="0"/>
        <v>0.34184813200136299</v>
      </c>
      <c r="L13" s="95">
        <f>'Changing line values'!$F$5</f>
        <v>1.0000000000000001E-9</v>
      </c>
      <c r="M13" s="96">
        <f>'Changing line values'!$G$8</f>
        <v>0.48</v>
      </c>
      <c r="N13" s="92">
        <v>3</v>
      </c>
      <c r="O13" s="92">
        <v>220</v>
      </c>
      <c r="P13" s="93" t="s">
        <v>103</v>
      </c>
      <c r="Q13" s="92" t="s">
        <v>48</v>
      </c>
      <c r="R13" s="92" t="s">
        <v>50</v>
      </c>
      <c r="T13" s="97"/>
    </row>
    <row r="14" spans="1:26" s="98" customFormat="1" ht="26" x14ac:dyDescent="0.35">
      <c r="A14" s="98">
        <v>12</v>
      </c>
      <c r="B14" s="99">
        <v>11</v>
      </c>
      <c r="C14" s="99">
        <v>12</v>
      </c>
      <c r="D14" s="99">
        <v>30.276385529999999</v>
      </c>
      <c r="E14" s="100" t="str">
        <f>'Changing line values'!$H$9</f>
        <v>lark</v>
      </c>
      <c r="F14" s="99">
        <v>2</v>
      </c>
      <c r="G14" s="99">
        <v>8.75</v>
      </c>
      <c r="H14" s="101">
        <f>'Changing line values'!$C$9</f>
        <v>200.9</v>
      </c>
      <c r="I14" s="99">
        <f>(0.7788*('Changing line values'!$C$9/3.14)^0.5/1000*0.5)^(1/2)</f>
        <v>5.5809810226448098E-2</v>
      </c>
      <c r="J14" s="99">
        <f>'Changing line values'!$D$9/N14</f>
        <v>4.7800000000000002E-2</v>
      </c>
      <c r="K14" s="99">
        <f t="shared" si="0"/>
        <v>0.31760617740994429</v>
      </c>
      <c r="L14" s="102">
        <f>'Changing line values'!$F$3</f>
        <v>1.0000000000000001E-9</v>
      </c>
      <c r="M14" s="103">
        <f>'Changing line values'!$G$9</f>
        <v>0.64500000000000002</v>
      </c>
      <c r="N14" s="99">
        <v>3</v>
      </c>
      <c r="O14" s="99">
        <v>132</v>
      </c>
      <c r="P14" s="100" t="s">
        <v>103</v>
      </c>
      <c r="Q14" s="99" t="s">
        <v>51</v>
      </c>
      <c r="R14" s="99" t="s">
        <v>52</v>
      </c>
      <c r="T14" s="104"/>
    </row>
    <row r="15" spans="1:26" ht="26" x14ac:dyDescent="0.35">
      <c r="A15" s="11">
        <v>13</v>
      </c>
      <c r="B15" s="38">
        <v>12</v>
      </c>
      <c r="C15" s="38">
        <v>13</v>
      </c>
      <c r="D15" s="38">
        <v>52.942</v>
      </c>
      <c r="E15" s="23" t="s">
        <v>101</v>
      </c>
      <c r="F15" s="23"/>
      <c r="G15" s="23"/>
      <c r="H15" s="24">
        <f>'Changing line values'!$C$4</f>
        <v>300</v>
      </c>
      <c r="I15" s="38"/>
      <c r="J15" s="38">
        <f>(0.0000000265/('Changing line values'!C4*10^-6))*1000</f>
        <v>8.8333333333333347E-2</v>
      </c>
      <c r="K15" s="38">
        <f>2*3.14*50*'Changing line values'!$E$4/1000</f>
        <v>0.13188</v>
      </c>
      <c r="L15" s="39">
        <f>'Changing line values'!$F$4</f>
        <v>1.6000000000000001E-9</v>
      </c>
      <c r="M15" s="41">
        <f>'Changing line values'!$G$4</f>
        <v>0.43</v>
      </c>
      <c r="N15" s="38">
        <v>1</v>
      </c>
      <c r="O15" s="38">
        <v>132</v>
      </c>
      <c r="P15" s="23" t="s">
        <v>102</v>
      </c>
      <c r="Q15" s="26" t="s">
        <v>52</v>
      </c>
      <c r="R15" s="26" t="s">
        <v>53</v>
      </c>
      <c r="T15" s="57"/>
    </row>
    <row r="16" spans="1:26" s="59" customFormat="1" ht="26" x14ac:dyDescent="0.35">
      <c r="A16" s="59">
        <v>14</v>
      </c>
      <c r="B16" s="60">
        <v>13</v>
      </c>
      <c r="C16" s="60">
        <v>14</v>
      </c>
      <c r="D16" s="60">
        <v>8.2014247109999996</v>
      </c>
      <c r="E16" s="61" t="str">
        <f>'Changing line values'!$H$3</f>
        <v>swan</v>
      </c>
      <c r="F16" s="60">
        <v>2</v>
      </c>
      <c r="G16" s="60">
        <v>8.75</v>
      </c>
      <c r="H16" s="62">
        <f>'Changing line values'!$C$5</f>
        <v>85.12</v>
      </c>
      <c r="I16" s="60">
        <f>(0.7788*('Changing line values'!$C$5/3.14)^0.5/1000*0.5)^(1/2)</f>
        <v>4.5027046965214201E-2</v>
      </c>
      <c r="J16" s="60">
        <f>'Changing line values'!$D$5/N16</f>
        <v>0.11286666666666667</v>
      </c>
      <c r="K16" s="60">
        <f>50*0.00000125663706*LN(G16/I16)*1000</f>
        <v>0.33109531617879889</v>
      </c>
      <c r="L16" s="63">
        <f>'Changing line values'!$F$5</f>
        <v>1.0000000000000001E-9</v>
      </c>
      <c r="M16" s="64">
        <f>'Changing line values'!$G$5</f>
        <v>0.34</v>
      </c>
      <c r="N16" s="60">
        <v>3</v>
      </c>
      <c r="O16" s="60">
        <v>132</v>
      </c>
      <c r="P16" s="61" t="s">
        <v>103</v>
      </c>
      <c r="Q16" s="60" t="s">
        <v>53</v>
      </c>
      <c r="R16" s="60" t="s">
        <v>54</v>
      </c>
      <c r="T16" s="65"/>
    </row>
    <row r="17" spans="1:20" s="59" customFormat="1" ht="26" x14ac:dyDescent="0.35">
      <c r="A17" s="59">
        <v>15</v>
      </c>
      <c r="B17" s="60">
        <v>14</v>
      </c>
      <c r="C17" s="60">
        <v>16</v>
      </c>
      <c r="D17" s="60">
        <v>35.545562769999997</v>
      </c>
      <c r="E17" s="61" t="str">
        <f>'Changing line values'!$H$3</f>
        <v>swan</v>
      </c>
      <c r="F17" s="60">
        <v>2</v>
      </c>
      <c r="G17" s="60">
        <v>8.75</v>
      </c>
      <c r="H17" s="62">
        <f>'Changing line values'!$C$5</f>
        <v>85.12</v>
      </c>
      <c r="I17" s="60">
        <f>(0.7788*('Changing line values'!$C$5/3.14)^0.5/1000*0.5)^(1/2)</f>
        <v>4.5027046965214201E-2</v>
      </c>
      <c r="J17" s="60">
        <f>'Changing line values'!$D$5/N17</f>
        <v>8.4650000000000003E-2</v>
      </c>
      <c r="K17" s="60">
        <f t="shared" ref="K17:K20" si="2">50*0.00000125663706*LN(G17/I17)*1000</f>
        <v>0.33109531617879889</v>
      </c>
      <c r="L17" s="63">
        <f>'Changing line values'!$F$5</f>
        <v>1.0000000000000001E-9</v>
      </c>
      <c r="M17" s="64">
        <f>'Changing line values'!$G$5</f>
        <v>0.34</v>
      </c>
      <c r="N17" s="60">
        <v>4</v>
      </c>
      <c r="O17" s="60">
        <v>132</v>
      </c>
      <c r="P17" s="61" t="s">
        <v>103</v>
      </c>
      <c r="Q17" s="60" t="s">
        <v>54</v>
      </c>
      <c r="R17" s="60" t="s">
        <v>56</v>
      </c>
      <c r="T17" s="65"/>
    </row>
    <row r="18" spans="1:20" s="59" customFormat="1" ht="26" x14ac:dyDescent="0.35">
      <c r="A18" s="59">
        <v>16</v>
      </c>
      <c r="B18" s="60">
        <v>14</v>
      </c>
      <c r="C18" s="60">
        <v>15</v>
      </c>
      <c r="D18" s="60">
        <v>21.132160689999999</v>
      </c>
      <c r="E18" s="61" t="str">
        <f>'Changing line values'!$H$3</f>
        <v>swan</v>
      </c>
      <c r="F18" s="60">
        <v>2</v>
      </c>
      <c r="G18" s="60">
        <v>8.75</v>
      </c>
      <c r="H18" s="62">
        <f>'Changing line values'!$C$5</f>
        <v>85.12</v>
      </c>
      <c r="I18" s="60">
        <f>(0.7788*('Changing line values'!$C$5/3.14)^0.5/1000*0.5)^(1/2)</f>
        <v>4.5027046965214201E-2</v>
      </c>
      <c r="J18" s="60">
        <f>'Changing line values'!$D$5/N18</f>
        <v>0.11286666666666667</v>
      </c>
      <c r="K18" s="60">
        <f t="shared" si="2"/>
        <v>0.33109531617879889</v>
      </c>
      <c r="L18" s="63">
        <f>'Changing line values'!$F$5</f>
        <v>1.0000000000000001E-9</v>
      </c>
      <c r="M18" s="64">
        <f>'Changing line values'!$G$5</f>
        <v>0.34</v>
      </c>
      <c r="N18" s="60">
        <v>3</v>
      </c>
      <c r="O18" s="60">
        <v>132</v>
      </c>
      <c r="P18" s="61" t="s">
        <v>103</v>
      </c>
      <c r="Q18" s="60" t="s">
        <v>54</v>
      </c>
      <c r="R18" s="60" t="s">
        <v>55</v>
      </c>
      <c r="T18" s="65"/>
    </row>
    <row r="19" spans="1:20" s="59" customFormat="1" ht="26" x14ac:dyDescent="0.35">
      <c r="A19" s="59">
        <v>17</v>
      </c>
      <c r="B19" s="60">
        <v>15</v>
      </c>
      <c r="C19" s="60">
        <v>16</v>
      </c>
      <c r="D19" s="60">
        <v>15.43937444</v>
      </c>
      <c r="E19" s="61" t="str">
        <f>'Changing line values'!$H$3</f>
        <v>swan</v>
      </c>
      <c r="F19" s="60">
        <v>2</v>
      </c>
      <c r="G19" s="60">
        <v>8.75</v>
      </c>
      <c r="H19" s="62">
        <f>'Changing line values'!$C$5</f>
        <v>85.12</v>
      </c>
      <c r="I19" s="60">
        <f>(0.7788*('Changing line values'!$C$5/3.14)^0.5/1000*0.5)^(1/2)</f>
        <v>4.5027046965214201E-2</v>
      </c>
      <c r="J19" s="60">
        <f>'Changing line values'!$D$5/N19</f>
        <v>0.11286666666666667</v>
      </c>
      <c r="K19" s="60">
        <f t="shared" si="2"/>
        <v>0.33109531617879889</v>
      </c>
      <c r="L19" s="63">
        <f>'Changing line values'!$F$5</f>
        <v>1.0000000000000001E-9</v>
      </c>
      <c r="M19" s="64">
        <f>'Changing line values'!$G$5</f>
        <v>0.34</v>
      </c>
      <c r="N19" s="60">
        <v>3</v>
      </c>
      <c r="O19" s="60">
        <v>132</v>
      </c>
      <c r="P19" s="61" t="s">
        <v>103</v>
      </c>
      <c r="Q19" s="60" t="s">
        <v>55</v>
      </c>
      <c r="R19" s="60" t="s">
        <v>56</v>
      </c>
      <c r="T19" s="65"/>
    </row>
    <row r="20" spans="1:20" s="85" customFormat="1" ht="26" x14ac:dyDescent="0.35">
      <c r="A20" s="85">
        <v>18</v>
      </c>
      <c r="B20" s="86">
        <v>16</v>
      </c>
      <c r="C20" s="86">
        <v>17</v>
      </c>
      <c r="D20" s="86">
        <v>4.7126565339999997</v>
      </c>
      <c r="E20" s="87" t="str">
        <f>'Changing line values'!$H$7</f>
        <v>pelican</v>
      </c>
      <c r="F20" s="86">
        <v>2</v>
      </c>
      <c r="G20" s="86">
        <v>8.75</v>
      </c>
      <c r="H20" s="88">
        <f>'Changing line values'!$C$7</f>
        <v>242.3</v>
      </c>
      <c r="I20" s="86">
        <f>(0.7788*('Changing line values'!$C$7/3.14)^0.5/1000*0.5)^(1/2)</f>
        <v>5.8486268690379845E-2</v>
      </c>
      <c r="J20" s="86">
        <f>'Changing line values'!$D$7/N20</f>
        <v>4.0566666666666668E-2</v>
      </c>
      <c r="K20" s="86">
        <f t="shared" si="2"/>
        <v>0.3146629864516951</v>
      </c>
      <c r="L20" s="89">
        <f>'Changing line values'!$F$5</f>
        <v>1.0000000000000001E-9</v>
      </c>
      <c r="M20" s="90">
        <f>'Changing line values'!$G$7</f>
        <v>0.7</v>
      </c>
      <c r="N20" s="86">
        <v>3</v>
      </c>
      <c r="O20" s="86">
        <v>132</v>
      </c>
      <c r="P20" s="87" t="s">
        <v>103</v>
      </c>
      <c r="Q20" s="86" t="s">
        <v>56</v>
      </c>
      <c r="R20" s="86" t="s">
        <v>57</v>
      </c>
    </row>
    <row r="21" spans="1:20" ht="15" thickBot="1" x14ac:dyDescent="0.4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1:20" ht="15" thickBot="1" x14ac:dyDescent="0.4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20" ht="15" thickBot="1" x14ac:dyDescent="0.4">
      <c r="I23" s="12"/>
      <c r="J23" s="12"/>
      <c r="K23" s="12"/>
      <c r="L23" s="12"/>
      <c r="M23" s="12"/>
      <c r="N23" s="12"/>
      <c r="O23" s="12"/>
      <c r="P23" s="12"/>
    </row>
    <row r="24" spans="1:20" ht="15" thickBot="1" x14ac:dyDescent="0.4">
      <c r="I24" s="12"/>
      <c r="J24" s="12"/>
      <c r="K24" s="12"/>
      <c r="L24" s="12"/>
      <c r="M24" s="12"/>
      <c r="N24" s="12"/>
      <c r="O24" s="12"/>
      <c r="P24" s="12"/>
    </row>
    <row r="25" spans="1:20" ht="15" thickBot="1" x14ac:dyDescent="0.4">
      <c r="I25" s="12"/>
      <c r="J25" s="12"/>
      <c r="K25" s="12"/>
      <c r="L25" s="12"/>
      <c r="M25" s="12"/>
      <c r="N25" s="12"/>
      <c r="O25" s="12"/>
      <c r="P25" s="12"/>
    </row>
    <row r="26" spans="1:20" ht="15" thickBot="1" x14ac:dyDescent="0.4">
      <c r="I26" s="12"/>
      <c r="J26" s="12"/>
      <c r="K26" s="12"/>
      <c r="L26" s="12"/>
      <c r="M26" s="12"/>
      <c r="N26" s="12"/>
      <c r="O26" s="12"/>
      <c r="P26" s="12"/>
    </row>
    <row r="27" spans="1:20" ht="15" thickBot="1" x14ac:dyDescent="0.4">
      <c r="I27" s="12"/>
      <c r="J27" s="12"/>
      <c r="K27" s="12"/>
      <c r="L27" s="12"/>
      <c r="M27" s="12"/>
      <c r="N27" s="12"/>
      <c r="O27" s="12"/>
      <c r="P27" s="12"/>
    </row>
    <row r="28" spans="1:20" ht="15" thickBot="1" x14ac:dyDescent="0.4">
      <c r="I28" s="12"/>
      <c r="J28" s="12"/>
      <c r="K28" s="12"/>
      <c r="L28" s="12"/>
      <c r="M28" s="12"/>
      <c r="N28" s="12"/>
      <c r="O28" s="12"/>
      <c r="P28" s="12"/>
    </row>
    <row r="29" spans="1:20" ht="15" thickBot="1" x14ac:dyDescent="0.4">
      <c r="I29" s="12"/>
      <c r="J29" s="12"/>
      <c r="K29" s="12"/>
      <c r="L29" s="12"/>
      <c r="M29" s="12"/>
      <c r="N29" s="12"/>
      <c r="O29" s="12"/>
      <c r="P29" s="12"/>
    </row>
    <row r="30" spans="1:20" ht="15" thickBot="1" x14ac:dyDescent="0.4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20" ht="15" thickBo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20" ht="15" thickBot="1" x14ac:dyDescent="0.4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2:16" ht="15" thickBo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2:16" ht="15" thickBot="1" x14ac:dyDescent="0.4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2:16" ht="15" thickBo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2:16" ht="15" thickBo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2:16" ht="15" thickBot="1" x14ac:dyDescent="0.4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2:16" ht="15" thickBo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2:16" ht="15" thickBo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2:16" ht="15" thickBot="1" x14ac:dyDescent="0.4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2:16" ht="15" thickBo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2:16" ht="15" thickBot="1" x14ac:dyDescent="0.4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2:16" ht="15" thickBo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2:16" ht="15" thickBot="1" x14ac:dyDescent="0.4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2:16" ht="15" thickBot="1" x14ac:dyDescent="0.4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2:16" ht="15" thickBot="1" x14ac:dyDescent="0.4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2:16" ht="15" thickBo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2:16" ht="15" thickBot="1" x14ac:dyDescent="0.4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5" thickBo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5" thickBot="1" x14ac:dyDescent="0.4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5" thickBo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5" thickBot="1" x14ac:dyDescent="0.4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5" thickBo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5" thickBo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5" thickBot="1" x14ac:dyDescent="0.4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5" thickBo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5" thickBo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5" thickBot="1" x14ac:dyDescent="0.4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5" thickBo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5" thickBot="1" x14ac:dyDescent="0.4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5" thickBo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5" thickBot="1" x14ac:dyDescent="0.4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5" thickBot="1" x14ac:dyDescent="0.4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5" thickBot="1" x14ac:dyDescent="0.4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5" thickBo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5" thickBot="1" x14ac:dyDescent="0.4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5" thickBo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5" thickBot="1" x14ac:dyDescent="0.4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5" thickBo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5" thickBot="1" x14ac:dyDescent="0.4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5" thickBo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5" thickBo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5" thickBot="1" x14ac:dyDescent="0.4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5" thickBo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5" thickBo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5" thickBot="1" x14ac:dyDescent="0.4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5" thickBo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5" thickBot="1" x14ac:dyDescent="0.4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5" thickBo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5" thickBot="1" x14ac:dyDescent="0.4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5" thickBot="1" x14ac:dyDescent="0.4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5" thickBot="1" x14ac:dyDescent="0.4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5" thickBo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5" thickBot="1" x14ac:dyDescent="0.4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5" thickBo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5" thickBot="1" x14ac:dyDescent="0.4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5" thickBo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5" thickBot="1" x14ac:dyDescent="0.4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2:16" ht="15" thickBo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2:16" ht="15" thickBo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2:16" ht="15" thickBot="1" x14ac:dyDescent="0.4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2:16" ht="15" thickBo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2:16" ht="15" thickBo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spans="2:16" ht="15" thickBot="1" x14ac:dyDescent="0.4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spans="2:16" ht="15" thickBo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spans="2:16" ht="15" thickBot="1" x14ac:dyDescent="0.4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spans="2:16" ht="15" thickBo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spans="2:16" ht="15" thickBot="1" x14ac:dyDescent="0.4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2:16" ht="15" thickBot="1" x14ac:dyDescent="0.4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2:16" ht="15" thickBot="1" x14ac:dyDescent="0.4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spans="2:16" ht="15" thickBo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spans="2:16" ht="15" thickBot="1" x14ac:dyDescent="0.4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2:16" ht="15" thickBo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2:16" ht="15" thickBot="1" x14ac:dyDescent="0.4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2:16" ht="15" thickBo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spans="2:16" ht="15" thickBot="1" x14ac:dyDescent="0.4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2:16" ht="15" thickBo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spans="2:16" ht="15" thickBo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2:16" ht="15" thickBot="1" x14ac:dyDescent="0.4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spans="2:16" ht="15" thickBo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spans="2:16" ht="15" thickBo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spans="2:16" ht="15" thickBot="1" x14ac:dyDescent="0.4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2:16" ht="15" thickBo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</row>
    <row r="114" spans="2:16" ht="15" thickBot="1" x14ac:dyDescent="0.4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spans="2:16" ht="15" thickBo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</row>
    <row r="116" spans="2:16" ht="15" thickBot="1" x14ac:dyDescent="0.4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</row>
    <row r="117" spans="2:16" ht="15" thickBot="1" x14ac:dyDescent="0.4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</row>
    <row r="118" spans="2:16" ht="15" thickBot="1" x14ac:dyDescent="0.4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</row>
    <row r="119" spans="2:16" ht="15" thickBo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</row>
    <row r="120" spans="2:16" ht="15" thickBot="1" x14ac:dyDescent="0.4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</row>
    <row r="121" spans="2:16" ht="15" thickBo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 spans="2:16" ht="15" thickBot="1" x14ac:dyDescent="0.4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  <row r="123" spans="2:16" ht="15" thickBo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</row>
    <row r="124" spans="2:16" ht="15" thickBot="1" x14ac:dyDescent="0.4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</row>
    <row r="125" spans="2:16" ht="15" thickBo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spans="2:16" ht="15" thickBo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</row>
    <row r="127" spans="2:16" ht="15" thickBot="1" x14ac:dyDescent="0.4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</row>
    <row r="128" spans="2:16" ht="15" thickBo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</row>
    <row r="129" spans="2:16" ht="15" thickBo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</row>
    <row r="130" spans="2:16" ht="15" thickBot="1" x14ac:dyDescent="0.4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</row>
    <row r="131" spans="2:16" ht="15" thickBo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</row>
    <row r="132" spans="2:16" ht="15" thickBot="1" x14ac:dyDescent="0.4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</row>
    <row r="133" spans="2:16" ht="15" thickBo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</row>
    <row r="134" spans="2:16" ht="15" thickBot="1" x14ac:dyDescent="0.4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</row>
    <row r="135" spans="2:16" ht="15" thickBot="1" x14ac:dyDescent="0.4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</row>
    <row r="136" spans="2:16" ht="15" thickBot="1" x14ac:dyDescent="0.4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</row>
    <row r="137" spans="2:16" ht="15" thickBo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</row>
    <row r="138" spans="2:16" ht="15" thickBot="1" x14ac:dyDescent="0.4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spans="2:16" ht="15" thickBo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</row>
    <row r="140" spans="2:16" ht="15" thickBot="1" x14ac:dyDescent="0.4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</row>
    <row r="141" spans="2:16" ht="15" thickBo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</row>
    <row r="142" spans="2:16" ht="15" thickBot="1" x14ac:dyDescent="0.4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</row>
    <row r="143" spans="2:16" ht="15" thickBo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</row>
    <row r="144" spans="2:16" ht="15" thickBo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</row>
    <row r="145" spans="2:16" ht="15" thickBot="1" x14ac:dyDescent="0.4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</row>
    <row r="146" spans="2:16" ht="15" thickBo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</row>
    <row r="147" spans="2:16" ht="15" thickBo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</row>
    <row r="148" spans="2:16" ht="15" thickBot="1" x14ac:dyDescent="0.4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</row>
    <row r="149" spans="2:16" ht="15" thickBo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</row>
    <row r="150" spans="2:16" ht="15" thickBot="1" x14ac:dyDescent="0.4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</row>
    <row r="151" spans="2:16" ht="15" thickBo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spans="2:16" ht="15" thickBot="1" x14ac:dyDescent="0.4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2:16" ht="15" thickBot="1" x14ac:dyDescent="0.4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 spans="2:16" ht="15" thickBot="1" x14ac:dyDescent="0.4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</row>
    <row r="155" spans="2:16" ht="15" thickBo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</row>
    <row r="156" spans="2:16" ht="15" thickBot="1" x14ac:dyDescent="0.4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spans="2:16" ht="15" thickBo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</row>
    <row r="158" spans="2:16" ht="15" thickBot="1" x14ac:dyDescent="0.4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 spans="2:16" ht="15" thickBo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</row>
    <row r="160" spans="2:16" ht="15" thickBot="1" x14ac:dyDescent="0.4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 spans="2:16" ht="15" thickBo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spans="2:16" ht="15" thickBo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spans="2:16" ht="15" thickBot="1" x14ac:dyDescent="0.4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</row>
    <row r="164" spans="2:16" ht="15" thickBo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 spans="2:16" ht="15" thickBo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</row>
    <row r="166" spans="2:16" ht="15" thickBot="1" x14ac:dyDescent="0.4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 spans="2:16" ht="15" thickBo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2:16" ht="15" thickBot="1" x14ac:dyDescent="0.4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 spans="2:16" ht="15" thickBo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</row>
    <row r="170" spans="2:16" ht="15" thickBot="1" x14ac:dyDescent="0.4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 spans="2:16" ht="15" thickBot="1" x14ac:dyDescent="0.4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</row>
    <row r="172" spans="2:16" ht="15" thickBot="1" x14ac:dyDescent="0.4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 spans="2:16" ht="15" thickBo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</row>
    <row r="174" spans="2:16" ht="15" thickBot="1" x14ac:dyDescent="0.4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 spans="2:16" ht="15" thickBo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</row>
    <row r="176" spans="2:16" ht="15" thickBot="1" x14ac:dyDescent="0.4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2:16" ht="15" thickBo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78" spans="2:16" ht="15" thickBot="1" x14ac:dyDescent="0.4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 spans="2:16" ht="15" thickBo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</row>
    <row r="180" spans="2:16" ht="15" thickBo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</row>
    <row r="181" spans="2:16" ht="15" thickBot="1" x14ac:dyDescent="0.4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</row>
    <row r="182" spans="2:16" ht="15" thickBo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 spans="2:16" ht="15" thickBo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</row>
    <row r="184" spans="2:16" ht="15" thickBot="1" x14ac:dyDescent="0.4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 spans="2:16" ht="15" thickBo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</row>
    <row r="186" spans="2:16" ht="15" thickBot="1" x14ac:dyDescent="0.4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</row>
    <row r="187" spans="2:16" ht="15" thickBo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 spans="2:16" ht="15" thickBot="1" x14ac:dyDescent="0.4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spans="2:16" ht="15" thickBot="1" x14ac:dyDescent="0.4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 spans="2:16" ht="15" thickBot="1" x14ac:dyDescent="0.4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  <row r="191" spans="2:16" ht="15" thickBo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 spans="2:16" ht="15" thickBot="1" x14ac:dyDescent="0.4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spans="2:16" ht="15" thickBo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</row>
    <row r="194" spans="2:16" ht="15" thickBot="1" x14ac:dyDescent="0.4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</row>
    <row r="195" spans="2:16" ht="15" thickBo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</row>
    <row r="196" spans="2:16" ht="15" thickBot="1" x14ac:dyDescent="0.4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spans="2:16" ht="15" thickBo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</row>
    <row r="198" spans="2:16" ht="15" thickBo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</row>
    <row r="199" spans="2:16" ht="15" thickBot="1" x14ac:dyDescent="0.4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</row>
    <row r="200" spans="2:16" ht="15" thickBo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 spans="2:16" ht="15" thickBo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</row>
    <row r="202" spans="2:16" ht="15" thickBot="1" x14ac:dyDescent="0.4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 spans="2:16" ht="15" thickBo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spans="2:16" ht="15" thickBot="1" x14ac:dyDescent="0.4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</row>
    <row r="205" spans="2:16" ht="15" thickBo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</row>
    <row r="206" spans="2:16" ht="15" thickBot="1" x14ac:dyDescent="0.4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</row>
    <row r="207" spans="2:16" ht="15" thickBot="1" x14ac:dyDescent="0.4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</row>
    <row r="208" spans="2:16" ht="15" thickBot="1" x14ac:dyDescent="0.4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</row>
    <row r="209" spans="2:16" ht="15" thickBo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</row>
    <row r="210" spans="2:16" ht="15" thickBot="1" x14ac:dyDescent="0.4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</row>
    <row r="211" spans="2:16" ht="15" thickBo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</row>
    <row r="212" spans="2:16" ht="15" thickBot="1" x14ac:dyDescent="0.4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</row>
    <row r="213" spans="2:16" ht="15" thickBo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 spans="2:16" ht="15" thickBot="1" x14ac:dyDescent="0.4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</row>
    <row r="215" spans="2:16" ht="15" thickBo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</row>
    <row r="216" spans="2:16" ht="15" thickBo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</row>
    <row r="217" spans="2:16" ht="15" thickBot="1" x14ac:dyDescent="0.4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</row>
    <row r="218" spans="2:16" ht="15" thickBo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</row>
    <row r="219" spans="2:16" ht="15" thickBo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</row>
    <row r="220" spans="2:16" ht="15" thickBot="1" x14ac:dyDescent="0.4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</row>
    <row r="221" spans="2:16" ht="15" thickBo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</row>
    <row r="222" spans="2:16" ht="15" thickBot="1" x14ac:dyDescent="0.4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</row>
    <row r="223" spans="2:16" ht="15" thickBo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spans="2:16" ht="15" thickBot="1" x14ac:dyDescent="0.4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</row>
    <row r="225" spans="2:16" ht="15" thickBot="1" x14ac:dyDescent="0.4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</row>
    <row r="226" spans="2:16" ht="15" thickBot="1" x14ac:dyDescent="0.4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</row>
    <row r="227" spans="2:16" ht="15" thickBo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</row>
    <row r="228" spans="2:16" ht="15" thickBot="1" x14ac:dyDescent="0.4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</row>
    <row r="229" spans="2:16" ht="15" thickBo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</row>
    <row r="230" spans="2:16" ht="15" thickBot="1" x14ac:dyDescent="0.4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</row>
    <row r="231" spans="2:16" ht="15" thickBo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</row>
    <row r="232" spans="2:16" ht="15" thickBot="1" x14ac:dyDescent="0.4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</row>
    <row r="233" spans="2:16" ht="15" thickBo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</row>
    <row r="234" spans="2:16" ht="15" thickBo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</row>
    <row r="235" spans="2:16" ht="15" thickBot="1" x14ac:dyDescent="0.4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</row>
    <row r="236" spans="2:16" ht="15" thickBo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</row>
    <row r="237" spans="2:16" ht="15" thickBo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</row>
    <row r="238" spans="2:16" ht="15" thickBot="1" x14ac:dyDescent="0.4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</row>
    <row r="239" spans="2:16" ht="15" thickBo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</row>
    <row r="240" spans="2:16" ht="15" thickBot="1" x14ac:dyDescent="0.4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</row>
    <row r="241" spans="2:16" ht="15" thickBo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</row>
    <row r="242" spans="2:16" ht="15" thickBot="1" x14ac:dyDescent="0.4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</row>
    <row r="243" spans="2:16" ht="15" thickBot="1" x14ac:dyDescent="0.4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</row>
    <row r="244" spans="2:16" ht="15" thickBot="1" x14ac:dyDescent="0.4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</row>
    <row r="245" spans="2:16" ht="15" thickBo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</row>
    <row r="246" spans="2:16" ht="15" thickBot="1" x14ac:dyDescent="0.4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</row>
    <row r="247" spans="2:16" ht="15" thickBo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</row>
    <row r="248" spans="2:16" ht="15" thickBot="1" x14ac:dyDescent="0.4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</row>
    <row r="249" spans="2:16" ht="15" thickBo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</row>
    <row r="250" spans="2:16" ht="15" thickBot="1" x14ac:dyDescent="0.4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</row>
    <row r="251" spans="2:16" ht="15" thickBo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</row>
    <row r="252" spans="2:16" ht="15" thickBo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</row>
    <row r="253" spans="2:16" ht="15" thickBot="1" x14ac:dyDescent="0.4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</row>
    <row r="254" spans="2:16" ht="15" thickBo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</row>
    <row r="255" spans="2:16" ht="15" thickBo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</row>
    <row r="256" spans="2:16" ht="15" thickBot="1" x14ac:dyDescent="0.4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</row>
    <row r="257" spans="2:16" ht="15" thickBo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</row>
    <row r="258" spans="2:16" ht="15" thickBot="1" x14ac:dyDescent="0.4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</row>
    <row r="259" spans="2:16" ht="15" thickBo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</row>
    <row r="260" spans="2:16" ht="15" thickBot="1" x14ac:dyDescent="0.4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</row>
    <row r="261" spans="2:16" ht="15" thickBot="1" x14ac:dyDescent="0.4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</row>
    <row r="262" spans="2:16" ht="15" thickBot="1" x14ac:dyDescent="0.4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</row>
    <row r="263" spans="2:16" ht="15" thickBo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</row>
    <row r="264" spans="2:16" ht="15" thickBot="1" x14ac:dyDescent="0.4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</row>
    <row r="265" spans="2:16" ht="15" thickBo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</row>
    <row r="266" spans="2:16" ht="15" thickBot="1" x14ac:dyDescent="0.4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</row>
    <row r="267" spans="2:16" ht="15" thickBo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</row>
    <row r="268" spans="2:16" ht="15" thickBot="1" x14ac:dyDescent="0.4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</row>
    <row r="269" spans="2:16" ht="15" thickBo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</row>
    <row r="270" spans="2:16" ht="15" thickBo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</row>
    <row r="271" spans="2:16" ht="15" thickBot="1" x14ac:dyDescent="0.4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</row>
    <row r="272" spans="2:16" ht="15" thickBo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</row>
    <row r="273" spans="2:16" ht="15" thickBo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</row>
    <row r="274" spans="2:16" ht="15" thickBot="1" x14ac:dyDescent="0.4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</row>
    <row r="275" spans="2:16" ht="15" thickBo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</row>
    <row r="276" spans="2:16" ht="15" thickBot="1" x14ac:dyDescent="0.4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</row>
    <row r="277" spans="2:16" ht="15" thickBo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</row>
    <row r="278" spans="2:16" ht="15" thickBot="1" x14ac:dyDescent="0.4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</row>
    <row r="279" spans="2:16" ht="15" thickBot="1" x14ac:dyDescent="0.4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</row>
    <row r="280" spans="2:16" ht="15" thickBot="1" x14ac:dyDescent="0.4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</row>
    <row r="281" spans="2:16" ht="15" thickBo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</row>
    <row r="282" spans="2:16" ht="15" thickBot="1" x14ac:dyDescent="0.4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</row>
    <row r="283" spans="2:16" ht="15" thickBo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</row>
    <row r="284" spans="2:16" ht="15" thickBot="1" x14ac:dyDescent="0.4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</row>
    <row r="285" spans="2:16" ht="15" thickBo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</row>
    <row r="286" spans="2:16" ht="15" thickBot="1" x14ac:dyDescent="0.4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</row>
    <row r="287" spans="2:16" ht="15" thickBo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</row>
    <row r="288" spans="2:16" ht="15" thickBo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</row>
    <row r="289" spans="2:16" ht="15" thickBot="1" x14ac:dyDescent="0.4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</row>
    <row r="290" spans="2:16" ht="15" thickBo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</row>
    <row r="291" spans="2:16" ht="15" thickBo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</row>
    <row r="292" spans="2:16" ht="15" thickBot="1" x14ac:dyDescent="0.4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</row>
    <row r="293" spans="2:16" ht="15" thickBo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</row>
    <row r="294" spans="2:16" ht="15" thickBot="1" x14ac:dyDescent="0.4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</row>
    <row r="295" spans="2:16" ht="15" thickBo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</row>
    <row r="296" spans="2:16" ht="15" thickBot="1" x14ac:dyDescent="0.4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</row>
    <row r="297" spans="2:16" ht="15" thickBot="1" x14ac:dyDescent="0.4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</row>
    <row r="298" spans="2:16" ht="15" thickBot="1" x14ac:dyDescent="0.4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</row>
    <row r="299" spans="2:16" ht="15" thickBo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</row>
    <row r="300" spans="2:16" ht="15" thickBot="1" x14ac:dyDescent="0.4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</row>
    <row r="301" spans="2:16" ht="15" thickBo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</row>
    <row r="302" spans="2:16" ht="15" thickBot="1" x14ac:dyDescent="0.4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</row>
    <row r="303" spans="2:16" ht="15" thickBo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</row>
    <row r="304" spans="2:16" ht="15" thickBot="1" x14ac:dyDescent="0.4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</row>
    <row r="305" spans="2:16" ht="15" thickBo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</row>
    <row r="306" spans="2:16" ht="15" thickBo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</row>
    <row r="307" spans="2:16" ht="15" thickBot="1" x14ac:dyDescent="0.4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</row>
    <row r="308" spans="2:16" ht="15" thickBo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</row>
    <row r="309" spans="2:16" ht="15" thickBo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</row>
    <row r="310" spans="2:16" ht="15" thickBot="1" x14ac:dyDescent="0.4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</row>
    <row r="311" spans="2:16" ht="15" thickBo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</row>
    <row r="312" spans="2:16" ht="15" thickBot="1" x14ac:dyDescent="0.4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</row>
    <row r="313" spans="2:16" ht="15" thickBo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</row>
    <row r="314" spans="2:16" ht="15" thickBot="1" x14ac:dyDescent="0.4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</row>
    <row r="315" spans="2:16" ht="15" thickBot="1" x14ac:dyDescent="0.4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</row>
    <row r="316" spans="2:16" ht="15" thickBot="1" x14ac:dyDescent="0.4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</row>
    <row r="317" spans="2:16" ht="15" thickBo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</row>
    <row r="318" spans="2:16" ht="15" thickBot="1" x14ac:dyDescent="0.4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</row>
    <row r="319" spans="2:16" ht="15" thickBo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</row>
    <row r="320" spans="2:16" ht="15" thickBot="1" x14ac:dyDescent="0.4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</row>
    <row r="321" spans="2:16" ht="15" thickBo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</row>
    <row r="322" spans="2:16" ht="15" thickBot="1" x14ac:dyDescent="0.4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</row>
    <row r="323" spans="2:16" ht="15" thickBo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</row>
    <row r="324" spans="2:16" ht="15" thickBo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</row>
    <row r="325" spans="2:16" ht="15" thickBot="1" x14ac:dyDescent="0.4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</row>
    <row r="326" spans="2:16" ht="15" thickBo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</row>
    <row r="327" spans="2:16" ht="15" thickBo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</row>
    <row r="328" spans="2:16" ht="15" thickBot="1" x14ac:dyDescent="0.4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</row>
    <row r="329" spans="2:16" ht="15" thickBo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</row>
    <row r="330" spans="2:16" ht="15" thickBot="1" x14ac:dyDescent="0.4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</row>
    <row r="331" spans="2:16" ht="15" thickBo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</row>
    <row r="332" spans="2:16" ht="15" thickBot="1" x14ac:dyDescent="0.4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</row>
    <row r="333" spans="2:16" ht="15" thickBot="1" x14ac:dyDescent="0.4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</row>
    <row r="334" spans="2:16" ht="15" thickBot="1" x14ac:dyDescent="0.4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</row>
    <row r="335" spans="2:16" ht="15" thickBo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</row>
    <row r="336" spans="2:16" ht="15" thickBot="1" x14ac:dyDescent="0.4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</row>
    <row r="337" spans="2:16" ht="15" thickBo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</row>
    <row r="338" spans="2:16" ht="15" thickBot="1" x14ac:dyDescent="0.4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</row>
    <row r="339" spans="2:16" ht="15" thickBo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</row>
    <row r="340" spans="2:16" ht="15" thickBot="1" x14ac:dyDescent="0.4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</row>
    <row r="341" spans="2:16" ht="15" thickBo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</row>
    <row r="342" spans="2:16" ht="15" thickBo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</row>
    <row r="343" spans="2:16" ht="15" thickBot="1" x14ac:dyDescent="0.4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</row>
    <row r="344" spans="2:16" ht="15" thickBo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</row>
    <row r="345" spans="2:16" ht="15" thickBo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</row>
    <row r="346" spans="2:16" ht="15" thickBot="1" x14ac:dyDescent="0.4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</row>
    <row r="347" spans="2:16" ht="15" thickBo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</row>
    <row r="348" spans="2:16" ht="15" thickBot="1" x14ac:dyDescent="0.4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</row>
    <row r="349" spans="2:16" ht="15" thickBo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</row>
    <row r="350" spans="2:16" ht="15" thickBot="1" x14ac:dyDescent="0.4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</row>
    <row r="351" spans="2:16" ht="15" thickBot="1" x14ac:dyDescent="0.4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</row>
    <row r="352" spans="2:16" ht="15" thickBot="1" x14ac:dyDescent="0.4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</row>
    <row r="353" spans="2:16" ht="15" thickBo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</row>
    <row r="354" spans="2:16" ht="15" thickBot="1" x14ac:dyDescent="0.4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</row>
    <row r="355" spans="2:16" ht="15" thickBo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</row>
    <row r="356" spans="2:16" ht="15" thickBot="1" x14ac:dyDescent="0.4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</row>
    <row r="357" spans="2:16" ht="15" thickBo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</row>
    <row r="358" spans="2:16" ht="15" thickBot="1" x14ac:dyDescent="0.4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</row>
    <row r="359" spans="2:16" ht="15" thickBo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</row>
    <row r="360" spans="2:16" ht="15" thickBo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</row>
    <row r="361" spans="2:16" ht="15" thickBot="1" x14ac:dyDescent="0.4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</row>
    <row r="362" spans="2:16" ht="15" thickBo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</row>
    <row r="363" spans="2:16" ht="15" thickBo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</row>
    <row r="364" spans="2:16" ht="15" thickBot="1" x14ac:dyDescent="0.4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</row>
    <row r="365" spans="2:16" ht="15" thickBo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</row>
    <row r="366" spans="2:16" ht="15" thickBot="1" x14ac:dyDescent="0.4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</row>
    <row r="367" spans="2:16" ht="15" thickBo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</row>
    <row r="368" spans="2:16" ht="15" thickBot="1" x14ac:dyDescent="0.4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</row>
    <row r="369" spans="2:16" ht="15" thickBot="1" x14ac:dyDescent="0.4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</row>
    <row r="370" spans="2:16" ht="15" thickBot="1" x14ac:dyDescent="0.4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</row>
    <row r="371" spans="2:16" ht="15" thickBo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</row>
    <row r="372" spans="2:16" ht="15" thickBot="1" x14ac:dyDescent="0.4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</row>
    <row r="373" spans="2:16" ht="15" thickBo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</row>
    <row r="374" spans="2:16" ht="15" thickBot="1" x14ac:dyDescent="0.4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</row>
    <row r="375" spans="2:16" ht="15" thickBo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</row>
    <row r="376" spans="2:16" ht="15" thickBot="1" x14ac:dyDescent="0.4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</row>
    <row r="377" spans="2:16" ht="15" thickBo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</row>
    <row r="378" spans="2:16" ht="15" thickBo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</row>
    <row r="379" spans="2:16" ht="15" thickBot="1" x14ac:dyDescent="0.4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</row>
    <row r="380" spans="2:16" ht="15" thickBot="1" x14ac:dyDescent="0.4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</row>
    <row r="381" spans="2:16" ht="15" thickBot="1" x14ac:dyDescent="0.4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</row>
    <row r="382" spans="2:16" ht="15" thickBot="1" x14ac:dyDescent="0.4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</row>
    <row r="383" spans="2:16" ht="15" thickBot="1" x14ac:dyDescent="0.4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</row>
    <row r="384" spans="2:16" ht="15" thickBot="1" x14ac:dyDescent="0.4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</row>
    <row r="385" spans="2:16" ht="15" thickBot="1" x14ac:dyDescent="0.4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</row>
    <row r="386" spans="2:16" ht="15" thickBot="1" x14ac:dyDescent="0.4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</row>
    <row r="387" spans="2:16" ht="15" thickBot="1" x14ac:dyDescent="0.4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</row>
    <row r="388" spans="2:16" ht="15" thickBot="1" x14ac:dyDescent="0.4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</row>
    <row r="389" spans="2:16" ht="15" thickBot="1" x14ac:dyDescent="0.4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</row>
    <row r="390" spans="2:16" ht="15" thickBot="1" x14ac:dyDescent="0.4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</row>
    <row r="391" spans="2:16" ht="15" thickBot="1" x14ac:dyDescent="0.4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</row>
    <row r="392" spans="2:16" ht="15" thickBot="1" x14ac:dyDescent="0.4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</row>
    <row r="393" spans="2:16" ht="15" thickBot="1" x14ac:dyDescent="0.4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</row>
    <row r="394" spans="2:16" ht="15" thickBot="1" x14ac:dyDescent="0.4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</row>
    <row r="395" spans="2:16" ht="15" thickBot="1" x14ac:dyDescent="0.4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</row>
    <row r="396" spans="2:16" ht="15" thickBot="1" x14ac:dyDescent="0.4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</row>
    <row r="397" spans="2:16" ht="15" thickBot="1" x14ac:dyDescent="0.4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</row>
    <row r="398" spans="2:16" ht="15" thickBot="1" x14ac:dyDescent="0.4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</row>
    <row r="399" spans="2:16" ht="15" thickBot="1" x14ac:dyDescent="0.4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</row>
    <row r="400" spans="2:16" ht="15" thickBot="1" x14ac:dyDescent="0.4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</row>
    <row r="401" spans="2:16" ht="15" thickBot="1" x14ac:dyDescent="0.4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</row>
    <row r="402" spans="2:16" ht="15" thickBot="1" x14ac:dyDescent="0.4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</row>
    <row r="403" spans="2:16" ht="15" thickBot="1" x14ac:dyDescent="0.4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</row>
    <row r="404" spans="2:16" ht="15" thickBot="1" x14ac:dyDescent="0.4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</row>
    <row r="405" spans="2:16" ht="15" thickBot="1" x14ac:dyDescent="0.4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</row>
    <row r="406" spans="2:16" ht="15" thickBot="1" x14ac:dyDescent="0.4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</row>
    <row r="407" spans="2:16" ht="15" thickBot="1" x14ac:dyDescent="0.4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</row>
    <row r="408" spans="2:16" ht="15" thickBot="1" x14ac:dyDescent="0.4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</row>
    <row r="409" spans="2:16" ht="15" thickBot="1" x14ac:dyDescent="0.4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</row>
    <row r="410" spans="2:16" ht="15" thickBot="1" x14ac:dyDescent="0.4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</row>
    <row r="411" spans="2:16" ht="15" thickBot="1" x14ac:dyDescent="0.4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</row>
    <row r="412" spans="2:16" ht="15" thickBot="1" x14ac:dyDescent="0.4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</row>
    <row r="413" spans="2:16" ht="15" thickBot="1" x14ac:dyDescent="0.4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</row>
    <row r="414" spans="2:16" ht="15" thickBot="1" x14ac:dyDescent="0.4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</row>
    <row r="415" spans="2:16" ht="15" thickBot="1" x14ac:dyDescent="0.4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</row>
    <row r="416" spans="2:16" ht="15" thickBot="1" x14ac:dyDescent="0.4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</row>
    <row r="417" spans="2:16" ht="15" thickBot="1" x14ac:dyDescent="0.4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</row>
    <row r="418" spans="2:16" ht="15" thickBot="1" x14ac:dyDescent="0.4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</row>
    <row r="419" spans="2:16" ht="15" thickBot="1" x14ac:dyDescent="0.4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</row>
    <row r="420" spans="2:16" ht="15" thickBot="1" x14ac:dyDescent="0.4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</row>
    <row r="421" spans="2:16" ht="15" thickBot="1" x14ac:dyDescent="0.4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</row>
    <row r="422" spans="2:16" ht="15" thickBot="1" x14ac:dyDescent="0.4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</row>
    <row r="423" spans="2:16" ht="15" thickBot="1" x14ac:dyDescent="0.4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</row>
    <row r="424" spans="2:16" ht="15" thickBot="1" x14ac:dyDescent="0.4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</row>
    <row r="425" spans="2:16" ht="15" thickBot="1" x14ac:dyDescent="0.4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</row>
    <row r="426" spans="2:16" ht="15" thickBot="1" x14ac:dyDescent="0.4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</row>
    <row r="427" spans="2:16" ht="15" thickBot="1" x14ac:dyDescent="0.4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</row>
    <row r="428" spans="2:16" ht="15" thickBot="1" x14ac:dyDescent="0.4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</row>
    <row r="429" spans="2:16" ht="15" thickBot="1" x14ac:dyDescent="0.4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</row>
    <row r="430" spans="2:16" ht="15" thickBot="1" x14ac:dyDescent="0.4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</row>
    <row r="431" spans="2:16" ht="15" thickBot="1" x14ac:dyDescent="0.4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</row>
    <row r="432" spans="2:16" ht="15" thickBot="1" x14ac:dyDescent="0.4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</row>
    <row r="433" spans="2:16" ht="15" thickBot="1" x14ac:dyDescent="0.4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</row>
    <row r="434" spans="2:16" ht="15" thickBot="1" x14ac:dyDescent="0.4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</row>
    <row r="435" spans="2:16" ht="15" thickBot="1" x14ac:dyDescent="0.4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</row>
    <row r="436" spans="2:16" ht="15" thickBot="1" x14ac:dyDescent="0.4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</row>
    <row r="437" spans="2:16" ht="15" thickBot="1" x14ac:dyDescent="0.4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</row>
    <row r="438" spans="2:16" ht="15" thickBot="1" x14ac:dyDescent="0.4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</row>
    <row r="439" spans="2:16" ht="15" thickBot="1" x14ac:dyDescent="0.4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</row>
    <row r="440" spans="2:16" ht="15" thickBot="1" x14ac:dyDescent="0.4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</row>
    <row r="441" spans="2:16" ht="15" thickBot="1" x14ac:dyDescent="0.4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</row>
    <row r="442" spans="2:16" ht="15" thickBot="1" x14ac:dyDescent="0.4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</row>
    <row r="443" spans="2:16" ht="15" thickBot="1" x14ac:dyDescent="0.4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</row>
    <row r="444" spans="2:16" ht="15" thickBot="1" x14ac:dyDescent="0.4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</row>
    <row r="445" spans="2:16" ht="15" thickBot="1" x14ac:dyDescent="0.4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</row>
    <row r="446" spans="2:16" ht="15" thickBot="1" x14ac:dyDescent="0.4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</row>
    <row r="447" spans="2:16" ht="15" thickBot="1" x14ac:dyDescent="0.4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</row>
    <row r="448" spans="2:16" ht="15" thickBot="1" x14ac:dyDescent="0.4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</row>
    <row r="449" spans="2:16" ht="15" thickBot="1" x14ac:dyDescent="0.4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</row>
    <row r="450" spans="2:16" ht="15" thickBot="1" x14ac:dyDescent="0.4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</row>
    <row r="451" spans="2:16" ht="15" thickBot="1" x14ac:dyDescent="0.4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</row>
    <row r="452" spans="2:16" ht="15" thickBot="1" x14ac:dyDescent="0.4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</row>
    <row r="453" spans="2:16" ht="15" thickBot="1" x14ac:dyDescent="0.4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</row>
    <row r="454" spans="2:16" ht="15" thickBot="1" x14ac:dyDescent="0.4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</row>
    <row r="455" spans="2:16" ht="15" thickBot="1" x14ac:dyDescent="0.4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</row>
    <row r="456" spans="2:16" ht="15" thickBot="1" x14ac:dyDescent="0.4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</row>
    <row r="457" spans="2:16" ht="15" thickBot="1" x14ac:dyDescent="0.4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</row>
    <row r="458" spans="2:16" ht="15" thickBot="1" x14ac:dyDescent="0.4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</row>
    <row r="459" spans="2:16" ht="15" thickBot="1" x14ac:dyDescent="0.4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</row>
    <row r="460" spans="2:16" ht="15" thickBot="1" x14ac:dyDescent="0.4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</row>
    <row r="461" spans="2:16" ht="15" thickBot="1" x14ac:dyDescent="0.4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</row>
    <row r="462" spans="2:16" ht="15" thickBot="1" x14ac:dyDescent="0.4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</row>
    <row r="463" spans="2:16" ht="15" thickBot="1" x14ac:dyDescent="0.4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</row>
    <row r="464" spans="2:16" ht="15" thickBot="1" x14ac:dyDescent="0.4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</row>
    <row r="465" spans="2:16" ht="15" thickBot="1" x14ac:dyDescent="0.4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</row>
    <row r="466" spans="2:16" ht="15" thickBot="1" x14ac:dyDescent="0.4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</row>
    <row r="467" spans="2:16" ht="15" thickBot="1" x14ac:dyDescent="0.4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</row>
    <row r="468" spans="2:16" ht="15" thickBot="1" x14ac:dyDescent="0.4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</row>
    <row r="469" spans="2:16" ht="15" thickBot="1" x14ac:dyDescent="0.4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</row>
    <row r="470" spans="2:16" ht="15" thickBot="1" x14ac:dyDescent="0.4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</row>
    <row r="471" spans="2:16" ht="15" thickBot="1" x14ac:dyDescent="0.4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</row>
    <row r="472" spans="2:16" ht="15" thickBot="1" x14ac:dyDescent="0.4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</row>
    <row r="473" spans="2:16" ht="15" thickBot="1" x14ac:dyDescent="0.4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</row>
    <row r="474" spans="2:16" ht="15" thickBot="1" x14ac:dyDescent="0.4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</row>
    <row r="475" spans="2:16" ht="15" thickBot="1" x14ac:dyDescent="0.4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</row>
    <row r="476" spans="2:16" ht="15" thickBot="1" x14ac:dyDescent="0.4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</row>
    <row r="477" spans="2:16" ht="15" thickBot="1" x14ac:dyDescent="0.4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</row>
    <row r="478" spans="2:16" ht="15" thickBot="1" x14ac:dyDescent="0.4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</row>
    <row r="479" spans="2:16" ht="15" thickBot="1" x14ac:dyDescent="0.4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</row>
    <row r="480" spans="2:16" ht="15" thickBot="1" x14ac:dyDescent="0.4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</row>
    <row r="481" spans="2:16" ht="15" thickBot="1" x14ac:dyDescent="0.4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</row>
    <row r="482" spans="2:16" ht="15" thickBot="1" x14ac:dyDescent="0.4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</row>
    <row r="483" spans="2:16" ht="15" thickBot="1" x14ac:dyDescent="0.4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</row>
    <row r="484" spans="2:16" ht="15" thickBot="1" x14ac:dyDescent="0.4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</row>
    <row r="485" spans="2:16" ht="15" thickBot="1" x14ac:dyDescent="0.4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</row>
    <row r="486" spans="2:16" ht="15" thickBot="1" x14ac:dyDescent="0.4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</row>
    <row r="487" spans="2:16" ht="15" thickBot="1" x14ac:dyDescent="0.4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</row>
    <row r="488" spans="2:16" ht="15" thickBot="1" x14ac:dyDescent="0.4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</row>
    <row r="489" spans="2:16" ht="15" thickBot="1" x14ac:dyDescent="0.4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</row>
    <row r="490" spans="2:16" ht="15" thickBot="1" x14ac:dyDescent="0.4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</row>
    <row r="491" spans="2:16" ht="15" thickBot="1" x14ac:dyDescent="0.4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</row>
    <row r="492" spans="2:16" ht="15" thickBot="1" x14ac:dyDescent="0.4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</row>
    <row r="493" spans="2:16" ht="15" thickBot="1" x14ac:dyDescent="0.4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</row>
    <row r="494" spans="2:16" ht="15" thickBot="1" x14ac:dyDescent="0.4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</row>
    <row r="495" spans="2:16" ht="15" thickBot="1" x14ac:dyDescent="0.4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</row>
    <row r="496" spans="2:16" ht="15" thickBot="1" x14ac:dyDescent="0.4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</row>
    <row r="497" spans="2:16" ht="15" thickBot="1" x14ac:dyDescent="0.4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</row>
    <row r="498" spans="2:16" ht="15" thickBot="1" x14ac:dyDescent="0.4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</row>
    <row r="499" spans="2:16" ht="15" thickBot="1" x14ac:dyDescent="0.4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</row>
    <row r="500" spans="2:16" ht="15" thickBot="1" x14ac:dyDescent="0.4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</row>
    <row r="501" spans="2:16" ht="15" thickBot="1" x14ac:dyDescent="0.4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</row>
    <row r="502" spans="2:16" ht="15" thickBot="1" x14ac:dyDescent="0.4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</row>
    <row r="503" spans="2:16" ht="15" thickBot="1" x14ac:dyDescent="0.4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</row>
    <row r="504" spans="2:16" ht="15" thickBot="1" x14ac:dyDescent="0.4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</row>
    <row r="505" spans="2:16" ht="15" thickBot="1" x14ac:dyDescent="0.4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</row>
    <row r="506" spans="2:16" ht="15" thickBot="1" x14ac:dyDescent="0.4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</row>
    <row r="507" spans="2:16" ht="15" thickBot="1" x14ac:dyDescent="0.4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</row>
    <row r="508" spans="2:16" ht="15" thickBot="1" x14ac:dyDescent="0.4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</row>
    <row r="509" spans="2:16" ht="15" thickBot="1" x14ac:dyDescent="0.4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</row>
    <row r="510" spans="2:16" ht="15" thickBot="1" x14ac:dyDescent="0.4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</row>
    <row r="511" spans="2:16" ht="15" thickBot="1" x14ac:dyDescent="0.4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</row>
    <row r="512" spans="2:16" ht="15" thickBot="1" x14ac:dyDescent="0.4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</row>
    <row r="513" spans="2:16" ht="15" thickBot="1" x14ac:dyDescent="0.4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</row>
    <row r="514" spans="2:16" ht="15" thickBot="1" x14ac:dyDescent="0.4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</row>
    <row r="515" spans="2:16" ht="15" thickBot="1" x14ac:dyDescent="0.4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</row>
    <row r="516" spans="2:16" ht="15" thickBot="1" x14ac:dyDescent="0.4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</row>
    <row r="517" spans="2:16" ht="15" thickBot="1" x14ac:dyDescent="0.4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</row>
    <row r="518" spans="2:16" ht="15" thickBot="1" x14ac:dyDescent="0.4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</row>
    <row r="519" spans="2:16" ht="15" thickBot="1" x14ac:dyDescent="0.4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</row>
    <row r="520" spans="2:16" ht="15" thickBot="1" x14ac:dyDescent="0.4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</row>
    <row r="521" spans="2:16" ht="15" thickBot="1" x14ac:dyDescent="0.4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</row>
    <row r="522" spans="2:16" ht="15" thickBot="1" x14ac:dyDescent="0.4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</row>
    <row r="523" spans="2:16" ht="15" thickBot="1" x14ac:dyDescent="0.4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</row>
    <row r="524" spans="2:16" ht="15" thickBot="1" x14ac:dyDescent="0.4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</row>
    <row r="525" spans="2:16" ht="15" thickBot="1" x14ac:dyDescent="0.4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</row>
    <row r="526" spans="2:16" ht="15" thickBot="1" x14ac:dyDescent="0.4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</row>
    <row r="527" spans="2:16" ht="15" thickBot="1" x14ac:dyDescent="0.4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</row>
    <row r="528" spans="2:16" ht="15" thickBot="1" x14ac:dyDescent="0.4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</row>
    <row r="529" spans="2:16" ht="15" thickBot="1" x14ac:dyDescent="0.4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</row>
    <row r="530" spans="2:16" ht="15" thickBot="1" x14ac:dyDescent="0.4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</row>
    <row r="531" spans="2:16" ht="15" thickBot="1" x14ac:dyDescent="0.4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</row>
    <row r="532" spans="2:16" ht="15" thickBot="1" x14ac:dyDescent="0.4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</row>
    <row r="533" spans="2:16" ht="15" thickBot="1" x14ac:dyDescent="0.4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</row>
    <row r="534" spans="2:16" ht="15" thickBot="1" x14ac:dyDescent="0.4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</row>
    <row r="535" spans="2:16" ht="15" thickBot="1" x14ac:dyDescent="0.4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</row>
    <row r="536" spans="2:16" ht="15" thickBot="1" x14ac:dyDescent="0.4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</row>
    <row r="537" spans="2:16" ht="15" thickBot="1" x14ac:dyDescent="0.4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</row>
    <row r="538" spans="2:16" ht="15" thickBot="1" x14ac:dyDescent="0.4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</row>
    <row r="539" spans="2:16" ht="15" thickBot="1" x14ac:dyDescent="0.4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</row>
    <row r="540" spans="2:16" ht="15" thickBot="1" x14ac:dyDescent="0.4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</row>
    <row r="541" spans="2:16" ht="15" thickBot="1" x14ac:dyDescent="0.4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</row>
    <row r="542" spans="2:16" ht="15" thickBot="1" x14ac:dyDescent="0.4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</row>
    <row r="543" spans="2:16" ht="15" thickBot="1" x14ac:dyDescent="0.4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</row>
    <row r="544" spans="2:16" ht="15" thickBot="1" x14ac:dyDescent="0.4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</row>
    <row r="545" spans="2:16" ht="15" thickBot="1" x14ac:dyDescent="0.4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</row>
    <row r="546" spans="2:16" ht="15" thickBot="1" x14ac:dyDescent="0.4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</row>
    <row r="547" spans="2:16" ht="15" thickBot="1" x14ac:dyDescent="0.4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</row>
    <row r="548" spans="2:16" ht="15" thickBot="1" x14ac:dyDescent="0.4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</row>
    <row r="549" spans="2:16" ht="15" thickBot="1" x14ac:dyDescent="0.4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</row>
    <row r="550" spans="2:16" ht="15" thickBot="1" x14ac:dyDescent="0.4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</row>
    <row r="551" spans="2:16" ht="15" thickBot="1" x14ac:dyDescent="0.4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</row>
    <row r="552" spans="2:16" ht="15" thickBot="1" x14ac:dyDescent="0.4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</row>
    <row r="553" spans="2:16" ht="15" thickBot="1" x14ac:dyDescent="0.4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</row>
    <row r="554" spans="2:16" ht="15" thickBot="1" x14ac:dyDescent="0.4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</row>
    <row r="555" spans="2:16" ht="15" thickBot="1" x14ac:dyDescent="0.4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</row>
    <row r="556" spans="2:16" ht="15" thickBot="1" x14ac:dyDescent="0.4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</row>
    <row r="557" spans="2:16" ht="15" thickBot="1" x14ac:dyDescent="0.4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</row>
    <row r="558" spans="2:16" ht="15" thickBot="1" x14ac:dyDescent="0.4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</row>
    <row r="559" spans="2:16" ht="15" thickBot="1" x14ac:dyDescent="0.4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</row>
    <row r="560" spans="2:16" ht="15" thickBot="1" x14ac:dyDescent="0.4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</row>
    <row r="561" spans="2:16" ht="15" thickBot="1" x14ac:dyDescent="0.4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</row>
    <row r="562" spans="2:16" ht="15" thickBot="1" x14ac:dyDescent="0.4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</row>
    <row r="563" spans="2:16" ht="15" thickBot="1" x14ac:dyDescent="0.4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</row>
    <row r="564" spans="2:16" ht="15" thickBot="1" x14ac:dyDescent="0.4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</row>
    <row r="565" spans="2:16" ht="15" thickBot="1" x14ac:dyDescent="0.4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</row>
    <row r="566" spans="2:16" ht="15" thickBot="1" x14ac:dyDescent="0.4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</row>
    <row r="567" spans="2:16" ht="15" thickBot="1" x14ac:dyDescent="0.4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</row>
    <row r="568" spans="2:16" ht="15" thickBot="1" x14ac:dyDescent="0.4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</row>
    <row r="569" spans="2:16" ht="15" thickBot="1" x14ac:dyDescent="0.4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</row>
    <row r="570" spans="2:16" ht="15" thickBot="1" x14ac:dyDescent="0.4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</row>
    <row r="571" spans="2:16" ht="15" thickBot="1" x14ac:dyDescent="0.4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</row>
    <row r="572" spans="2:16" ht="15" thickBot="1" x14ac:dyDescent="0.4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</row>
    <row r="573" spans="2:16" ht="15" thickBot="1" x14ac:dyDescent="0.4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</row>
    <row r="574" spans="2:16" ht="15" thickBot="1" x14ac:dyDescent="0.4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</row>
    <row r="575" spans="2:16" ht="15" thickBot="1" x14ac:dyDescent="0.4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</row>
    <row r="576" spans="2:16" ht="15" thickBot="1" x14ac:dyDescent="0.4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</row>
    <row r="577" spans="2:16" ht="15" thickBot="1" x14ac:dyDescent="0.4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</row>
    <row r="578" spans="2:16" ht="15" thickBot="1" x14ac:dyDescent="0.4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</row>
    <row r="579" spans="2:16" ht="15" thickBot="1" x14ac:dyDescent="0.4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</row>
    <row r="580" spans="2:16" ht="15" thickBot="1" x14ac:dyDescent="0.4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</row>
    <row r="581" spans="2:16" ht="15" thickBot="1" x14ac:dyDescent="0.4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</row>
    <row r="582" spans="2:16" ht="15" thickBot="1" x14ac:dyDescent="0.4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</row>
    <row r="583" spans="2:16" ht="15" thickBot="1" x14ac:dyDescent="0.4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</row>
    <row r="584" spans="2:16" ht="15" thickBot="1" x14ac:dyDescent="0.4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</row>
    <row r="585" spans="2:16" ht="15" thickBot="1" x14ac:dyDescent="0.4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</row>
    <row r="586" spans="2:16" ht="15" thickBot="1" x14ac:dyDescent="0.4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</row>
    <row r="587" spans="2:16" ht="15" thickBot="1" x14ac:dyDescent="0.4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</row>
    <row r="588" spans="2:16" ht="15" thickBot="1" x14ac:dyDescent="0.4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</row>
    <row r="589" spans="2:16" ht="15" thickBot="1" x14ac:dyDescent="0.4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</row>
    <row r="590" spans="2:16" ht="15" thickBot="1" x14ac:dyDescent="0.4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</row>
    <row r="591" spans="2:16" ht="15" thickBot="1" x14ac:dyDescent="0.4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</row>
    <row r="592" spans="2:16" ht="15" thickBot="1" x14ac:dyDescent="0.4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</row>
    <row r="593" spans="2:16" ht="15" thickBot="1" x14ac:dyDescent="0.4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</row>
    <row r="594" spans="2:16" ht="15" thickBot="1" x14ac:dyDescent="0.4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</row>
    <row r="595" spans="2:16" ht="15" thickBot="1" x14ac:dyDescent="0.4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</row>
    <row r="596" spans="2:16" ht="15" thickBot="1" x14ac:dyDescent="0.4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</row>
    <row r="597" spans="2:16" ht="15" thickBot="1" x14ac:dyDescent="0.4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</row>
    <row r="598" spans="2:16" ht="15" thickBot="1" x14ac:dyDescent="0.4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</row>
    <row r="599" spans="2:16" ht="15" thickBot="1" x14ac:dyDescent="0.4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</row>
    <row r="600" spans="2:16" ht="15" thickBot="1" x14ac:dyDescent="0.4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</row>
    <row r="601" spans="2:16" ht="15" thickBot="1" x14ac:dyDescent="0.4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</row>
    <row r="602" spans="2:16" ht="15" thickBot="1" x14ac:dyDescent="0.4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</row>
    <row r="603" spans="2:16" ht="15" thickBot="1" x14ac:dyDescent="0.4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</row>
    <row r="604" spans="2:16" ht="15" thickBot="1" x14ac:dyDescent="0.4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</row>
    <row r="605" spans="2:16" ht="15" thickBot="1" x14ac:dyDescent="0.4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</row>
    <row r="606" spans="2:16" ht="15" thickBot="1" x14ac:dyDescent="0.4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</row>
    <row r="607" spans="2:16" ht="15" thickBot="1" x14ac:dyDescent="0.4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</row>
    <row r="608" spans="2:16" ht="15" thickBot="1" x14ac:dyDescent="0.4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</row>
    <row r="609" spans="2:16" ht="15" thickBot="1" x14ac:dyDescent="0.4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</row>
    <row r="610" spans="2:16" ht="15" thickBot="1" x14ac:dyDescent="0.4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</row>
    <row r="611" spans="2:16" ht="15" thickBot="1" x14ac:dyDescent="0.4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</row>
    <row r="612" spans="2:16" ht="15" thickBot="1" x14ac:dyDescent="0.4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</row>
    <row r="613" spans="2:16" ht="15" thickBot="1" x14ac:dyDescent="0.4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</row>
    <row r="614" spans="2:16" ht="15" thickBot="1" x14ac:dyDescent="0.4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</row>
    <row r="615" spans="2:16" ht="15" thickBot="1" x14ac:dyDescent="0.4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</row>
    <row r="616" spans="2:16" ht="15" thickBot="1" x14ac:dyDescent="0.4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</row>
    <row r="617" spans="2:16" ht="15" thickBot="1" x14ac:dyDescent="0.4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</row>
    <row r="618" spans="2:16" ht="15" thickBot="1" x14ac:dyDescent="0.4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</row>
    <row r="619" spans="2:16" ht="15" thickBot="1" x14ac:dyDescent="0.4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</row>
    <row r="620" spans="2:16" ht="15" thickBot="1" x14ac:dyDescent="0.4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</row>
    <row r="621" spans="2:16" ht="15" thickBot="1" x14ac:dyDescent="0.4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</row>
    <row r="622" spans="2:16" ht="15" thickBot="1" x14ac:dyDescent="0.4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</row>
    <row r="623" spans="2:16" ht="15" thickBot="1" x14ac:dyDescent="0.4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</row>
    <row r="624" spans="2:16" ht="15" thickBot="1" x14ac:dyDescent="0.4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</row>
    <row r="625" spans="2:16" ht="15" thickBot="1" x14ac:dyDescent="0.4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</row>
    <row r="626" spans="2:16" ht="15" thickBot="1" x14ac:dyDescent="0.4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</row>
    <row r="627" spans="2:16" ht="15" thickBot="1" x14ac:dyDescent="0.4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</row>
    <row r="628" spans="2:16" ht="15" thickBot="1" x14ac:dyDescent="0.4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</row>
    <row r="629" spans="2:16" ht="15" thickBot="1" x14ac:dyDescent="0.4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</row>
    <row r="630" spans="2:16" ht="15" thickBot="1" x14ac:dyDescent="0.4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</row>
    <row r="631" spans="2:16" ht="15" thickBot="1" x14ac:dyDescent="0.4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</row>
    <row r="632" spans="2:16" ht="15" thickBot="1" x14ac:dyDescent="0.4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</row>
    <row r="633" spans="2:16" ht="15" thickBot="1" x14ac:dyDescent="0.4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</row>
    <row r="634" spans="2:16" ht="15" thickBot="1" x14ac:dyDescent="0.4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</row>
    <row r="635" spans="2:16" ht="15" thickBot="1" x14ac:dyDescent="0.4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</row>
    <row r="636" spans="2:16" ht="15" thickBot="1" x14ac:dyDescent="0.4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</row>
    <row r="637" spans="2:16" ht="15" thickBot="1" x14ac:dyDescent="0.4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</row>
    <row r="638" spans="2:16" ht="15" thickBot="1" x14ac:dyDescent="0.4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</row>
    <row r="639" spans="2:16" ht="15" thickBot="1" x14ac:dyDescent="0.4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</row>
    <row r="640" spans="2:16" ht="15" thickBot="1" x14ac:dyDescent="0.4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</row>
    <row r="641" spans="2:16" ht="15" thickBot="1" x14ac:dyDescent="0.4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</row>
    <row r="642" spans="2:16" ht="15" thickBot="1" x14ac:dyDescent="0.4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</row>
    <row r="643" spans="2:16" ht="15" thickBot="1" x14ac:dyDescent="0.4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</row>
    <row r="644" spans="2:16" ht="15" thickBot="1" x14ac:dyDescent="0.4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</row>
    <row r="645" spans="2:16" ht="15" thickBot="1" x14ac:dyDescent="0.4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</row>
    <row r="646" spans="2:16" ht="15" thickBot="1" x14ac:dyDescent="0.4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</row>
    <row r="647" spans="2:16" ht="15" thickBot="1" x14ac:dyDescent="0.4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</row>
    <row r="648" spans="2:16" ht="15" thickBot="1" x14ac:dyDescent="0.4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</row>
    <row r="649" spans="2:16" ht="15" thickBot="1" x14ac:dyDescent="0.4"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</row>
    <row r="650" spans="2:16" ht="15" thickBot="1" x14ac:dyDescent="0.4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</row>
    <row r="651" spans="2:16" ht="15" thickBot="1" x14ac:dyDescent="0.4"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</row>
    <row r="652" spans="2:16" ht="15" thickBot="1" x14ac:dyDescent="0.4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</row>
    <row r="653" spans="2:16" ht="15" thickBot="1" x14ac:dyDescent="0.4"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</row>
    <row r="654" spans="2:16" ht="15" thickBot="1" x14ac:dyDescent="0.4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</row>
    <row r="655" spans="2:16" ht="15" thickBot="1" x14ac:dyDescent="0.4"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</row>
    <row r="656" spans="2:16" ht="15" thickBot="1" x14ac:dyDescent="0.4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</row>
    <row r="657" spans="2:16" ht="15" thickBot="1" x14ac:dyDescent="0.4"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</row>
    <row r="658" spans="2:16" ht="15" thickBot="1" x14ac:dyDescent="0.4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</row>
    <row r="659" spans="2:16" ht="15" thickBot="1" x14ac:dyDescent="0.4"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</row>
    <row r="660" spans="2:16" ht="15" thickBot="1" x14ac:dyDescent="0.4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</row>
    <row r="661" spans="2:16" ht="15" thickBot="1" x14ac:dyDescent="0.4"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</row>
    <row r="662" spans="2:16" ht="15" thickBot="1" x14ac:dyDescent="0.4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</row>
    <row r="663" spans="2:16" ht="15" thickBot="1" x14ac:dyDescent="0.4"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</row>
    <row r="664" spans="2:16" ht="15" thickBot="1" x14ac:dyDescent="0.4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</row>
    <row r="665" spans="2:16" ht="15" thickBot="1" x14ac:dyDescent="0.4"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</row>
    <row r="666" spans="2:16" ht="15" thickBot="1" x14ac:dyDescent="0.4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</row>
    <row r="667" spans="2:16" ht="15" thickBot="1" x14ac:dyDescent="0.4"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</row>
    <row r="668" spans="2:16" ht="15" thickBot="1" x14ac:dyDescent="0.4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</row>
    <row r="669" spans="2:16" ht="15" thickBot="1" x14ac:dyDescent="0.4"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</row>
    <row r="670" spans="2:16" ht="15" thickBot="1" x14ac:dyDescent="0.4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</row>
    <row r="671" spans="2:16" ht="15" thickBot="1" x14ac:dyDescent="0.4"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</row>
    <row r="672" spans="2:16" ht="15" thickBot="1" x14ac:dyDescent="0.4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</row>
    <row r="673" spans="2:16" ht="15" thickBot="1" x14ac:dyDescent="0.4"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</row>
    <row r="674" spans="2:16" ht="15" thickBot="1" x14ac:dyDescent="0.4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</row>
    <row r="675" spans="2:16" ht="15" thickBot="1" x14ac:dyDescent="0.4"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</row>
    <row r="676" spans="2:16" ht="15" thickBot="1" x14ac:dyDescent="0.4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</row>
    <row r="677" spans="2:16" ht="15" thickBot="1" x14ac:dyDescent="0.4"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</row>
    <row r="678" spans="2:16" ht="15" thickBot="1" x14ac:dyDescent="0.4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</row>
    <row r="679" spans="2:16" ht="15" thickBot="1" x14ac:dyDescent="0.4"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</row>
    <row r="680" spans="2:16" ht="15" thickBot="1" x14ac:dyDescent="0.4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</row>
    <row r="681" spans="2:16" ht="15" thickBot="1" x14ac:dyDescent="0.4"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</row>
    <row r="682" spans="2:16" ht="15" thickBot="1" x14ac:dyDescent="0.4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</row>
    <row r="683" spans="2:16" ht="15" thickBot="1" x14ac:dyDescent="0.4"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</row>
    <row r="684" spans="2:16" ht="15" thickBot="1" x14ac:dyDescent="0.4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</row>
    <row r="685" spans="2:16" ht="15" thickBot="1" x14ac:dyDescent="0.4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</row>
    <row r="686" spans="2:16" ht="15" thickBot="1" x14ac:dyDescent="0.4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</row>
    <row r="687" spans="2:16" ht="15" thickBot="1" x14ac:dyDescent="0.4"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</row>
    <row r="688" spans="2:16" ht="15" thickBot="1" x14ac:dyDescent="0.4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</row>
    <row r="689" spans="2:16" ht="15" thickBot="1" x14ac:dyDescent="0.4"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</row>
    <row r="690" spans="2:16" ht="15" thickBot="1" x14ac:dyDescent="0.4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</row>
    <row r="691" spans="2:16" ht="15" thickBot="1" x14ac:dyDescent="0.4"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</row>
    <row r="692" spans="2:16" ht="15" thickBot="1" x14ac:dyDescent="0.4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</row>
    <row r="693" spans="2:16" ht="15" thickBot="1" x14ac:dyDescent="0.4"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</row>
    <row r="694" spans="2:16" ht="15" thickBot="1" x14ac:dyDescent="0.4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</row>
    <row r="695" spans="2:16" ht="15" thickBot="1" x14ac:dyDescent="0.4"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</row>
    <row r="696" spans="2:16" ht="15" thickBot="1" x14ac:dyDescent="0.4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</row>
    <row r="697" spans="2:16" ht="15" thickBot="1" x14ac:dyDescent="0.4"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</row>
    <row r="698" spans="2:16" ht="15" thickBot="1" x14ac:dyDescent="0.4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</row>
    <row r="699" spans="2:16" ht="15" thickBot="1" x14ac:dyDescent="0.4"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</row>
    <row r="700" spans="2:16" ht="15" thickBot="1" x14ac:dyDescent="0.4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</row>
    <row r="701" spans="2:16" ht="15" thickBot="1" x14ac:dyDescent="0.4"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</row>
    <row r="702" spans="2:16" ht="15" thickBot="1" x14ac:dyDescent="0.4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</row>
    <row r="703" spans="2:16" ht="15" thickBot="1" x14ac:dyDescent="0.4"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</row>
    <row r="704" spans="2:16" ht="15" thickBot="1" x14ac:dyDescent="0.4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</row>
    <row r="705" spans="2:16" ht="15" thickBot="1" x14ac:dyDescent="0.4"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</row>
    <row r="706" spans="2:16" ht="15" thickBot="1" x14ac:dyDescent="0.4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</row>
    <row r="707" spans="2:16" ht="15" thickBot="1" x14ac:dyDescent="0.4"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</row>
    <row r="708" spans="2:16" ht="15" thickBot="1" x14ac:dyDescent="0.4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</row>
    <row r="709" spans="2:16" ht="15" thickBot="1" x14ac:dyDescent="0.4"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</row>
    <row r="710" spans="2:16" ht="15" thickBot="1" x14ac:dyDescent="0.4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</row>
    <row r="711" spans="2:16" ht="15" thickBot="1" x14ac:dyDescent="0.4"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</row>
    <row r="712" spans="2:16" ht="15" thickBot="1" x14ac:dyDescent="0.4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</row>
    <row r="713" spans="2:16" ht="15" thickBot="1" x14ac:dyDescent="0.4"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</row>
    <row r="714" spans="2:16" ht="15" thickBot="1" x14ac:dyDescent="0.4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</row>
    <row r="715" spans="2:16" ht="15" thickBot="1" x14ac:dyDescent="0.4"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</row>
    <row r="716" spans="2:16" ht="15" thickBot="1" x14ac:dyDescent="0.4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</row>
    <row r="717" spans="2:16" ht="15" thickBot="1" x14ac:dyDescent="0.4"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</row>
    <row r="718" spans="2:16" ht="15" thickBot="1" x14ac:dyDescent="0.4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</row>
    <row r="719" spans="2:16" ht="15" thickBot="1" x14ac:dyDescent="0.4"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</row>
    <row r="720" spans="2:16" ht="15" thickBot="1" x14ac:dyDescent="0.4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</row>
    <row r="721" spans="2:16" ht="15" thickBot="1" x14ac:dyDescent="0.4"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</row>
    <row r="722" spans="2:16" ht="15" thickBot="1" x14ac:dyDescent="0.4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</row>
    <row r="723" spans="2:16" ht="15" thickBot="1" x14ac:dyDescent="0.4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</row>
    <row r="724" spans="2:16" ht="15" thickBot="1" x14ac:dyDescent="0.4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</row>
    <row r="725" spans="2:16" ht="15" thickBot="1" x14ac:dyDescent="0.4"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</row>
    <row r="726" spans="2:16" ht="15" thickBot="1" x14ac:dyDescent="0.4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</row>
    <row r="727" spans="2:16" ht="15" thickBot="1" x14ac:dyDescent="0.4"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</row>
    <row r="728" spans="2:16" ht="15" thickBot="1" x14ac:dyDescent="0.4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</row>
    <row r="729" spans="2:16" ht="15" thickBot="1" x14ac:dyDescent="0.4"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</row>
    <row r="730" spans="2:16" ht="15" thickBot="1" x14ac:dyDescent="0.4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</row>
    <row r="731" spans="2:16" ht="15" thickBot="1" x14ac:dyDescent="0.4"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</row>
    <row r="732" spans="2:16" ht="15" thickBot="1" x14ac:dyDescent="0.4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</row>
    <row r="733" spans="2:16" ht="15" thickBot="1" x14ac:dyDescent="0.4"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</row>
    <row r="734" spans="2:16" ht="15" thickBot="1" x14ac:dyDescent="0.4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</row>
    <row r="735" spans="2:16" ht="15" thickBot="1" x14ac:dyDescent="0.4"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</row>
    <row r="736" spans="2:16" ht="15" thickBot="1" x14ac:dyDescent="0.4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</row>
    <row r="737" spans="2:16" ht="15" thickBot="1" x14ac:dyDescent="0.4"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</row>
    <row r="738" spans="2:16" ht="15" thickBot="1" x14ac:dyDescent="0.4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</row>
    <row r="739" spans="2:16" ht="15" thickBot="1" x14ac:dyDescent="0.4"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</row>
    <row r="740" spans="2:16" ht="15" thickBot="1" x14ac:dyDescent="0.4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</row>
    <row r="741" spans="2:16" ht="15" thickBot="1" x14ac:dyDescent="0.4"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</row>
    <row r="742" spans="2:16" ht="15" thickBot="1" x14ac:dyDescent="0.4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</row>
    <row r="743" spans="2:16" ht="15" thickBot="1" x14ac:dyDescent="0.4"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</row>
    <row r="744" spans="2:16" ht="15" thickBot="1" x14ac:dyDescent="0.4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</row>
    <row r="745" spans="2:16" ht="15" thickBot="1" x14ac:dyDescent="0.4"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</row>
    <row r="746" spans="2:16" ht="15" thickBot="1" x14ac:dyDescent="0.4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</row>
    <row r="747" spans="2:16" ht="15" thickBot="1" x14ac:dyDescent="0.4"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</row>
    <row r="748" spans="2:16" ht="15" thickBot="1" x14ac:dyDescent="0.4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</row>
    <row r="749" spans="2:16" ht="15" thickBot="1" x14ac:dyDescent="0.4"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</row>
    <row r="750" spans="2:16" ht="15" thickBot="1" x14ac:dyDescent="0.4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</row>
    <row r="751" spans="2:16" ht="15" thickBot="1" x14ac:dyDescent="0.4"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</row>
    <row r="752" spans="2:16" ht="15" thickBot="1" x14ac:dyDescent="0.4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</row>
    <row r="753" spans="2:16" ht="15" thickBot="1" x14ac:dyDescent="0.4"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</row>
    <row r="754" spans="2:16" ht="15" thickBot="1" x14ac:dyDescent="0.4"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</row>
    <row r="755" spans="2:16" ht="15" thickBot="1" x14ac:dyDescent="0.4"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</row>
    <row r="756" spans="2:16" ht="15" thickBot="1" x14ac:dyDescent="0.4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</row>
    <row r="757" spans="2:16" ht="15" thickBot="1" x14ac:dyDescent="0.4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</row>
    <row r="758" spans="2:16" ht="15" thickBot="1" x14ac:dyDescent="0.4"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</row>
    <row r="759" spans="2:16" ht="15" thickBot="1" x14ac:dyDescent="0.4"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</row>
    <row r="760" spans="2:16" ht="15" thickBot="1" x14ac:dyDescent="0.4"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</row>
    <row r="761" spans="2:16" ht="15" thickBot="1" x14ac:dyDescent="0.4"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</row>
    <row r="762" spans="2:16" ht="15" thickBot="1" x14ac:dyDescent="0.4"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</row>
    <row r="763" spans="2:16" ht="15" thickBot="1" x14ac:dyDescent="0.4"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</row>
    <row r="764" spans="2:16" ht="15" thickBot="1" x14ac:dyDescent="0.4"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</row>
    <row r="765" spans="2:16" ht="15" thickBot="1" x14ac:dyDescent="0.4"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</row>
    <row r="766" spans="2:16" ht="15" thickBot="1" x14ac:dyDescent="0.4"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</row>
    <row r="767" spans="2:16" ht="15" thickBot="1" x14ac:dyDescent="0.4"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</row>
    <row r="768" spans="2:16" ht="15" thickBot="1" x14ac:dyDescent="0.4"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</row>
    <row r="769" spans="2:16" ht="15" thickBot="1" x14ac:dyDescent="0.4"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</row>
    <row r="770" spans="2:16" ht="15" thickBot="1" x14ac:dyDescent="0.4"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</row>
    <row r="771" spans="2:16" ht="15" thickBot="1" x14ac:dyDescent="0.4"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</row>
    <row r="772" spans="2:16" ht="15" thickBot="1" x14ac:dyDescent="0.4"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</row>
    <row r="773" spans="2:16" ht="15" thickBot="1" x14ac:dyDescent="0.4"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</row>
    <row r="774" spans="2:16" ht="15" thickBot="1" x14ac:dyDescent="0.4"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</row>
    <row r="775" spans="2:16" ht="15" thickBot="1" x14ac:dyDescent="0.4"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</row>
    <row r="776" spans="2:16" ht="15" thickBot="1" x14ac:dyDescent="0.4"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</row>
    <row r="777" spans="2:16" ht="15" thickBot="1" x14ac:dyDescent="0.4"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</row>
    <row r="778" spans="2:16" ht="15" thickBot="1" x14ac:dyDescent="0.4"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</row>
    <row r="779" spans="2:16" ht="15" thickBot="1" x14ac:dyDescent="0.4"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</row>
    <row r="780" spans="2:16" ht="15" thickBot="1" x14ac:dyDescent="0.4"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</row>
    <row r="781" spans="2:16" ht="15" thickBot="1" x14ac:dyDescent="0.4"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</row>
    <row r="782" spans="2:16" ht="15" thickBot="1" x14ac:dyDescent="0.4"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</row>
    <row r="783" spans="2:16" ht="15" thickBot="1" x14ac:dyDescent="0.4"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</row>
    <row r="784" spans="2:16" ht="15" thickBot="1" x14ac:dyDescent="0.4"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</row>
    <row r="785" spans="2:16" ht="15" thickBot="1" x14ac:dyDescent="0.4"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</row>
    <row r="786" spans="2:16" ht="15" thickBot="1" x14ac:dyDescent="0.4"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</row>
    <row r="787" spans="2:16" ht="15" thickBot="1" x14ac:dyDescent="0.4"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</row>
    <row r="788" spans="2:16" ht="15" thickBot="1" x14ac:dyDescent="0.4"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</row>
    <row r="789" spans="2:16" ht="15" thickBot="1" x14ac:dyDescent="0.4"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</row>
    <row r="790" spans="2:16" ht="15" thickBot="1" x14ac:dyDescent="0.4"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</row>
    <row r="791" spans="2:16" ht="15" thickBot="1" x14ac:dyDescent="0.4"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</row>
    <row r="792" spans="2:16" ht="15" thickBot="1" x14ac:dyDescent="0.4"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</row>
    <row r="793" spans="2:16" ht="15" thickBot="1" x14ac:dyDescent="0.4"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</row>
    <row r="794" spans="2:16" ht="15" thickBot="1" x14ac:dyDescent="0.4"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</row>
    <row r="795" spans="2:16" ht="15" thickBot="1" x14ac:dyDescent="0.4"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</row>
    <row r="796" spans="2:16" ht="15" thickBot="1" x14ac:dyDescent="0.4"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</row>
    <row r="797" spans="2:16" ht="15" thickBot="1" x14ac:dyDescent="0.4"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</row>
    <row r="798" spans="2:16" ht="15" thickBot="1" x14ac:dyDescent="0.4"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</row>
    <row r="799" spans="2:16" ht="15" thickBot="1" x14ac:dyDescent="0.4"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</row>
    <row r="800" spans="2:16" ht="15" thickBot="1" x14ac:dyDescent="0.4"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</row>
    <row r="801" spans="2:16" ht="15" thickBot="1" x14ac:dyDescent="0.4"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</row>
    <row r="802" spans="2:16" ht="15" thickBot="1" x14ac:dyDescent="0.4"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</row>
    <row r="803" spans="2:16" ht="15" thickBot="1" x14ac:dyDescent="0.4"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</row>
    <row r="804" spans="2:16" ht="15" thickBot="1" x14ac:dyDescent="0.4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</row>
    <row r="805" spans="2:16" ht="15" thickBot="1" x14ac:dyDescent="0.4"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</row>
    <row r="806" spans="2:16" ht="15" thickBot="1" x14ac:dyDescent="0.4"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</row>
    <row r="807" spans="2:16" ht="15" thickBot="1" x14ac:dyDescent="0.4"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</row>
    <row r="808" spans="2:16" ht="15" thickBot="1" x14ac:dyDescent="0.4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</row>
    <row r="809" spans="2:16" ht="15" thickBot="1" x14ac:dyDescent="0.4"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</row>
    <row r="810" spans="2:16" ht="15" thickBot="1" x14ac:dyDescent="0.4"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</row>
    <row r="811" spans="2:16" ht="15" thickBot="1" x14ac:dyDescent="0.4"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</row>
    <row r="812" spans="2:16" ht="15" thickBot="1" x14ac:dyDescent="0.4"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</row>
    <row r="813" spans="2:16" ht="15" thickBot="1" x14ac:dyDescent="0.4"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</row>
    <row r="814" spans="2:16" ht="15" thickBot="1" x14ac:dyDescent="0.4"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</row>
    <row r="815" spans="2:16" ht="15" thickBot="1" x14ac:dyDescent="0.4"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</row>
    <row r="816" spans="2:16" ht="15" thickBot="1" x14ac:dyDescent="0.4"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</row>
    <row r="817" spans="2:16" ht="15" thickBot="1" x14ac:dyDescent="0.4"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</row>
    <row r="818" spans="2:16" ht="15" thickBot="1" x14ac:dyDescent="0.4"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</row>
    <row r="819" spans="2:16" ht="15" thickBot="1" x14ac:dyDescent="0.4"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</row>
    <row r="820" spans="2:16" ht="15" thickBot="1" x14ac:dyDescent="0.4"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</row>
    <row r="821" spans="2:16" ht="15" thickBot="1" x14ac:dyDescent="0.4"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</row>
    <row r="822" spans="2:16" ht="15" thickBot="1" x14ac:dyDescent="0.4"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</row>
    <row r="823" spans="2:16" ht="15" thickBot="1" x14ac:dyDescent="0.4"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</row>
    <row r="824" spans="2:16" ht="15" thickBot="1" x14ac:dyDescent="0.4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</row>
    <row r="825" spans="2:16" ht="15" thickBot="1" x14ac:dyDescent="0.4"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</row>
    <row r="826" spans="2:16" ht="15" thickBot="1" x14ac:dyDescent="0.4"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</row>
    <row r="827" spans="2:16" ht="15" thickBot="1" x14ac:dyDescent="0.4"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</row>
    <row r="828" spans="2:16" ht="15" thickBot="1" x14ac:dyDescent="0.4"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</row>
    <row r="829" spans="2:16" ht="15" thickBot="1" x14ac:dyDescent="0.4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</row>
    <row r="830" spans="2:16" ht="15" thickBot="1" x14ac:dyDescent="0.4"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</row>
    <row r="831" spans="2:16" ht="15" thickBot="1" x14ac:dyDescent="0.4"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</row>
    <row r="832" spans="2:16" ht="15" thickBot="1" x14ac:dyDescent="0.4"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</row>
    <row r="833" spans="2:16" ht="15" thickBot="1" x14ac:dyDescent="0.4"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</row>
    <row r="834" spans="2:16" ht="15" thickBot="1" x14ac:dyDescent="0.4"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</row>
    <row r="835" spans="2:16" ht="15" thickBot="1" x14ac:dyDescent="0.4"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</row>
    <row r="836" spans="2:16" ht="15" thickBot="1" x14ac:dyDescent="0.4"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</row>
    <row r="837" spans="2:16" ht="15" thickBot="1" x14ac:dyDescent="0.4"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</row>
    <row r="838" spans="2:16" ht="15" thickBot="1" x14ac:dyDescent="0.4"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</row>
    <row r="839" spans="2:16" ht="15" thickBot="1" x14ac:dyDescent="0.4"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</row>
    <row r="840" spans="2:16" ht="15" thickBot="1" x14ac:dyDescent="0.4"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</row>
    <row r="841" spans="2:16" ht="15" thickBot="1" x14ac:dyDescent="0.4"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</row>
    <row r="842" spans="2:16" ht="15" thickBot="1" x14ac:dyDescent="0.4"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</row>
    <row r="843" spans="2:16" ht="15" thickBot="1" x14ac:dyDescent="0.4"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</row>
    <row r="844" spans="2:16" ht="15" thickBot="1" x14ac:dyDescent="0.4"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</row>
    <row r="845" spans="2:16" ht="15" thickBot="1" x14ac:dyDescent="0.4"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</row>
    <row r="846" spans="2:16" ht="15" thickBot="1" x14ac:dyDescent="0.4"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</row>
    <row r="847" spans="2:16" ht="15" thickBot="1" x14ac:dyDescent="0.4"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</row>
    <row r="848" spans="2:16" ht="15" thickBot="1" x14ac:dyDescent="0.4"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</row>
    <row r="849" spans="2:16" ht="15" thickBot="1" x14ac:dyDescent="0.4"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</row>
    <row r="850" spans="2:16" ht="15" thickBot="1" x14ac:dyDescent="0.4"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</row>
    <row r="851" spans="2:16" ht="15" thickBot="1" x14ac:dyDescent="0.4"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</row>
    <row r="852" spans="2:16" ht="15" thickBot="1" x14ac:dyDescent="0.4"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</row>
    <row r="853" spans="2:16" ht="15" thickBot="1" x14ac:dyDescent="0.4"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</row>
    <row r="854" spans="2:16" ht="15" thickBot="1" x14ac:dyDescent="0.4"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</row>
    <row r="855" spans="2:16" ht="15" thickBot="1" x14ac:dyDescent="0.4"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</row>
    <row r="856" spans="2:16" ht="15" thickBot="1" x14ac:dyDescent="0.4"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</row>
    <row r="857" spans="2:16" ht="15" thickBot="1" x14ac:dyDescent="0.4"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</row>
    <row r="858" spans="2:16" ht="15" thickBot="1" x14ac:dyDescent="0.4"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</row>
    <row r="859" spans="2:16" ht="15" thickBot="1" x14ac:dyDescent="0.4"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</row>
    <row r="860" spans="2:16" ht="15" thickBot="1" x14ac:dyDescent="0.4"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</row>
    <row r="861" spans="2:16" ht="15" thickBot="1" x14ac:dyDescent="0.4"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</row>
    <row r="862" spans="2:16" ht="15" thickBot="1" x14ac:dyDescent="0.4"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</row>
    <row r="863" spans="2:16" ht="15" thickBot="1" x14ac:dyDescent="0.4"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</row>
    <row r="864" spans="2:16" ht="15" thickBot="1" x14ac:dyDescent="0.4"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</row>
    <row r="865" spans="2:16" ht="15" thickBot="1" x14ac:dyDescent="0.4"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</row>
    <row r="866" spans="2:16" ht="15" thickBot="1" x14ac:dyDescent="0.4"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</row>
    <row r="867" spans="2:16" ht="15" thickBot="1" x14ac:dyDescent="0.4"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</row>
    <row r="868" spans="2:16" ht="15" thickBot="1" x14ac:dyDescent="0.4"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</row>
    <row r="869" spans="2:16" ht="15" thickBot="1" x14ac:dyDescent="0.4"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</row>
    <row r="870" spans="2:16" ht="15" thickBot="1" x14ac:dyDescent="0.4"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</row>
    <row r="871" spans="2:16" ht="15" thickBot="1" x14ac:dyDescent="0.4"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</row>
    <row r="872" spans="2:16" ht="15" thickBot="1" x14ac:dyDescent="0.4"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</row>
    <row r="873" spans="2:16" ht="15" thickBot="1" x14ac:dyDescent="0.4"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</row>
    <row r="874" spans="2:16" ht="15" thickBot="1" x14ac:dyDescent="0.4"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</row>
    <row r="875" spans="2:16" ht="15" thickBot="1" x14ac:dyDescent="0.4"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</row>
    <row r="876" spans="2:16" ht="15" thickBot="1" x14ac:dyDescent="0.4"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</row>
    <row r="877" spans="2:16" ht="15" thickBot="1" x14ac:dyDescent="0.4"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</row>
    <row r="878" spans="2:16" ht="15" thickBot="1" x14ac:dyDescent="0.4"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</row>
    <row r="879" spans="2:16" ht="15" thickBot="1" x14ac:dyDescent="0.4"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</row>
    <row r="880" spans="2:16" ht="15" thickBot="1" x14ac:dyDescent="0.4"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</row>
    <row r="881" spans="2:16" ht="15" thickBot="1" x14ac:dyDescent="0.4"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</row>
    <row r="882" spans="2:16" ht="15" thickBot="1" x14ac:dyDescent="0.4"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</row>
    <row r="883" spans="2:16" ht="15" thickBot="1" x14ac:dyDescent="0.4"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</row>
    <row r="884" spans="2:16" ht="15" thickBot="1" x14ac:dyDescent="0.4"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</row>
    <row r="885" spans="2:16" ht="15" thickBot="1" x14ac:dyDescent="0.4"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</row>
    <row r="886" spans="2:16" ht="15" thickBot="1" x14ac:dyDescent="0.4"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</row>
    <row r="887" spans="2:16" ht="15" thickBot="1" x14ac:dyDescent="0.4"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</row>
    <row r="888" spans="2:16" ht="15" thickBot="1" x14ac:dyDescent="0.4"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</row>
    <row r="889" spans="2:16" ht="15" thickBot="1" x14ac:dyDescent="0.4"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</row>
    <row r="890" spans="2:16" ht="15" thickBot="1" x14ac:dyDescent="0.4"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</row>
    <row r="891" spans="2:16" ht="15" thickBot="1" x14ac:dyDescent="0.4"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</row>
    <row r="892" spans="2:16" ht="15" thickBot="1" x14ac:dyDescent="0.4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</row>
    <row r="893" spans="2:16" ht="15" thickBot="1" x14ac:dyDescent="0.4"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</row>
    <row r="894" spans="2:16" ht="15" thickBot="1" x14ac:dyDescent="0.4"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</row>
    <row r="895" spans="2:16" ht="15" thickBot="1" x14ac:dyDescent="0.4"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</row>
    <row r="896" spans="2:16" ht="15" thickBot="1" x14ac:dyDescent="0.4"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</row>
    <row r="897" spans="2:16" ht="15" thickBot="1" x14ac:dyDescent="0.4"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</row>
    <row r="898" spans="2:16" ht="15" thickBot="1" x14ac:dyDescent="0.4"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</row>
    <row r="899" spans="2:16" ht="15" thickBot="1" x14ac:dyDescent="0.4"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</row>
    <row r="900" spans="2:16" ht="15" thickBot="1" x14ac:dyDescent="0.4"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</row>
    <row r="901" spans="2:16" ht="15" thickBot="1" x14ac:dyDescent="0.4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</row>
    <row r="902" spans="2:16" ht="15" thickBot="1" x14ac:dyDescent="0.4"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</row>
    <row r="903" spans="2:16" ht="15" thickBot="1" x14ac:dyDescent="0.4"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</row>
    <row r="904" spans="2:16" ht="15" thickBot="1" x14ac:dyDescent="0.4"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</row>
    <row r="905" spans="2:16" ht="15" thickBot="1" x14ac:dyDescent="0.4"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</row>
    <row r="906" spans="2:16" ht="15" thickBot="1" x14ac:dyDescent="0.4"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</row>
    <row r="907" spans="2:16" ht="15" thickBot="1" x14ac:dyDescent="0.4"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</row>
    <row r="908" spans="2:16" ht="15" thickBot="1" x14ac:dyDescent="0.4"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</row>
    <row r="909" spans="2:16" ht="15" thickBot="1" x14ac:dyDescent="0.4"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</row>
    <row r="910" spans="2:16" ht="15" thickBot="1" x14ac:dyDescent="0.4"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</row>
    <row r="911" spans="2:16" ht="15" thickBot="1" x14ac:dyDescent="0.4"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</row>
    <row r="912" spans="2:16" ht="15" thickBot="1" x14ac:dyDescent="0.4"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</row>
    <row r="913" spans="2:16" ht="15" thickBot="1" x14ac:dyDescent="0.4"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</row>
    <row r="914" spans="2:16" ht="15" thickBot="1" x14ac:dyDescent="0.4"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</row>
    <row r="915" spans="2:16" ht="15" thickBot="1" x14ac:dyDescent="0.4"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</row>
    <row r="916" spans="2:16" ht="15" thickBot="1" x14ac:dyDescent="0.4"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</row>
    <row r="917" spans="2:16" ht="15" thickBot="1" x14ac:dyDescent="0.4"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</row>
    <row r="918" spans="2:16" ht="15" thickBot="1" x14ac:dyDescent="0.4"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</row>
    <row r="919" spans="2:16" ht="15" thickBot="1" x14ac:dyDescent="0.4"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</row>
    <row r="920" spans="2:16" ht="15" thickBot="1" x14ac:dyDescent="0.4"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</row>
    <row r="921" spans="2:16" ht="15" thickBot="1" x14ac:dyDescent="0.4"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</row>
    <row r="922" spans="2:16" ht="15" thickBot="1" x14ac:dyDescent="0.4"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</row>
    <row r="923" spans="2:16" ht="15" thickBot="1" x14ac:dyDescent="0.4"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</row>
    <row r="924" spans="2:16" ht="15" thickBot="1" x14ac:dyDescent="0.4"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</row>
    <row r="925" spans="2:16" ht="15" thickBot="1" x14ac:dyDescent="0.4"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</row>
    <row r="926" spans="2:16" ht="15" thickBot="1" x14ac:dyDescent="0.4"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</row>
    <row r="927" spans="2:16" ht="15" thickBot="1" x14ac:dyDescent="0.4"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</row>
    <row r="928" spans="2:16" ht="15" thickBot="1" x14ac:dyDescent="0.4"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</row>
    <row r="929" spans="2:16" ht="15" thickBot="1" x14ac:dyDescent="0.4"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</row>
    <row r="930" spans="2:16" ht="15" thickBot="1" x14ac:dyDescent="0.4"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</row>
    <row r="931" spans="2:16" ht="15" thickBot="1" x14ac:dyDescent="0.4"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</row>
    <row r="932" spans="2:16" ht="15" thickBot="1" x14ac:dyDescent="0.4"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</row>
    <row r="933" spans="2:16" ht="15" thickBot="1" x14ac:dyDescent="0.4"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</row>
    <row r="934" spans="2:16" ht="15" thickBot="1" x14ac:dyDescent="0.4"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</row>
    <row r="935" spans="2:16" ht="15" thickBot="1" x14ac:dyDescent="0.4"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</row>
    <row r="936" spans="2:16" ht="15" thickBot="1" x14ac:dyDescent="0.4"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</row>
    <row r="937" spans="2:16" ht="15" thickBot="1" x14ac:dyDescent="0.4"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</row>
    <row r="938" spans="2:16" ht="15" thickBot="1" x14ac:dyDescent="0.4"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</row>
    <row r="939" spans="2:16" ht="15" thickBot="1" x14ac:dyDescent="0.4"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</row>
    <row r="940" spans="2:16" ht="15" thickBot="1" x14ac:dyDescent="0.4"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</row>
    <row r="941" spans="2:16" ht="15" thickBot="1" x14ac:dyDescent="0.4"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</row>
    <row r="942" spans="2:16" ht="15" thickBot="1" x14ac:dyDescent="0.4"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</row>
    <row r="943" spans="2:16" ht="15" thickBot="1" x14ac:dyDescent="0.4"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</row>
    <row r="944" spans="2:16" ht="15" thickBot="1" x14ac:dyDescent="0.4"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</row>
    <row r="945" spans="2:16" ht="15" thickBot="1" x14ac:dyDescent="0.4"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</row>
    <row r="946" spans="2:16" ht="15" thickBot="1" x14ac:dyDescent="0.4"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</row>
    <row r="947" spans="2:16" ht="15" thickBot="1" x14ac:dyDescent="0.4"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</row>
    <row r="948" spans="2:16" ht="15" thickBot="1" x14ac:dyDescent="0.4"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</row>
    <row r="949" spans="2:16" ht="15" thickBot="1" x14ac:dyDescent="0.4"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</row>
    <row r="950" spans="2:16" ht="15" thickBot="1" x14ac:dyDescent="0.4"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</row>
    <row r="951" spans="2:16" ht="15" thickBot="1" x14ac:dyDescent="0.4"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</row>
    <row r="952" spans="2:16" ht="15" thickBot="1" x14ac:dyDescent="0.4"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</row>
    <row r="953" spans="2:16" ht="15" thickBot="1" x14ac:dyDescent="0.4"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</row>
    <row r="954" spans="2:16" ht="15" thickBot="1" x14ac:dyDescent="0.4"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</row>
    <row r="955" spans="2:16" ht="15" thickBot="1" x14ac:dyDescent="0.4"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</row>
    <row r="956" spans="2:16" ht="15" thickBot="1" x14ac:dyDescent="0.4"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</row>
    <row r="957" spans="2:16" ht="15" thickBot="1" x14ac:dyDescent="0.4"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</row>
    <row r="958" spans="2:16" ht="15" thickBot="1" x14ac:dyDescent="0.4"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</row>
    <row r="959" spans="2:16" ht="15" thickBot="1" x14ac:dyDescent="0.4"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</row>
    <row r="960" spans="2:16" ht="15" thickBot="1" x14ac:dyDescent="0.4"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</row>
    <row r="961" spans="2:16" ht="15" thickBot="1" x14ac:dyDescent="0.4"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</row>
    <row r="962" spans="2:16" ht="15" thickBot="1" x14ac:dyDescent="0.4"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</row>
    <row r="963" spans="2:16" ht="15" thickBot="1" x14ac:dyDescent="0.4"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</row>
    <row r="964" spans="2:16" ht="15" thickBot="1" x14ac:dyDescent="0.4"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</row>
    <row r="965" spans="2:16" ht="15" thickBot="1" x14ac:dyDescent="0.4"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</row>
    <row r="966" spans="2:16" ht="15" thickBot="1" x14ac:dyDescent="0.4"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</row>
    <row r="967" spans="2:16" ht="15" thickBot="1" x14ac:dyDescent="0.4"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38F9-5AAD-48B6-AE39-E1B142FB1368}">
  <dimension ref="A1:H14"/>
  <sheetViews>
    <sheetView workbookViewId="0">
      <selection activeCell="C12" sqref="C12:H12"/>
    </sheetView>
  </sheetViews>
  <sheetFormatPr defaultRowHeight="14.5" x14ac:dyDescent="0.35"/>
  <cols>
    <col min="1" max="1" width="12.26953125" customWidth="1"/>
    <col min="2" max="2" width="12.453125" customWidth="1"/>
    <col min="3" max="3" width="11.54296875" customWidth="1"/>
    <col min="4" max="4" width="19.26953125" customWidth="1"/>
    <col min="5" max="5" width="14.08984375" customWidth="1"/>
    <col min="6" max="6" width="13.453125" customWidth="1"/>
  </cols>
  <sheetData>
    <row r="1" spans="1:8" ht="15" thickBot="1" x14ac:dyDescent="0.4">
      <c r="A1" s="11"/>
      <c r="B1" s="12"/>
      <c r="C1" s="12"/>
      <c r="D1" s="12"/>
      <c r="E1" s="12"/>
      <c r="F1" s="12"/>
      <c r="G1" s="12"/>
    </row>
    <row r="2" spans="1:8" ht="15" thickBot="1" x14ac:dyDescent="0.4">
      <c r="A2" s="11" t="s">
        <v>109</v>
      </c>
      <c r="B2" s="12"/>
      <c r="C2" s="12" t="s">
        <v>107</v>
      </c>
      <c r="D2" s="12" t="s">
        <v>108</v>
      </c>
      <c r="E2" s="12" t="s">
        <v>111</v>
      </c>
      <c r="F2" s="12" t="s">
        <v>112</v>
      </c>
      <c r="G2" s="12" t="s">
        <v>98</v>
      </c>
      <c r="H2" s="54" t="s">
        <v>123</v>
      </c>
    </row>
    <row r="3" spans="1:8" s="66" customFormat="1" ht="15" thickBot="1" x14ac:dyDescent="0.4">
      <c r="A3" s="66" t="s">
        <v>110</v>
      </c>
      <c r="B3" s="73" t="s">
        <v>105</v>
      </c>
      <c r="C3">
        <v>21.12</v>
      </c>
      <c r="D3">
        <v>1.3387</v>
      </c>
      <c r="E3" s="73" t="s">
        <v>104</v>
      </c>
      <c r="F3" s="74">
        <v>1.0000000000000001E-9</v>
      </c>
      <c r="G3" s="66">
        <v>0.14499999999999999</v>
      </c>
      <c r="H3" s="66" t="s">
        <v>135</v>
      </c>
    </row>
    <row r="4" spans="1:8" ht="15" thickBot="1" x14ac:dyDescent="0.4">
      <c r="A4" s="11" t="s">
        <v>114</v>
      </c>
      <c r="B4" s="12" t="s">
        <v>106</v>
      </c>
      <c r="C4">
        <v>300</v>
      </c>
      <c r="D4" s="12" t="s">
        <v>104</v>
      </c>
      <c r="E4">
        <v>0.42</v>
      </c>
      <c r="F4" s="42">
        <v>1.6000000000000001E-9</v>
      </c>
      <c r="G4">
        <v>0.43</v>
      </c>
    </row>
    <row r="5" spans="1:8" s="76" customFormat="1" ht="15" thickBot="1" x14ac:dyDescent="0.4">
      <c r="A5" s="75"/>
      <c r="B5" s="75"/>
      <c r="C5">
        <v>85.12</v>
      </c>
      <c r="D5">
        <v>0.33860000000000001</v>
      </c>
      <c r="E5" s="75"/>
      <c r="F5" s="77">
        <v>1.0000000000000001E-9</v>
      </c>
      <c r="G5" s="66">
        <v>0.34</v>
      </c>
      <c r="H5" s="76" t="s">
        <v>130</v>
      </c>
    </row>
    <row r="6" spans="1:8" s="106" customFormat="1" ht="15" thickBot="1" x14ac:dyDescent="0.4">
      <c r="A6" s="105"/>
      <c r="B6" s="105"/>
      <c r="C6">
        <v>134.9</v>
      </c>
      <c r="D6">
        <v>0.21460000000000001</v>
      </c>
      <c r="E6" s="105"/>
      <c r="F6" s="77">
        <v>1.0000000000000001E-9</v>
      </c>
      <c r="G6" s="105">
        <v>0.49</v>
      </c>
      <c r="H6" t="s">
        <v>136</v>
      </c>
    </row>
    <row r="7" spans="1:8" s="85" customFormat="1" ht="15" thickBot="1" x14ac:dyDescent="0.4">
      <c r="C7">
        <v>242.3</v>
      </c>
      <c r="D7">
        <v>0.1217</v>
      </c>
      <c r="F7" s="77">
        <v>1.0000000000000001E-9</v>
      </c>
      <c r="G7" s="85">
        <v>0.7</v>
      </c>
      <c r="H7" s="85" t="s">
        <v>131</v>
      </c>
    </row>
    <row r="8" spans="1:8" s="107" customFormat="1" ht="15" thickBot="1" x14ac:dyDescent="0.4">
      <c r="C8">
        <v>107.22</v>
      </c>
      <c r="D8">
        <v>0.21690000000000001</v>
      </c>
      <c r="F8" s="77">
        <v>1.0000000000000001E-9</v>
      </c>
      <c r="G8" s="105">
        <v>0.48</v>
      </c>
      <c r="H8" t="s">
        <v>133</v>
      </c>
    </row>
    <row r="9" spans="1:8" s="98" customFormat="1" x14ac:dyDescent="0.35">
      <c r="C9">
        <v>200.9</v>
      </c>
      <c r="D9">
        <v>0.1434</v>
      </c>
      <c r="F9" s="77">
        <v>1.0000000000000001E-9</v>
      </c>
      <c r="G9" s="98">
        <v>0.64500000000000002</v>
      </c>
      <c r="H9" s="98" t="s">
        <v>132</v>
      </c>
    </row>
    <row r="10" spans="1:8" s="108" customFormat="1" x14ac:dyDescent="0.35">
      <c r="C10">
        <v>67.33</v>
      </c>
      <c r="D10">
        <v>0.42649999999999999</v>
      </c>
      <c r="F10" s="77">
        <v>1.0000000000000001E-9</v>
      </c>
      <c r="G10" s="108">
        <v>0.29499999999999998</v>
      </c>
      <c r="H10" s="108" t="s">
        <v>134</v>
      </c>
    </row>
    <row r="11" spans="1:8" s="129" customFormat="1" x14ac:dyDescent="0.35">
      <c r="C11" s="129">
        <v>33.6</v>
      </c>
      <c r="D11" s="129">
        <v>0.85270000000000001</v>
      </c>
      <c r="F11" s="130">
        <v>1.0000000000000001E-9</v>
      </c>
      <c r="G11" s="129">
        <v>0.19500000000000001</v>
      </c>
      <c r="H11" s="129" t="s">
        <v>137</v>
      </c>
    </row>
    <row r="12" spans="1:8" s="122" customFormat="1" x14ac:dyDescent="0.35">
      <c r="C12">
        <v>67.33</v>
      </c>
      <c r="D12">
        <v>0.42649999999999999</v>
      </c>
      <c r="E12" s="108"/>
      <c r="F12" s="77">
        <v>1.0000000000000001E-9</v>
      </c>
      <c r="G12" s="108">
        <v>0.29499999999999998</v>
      </c>
      <c r="H12" s="108" t="s">
        <v>134</v>
      </c>
    </row>
    <row r="13" spans="1:8" s="131" customFormat="1" ht="15" thickBot="1" x14ac:dyDescent="0.4">
      <c r="C13">
        <v>200.9</v>
      </c>
      <c r="D13">
        <v>0.1434</v>
      </c>
      <c r="E13" s="122"/>
      <c r="F13" s="77">
        <v>1.0000000000000001E-9</v>
      </c>
      <c r="G13" s="98">
        <v>0.64500000000000002</v>
      </c>
      <c r="H13" s="98" t="s">
        <v>132</v>
      </c>
    </row>
    <row r="14" spans="1:8" ht="126.5" thickBot="1" x14ac:dyDescent="0.4">
      <c r="A14" s="12" t="s">
        <v>113</v>
      </c>
      <c r="B14" s="12" t="s">
        <v>115</v>
      </c>
      <c r="C14" s="12"/>
      <c r="D14" s="12"/>
      <c r="E14" s="12"/>
      <c r="F14" s="12"/>
      <c r="G14" s="12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6B07-45BC-4829-A736-E5289E8986A3}">
  <dimension ref="A1:H189"/>
  <sheetViews>
    <sheetView workbookViewId="0">
      <selection activeCell="A22" sqref="A22:D165"/>
    </sheetView>
  </sheetViews>
  <sheetFormatPr defaultRowHeight="14.5" x14ac:dyDescent="0.35"/>
  <cols>
    <col min="1" max="1" width="20" customWidth="1"/>
    <col min="6" max="6" width="18" customWidth="1"/>
  </cols>
  <sheetData>
    <row r="1" spans="1:8" x14ac:dyDescent="0.35">
      <c r="A1" t="s">
        <v>138</v>
      </c>
    </row>
    <row r="2" spans="1:8" x14ac:dyDescent="0.35">
      <c r="F2" t="s">
        <v>139</v>
      </c>
      <c r="G2">
        <f>AVERAGE(B22:B165)</f>
        <v>1075.7638888888889</v>
      </c>
    </row>
    <row r="3" spans="1:8" x14ac:dyDescent="0.35">
      <c r="A3" t="s">
        <v>140</v>
      </c>
      <c r="B3" t="s">
        <v>141</v>
      </c>
      <c r="C3" t="s">
        <v>142</v>
      </c>
      <c r="D3" t="s">
        <v>143</v>
      </c>
      <c r="F3" t="s">
        <v>144</v>
      </c>
      <c r="G3">
        <f>24*G2</f>
        <v>25818.333333333336</v>
      </c>
    </row>
    <row r="4" spans="1:8" x14ac:dyDescent="0.35">
      <c r="A4" s="138">
        <v>43685.875</v>
      </c>
      <c r="B4">
        <v>1245</v>
      </c>
      <c r="C4">
        <v>1262</v>
      </c>
      <c r="D4">
        <v>1254</v>
      </c>
      <c r="F4" s="139">
        <v>0.8</v>
      </c>
      <c r="G4">
        <f>G3*0.8</f>
        <v>20654.666666666672</v>
      </c>
    </row>
    <row r="5" spans="1:8" x14ac:dyDescent="0.35">
      <c r="A5" s="138">
        <v>43685.881944444445</v>
      </c>
      <c r="B5">
        <v>1260</v>
      </c>
      <c r="C5">
        <v>1269</v>
      </c>
      <c r="D5">
        <v>1254</v>
      </c>
      <c r="F5" t="s">
        <v>145</v>
      </c>
      <c r="G5" s="139">
        <v>0.22</v>
      </c>
    </row>
    <row r="6" spans="1:8" x14ac:dyDescent="0.35">
      <c r="A6" s="138">
        <v>43685.888888888891</v>
      </c>
      <c r="B6">
        <v>1262</v>
      </c>
      <c r="C6">
        <v>1270</v>
      </c>
      <c r="D6">
        <v>1254</v>
      </c>
      <c r="F6" t="s">
        <v>146</v>
      </c>
      <c r="G6">
        <f>(G4/24)/0.2</f>
        <v>4303.0555555555566</v>
      </c>
      <c r="H6" t="s">
        <v>147</v>
      </c>
    </row>
    <row r="7" spans="1:8" x14ac:dyDescent="0.35">
      <c r="A7" s="138">
        <v>43685.895833333336</v>
      </c>
      <c r="B7">
        <v>1255</v>
      </c>
      <c r="C7">
        <v>1264</v>
      </c>
      <c r="D7">
        <v>1254</v>
      </c>
    </row>
    <row r="8" spans="1:8" x14ac:dyDescent="0.35">
      <c r="A8" s="138">
        <v>43685.902777777781</v>
      </c>
      <c r="B8">
        <v>1242</v>
      </c>
      <c r="C8">
        <v>1251</v>
      </c>
      <c r="D8">
        <v>1254</v>
      </c>
      <c r="F8" t="s">
        <v>149</v>
      </c>
      <c r="G8">
        <v>0.02</v>
      </c>
      <c r="H8" t="s">
        <v>124</v>
      </c>
    </row>
    <row r="9" spans="1:8" x14ac:dyDescent="0.35">
      <c r="A9" s="138">
        <v>43685.909722222219</v>
      </c>
      <c r="B9">
        <v>1232</v>
      </c>
      <c r="C9">
        <v>1232</v>
      </c>
      <c r="D9">
        <v>1254</v>
      </c>
      <c r="F9" t="s">
        <v>148</v>
      </c>
      <c r="G9">
        <f>G6*G8</f>
        <v>86.061111111111131</v>
      </c>
    </row>
    <row r="10" spans="1:8" x14ac:dyDescent="0.35">
      <c r="A10" s="138">
        <v>43685.916666666664</v>
      </c>
      <c r="B10">
        <v>1217</v>
      </c>
      <c r="C10">
        <v>1206</v>
      </c>
      <c r="D10">
        <v>1132</v>
      </c>
    </row>
    <row r="11" spans="1:8" x14ac:dyDescent="0.35">
      <c r="A11" s="138">
        <v>43685.923611111109</v>
      </c>
      <c r="B11">
        <v>1195</v>
      </c>
      <c r="C11">
        <v>1178</v>
      </c>
      <c r="D11">
        <v>1132</v>
      </c>
    </row>
    <row r="12" spans="1:8" x14ac:dyDescent="0.35">
      <c r="A12" s="138">
        <v>43685.930555555555</v>
      </c>
      <c r="B12">
        <v>1176</v>
      </c>
      <c r="C12">
        <v>1152</v>
      </c>
      <c r="D12">
        <v>1132</v>
      </c>
    </row>
    <row r="13" spans="1:8" x14ac:dyDescent="0.35">
      <c r="A13" s="138">
        <v>43685.9375</v>
      </c>
      <c r="B13">
        <v>1159</v>
      </c>
      <c r="C13">
        <v>1128</v>
      </c>
      <c r="D13">
        <v>1132</v>
      </c>
      <c r="F13" t="s">
        <v>150</v>
      </c>
      <c r="G13">
        <v>230.7</v>
      </c>
    </row>
    <row r="14" spans="1:8" x14ac:dyDescent="0.35">
      <c r="A14" s="138">
        <v>43685.944444444445</v>
      </c>
      <c r="B14">
        <v>1142</v>
      </c>
      <c r="C14">
        <v>1107</v>
      </c>
      <c r="D14">
        <v>1132</v>
      </c>
      <c r="F14" t="s">
        <v>151</v>
      </c>
      <c r="G14">
        <v>303.01725709245926</v>
      </c>
    </row>
    <row r="15" spans="1:8" x14ac:dyDescent="0.35">
      <c r="A15" s="138">
        <v>43685.951388888891</v>
      </c>
      <c r="B15">
        <v>1129</v>
      </c>
      <c r="C15">
        <v>1088</v>
      </c>
      <c r="D15">
        <v>1132</v>
      </c>
      <c r="F15" t="s">
        <v>151</v>
      </c>
      <c r="G15">
        <v>280.05291783036898</v>
      </c>
    </row>
    <row r="16" spans="1:8" x14ac:dyDescent="0.35">
      <c r="A16" s="138">
        <v>43685.958333333336</v>
      </c>
      <c r="B16">
        <v>1109</v>
      </c>
      <c r="C16">
        <v>1070</v>
      </c>
      <c r="D16">
        <v>1021</v>
      </c>
      <c r="F16" t="s">
        <v>151</v>
      </c>
      <c r="G16">
        <v>369.52982507717184</v>
      </c>
    </row>
    <row r="17" spans="1:7" x14ac:dyDescent="0.35">
      <c r="A17" s="138">
        <v>43685.965277777781</v>
      </c>
      <c r="B17">
        <v>1087</v>
      </c>
      <c r="C17">
        <v>1054</v>
      </c>
      <c r="D17">
        <v>1021</v>
      </c>
      <c r="F17" t="s">
        <v>152</v>
      </c>
      <c r="G17">
        <v>113.2</v>
      </c>
    </row>
    <row r="18" spans="1:7" x14ac:dyDescent="0.35">
      <c r="A18" s="138">
        <v>43685.972222222219</v>
      </c>
      <c r="B18">
        <v>1071</v>
      </c>
      <c r="C18">
        <v>1038</v>
      </c>
      <c r="D18">
        <v>1021</v>
      </c>
    </row>
    <row r="19" spans="1:7" x14ac:dyDescent="0.35">
      <c r="A19" s="138">
        <v>43685.979166666664</v>
      </c>
      <c r="B19">
        <v>1054</v>
      </c>
      <c r="C19">
        <v>1021</v>
      </c>
      <c r="D19">
        <v>1021</v>
      </c>
    </row>
    <row r="20" spans="1:7" x14ac:dyDescent="0.35">
      <c r="A20" s="138">
        <v>43685.986111111109</v>
      </c>
      <c r="B20">
        <v>1033</v>
      </c>
      <c r="C20">
        <v>1004</v>
      </c>
      <c r="D20">
        <v>1021</v>
      </c>
    </row>
    <row r="21" spans="1:7" x14ac:dyDescent="0.35">
      <c r="A21" s="138">
        <v>43685.993055555555</v>
      </c>
      <c r="B21">
        <v>1015</v>
      </c>
      <c r="C21">
        <v>987</v>
      </c>
      <c r="D21">
        <v>1021</v>
      </c>
    </row>
    <row r="22" spans="1:7" x14ac:dyDescent="0.35">
      <c r="A22" s="138">
        <v>43686</v>
      </c>
      <c r="B22">
        <v>994</v>
      </c>
      <c r="C22">
        <v>969</v>
      </c>
      <c r="D22">
        <v>919</v>
      </c>
    </row>
    <row r="23" spans="1:7" x14ac:dyDescent="0.35">
      <c r="A23" s="138">
        <v>43686.006944444445</v>
      </c>
      <c r="B23">
        <v>970</v>
      </c>
      <c r="C23">
        <v>951</v>
      </c>
      <c r="D23">
        <v>919</v>
      </c>
    </row>
    <row r="24" spans="1:7" x14ac:dyDescent="0.35">
      <c r="A24" s="138">
        <v>43686.013888888891</v>
      </c>
      <c r="B24">
        <v>950</v>
      </c>
      <c r="C24">
        <v>934</v>
      </c>
      <c r="D24">
        <v>919</v>
      </c>
    </row>
    <row r="25" spans="1:7" x14ac:dyDescent="0.35">
      <c r="A25" s="138">
        <v>43686.020833333336</v>
      </c>
      <c r="B25">
        <v>936</v>
      </c>
      <c r="C25">
        <v>918</v>
      </c>
      <c r="D25">
        <v>919</v>
      </c>
    </row>
    <row r="26" spans="1:7" x14ac:dyDescent="0.35">
      <c r="A26" s="138">
        <v>43686.027777777781</v>
      </c>
      <c r="B26">
        <v>920</v>
      </c>
      <c r="C26">
        <v>902</v>
      </c>
      <c r="D26">
        <v>919</v>
      </c>
    </row>
    <row r="27" spans="1:7" x14ac:dyDescent="0.35">
      <c r="A27" s="138">
        <v>43686.034722222219</v>
      </c>
      <c r="B27">
        <v>903</v>
      </c>
      <c r="C27">
        <v>888</v>
      </c>
      <c r="D27">
        <v>919</v>
      </c>
    </row>
    <row r="28" spans="1:7" x14ac:dyDescent="0.35">
      <c r="A28" s="138">
        <v>43686.041666666664</v>
      </c>
      <c r="B28">
        <v>888</v>
      </c>
      <c r="C28">
        <v>874</v>
      </c>
      <c r="D28">
        <v>838</v>
      </c>
    </row>
    <row r="29" spans="1:7" x14ac:dyDescent="0.35">
      <c r="A29" s="138">
        <v>43686.048611111109</v>
      </c>
      <c r="B29">
        <v>875</v>
      </c>
      <c r="C29">
        <v>861</v>
      </c>
      <c r="D29">
        <v>838</v>
      </c>
    </row>
    <row r="30" spans="1:7" x14ac:dyDescent="0.35">
      <c r="A30" s="138">
        <v>43686.055555555555</v>
      </c>
      <c r="B30">
        <v>861</v>
      </c>
      <c r="C30">
        <v>848</v>
      </c>
      <c r="D30">
        <v>838</v>
      </c>
    </row>
    <row r="31" spans="1:7" x14ac:dyDescent="0.35">
      <c r="A31" s="138">
        <v>43686.0625</v>
      </c>
      <c r="B31">
        <v>849</v>
      </c>
      <c r="C31">
        <v>837</v>
      </c>
      <c r="D31">
        <v>838</v>
      </c>
    </row>
    <row r="32" spans="1:7" x14ac:dyDescent="0.35">
      <c r="A32" s="138">
        <v>43686.069444444445</v>
      </c>
      <c r="B32">
        <v>838</v>
      </c>
      <c r="C32">
        <v>826</v>
      </c>
      <c r="D32">
        <v>838</v>
      </c>
    </row>
    <row r="33" spans="1:4" x14ac:dyDescent="0.35">
      <c r="A33" s="138">
        <v>43686.076388888891</v>
      </c>
      <c r="B33">
        <v>828</v>
      </c>
      <c r="C33">
        <v>817</v>
      </c>
      <c r="D33">
        <v>838</v>
      </c>
    </row>
    <row r="34" spans="1:4" x14ac:dyDescent="0.35">
      <c r="A34" s="138">
        <v>43686.083333333336</v>
      </c>
      <c r="B34">
        <v>816</v>
      </c>
      <c r="C34">
        <v>808</v>
      </c>
      <c r="D34">
        <v>784</v>
      </c>
    </row>
    <row r="35" spans="1:4" x14ac:dyDescent="0.35">
      <c r="A35" s="138">
        <v>43686.090277777781</v>
      </c>
      <c r="B35">
        <v>809</v>
      </c>
      <c r="C35">
        <v>800</v>
      </c>
      <c r="D35">
        <v>784</v>
      </c>
    </row>
    <row r="36" spans="1:4" x14ac:dyDescent="0.35">
      <c r="A36" s="138">
        <v>43686.097222222219</v>
      </c>
      <c r="B36">
        <v>799</v>
      </c>
      <c r="C36">
        <v>792</v>
      </c>
      <c r="D36">
        <v>784</v>
      </c>
    </row>
    <row r="37" spans="1:4" x14ac:dyDescent="0.35">
      <c r="A37" s="138">
        <v>43686.104166666664</v>
      </c>
      <c r="B37">
        <v>789</v>
      </c>
      <c r="C37">
        <v>784</v>
      </c>
      <c r="D37">
        <v>784</v>
      </c>
    </row>
    <row r="38" spans="1:4" x14ac:dyDescent="0.35">
      <c r="A38" s="138">
        <v>43686.111111111109</v>
      </c>
      <c r="B38">
        <v>786</v>
      </c>
      <c r="C38">
        <v>776</v>
      </c>
      <c r="D38">
        <v>784</v>
      </c>
    </row>
    <row r="39" spans="1:4" x14ac:dyDescent="0.35">
      <c r="A39" s="138">
        <v>43686.118055555555</v>
      </c>
      <c r="B39">
        <v>781</v>
      </c>
      <c r="C39">
        <v>769</v>
      </c>
      <c r="D39">
        <v>784</v>
      </c>
    </row>
    <row r="40" spans="1:4" x14ac:dyDescent="0.35">
      <c r="A40" s="138">
        <v>43686.125</v>
      </c>
      <c r="B40">
        <v>773</v>
      </c>
      <c r="C40">
        <v>762</v>
      </c>
      <c r="D40">
        <v>745</v>
      </c>
    </row>
    <row r="41" spans="1:4" x14ac:dyDescent="0.35">
      <c r="A41" s="138">
        <v>43686.131944444445</v>
      </c>
      <c r="B41">
        <v>766</v>
      </c>
      <c r="C41">
        <v>755</v>
      </c>
      <c r="D41">
        <v>745</v>
      </c>
    </row>
    <row r="42" spans="1:4" x14ac:dyDescent="0.35">
      <c r="A42" s="138">
        <v>43686.138888888891</v>
      </c>
      <c r="B42">
        <v>762</v>
      </c>
      <c r="C42">
        <v>749</v>
      </c>
      <c r="D42">
        <v>745</v>
      </c>
    </row>
    <row r="43" spans="1:4" x14ac:dyDescent="0.35">
      <c r="A43" s="138">
        <v>43686.145833333336</v>
      </c>
      <c r="B43">
        <v>759</v>
      </c>
      <c r="C43">
        <v>744</v>
      </c>
      <c r="D43">
        <v>745</v>
      </c>
    </row>
    <row r="44" spans="1:4" x14ac:dyDescent="0.35">
      <c r="A44" s="138">
        <v>43686.152777777781</v>
      </c>
      <c r="B44">
        <v>752</v>
      </c>
      <c r="C44">
        <v>740</v>
      </c>
      <c r="D44">
        <v>745</v>
      </c>
    </row>
    <row r="45" spans="1:4" x14ac:dyDescent="0.35">
      <c r="A45" s="138">
        <v>43686.159722222219</v>
      </c>
      <c r="B45">
        <v>748</v>
      </c>
      <c r="C45">
        <v>736</v>
      </c>
      <c r="D45">
        <v>745</v>
      </c>
    </row>
    <row r="46" spans="1:4" x14ac:dyDescent="0.35">
      <c r="A46" s="138">
        <v>43686.166666666664</v>
      </c>
      <c r="B46">
        <v>739</v>
      </c>
      <c r="C46">
        <v>733</v>
      </c>
      <c r="D46">
        <v>728</v>
      </c>
    </row>
    <row r="47" spans="1:4" x14ac:dyDescent="0.35">
      <c r="A47" s="138">
        <v>43686.173611111109</v>
      </c>
      <c r="B47">
        <v>736</v>
      </c>
      <c r="C47">
        <v>731</v>
      </c>
      <c r="D47">
        <v>728</v>
      </c>
    </row>
    <row r="48" spans="1:4" x14ac:dyDescent="0.35">
      <c r="A48" s="138">
        <v>43686.180555555555</v>
      </c>
      <c r="B48">
        <v>736</v>
      </c>
      <c r="C48">
        <v>729</v>
      </c>
      <c r="D48">
        <v>728</v>
      </c>
    </row>
    <row r="49" spans="1:4" x14ac:dyDescent="0.35">
      <c r="A49" s="138">
        <v>43686.1875</v>
      </c>
      <c r="B49">
        <v>730</v>
      </c>
      <c r="C49">
        <v>727</v>
      </c>
      <c r="D49">
        <v>728</v>
      </c>
    </row>
    <row r="50" spans="1:4" x14ac:dyDescent="0.35">
      <c r="A50" s="138">
        <v>43686.194444444445</v>
      </c>
      <c r="B50">
        <v>729</v>
      </c>
      <c r="C50">
        <v>726</v>
      </c>
      <c r="D50">
        <v>728</v>
      </c>
    </row>
    <row r="51" spans="1:4" x14ac:dyDescent="0.35">
      <c r="A51" s="138">
        <v>43686.201388888891</v>
      </c>
      <c r="B51">
        <v>723</v>
      </c>
      <c r="C51">
        <v>726</v>
      </c>
      <c r="D51">
        <v>728</v>
      </c>
    </row>
    <row r="52" spans="1:4" x14ac:dyDescent="0.35">
      <c r="A52" s="138">
        <v>43686.208333333336</v>
      </c>
      <c r="B52">
        <v>724</v>
      </c>
      <c r="C52">
        <v>725</v>
      </c>
      <c r="D52">
        <v>732</v>
      </c>
    </row>
    <row r="53" spans="1:4" x14ac:dyDescent="0.35">
      <c r="A53" s="138">
        <v>43686.215277777781</v>
      </c>
      <c r="B53">
        <v>729</v>
      </c>
      <c r="C53">
        <v>726</v>
      </c>
      <c r="D53">
        <v>732</v>
      </c>
    </row>
    <row r="54" spans="1:4" x14ac:dyDescent="0.35">
      <c r="A54" s="138">
        <v>43686.222222222219</v>
      </c>
      <c r="B54">
        <v>727</v>
      </c>
      <c r="C54">
        <v>727</v>
      </c>
      <c r="D54">
        <v>732</v>
      </c>
    </row>
    <row r="55" spans="1:4" x14ac:dyDescent="0.35">
      <c r="A55" s="138">
        <v>43686.229166666664</v>
      </c>
      <c r="B55">
        <v>729</v>
      </c>
      <c r="C55">
        <v>730</v>
      </c>
      <c r="D55">
        <v>732</v>
      </c>
    </row>
    <row r="56" spans="1:4" x14ac:dyDescent="0.35">
      <c r="A56" s="138">
        <v>43686.236111111109</v>
      </c>
      <c r="B56">
        <v>730</v>
      </c>
      <c r="C56">
        <v>734</v>
      </c>
      <c r="D56">
        <v>732</v>
      </c>
    </row>
    <row r="57" spans="1:4" x14ac:dyDescent="0.35">
      <c r="A57" s="138">
        <v>43686.243055555555</v>
      </c>
      <c r="B57">
        <v>737</v>
      </c>
      <c r="C57">
        <v>739</v>
      </c>
      <c r="D57">
        <v>732</v>
      </c>
    </row>
    <row r="58" spans="1:4" x14ac:dyDescent="0.35">
      <c r="A58" s="138">
        <v>43686.25</v>
      </c>
      <c r="B58">
        <v>745</v>
      </c>
      <c r="C58">
        <v>746</v>
      </c>
      <c r="D58">
        <v>777</v>
      </c>
    </row>
    <row r="59" spans="1:4" x14ac:dyDescent="0.35">
      <c r="A59" s="138">
        <v>43686.256944444445</v>
      </c>
      <c r="B59">
        <v>758</v>
      </c>
      <c r="C59">
        <v>754</v>
      </c>
      <c r="D59">
        <v>777</v>
      </c>
    </row>
    <row r="60" spans="1:4" x14ac:dyDescent="0.35">
      <c r="A60" s="138">
        <v>43686.263888888891</v>
      </c>
      <c r="B60">
        <v>768</v>
      </c>
      <c r="C60">
        <v>763</v>
      </c>
      <c r="D60">
        <v>777</v>
      </c>
    </row>
    <row r="61" spans="1:4" x14ac:dyDescent="0.35">
      <c r="A61" s="138">
        <v>43686.270833333336</v>
      </c>
      <c r="B61">
        <v>774</v>
      </c>
      <c r="C61">
        <v>775</v>
      </c>
      <c r="D61">
        <v>777</v>
      </c>
    </row>
    <row r="62" spans="1:4" x14ac:dyDescent="0.35">
      <c r="A62" s="138">
        <v>43686.277777777781</v>
      </c>
      <c r="B62">
        <v>776</v>
      </c>
      <c r="C62">
        <v>788</v>
      </c>
      <c r="D62">
        <v>777</v>
      </c>
    </row>
    <row r="63" spans="1:4" x14ac:dyDescent="0.35">
      <c r="A63" s="138">
        <v>43686.284722222219</v>
      </c>
      <c r="B63">
        <v>784</v>
      </c>
      <c r="C63">
        <v>802</v>
      </c>
      <c r="D63">
        <v>777</v>
      </c>
    </row>
    <row r="64" spans="1:4" x14ac:dyDescent="0.35">
      <c r="A64" s="138">
        <v>43686.291666666664</v>
      </c>
      <c r="B64">
        <v>794</v>
      </c>
      <c r="C64">
        <v>819</v>
      </c>
      <c r="D64">
        <v>878</v>
      </c>
    </row>
    <row r="65" spans="1:4" x14ac:dyDescent="0.35">
      <c r="A65" s="138">
        <v>43686.298611111109</v>
      </c>
      <c r="B65">
        <v>820</v>
      </c>
      <c r="C65">
        <v>837</v>
      </c>
      <c r="D65">
        <v>878</v>
      </c>
    </row>
    <row r="66" spans="1:4" x14ac:dyDescent="0.35">
      <c r="A66" s="138">
        <v>43686.305555555555</v>
      </c>
      <c r="B66">
        <v>835</v>
      </c>
      <c r="C66">
        <v>856</v>
      </c>
      <c r="D66">
        <v>878</v>
      </c>
    </row>
    <row r="67" spans="1:4" x14ac:dyDescent="0.35">
      <c r="A67" s="138">
        <v>43686.3125</v>
      </c>
      <c r="B67">
        <v>855</v>
      </c>
      <c r="C67">
        <v>876</v>
      </c>
      <c r="D67">
        <v>878</v>
      </c>
    </row>
    <row r="68" spans="1:4" x14ac:dyDescent="0.35">
      <c r="A68" s="138">
        <v>43686.319444444445</v>
      </c>
      <c r="B68">
        <v>880</v>
      </c>
      <c r="C68">
        <v>897</v>
      </c>
      <c r="D68">
        <v>878</v>
      </c>
    </row>
    <row r="69" spans="1:4" x14ac:dyDescent="0.35">
      <c r="A69" s="138">
        <v>43686.326388888891</v>
      </c>
      <c r="B69">
        <v>890</v>
      </c>
      <c r="C69">
        <v>919</v>
      </c>
      <c r="D69">
        <v>878</v>
      </c>
    </row>
    <row r="70" spans="1:4" x14ac:dyDescent="0.35">
      <c r="A70" s="138">
        <v>43686.333333333336</v>
      </c>
      <c r="B70">
        <v>922</v>
      </c>
      <c r="C70">
        <v>943</v>
      </c>
      <c r="D70">
        <v>1011</v>
      </c>
    </row>
    <row r="71" spans="1:4" x14ac:dyDescent="0.35">
      <c r="A71" s="138">
        <v>43686.340277777781</v>
      </c>
      <c r="B71">
        <v>954</v>
      </c>
      <c r="C71">
        <v>966</v>
      </c>
      <c r="D71">
        <v>1011</v>
      </c>
    </row>
    <row r="72" spans="1:4" x14ac:dyDescent="0.35">
      <c r="A72" s="138">
        <v>43686.347222222219</v>
      </c>
      <c r="B72">
        <v>977</v>
      </c>
      <c r="C72">
        <v>989</v>
      </c>
      <c r="D72">
        <v>1011</v>
      </c>
    </row>
    <row r="73" spans="1:4" x14ac:dyDescent="0.35">
      <c r="A73" s="138">
        <v>43686.354166666664</v>
      </c>
      <c r="B73">
        <v>998</v>
      </c>
      <c r="C73">
        <v>1012</v>
      </c>
      <c r="D73">
        <v>1011</v>
      </c>
    </row>
    <row r="74" spans="1:4" x14ac:dyDescent="0.35">
      <c r="A74" s="138">
        <v>43686.361111111109</v>
      </c>
      <c r="B74">
        <v>1018</v>
      </c>
      <c r="C74">
        <v>1033</v>
      </c>
      <c r="D74">
        <v>1011</v>
      </c>
    </row>
    <row r="75" spans="1:4" x14ac:dyDescent="0.35">
      <c r="A75" s="138">
        <v>43686.368055555555</v>
      </c>
      <c r="B75">
        <v>1040</v>
      </c>
      <c r="C75">
        <v>1055</v>
      </c>
      <c r="D75">
        <v>1011</v>
      </c>
    </row>
    <row r="76" spans="1:4" x14ac:dyDescent="0.35">
      <c r="A76" s="138">
        <v>43686.375</v>
      </c>
      <c r="B76">
        <v>1063</v>
      </c>
      <c r="C76">
        <v>1075</v>
      </c>
      <c r="D76">
        <v>1130</v>
      </c>
    </row>
    <row r="77" spans="1:4" x14ac:dyDescent="0.35">
      <c r="A77" s="138">
        <v>43686.381944444445</v>
      </c>
      <c r="B77">
        <v>1087</v>
      </c>
      <c r="C77">
        <v>1095</v>
      </c>
      <c r="D77">
        <v>1130</v>
      </c>
    </row>
    <row r="78" spans="1:4" x14ac:dyDescent="0.35">
      <c r="A78" s="138">
        <v>43686.388888888891</v>
      </c>
      <c r="B78">
        <v>1110</v>
      </c>
      <c r="C78">
        <v>1114</v>
      </c>
      <c r="D78">
        <v>1130</v>
      </c>
    </row>
    <row r="79" spans="1:4" x14ac:dyDescent="0.35">
      <c r="A79" s="138">
        <v>43686.395833333336</v>
      </c>
      <c r="B79">
        <v>1131</v>
      </c>
      <c r="C79">
        <v>1131</v>
      </c>
      <c r="D79">
        <v>1130</v>
      </c>
    </row>
    <row r="80" spans="1:4" x14ac:dyDescent="0.35">
      <c r="A80" s="138">
        <v>43686.402777777781</v>
      </c>
      <c r="B80">
        <v>1151</v>
      </c>
      <c r="C80">
        <v>1148</v>
      </c>
      <c r="D80">
        <v>1130</v>
      </c>
    </row>
    <row r="81" spans="1:4" x14ac:dyDescent="0.35">
      <c r="A81" s="138">
        <v>43686.409722222219</v>
      </c>
      <c r="B81">
        <v>1166</v>
      </c>
      <c r="C81">
        <v>1163</v>
      </c>
      <c r="D81">
        <v>1130</v>
      </c>
    </row>
    <row r="82" spans="1:4" x14ac:dyDescent="0.35">
      <c r="A82" s="138">
        <v>43686.416666666664</v>
      </c>
      <c r="B82">
        <v>1183</v>
      </c>
      <c r="C82">
        <v>1177</v>
      </c>
      <c r="D82">
        <v>1205</v>
      </c>
    </row>
    <row r="83" spans="1:4" x14ac:dyDescent="0.35">
      <c r="A83" s="138">
        <v>43686.423611111109</v>
      </c>
      <c r="B83">
        <v>1198</v>
      </c>
      <c r="C83">
        <v>1189</v>
      </c>
      <c r="D83">
        <v>1205</v>
      </c>
    </row>
    <row r="84" spans="1:4" x14ac:dyDescent="0.35">
      <c r="A84" s="138">
        <v>43686.430555555555</v>
      </c>
      <c r="B84">
        <v>1208</v>
      </c>
      <c r="C84">
        <v>1199</v>
      </c>
      <c r="D84">
        <v>1205</v>
      </c>
    </row>
    <row r="85" spans="1:4" x14ac:dyDescent="0.35">
      <c r="A85" s="138">
        <v>43686.4375</v>
      </c>
      <c r="B85">
        <v>1219</v>
      </c>
      <c r="C85">
        <v>1208</v>
      </c>
      <c r="D85">
        <v>1205</v>
      </c>
    </row>
    <row r="86" spans="1:4" x14ac:dyDescent="0.35">
      <c r="A86" s="138">
        <v>43686.444444444445</v>
      </c>
      <c r="B86">
        <v>1221</v>
      </c>
      <c r="C86">
        <v>1215</v>
      </c>
      <c r="D86">
        <v>1205</v>
      </c>
    </row>
    <row r="87" spans="1:4" x14ac:dyDescent="0.35">
      <c r="A87" s="138">
        <v>43686.451388888891</v>
      </c>
      <c r="B87">
        <v>1225</v>
      </c>
      <c r="C87">
        <v>1220</v>
      </c>
      <c r="D87">
        <v>1205</v>
      </c>
    </row>
    <row r="88" spans="1:4" x14ac:dyDescent="0.35">
      <c r="A88" s="138">
        <v>43686.458333333336</v>
      </c>
      <c r="B88">
        <v>1228</v>
      </c>
      <c r="C88">
        <v>1223</v>
      </c>
      <c r="D88">
        <v>1233</v>
      </c>
    </row>
    <row r="89" spans="1:4" x14ac:dyDescent="0.35">
      <c r="A89" s="138">
        <v>43686.465277777781</v>
      </c>
      <c r="B89">
        <v>1237</v>
      </c>
      <c r="C89">
        <v>1226</v>
      </c>
      <c r="D89">
        <v>1233</v>
      </c>
    </row>
    <row r="90" spans="1:4" x14ac:dyDescent="0.35">
      <c r="A90" s="138">
        <v>43686.472222222219</v>
      </c>
      <c r="B90">
        <v>1236</v>
      </c>
      <c r="C90">
        <v>1229</v>
      </c>
      <c r="D90">
        <v>1233</v>
      </c>
    </row>
    <row r="91" spans="1:4" x14ac:dyDescent="0.35">
      <c r="A91" s="138">
        <v>43686.479166666664</v>
      </c>
      <c r="B91">
        <v>1240</v>
      </c>
      <c r="C91">
        <v>1232</v>
      </c>
      <c r="D91">
        <v>1233</v>
      </c>
    </row>
    <row r="92" spans="1:4" x14ac:dyDescent="0.35">
      <c r="A92" s="138">
        <v>43686.486111111109</v>
      </c>
      <c r="B92">
        <v>1240</v>
      </c>
      <c r="C92">
        <v>1236</v>
      </c>
      <c r="D92">
        <v>1233</v>
      </c>
    </row>
    <row r="93" spans="1:4" x14ac:dyDescent="0.35">
      <c r="A93" s="138">
        <v>43686.493055555555</v>
      </c>
      <c r="B93">
        <v>1240</v>
      </c>
      <c r="C93">
        <v>1240</v>
      </c>
      <c r="D93">
        <v>1233</v>
      </c>
    </row>
    <row r="94" spans="1:4" x14ac:dyDescent="0.35">
      <c r="A94" s="138">
        <v>43686.5</v>
      </c>
      <c r="B94">
        <v>1247</v>
      </c>
      <c r="C94">
        <v>1245</v>
      </c>
      <c r="D94">
        <v>1258</v>
      </c>
    </row>
    <row r="95" spans="1:4" x14ac:dyDescent="0.35">
      <c r="A95" s="138">
        <v>43686.506944444445</v>
      </c>
      <c r="B95">
        <v>1255</v>
      </c>
      <c r="C95">
        <v>1249</v>
      </c>
      <c r="D95">
        <v>1258</v>
      </c>
    </row>
    <row r="96" spans="1:4" x14ac:dyDescent="0.35">
      <c r="A96" s="138">
        <v>43686.513888888891</v>
      </c>
      <c r="B96">
        <v>1255</v>
      </c>
      <c r="C96">
        <v>1254</v>
      </c>
      <c r="D96">
        <v>1258</v>
      </c>
    </row>
    <row r="97" spans="1:4" x14ac:dyDescent="0.35">
      <c r="A97" s="138">
        <v>43686.520833333336</v>
      </c>
      <c r="B97">
        <v>1261</v>
      </c>
      <c r="C97">
        <v>1258</v>
      </c>
      <c r="D97">
        <v>1258</v>
      </c>
    </row>
    <row r="98" spans="1:4" x14ac:dyDescent="0.35">
      <c r="A98" s="138">
        <v>43686.527777777781</v>
      </c>
      <c r="B98">
        <v>1265</v>
      </c>
      <c r="C98">
        <v>1262</v>
      </c>
      <c r="D98">
        <v>1258</v>
      </c>
    </row>
    <row r="99" spans="1:4" x14ac:dyDescent="0.35">
      <c r="A99" s="138">
        <v>43686.534722222219</v>
      </c>
      <c r="B99">
        <v>1271</v>
      </c>
      <c r="C99">
        <v>1267</v>
      </c>
      <c r="D99">
        <v>1258</v>
      </c>
    </row>
    <row r="100" spans="1:4" x14ac:dyDescent="0.35">
      <c r="A100" s="138">
        <v>43686.541666666664</v>
      </c>
      <c r="B100">
        <v>1277</v>
      </c>
      <c r="C100">
        <v>1270</v>
      </c>
      <c r="D100">
        <v>1278</v>
      </c>
    </row>
    <row r="101" spans="1:4" x14ac:dyDescent="0.35">
      <c r="A101" s="138">
        <v>43686.548611111109</v>
      </c>
      <c r="B101">
        <v>1279</v>
      </c>
      <c r="C101">
        <v>1274</v>
      </c>
      <c r="D101">
        <v>1278</v>
      </c>
    </row>
    <row r="102" spans="1:4" x14ac:dyDescent="0.35">
      <c r="A102" s="138">
        <v>43686.555555555555</v>
      </c>
      <c r="B102">
        <v>1289</v>
      </c>
      <c r="C102">
        <v>1277</v>
      </c>
      <c r="D102">
        <v>1278</v>
      </c>
    </row>
    <row r="103" spans="1:4" x14ac:dyDescent="0.35">
      <c r="A103" s="138">
        <v>43686.5625</v>
      </c>
      <c r="B103">
        <v>1297</v>
      </c>
      <c r="C103">
        <v>1279</v>
      </c>
      <c r="D103">
        <v>1278</v>
      </c>
    </row>
    <row r="104" spans="1:4" x14ac:dyDescent="0.35">
      <c r="A104" s="138">
        <v>43686.569444444445</v>
      </c>
      <c r="B104">
        <v>1295</v>
      </c>
      <c r="C104">
        <v>1280</v>
      </c>
      <c r="D104">
        <v>1278</v>
      </c>
    </row>
    <row r="105" spans="1:4" x14ac:dyDescent="0.35">
      <c r="A105" s="138">
        <v>43686.576388888891</v>
      </c>
      <c r="B105">
        <v>1292</v>
      </c>
      <c r="C105">
        <v>1281</v>
      </c>
      <c r="D105">
        <v>1278</v>
      </c>
    </row>
    <row r="106" spans="1:4" x14ac:dyDescent="0.35">
      <c r="A106" s="138">
        <v>43686.583333333336</v>
      </c>
      <c r="B106">
        <v>1292</v>
      </c>
      <c r="C106">
        <v>1281</v>
      </c>
      <c r="D106">
        <v>1273</v>
      </c>
    </row>
    <row r="107" spans="1:4" x14ac:dyDescent="0.35">
      <c r="A107" s="138">
        <v>43686.590277777781</v>
      </c>
      <c r="B107">
        <v>1288</v>
      </c>
      <c r="C107">
        <v>1280</v>
      </c>
      <c r="D107">
        <v>1273</v>
      </c>
    </row>
    <row r="108" spans="1:4" x14ac:dyDescent="0.35">
      <c r="A108" s="138">
        <v>43686.597222222219</v>
      </c>
      <c r="B108">
        <v>1289</v>
      </c>
      <c r="C108">
        <v>1278</v>
      </c>
      <c r="D108">
        <v>1273</v>
      </c>
    </row>
    <row r="109" spans="1:4" x14ac:dyDescent="0.35">
      <c r="A109" s="138">
        <v>43686.604166666664</v>
      </c>
      <c r="B109">
        <v>1282</v>
      </c>
      <c r="C109">
        <v>1275</v>
      </c>
      <c r="D109">
        <v>1273</v>
      </c>
    </row>
    <row r="110" spans="1:4" x14ac:dyDescent="0.35">
      <c r="A110" s="138">
        <v>43686.611111111109</v>
      </c>
      <c r="B110">
        <v>1280</v>
      </c>
      <c r="C110">
        <v>1270</v>
      </c>
      <c r="D110">
        <v>1273</v>
      </c>
    </row>
    <row r="111" spans="1:4" x14ac:dyDescent="0.35">
      <c r="A111" s="138">
        <v>43686.618055555555</v>
      </c>
      <c r="B111">
        <v>1275</v>
      </c>
      <c r="C111">
        <v>1265</v>
      </c>
      <c r="D111">
        <v>1273</v>
      </c>
    </row>
    <row r="112" spans="1:4" x14ac:dyDescent="0.35">
      <c r="A112" s="138">
        <v>43686.625</v>
      </c>
      <c r="B112">
        <v>1271</v>
      </c>
      <c r="C112">
        <v>1259</v>
      </c>
      <c r="D112">
        <v>1244</v>
      </c>
    </row>
    <row r="113" spans="1:4" x14ac:dyDescent="0.35">
      <c r="A113" s="138">
        <v>43686.631944444445</v>
      </c>
      <c r="B113">
        <v>1257</v>
      </c>
      <c r="C113">
        <v>1252</v>
      </c>
      <c r="D113">
        <v>1244</v>
      </c>
    </row>
    <row r="114" spans="1:4" x14ac:dyDescent="0.35">
      <c r="A114" s="138">
        <v>43686.638888888891</v>
      </c>
      <c r="B114">
        <v>1256</v>
      </c>
      <c r="C114">
        <v>1247</v>
      </c>
      <c r="D114">
        <v>1244</v>
      </c>
    </row>
    <row r="115" spans="1:4" x14ac:dyDescent="0.35">
      <c r="A115" s="138">
        <v>43686.645833333336</v>
      </c>
      <c r="B115">
        <v>1247</v>
      </c>
      <c r="C115">
        <v>1242</v>
      </c>
      <c r="D115">
        <v>1244</v>
      </c>
    </row>
    <row r="116" spans="1:4" x14ac:dyDescent="0.35">
      <c r="A116" s="138">
        <v>43686.652777777781</v>
      </c>
      <c r="B116">
        <v>1241</v>
      </c>
      <c r="C116">
        <v>1239</v>
      </c>
      <c r="D116">
        <v>1244</v>
      </c>
    </row>
    <row r="117" spans="1:4" x14ac:dyDescent="0.35">
      <c r="A117" s="138">
        <v>43686.659722222219</v>
      </c>
      <c r="B117">
        <v>1232</v>
      </c>
      <c r="C117">
        <v>1237</v>
      </c>
      <c r="D117">
        <v>1244</v>
      </c>
    </row>
    <row r="118" spans="1:4" x14ac:dyDescent="0.35">
      <c r="A118" s="138">
        <v>43686.666666666664</v>
      </c>
      <c r="B118">
        <v>1237</v>
      </c>
      <c r="C118">
        <v>1236</v>
      </c>
      <c r="D118">
        <v>1237</v>
      </c>
    </row>
    <row r="119" spans="1:4" x14ac:dyDescent="0.35">
      <c r="A119" s="138">
        <v>43686.673611111109</v>
      </c>
      <c r="B119">
        <v>1238</v>
      </c>
      <c r="C119">
        <v>1235</v>
      </c>
      <c r="D119">
        <v>1237</v>
      </c>
    </row>
    <row r="120" spans="1:4" x14ac:dyDescent="0.35">
      <c r="A120" s="138">
        <v>43686.680555555555</v>
      </c>
      <c r="B120">
        <v>1234</v>
      </c>
      <c r="C120">
        <v>1236</v>
      </c>
      <c r="D120">
        <v>1237</v>
      </c>
    </row>
    <row r="121" spans="1:4" x14ac:dyDescent="0.35">
      <c r="A121" s="138">
        <v>43686.6875</v>
      </c>
      <c r="B121">
        <v>1235</v>
      </c>
      <c r="C121">
        <v>1236</v>
      </c>
      <c r="D121">
        <v>1237</v>
      </c>
    </row>
    <row r="122" spans="1:4" x14ac:dyDescent="0.35">
      <c r="A122" s="138">
        <v>43686.694444444445</v>
      </c>
      <c r="B122">
        <v>1235</v>
      </c>
      <c r="C122">
        <v>1238</v>
      </c>
      <c r="D122">
        <v>1237</v>
      </c>
    </row>
    <row r="123" spans="1:4" x14ac:dyDescent="0.35">
      <c r="A123" s="138">
        <v>43686.701388888891</v>
      </c>
      <c r="B123">
        <v>1238</v>
      </c>
      <c r="C123">
        <v>1239</v>
      </c>
      <c r="D123">
        <v>1237</v>
      </c>
    </row>
    <row r="124" spans="1:4" x14ac:dyDescent="0.35">
      <c r="A124" s="138">
        <v>43686.708333333336</v>
      </c>
      <c r="B124">
        <v>1236</v>
      </c>
      <c r="C124">
        <v>1242</v>
      </c>
      <c r="D124">
        <v>1248</v>
      </c>
    </row>
    <row r="125" spans="1:4" x14ac:dyDescent="0.35">
      <c r="A125" s="138">
        <v>43686.715277777781</v>
      </c>
      <c r="B125">
        <v>1240</v>
      </c>
      <c r="C125">
        <v>1244</v>
      </c>
      <c r="D125">
        <v>1248</v>
      </c>
    </row>
    <row r="126" spans="1:4" x14ac:dyDescent="0.35">
      <c r="A126" s="138">
        <v>43686.722222222219</v>
      </c>
      <c r="B126">
        <v>1248</v>
      </c>
      <c r="C126">
        <v>1246</v>
      </c>
      <c r="D126">
        <v>1248</v>
      </c>
    </row>
    <row r="127" spans="1:4" x14ac:dyDescent="0.35">
      <c r="A127" s="138">
        <v>43686.729166666664</v>
      </c>
      <c r="B127">
        <v>1250</v>
      </c>
      <c r="C127">
        <v>1249</v>
      </c>
      <c r="D127">
        <v>1248</v>
      </c>
    </row>
    <row r="128" spans="1:4" x14ac:dyDescent="0.35">
      <c r="A128" s="138">
        <v>43686.736111111109</v>
      </c>
      <c r="B128">
        <v>1253</v>
      </c>
      <c r="C128">
        <v>1251</v>
      </c>
      <c r="D128">
        <v>1248</v>
      </c>
    </row>
    <row r="129" spans="1:4" x14ac:dyDescent="0.35">
      <c r="A129" s="138">
        <v>43686.743055555555</v>
      </c>
      <c r="B129">
        <v>1250</v>
      </c>
      <c r="C129">
        <v>1253</v>
      </c>
      <c r="D129">
        <v>1248</v>
      </c>
    </row>
    <row r="130" spans="1:4" x14ac:dyDescent="0.35">
      <c r="A130" s="138">
        <v>43686.75</v>
      </c>
      <c r="B130">
        <v>1254</v>
      </c>
      <c r="C130">
        <v>1256</v>
      </c>
      <c r="D130">
        <v>1265</v>
      </c>
    </row>
    <row r="131" spans="1:4" x14ac:dyDescent="0.35">
      <c r="A131" s="138">
        <v>43686.756944444445</v>
      </c>
      <c r="B131">
        <v>1264</v>
      </c>
      <c r="C131">
        <v>1258</v>
      </c>
      <c r="D131">
        <v>1265</v>
      </c>
    </row>
    <row r="132" spans="1:4" x14ac:dyDescent="0.35">
      <c r="A132" s="138">
        <v>43686.763888888891</v>
      </c>
      <c r="B132">
        <v>1264</v>
      </c>
      <c r="C132">
        <v>1261</v>
      </c>
      <c r="D132">
        <v>1265</v>
      </c>
    </row>
    <row r="133" spans="1:4" x14ac:dyDescent="0.35">
      <c r="A133" s="138">
        <v>43686.770833333336</v>
      </c>
      <c r="B133">
        <v>1265</v>
      </c>
      <c r="C133">
        <v>1264</v>
      </c>
      <c r="D133">
        <v>1265</v>
      </c>
    </row>
    <row r="134" spans="1:4" x14ac:dyDescent="0.35">
      <c r="A134" s="138">
        <v>43686.777777777781</v>
      </c>
      <c r="B134">
        <v>1269</v>
      </c>
      <c r="C134">
        <v>1268</v>
      </c>
      <c r="D134">
        <v>1265</v>
      </c>
    </row>
    <row r="135" spans="1:4" x14ac:dyDescent="0.35">
      <c r="A135" s="138">
        <v>43686.784722222219</v>
      </c>
      <c r="B135">
        <v>1271</v>
      </c>
      <c r="C135">
        <v>1273</v>
      </c>
      <c r="D135">
        <v>1265</v>
      </c>
    </row>
    <row r="136" spans="1:4" x14ac:dyDescent="0.35">
      <c r="A136" s="138">
        <v>43686.791666666664</v>
      </c>
      <c r="B136">
        <v>1273</v>
      </c>
      <c r="C136">
        <v>1278</v>
      </c>
      <c r="D136">
        <v>1278</v>
      </c>
    </row>
    <row r="137" spans="1:4" x14ac:dyDescent="0.35">
      <c r="A137" s="138">
        <v>43686.798611111109</v>
      </c>
      <c r="B137">
        <v>1274</v>
      </c>
      <c r="C137">
        <v>1282</v>
      </c>
      <c r="D137">
        <v>1278</v>
      </c>
    </row>
    <row r="138" spans="1:4" x14ac:dyDescent="0.35">
      <c r="A138" s="138">
        <v>43686.805555555555</v>
      </c>
      <c r="B138">
        <v>1276</v>
      </c>
      <c r="C138">
        <v>1283</v>
      </c>
      <c r="D138">
        <v>1278</v>
      </c>
    </row>
    <row r="139" spans="1:4" x14ac:dyDescent="0.35">
      <c r="A139" s="138">
        <v>43686.8125</v>
      </c>
      <c r="B139">
        <v>1281</v>
      </c>
      <c r="C139">
        <v>1282</v>
      </c>
      <c r="D139">
        <v>1278</v>
      </c>
    </row>
    <row r="140" spans="1:4" x14ac:dyDescent="0.35">
      <c r="A140" s="138">
        <v>43686.819444444445</v>
      </c>
      <c r="B140">
        <v>1274</v>
      </c>
      <c r="C140">
        <v>1278</v>
      </c>
      <c r="D140">
        <v>1278</v>
      </c>
    </row>
    <row r="141" spans="1:4" x14ac:dyDescent="0.35">
      <c r="A141" s="138">
        <v>43686.826388888891</v>
      </c>
      <c r="B141">
        <v>1274</v>
      </c>
      <c r="C141">
        <v>1271</v>
      </c>
      <c r="D141">
        <v>1278</v>
      </c>
    </row>
    <row r="142" spans="1:4" x14ac:dyDescent="0.35">
      <c r="A142" s="138">
        <v>43686.833333333336</v>
      </c>
      <c r="B142">
        <v>1268</v>
      </c>
      <c r="C142">
        <v>1261</v>
      </c>
      <c r="D142">
        <v>1252</v>
      </c>
    </row>
    <row r="143" spans="1:4" x14ac:dyDescent="0.35">
      <c r="A143" s="138">
        <v>43686.840277777781</v>
      </c>
      <c r="B143">
        <v>1259</v>
      </c>
      <c r="C143">
        <v>1253</v>
      </c>
      <c r="D143">
        <v>1252</v>
      </c>
    </row>
    <row r="144" spans="1:4" x14ac:dyDescent="0.35">
      <c r="A144" s="138">
        <v>43686.847222222219</v>
      </c>
      <c r="B144">
        <v>1261</v>
      </c>
      <c r="C144">
        <v>1248</v>
      </c>
      <c r="D144">
        <v>1252</v>
      </c>
    </row>
    <row r="145" spans="1:4" x14ac:dyDescent="0.35">
      <c r="A145" s="138">
        <v>43686.854166666664</v>
      </c>
      <c r="B145">
        <v>1254</v>
      </c>
      <c r="C145">
        <v>1247</v>
      </c>
      <c r="D145">
        <v>1252</v>
      </c>
    </row>
    <row r="146" spans="1:4" x14ac:dyDescent="0.35">
      <c r="A146" s="138">
        <v>43686.861111111109</v>
      </c>
      <c r="B146">
        <v>1253</v>
      </c>
      <c r="C146">
        <v>1249</v>
      </c>
      <c r="D146">
        <v>1252</v>
      </c>
    </row>
    <row r="147" spans="1:4" x14ac:dyDescent="0.35">
      <c r="A147" s="138">
        <v>43686.868055555555</v>
      </c>
      <c r="B147">
        <v>1251</v>
      </c>
      <c r="C147">
        <v>1256</v>
      </c>
      <c r="D147">
        <v>1252</v>
      </c>
    </row>
    <row r="148" spans="1:4" x14ac:dyDescent="0.35">
      <c r="A148" s="138">
        <v>43686.875</v>
      </c>
      <c r="B148">
        <v>1261</v>
      </c>
      <c r="C148">
        <v>1267</v>
      </c>
      <c r="D148">
        <v>1267</v>
      </c>
    </row>
    <row r="149" spans="1:4" x14ac:dyDescent="0.35">
      <c r="A149" s="138">
        <v>43686.881944444445</v>
      </c>
      <c r="B149">
        <v>1262</v>
      </c>
      <c r="C149">
        <v>1277</v>
      </c>
      <c r="D149">
        <v>1267</v>
      </c>
    </row>
    <row r="150" spans="1:4" x14ac:dyDescent="0.35">
      <c r="A150" s="138">
        <v>43686.888888888891</v>
      </c>
      <c r="B150">
        <v>1268</v>
      </c>
      <c r="C150">
        <v>1280</v>
      </c>
      <c r="D150">
        <v>1267</v>
      </c>
    </row>
    <row r="151" spans="1:4" x14ac:dyDescent="0.35">
      <c r="A151" s="138">
        <v>43686.895833333336</v>
      </c>
      <c r="B151">
        <v>1262</v>
      </c>
      <c r="C151">
        <v>1276</v>
      </c>
      <c r="D151">
        <v>1267</v>
      </c>
    </row>
    <row r="152" spans="1:4" x14ac:dyDescent="0.35">
      <c r="A152" s="138">
        <v>43686.902777777781</v>
      </c>
      <c r="B152">
        <v>1249</v>
      </c>
      <c r="C152">
        <v>1266</v>
      </c>
      <c r="D152">
        <v>1267</v>
      </c>
    </row>
    <row r="153" spans="1:4" x14ac:dyDescent="0.35">
      <c r="A153" s="138">
        <v>43686.909722222219</v>
      </c>
      <c r="B153">
        <v>1236</v>
      </c>
      <c r="C153">
        <v>1250</v>
      </c>
      <c r="D153">
        <v>1267</v>
      </c>
    </row>
    <row r="154" spans="1:4" x14ac:dyDescent="0.35">
      <c r="A154" s="138">
        <v>43686.916666666664</v>
      </c>
      <c r="B154">
        <v>1218</v>
      </c>
      <c r="C154">
        <v>1227</v>
      </c>
      <c r="D154">
        <v>1159</v>
      </c>
    </row>
    <row r="155" spans="1:4" x14ac:dyDescent="0.35">
      <c r="A155" s="138">
        <v>43686.923611111109</v>
      </c>
      <c r="B155">
        <v>1182</v>
      </c>
      <c r="C155">
        <v>1202</v>
      </c>
      <c r="D155">
        <v>1159</v>
      </c>
    </row>
    <row r="156" spans="1:4" x14ac:dyDescent="0.35">
      <c r="A156" s="138">
        <v>43686.930555555555</v>
      </c>
      <c r="B156">
        <v>1166</v>
      </c>
      <c r="C156">
        <v>1178</v>
      </c>
      <c r="D156">
        <v>1159</v>
      </c>
    </row>
    <row r="157" spans="1:4" x14ac:dyDescent="0.35">
      <c r="A157" s="138">
        <v>43686.9375</v>
      </c>
      <c r="B157">
        <v>1150</v>
      </c>
      <c r="C157">
        <v>1156</v>
      </c>
      <c r="D157">
        <v>1159</v>
      </c>
    </row>
    <row r="158" spans="1:4" x14ac:dyDescent="0.35">
      <c r="A158" s="138">
        <v>43686.944444444445</v>
      </c>
      <c r="B158">
        <v>1128</v>
      </c>
      <c r="C158">
        <v>1136</v>
      </c>
      <c r="D158">
        <v>1159</v>
      </c>
    </row>
    <row r="159" spans="1:4" x14ac:dyDescent="0.35">
      <c r="A159" s="138">
        <v>43686.951388888891</v>
      </c>
      <c r="B159">
        <v>1113</v>
      </c>
      <c r="C159">
        <v>1118</v>
      </c>
      <c r="D159">
        <v>1159</v>
      </c>
    </row>
    <row r="160" spans="1:4" x14ac:dyDescent="0.35">
      <c r="A160" s="138">
        <v>43686.958333333336</v>
      </c>
      <c r="B160">
        <v>1097</v>
      </c>
      <c r="C160">
        <v>1100</v>
      </c>
      <c r="D160">
        <v>1047</v>
      </c>
    </row>
    <row r="161" spans="1:4" x14ac:dyDescent="0.35">
      <c r="A161" s="138">
        <v>43686.965277777781</v>
      </c>
      <c r="B161">
        <v>1081</v>
      </c>
      <c r="C161">
        <v>1084</v>
      </c>
      <c r="D161">
        <v>1047</v>
      </c>
    </row>
    <row r="162" spans="1:4" x14ac:dyDescent="0.35">
      <c r="A162" s="138">
        <v>43686.972222222219</v>
      </c>
      <c r="B162">
        <v>1063</v>
      </c>
      <c r="C162">
        <v>1066</v>
      </c>
      <c r="D162">
        <v>1047</v>
      </c>
    </row>
    <row r="163" spans="1:4" x14ac:dyDescent="0.35">
      <c r="A163" s="138">
        <v>43686.979166666664</v>
      </c>
      <c r="B163">
        <v>1051</v>
      </c>
      <c r="C163">
        <v>1048</v>
      </c>
      <c r="D163">
        <v>1047</v>
      </c>
    </row>
    <row r="164" spans="1:4" x14ac:dyDescent="0.35">
      <c r="A164" s="138">
        <v>43686.986111111109</v>
      </c>
      <c r="B164">
        <v>1038</v>
      </c>
      <c r="C164">
        <v>1029</v>
      </c>
      <c r="D164">
        <v>1047</v>
      </c>
    </row>
    <row r="165" spans="1:4" x14ac:dyDescent="0.35">
      <c r="A165" s="138">
        <v>43686.993055555555</v>
      </c>
      <c r="B165">
        <v>1021</v>
      </c>
      <c r="C165">
        <v>1009</v>
      </c>
      <c r="D165">
        <v>1047</v>
      </c>
    </row>
    <row r="166" spans="1:4" x14ac:dyDescent="0.35">
      <c r="A166" s="138">
        <v>43687</v>
      </c>
      <c r="B166">
        <v>1001</v>
      </c>
      <c r="C166">
        <v>988</v>
      </c>
      <c r="D166">
        <v>933</v>
      </c>
    </row>
    <row r="167" spans="1:4" x14ac:dyDescent="0.35">
      <c r="A167" s="138">
        <v>43687.006944444445</v>
      </c>
      <c r="B167">
        <v>982</v>
      </c>
      <c r="C167">
        <v>967</v>
      </c>
      <c r="D167">
        <v>933</v>
      </c>
    </row>
    <row r="168" spans="1:4" x14ac:dyDescent="0.35">
      <c r="A168" s="138">
        <v>43687.013888888891</v>
      </c>
      <c r="B168">
        <v>965</v>
      </c>
      <c r="C168">
        <v>948</v>
      </c>
      <c r="D168">
        <v>933</v>
      </c>
    </row>
    <row r="169" spans="1:4" x14ac:dyDescent="0.35">
      <c r="A169" s="138">
        <v>43687.020833333336</v>
      </c>
      <c r="B169">
        <v>949</v>
      </c>
      <c r="C169">
        <v>930</v>
      </c>
      <c r="D169">
        <v>933</v>
      </c>
    </row>
    <row r="170" spans="1:4" x14ac:dyDescent="0.35">
      <c r="A170" s="138">
        <v>43687.027777777781</v>
      </c>
      <c r="B170">
        <v>934</v>
      </c>
      <c r="C170">
        <v>914</v>
      </c>
      <c r="D170">
        <v>933</v>
      </c>
    </row>
    <row r="171" spans="1:4" x14ac:dyDescent="0.35">
      <c r="A171" s="138">
        <v>43687.034722222219</v>
      </c>
      <c r="B171">
        <v>921</v>
      </c>
      <c r="C171">
        <v>899</v>
      </c>
      <c r="D171">
        <v>933</v>
      </c>
    </row>
    <row r="172" spans="1:4" x14ac:dyDescent="0.35">
      <c r="A172" s="138">
        <v>43687.041666666664</v>
      </c>
      <c r="B172">
        <v>906</v>
      </c>
      <c r="C172">
        <v>886</v>
      </c>
      <c r="D172">
        <v>852</v>
      </c>
    </row>
    <row r="173" spans="1:4" x14ac:dyDescent="0.35">
      <c r="A173" s="138">
        <v>43687.048611111109</v>
      </c>
      <c r="B173">
        <v>888</v>
      </c>
      <c r="C173">
        <v>874</v>
      </c>
      <c r="D173">
        <v>852</v>
      </c>
    </row>
    <row r="174" spans="1:4" x14ac:dyDescent="0.35">
      <c r="A174" s="138">
        <v>43687.055555555555</v>
      </c>
      <c r="B174">
        <v>876</v>
      </c>
      <c r="C174">
        <v>862</v>
      </c>
      <c r="D174">
        <v>852</v>
      </c>
    </row>
    <row r="175" spans="1:4" x14ac:dyDescent="0.35">
      <c r="A175" s="138">
        <v>43687.0625</v>
      </c>
      <c r="B175">
        <v>865</v>
      </c>
      <c r="C175">
        <v>851</v>
      </c>
      <c r="D175">
        <v>852</v>
      </c>
    </row>
    <row r="176" spans="1:4" x14ac:dyDescent="0.35">
      <c r="A176" s="138">
        <v>43687.069444444445</v>
      </c>
      <c r="B176">
        <v>849</v>
      </c>
      <c r="C176">
        <v>840</v>
      </c>
      <c r="D176">
        <v>852</v>
      </c>
    </row>
    <row r="177" spans="1:4" x14ac:dyDescent="0.35">
      <c r="A177" s="138">
        <v>43687.076388888891</v>
      </c>
      <c r="B177">
        <v>842</v>
      </c>
      <c r="C177">
        <v>830</v>
      </c>
      <c r="D177">
        <v>852</v>
      </c>
    </row>
    <row r="178" spans="1:4" x14ac:dyDescent="0.35">
      <c r="A178" s="138">
        <v>43687.083333333336</v>
      </c>
      <c r="B178">
        <v>832</v>
      </c>
      <c r="C178">
        <v>820</v>
      </c>
      <c r="D178">
        <v>795</v>
      </c>
    </row>
    <row r="179" spans="1:4" x14ac:dyDescent="0.35">
      <c r="A179" s="138">
        <v>43687.090277777781</v>
      </c>
      <c r="B179">
        <v>827</v>
      </c>
      <c r="C179">
        <v>811</v>
      </c>
      <c r="D179">
        <v>795</v>
      </c>
    </row>
    <row r="180" spans="1:4" x14ac:dyDescent="0.35">
      <c r="A180" s="138">
        <v>43687.097222222219</v>
      </c>
      <c r="B180">
        <v>812</v>
      </c>
      <c r="C180">
        <v>803</v>
      </c>
      <c r="D180">
        <v>795</v>
      </c>
    </row>
    <row r="181" spans="1:4" x14ac:dyDescent="0.35">
      <c r="A181" s="138">
        <v>43687.104166666664</v>
      </c>
      <c r="B181">
        <v>806</v>
      </c>
      <c r="C181">
        <v>794</v>
      </c>
      <c r="D181">
        <v>795</v>
      </c>
    </row>
    <row r="182" spans="1:4" x14ac:dyDescent="0.35">
      <c r="A182" s="138">
        <v>43687.111111111109</v>
      </c>
      <c r="B182">
        <v>799</v>
      </c>
      <c r="C182">
        <v>787</v>
      </c>
      <c r="D182">
        <v>795</v>
      </c>
    </row>
    <row r="183" spans="1:4" x14ac:dyDescent="0.35">
      <c r="A183" s="138">
        <v>43687.118055555555</v>
      </c>
      <c r="B183">
        <v>790</v>
      </c>
      <c r="C183">
        <v>779</v>
      </c>
      <c r="D183">
        <v>795</v>
      </c>
    </row>
    <row r="184" spans="1:4" x14ac:dyDescent="0.35">
      <c r="A184" s="138">
        <v>43687.125</v>
      </c>
      <c r="B184">
        <v>788</v>
      </c>
      <c r="C184">
        <v>772</v>
      </c>
      <c r="D184">
        <v>757</v>
      </c>
    </row>
    <row r="185" spans="1:4" x14ac:dyDescent="0.35">
      <c r="A185" s="138">
        <v>43687.131944444445</v>
      </c>
      <c r="C185">
        <v>766</v>
      </c>
      <c r="D185">
        <v>757</v>
      </c>
    </row>
    <row r="186" spans="1:4" x14ac:dyDescent="0.35">
      <c r="A186" s="138">
        <v>43687.138888888891</v>
      </c>
      <c r="C186">
        <v>761</v>
      </c>
      <c r="D186">
        <v>757</v>
      </c>
    </row>
    <row r="187" spans="1:4" x14ac:dyDescent="0.35">
      <c r="A187" s="138">
        <v>43687.145833333336</v>
      </c>
      <c r="C187">
        <v>756</v>
      </c>
      <c r="D187">
        <v>757</v>
      </c>
    </row>
    <row r="188" spans="1:4" x14ac:dyDescent="0.35">
      <c r="A188" s="138">
        <v>43687.152777777781</v>
      </c>
      <c r="C188">
        <v>752</v>
      </c>
      <c r="D188">
        <v>757</v>
      </c>
    </row>
    <row r="189" spans="1:4" x14ac:dyDescent="0.35">
      <c r="A189" s="138">
        <v>43687.159722222219</v>
      </c>
      <c r="C189">
        <v>749</v>
      </c>
      <c r="D189">
        <v>757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A477-8FC8-44EA-AE5E-7C0F38368C0A}">
  <dimension ref="A1:H6"/>
  <sheetViews>
    <sheetView zoomScale="70" zoomScaleNormal="70" workbookViewId="0">
      <selection activeCell="C1" activeCellId="1" sqref="G1:G1048576 C1:C1048576"/>
    </sheetView>
  </sheetViews>
  <sheetFormatPr defaultRowHeight="14.5" x14ac:dyDescent="0.35"/>
  <cols>
    <col min="2" max="2" width="20.26953125" style="143" bestFit="1" customWidth="1"/>
    <col min="3" max="3" width="14.1796875" bestFit="1" customWidth="1"/>
    <col min="4" max="4" width="11.7265625" bestFit="1" customWidth="1"/>
    <col min="5" max="5" width="18.453125" bestFit="1" customWidth="1"/>
    <col min="6" max="6" width="12.1796875" bestFit="1" customWidth="1"/>
    <col min="7" max="7" width="19.26953125" bestFit="1" customWidth="1"/>
    <col min="8" max="8" width="13.81640625" customWidth="1"/>
  </cols>
  <sheetData>
    <row r="1" spans="1:8" ht="29" x14ac:dyDescent="0.35">
      <c r="A1" s="18" t="s">
        <v>21</v>
      </c>
      <c r="B1" s="141" t="s">
        <v>0</v>
      </c>
      <c r="C1" s="18" t="s">
        <v>86</v>
      </c>
      <c r="D1" s="18" t="s">
        <v>153</v>
      </c>
      <c r="E1" s="18" t="s">
        <v>154</v>
      </c>
      <c r="F1" s="52" t="s">
        <v>117</v>
      </c>
      <c r="G1" s="18" t="s">
        <v>155</v>
      </c>
      <c r="H1" s="144" t="s">
        <v>156</v>
      </c>
    </row>
    <row r="2" spans="1:8" x14ac:dyDescent="0.35">
      <c r="A2" s="20" t="s">
        <v>24</v>
      </c>
      <c r="B2" s="34" t="s">
        <v>9</v>
      </c>
      <c r="C2" s="19">
        <v>8</v>
      </c>
      <c r="D2" s="21">
        <v>10</v>
      </c>
      <c r="E2" s="21">
        <f>D2/58</f>
        <v>0.17241379310344829</v>
      </c>
      <c r="F2" s="53">
        <f>4303*E2</f>
        <v>741.89655172413802</v>
      </c>
      <c r="G2" s="20">
        <f>E2*1303</f>
        <v>224.65517241379311</v>
      </c>
      <c r="H2">
        <f>D2*(G2/F2)</f>
        <v>3.028119916337439</v>
      </c>
    </row>
    <row r="3" spans="1:8" x14ac:dyDescent="0.35">
      <c r="A3" s="22" t="s">
        <v>24</v>
      </c>
      <c r="B3" s="142" t="s">
        <v>10</v>
      </c>
      <c r="C3" s="23">
        <v>9</v>
      </c>
      <c r="D3" s="24">
        <v>9</v>
      </c>
      <c r="E3" s="21">
        <f t="shared" ref="E3:E6" si="0">D3/58</f>
        <v>0.15517241379310345</v>
      </c>
      <c r="F3" s="53">
        <f t="shared" ref="F3:F6" si="1">4303*E3</f>
        <v>667.70689655172418</v>
      </c>
      <c r="G3" s="20">
        <f t="shared" ref="G3:G6" si="2">E3*1303</f>
        <v>202.18965517241381</v>
      </c>
      <c r="H3">
        <f t="shared" ref="H3:H6" si="3">D3*(G3/F3)</f>
        <v>2.7253079247036949</v>
      </c>
    </row>
    <row r="4" spans="1:8" x14ac:dyDescent="0.35">
      <c r="A4" s="20" t="s">
        <v>24</v>
      </c>
      <c r="B4" s="34" t="s">
        <v>12</v>
      </c>
      <c r="C4" s="19">
        <v>10</v>
      </c>
      <c r="D4" s="21">
        <v>9</v>
      </c>
      <c r="E4" s="21">
        <f t="shared" si="0"/>
        <v>0.15517241379310345</v>
      </c>
      <c r="F4" s="53">
        <f t="shared" si="1"/>
        <v>667.70689655172418</v>
      </c>
      <c r="G4" s="20">
        <f t="shared" si="2"/>
        <v>202.18965517241381</v>
      </c>
      <c r="H4">
        <f t="shared" si="3"/>
        <v>2.7253079247036949</v>
      </c>
    </row>
    <row r="5" spans="1:8" x14ac:dyDescent="0.35">
      <c r="A5" s="19" t="s">
        <v>29</v>
      </c>
      <c r="B5" s="34" t="s">
        <v>16</v>
      </c>
      <c r="C5" s="140">
        <v>13</v>
      </c>
      <c r="D5">
        <v>15</v>
      </c>
      <c r="E5" s="21">
        <f t="shared" si="0"/>
        <v>0.25862068965517243</v>
      </c>
      <c r="F5" s="53">
        <f t="shared" si="1"/>
        <v>1112.844827586207</v>
      </c>
      <c r="G5" s="20">
        <f t="shared" si="2"/>
        <v>336.98275862068965</v>
      </c>
      <c r="H5">
        <f t="shared" si="3"/>
        <v>4.5421798745061581</v>
      </c>
    </row>
    <row r="6" spans="1:8" x14ac:dyDescent="0.35">
      <c r="A6" s="19" t="s">
        <v>29</v>
      </c>
      <c r="B6" s="34" t="s">
        <v>17</v>
      </c>
      <c r="C6" s="19">
        <v>14</v>
      </c>
      <c r="D6" s="26">
        <v>15</v>
      </c>
      <c r="E6" s="21">
        <f t="shared" si="0"/>
        <v>0.25862068965517243</v>
      </c>
      <c r="F6" s="53">
        <f t="shared" si="1"/>
        <v>1112.844827586207</v>
      </c>
      <c r="G6" s="20">
        <f t="shared" si="2"/>
        <v>336.98275862068965</v>
      </c>
      <c r="H6">
        <f t="shared" si="3"/>
        <v>4.5421798745061581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Buses</vt:lpstr>
      <vt:lpstr>Loads at 1303</vt:lpstr>
      <vt:lpstr>Loads at average</vt:lpstr>
      <vt:lpstr>Generators</vt:lpstr>
      <vt:lpstr>Generators average</vt:lpstr>
      <vt:lpstr>Lines</vt:lpstr>
      <vt:lpstr>Changing line values</vt:lpstr>
      <vt:lpstr>solar calcs</vt:lpstr>
      <vt:lpstr>solar generation</vt:lpstr>
      <vt:lpstr>summer winter</vt:lpstr>
      <vt:lpstr>Sheet5</vt:lpstr>
      <vt:lpstr>Sheet6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Cloudsurfers</dc:creator>
  <cp:lastModifiedBy>Cloudsurfers</cp:lastModifiedBy>
  <dcterms:created xsi:type="dcterms:W3CDTF">2021-12-08T09:08:36Z</dcterms:created>
  <dcterms:modified xsi:type="dcterms:W3CDTF">2021-12-16T12:13:48Z</dcterms:modified>
</cp:coreProperties>
</file>