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reub0367_ox_ac_uk/Documents/Placement/ModelScratch/Finish/datacalc/"/>
    </mc:Choice>
  </mc:AlternateContent>
  <xr:revisionPtr revIDLastSave="2" documentId="8_{CDC3B965-1621-4BCC-BB00-26BEFA3D666F}" xr6:coauthVersionLast="47" xr6:coauthVersionMax="47" xr10:uidLastSave="{DDF46600-C163-494B-A7CD-CC8A64FFE405}"/>
  <bookViews>
    <workbookView xWindow="-90" yWindow="-90" windowWidth="19380" windowHeight="11460" activeTab="3" xr2:uid="{6C29852B-B2EC-4C26-9353-01D2D330B1BA}"/>
  </bookViews>
  <sheets>
    <sheet name="IHR Influenza" sheetId="1" r:id="rId1"/>
    <sheet name="HFR Calc" sheetId="2" r:id="rId2"/>
    <sheet name="HFR DATA" sheetId="3" r:id="rId3"/>
    <sheet name="IFR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4" i="4"/>
  <c r="E3" i="4"/>
  <c r="D8" i="4"/>
  <c r="D7" i="4"/>
  <c r="D6" i="4"/>
  <c r="D5" i="4"/>
  <c r="D4" i="4"/>
  <c r="D3" i="4"/>
  <c r="D2" i="4"/>
  <c r="D5" i="2"/>
  <c r="I6" i="3"/>
  <c r="D4" i="2"/>
  <c r="D3" i="2"/>
  <c r="D2" i="2"/>
  <c r="I4" i="3"/>
  <c r="I5" i="3"/>
  <c r="I3" i="3"/>
  <c r="G3" i="1"/>
  <c r="F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Schubring</author>
  </authors>
  <commentList>
    <comment ref="G3" authorId="0" shapeId="0" xr:uid="{4B7DB5C4-DC8B-40B1-9E6C-FE25F317398A}">
      <text>
        <r>
          <rPr>
            <b/>
            <sz val="11"/>
            <color indexed="81"/>
            <rFont val="Tahoma"/>
            <charset val="1"/>
          </rPr>
          <t>Maria Schubring:</t>
        </r>
        <r>
          <rPr>
            <sz val="11"/>
            <color indexed="81"/>
            <rFont val="Tahoma"/>
            <charset val="1"/>
          </rPr>
          <t xml:space="preserve">
I calculated the weighted avergare meaning we have 8 intervals of 6 months : (1* 0.28 + 7 * 0.165)/8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Schubring</author>
  </authors>
  <commentList>
    <comment ref="E3" authorId="0" shapeId="0" xr:uid="{ADEA6ACD-07B2-4C17-B82F-5F559B68DDF2}">
      <text>
        <r>
          <rPr>
            <b/>
            <sz val="11"/>
            <color indexed="81"/>
            <rFont val="Tahoma"/>
            <family val="2"/>
          </rPr>
          <t>Maria Schubring:</t>
        </r>
        <r>
          <rPr>
            <sz val="11"/>
            <color indexed="81"/>
            <rFont val="Tahoma"/>
            <family val="2"/>
          </rPr>
          <t xml:space="preserve">
Maria Schubring:
I calculated the weighted avergare meaning we have 8 intervals of 6 months : (1* 0.0056 + 7 * 0.003579)/8</t>
        </r>
      </text>
    </comment>
  </commentList>
</comments>
</file>

<file path=xl/sharedStrings.xml><?xml version="1.0" encoding="utf-8"?>
<sst xmlns="http://schemas.openxmlformats.org/spreadsheetml/2006/main" count="56" uniqueCount="40">
  <si>
    <t>Age Group</t>
  </si>
  <si>
    <t>IHR (%) (Non-Clinical Risk)</t>
  </si>
  <si>
    <t>IHR (%) (Clinical Risk)</t>
  </si>
  <si>
    <t>Combined IHR (%)</t>
  </si>
  <si>
    <t>&lt;6 months</t>
  </si>
  <si>
    <t>6 months–4 y</t>
  </si>
  <si>
    <t>5 y–14 y</t>
  </si>
  <si>
    <t>15–44 y</t>
  </si>
  <si>
    <t>45–64 y</t>
  </si>
  <si>
    <t>65+ y</t>
  </si>
  <si>
    <t>All Ages</t>
  </si>
  <si>
    <t>table 2</t>
  </si>
  <si>
    <t>Combine 6 months and 6 to 4 years</t>
  </si>
  <si>
    <t>HFR (%) (Non-Clinical Risk)</t>
  </si>
  <si>
    <t>HFR (%) (Clinical Risk)</t>
  </si>
  <si>
    <t>Combined HFR (%)</t>
  </si>
  <si>
    <t>0–14 y</t>
  </si>
  <si>
    <t>15–64 y</t>
  </si>
  <si>
    <t>Estimated Number of Influenza Admissions (±95% CI)</t>
  </si>
  <si>
    <t>Estimated Number of Influenza Deaths in Hospital (±95% CI)</t>
  </si>
  <si>
    <t>Deaths/1000 Influenza Admissions (±95% CI)</t>
  </si>
  <si>
    <t>CFR Ratio Clinical Risk/Not Clinical Risk (±95% CI)</t>
  </si>
  <si>
    <t>0.43 (0.38–0.49)</t>
  </si>
  <si>
    <t>17 (15–18)</t>
  </si>
  <si>
    <t>38.6 (33.4–44.8)</t>
  </si>
  <si>
    <t>6.1 (5.7–6.4)</t>
  </si>
  <si>
    <t>40 (37–43)</t>
  </si>
  <si>
    <t>6.6 (6.0–7.3)</t>
  </si>
  <si>
    <t>185 (179–192)</t>
  </si>
  <si>
    <t>428 (391–473)</t>
  </si>
  <si>
    <t>2.3 (2.1–2.6)</t>
  </si>
  <si>
    <t>36 (35–37)</t>
  </si>
  <si>
    <t>Group</t>
  </si>
  <si>
    <t>Non-Clinical Risk</t>
  </si>
  <si>
    <t>C</t>
  </si>
  <si>
    <t>Clinical Risk</t>
  </si>
  <si>
    <t>&lt;6 m</t>
  </si>
  <si>
    <t>6 m–4 y</t>
  </si>
  <si>
    <t>Admissions Non-Clinical Risk IHR (per 100,000)</t>
  </si>
  <si>
    <t>Admission Clinical Risk IHR (per 100,000)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</si>
</sst>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1"/>
      <name val="Tahoma"/>
      <charset val="1"/>
    </font>
    <font>
      <b/>
      <sz val="11"/>
      <color indexed="81"/>
      <name val="Tahoma"/>
      <charset val="1"/>
    </font>
    <font>
      <sz val="11"/>
      <color indexed="81"/>
      <name val="Tahoma"/>
      <family val="2"/>
    </font>
    <font>
      <b/>
      <sz val="11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6" fontId="0" fillId="0" borderId="0" xfId="0" applyNumberFormat="1"/>
    <xf numFmtId="3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'IHR Influenza'!$D$2:$D$7</c:f>
              <c:numCache>
                <c:formatCode>General</c:formatCode>
                <c:ptCount val="6"/>
                <c:pt idx="0">
                  <c:v>0.28000000000000003</c:v>
                </c:pt>
                <c:pt idx="1">
                  <c:v>0.16500000000000001</c:v>
                </c:pt>
                <c:pt idx="2">
                  <c:v>3.3000000000000002E-2</c:v>
                </c:pt>
                <c:pt idx="3">
                  <c:v>2.5999999999999999E-2</c:v>
                </c:pt>
                <c:pt idx="4">
                  <c:v>4.4999999999999998E-2</c:v>
                </c:pt>
                <c:pt idx="5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C-456F-8E4F-F3FDDBF0D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699216"/>
        <c:axId val="1444699632"/>
      </c:lineChart>
      <c:catAx>
        <c:axId val="144469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99632"/>
        <c:crosses val="autoZero"/>
        <c:auto val="1"/>
        <c:lblAlgn val="ctr"/>
        <c:lblOffset val="100"/>
        <c:noMultiLvlLbl val="0"/>
      </c:catAx>
      <c:valAx>
        <c:axId val="14446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9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'IFR DATA'!$E$3:$E$7</c:f>
              <c:numCache>
                <c:formatCode>General</c:formatCode>
                <c:ptCount val="5"/>
                <c:pt idx="0">
                  <c:v>3.5787499999999999E-3</c:v>
                </c:pt>
                <c:pt idx="1">
                  <c:v>6.6E-4</c:v>
                </c:pt>
                <c:pt idx="2">
                  <c:v>5.1000000000000004E-4</c:v>
                </c:pt>
                <c:pt idx="3">
                  <c:v>8.9999999999999998E-4</c:v>
                </c:pt>
                <c:pt idx="4">
                  <c:v>1.2999999999999999E-3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B-44B2-BD70-F1E85A90A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848144"/>
        <c:axId val="2142846064"/>
      </c:lineChart>
      <c:catAx>
        <c:axId val="214284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846064"/>
        <c:crosses val="autoZero"/>
        <c:auto val="1"/>
        <c:lblAlgn val="ctr"/>
        <c:lblOffset val="100"/>
        <c:noMultiLvlLbl val="0"/>
      </c:catAx>
      <c:valAx>
        <c:axId val="21428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84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1</xdr:row>
      <xdr:rowOff>136525</xdr:rowOff>
    </xdr:from>
    <xdr:to>
      <xdr:col>20</xdr:col>
      <xdr:colOff>315912</xdr:colOff>
      <xdr:row>13</xdr:row>
      <xdr:rowOff>131762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62F76-7B4F-4C34-BC0B-06708BA52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0</xdr:row>
      <xdr:rowOff>655637</xdr:rowOff>
    </xdr:from>
    <xdr:to>
      <xdr:col>13</xdr:col>
      <xdr:colOff>220662</xdr:colOff>
      <xdr:row>13</xdr:row>
      <xdr:rowOff>26987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6E07A3-9C72-41B5-ACC9-883915F89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299D0-03B9-4DD1-B0C2-864BBAF9D950}">
  <dimension ref="A1:G11"/>
  <sheetViews>
    <sheetView workbookViewId="0">
      <selection activeCell="G3" sqref="G3"/>
    </sheetView>
  </sheetViews>
  <sheetFormatPr defaultRowHeight="14.75" x14ac:dyDescent="0.75"/>
  <sheetData>
    <row r="1" spans="1:7" ht="59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7" ht="29.5" x14ac:dyDescent="0.75">
      <c r="A2" s="2" t="s">
        <v>4</v>
      </c>
      <c r="B2" s="2">
        <v>0.33300000000000002</v>
      </c>
      <c r="C2" s="2">
        <v>0.22700000000000001</v>
      </c>
      <c r="D2" s="2">
        <v>0.28000000000000003</v>
      </c>
      <c r="E2">
        <f>1</f>
        <v>1</v>
      </c>
      <c r="F2">
        <f>D2*E2</f>
        <v>0.28000000000000003</v>
      </c>
    </row>
    <row r="3" spans="1:7" ht="44.25" x14ac:dyDescent="0.75">
      <c r="A3" s="2" t="s">
        <v>5</v>
      </c>
      <c r="B3" s="2">
        <v>0.17599999999999999</v>
      </c>
      <c r="C3" s="2">
        <v>0.153</v>
      </c>
      <c r="D3" s="2">
        <v>0.16500000000000001</v>
      </c>
      <c r="E3" s="2">
        <v>7</v>
      </c>
      <c r="F3">
        <f>D3*E3</f>
        <v>1.155</v>
      </c>
      <c r="G3" s="3">
        <f>(F2+F3)/8</f>
        <v>0.17937500000000001</v>
      </c>
    </row>
    <row r="4" spans="1:7" x14ac:dyDescent="0.75">
      <c r="A4" s="2" t="s">
        <v>6</v>
      </c>
      <c r="B4" s="2">
        <v>0.01</v>
      </c>
      <c r="C4" s="2">
        <v>5.6000000000000001E-2</v>
      </c>
      <c r="D4" s="2">
        <v>3.3000000000000002E-2</v>
      </c>
    </row>
    <row r="5" spans="1:7" x14ac:dyDescent="0.75">
      <c r="A5" s="2" t="s">
        <v>7</v>
      </c>
      <c r="B5" s="2">
        <v>8.9999999999999993E-3</v>
      </c>
      <c r="C5" s="2">
        <v>4.2000000000000003E-2</v>
      </c>
      <c r="D5" s="2">
        <v>2.5999999999999999E-2</v>
      </c>
    </row>
    <row r="6" spans="1:7" x14ac:dyDescent="0.75">
      <c r="A6" s="2" t="s">
        <v>8</v>
      </c>
      <c r="B6" s="2">
        <v>1.6E-2</v>
      </c>
      <c r="C6" s="2">
        <v>7.3999999999999996E-2</v>
      </c>
      <c r="D6" s="2">
        <v>4.4999999999999998E-2</v>
      </c>
    </row>
    <row r="7" spans="1:7" x14ac:dyDescent="0.75">
      <c r="A7" s="2" t="s">
        <v>9</v>
      </c>
      <c r="B7" s="2">
        <v>4.5999999999999999E-2</v>
      </c>
      <c r="C7" s="2">
        <v>8.4000000000000005E-2</v>
      </c>
      <c r="D7" s="2">
        <v>6.5000000000000002E-2</v>
      </c>
    </row>
    <row r="8" spans="1:7" x14ac:dyDescent="0.75">
      <c r="A8" s="2" t="s">
        <v>10</v>
      </c>
      <c r="B8" s="2">
        <v>2.7E-2</v>
      </c>
      <c r="C8" s="2">
        <v>7.0999999999999994E-2</v>
      </c>
      <c r="D8" s="2">
        <v>4.9000000000000002E-2</v>
      </c>
    </row>
    <row r="11" spans="1:7" x14ac:dyDescent="0.75">
      <c r="A11" s="2" t="s">
        <v>11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A368-4982-4C29-80B1-AFC7D430A6FC}">
  <dimension ref="A1:D5"/>
  <sheetViews>
    <sheetView workbookViewId="0">
      <selection activeCell="D6" sqref="D6"/>
    </sheetView>
  </sheetViews>
  <sheetFormatPr defaultRowHeight="14.75" x14ac:dyDescent="0.75"/>
  <cols>
    <col min="4" max="4" width="11.1796875" bestFit="1" customWidth="1"/>
  </cols>
  <sheetData>
    <row r="1" spans="1:4" ht="59" x14ac:dyDescent="0.75">
      <c r="A1" s="1" t="s">
        <v>0</v>
      </c>
      <c r="B1" s="1" t="s">
        <v>13</v>
      </c>
      <c r="C1" s="1" t="s">
        <v>14</v>
      </c>
      <c r="D1" s="1" t="s">
        <v>15</v>
      </c>
    </row>
    <row r="2" spans="1:4" x14ac:dyDescent="0.75">
      <c r="A2" s="2" t="s">
        <v>16</v>
      </c>
      <c r="B2" s="2">
        <v>4.2999999999999997E-2</v>
      </c>
      <c r="C2" s="2">
        <v>1.7450000000000001</v>
      </c>
      <c r="D2" s="2">
        <f>'HFR DATA'!I3</f>
        <v>1.9425019425019425E-3</v>
      </c>
    </row>
    <row r="3" spans="1:4" x14ac:dyDescent="0.75">
      <c r="A3" s="2" t="s">
        <v>17</v>
      </c>
      <c r="B3" s="2">
        <v>0.60699999999999998</v>
      </c>
      <c r="C3" s="2">
        <v>3.996</v>
      </c>
      <c r="D3" s="2">
        <f>'HFR DATA'!I4</f>
        <v>2.0525308749347711E-2</v>
      </c>
    </row>
    <row r="4" spans="1:4" x14ac:dyDescent="0.75">
      <c r="A4" s="2" t="s">
        <v>9</v>
      </c>
      <c r="B4" s="2">
        <v>18.529</v>
      </c>
      <c r="C4" s="2">
        <v>42.875</v>
      </c>
      <c r="D4" s="2">
        <f>'HFR DATA'!I5</f>
        <v>0.33063720654961531</v>
      </c>
    </row>
    <row r="5" spans="1:4" x14ac:dyDescent="0.75">
      <c r="A5" s="2" t="s">
        <v>10</v>
      </c>
      <c r="B5" s="2">
        <v>3.5710000000000002</v>
      </c>
      <c r="C5" s="2">
        <v>23.222000000000001</v>
      </c>
      <c r="D5" s="2">
        <f>'HFR DATA'!I6</f>
        <v>0.10467744740045209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6477D-AC29-47D8-AEE9-6E45C130078C}">
  <dimension ref="A1:I6"/>
  <sheetViews>
    <sheetView topLeftCell="A2" workbookViewId="0">
      <selection activeCell="H6" sqref="H6"/>
    </sheetView>
  </sheetViews>
  <sheetFormatPr defaultRowHeight="14.75" x14ac:dyDescent="0.75"/>
  <cols>
    <col min="2" max="2" width="14.08984375" bestFit="1" customWidth="1"/>
  </cols>
  <sheetData>
    <row r="1" spans="1:9" x14ac:dyDescent="0.75">
      <c r="B1" t="s">
        <v>33</v>
      </c>
      <c r="C1" t="s">
        <v>34</v>
      </c>
      <c r="E1" t="s">
        <v>35</v>
      </c>
    </row>
    <row r="2" spans="1:9" ht="132.75" x14ac:dyDescent="0.75">
      <c r="A2" s="1" t="s">
        <v>32</v>
      </c>
      <c r="B2" s="1" t="s">
        <v>18</v>
      </c>
      <c r="C2" s="1" t="s">
        <v>19</v>
      </c>
      <c r="D2" s="1" t="s">
        <v>20</v>
      </c>
      <c r="E2" s="1" t="s">
        <v>18</v>
      </c>
      <c r="F2" s="1" t="s">
        <v>19</v>
      </c>
      <c r="G2" s="1" t="s">
        <v>20</v>
      </c>
      <c r="H2" s="1" t="s">
        <v>21</v>
      </c>
    </row>
    <row r="3" spans="1:9" ht="44.25" x14ac:dyDescent="0.75">
      <c r="A3" s="2" t="s">
        <v>16</v>
      </c>
      <c r="B3" s="2">
        <v>5862</v>
      </c>
      <c r="C3" s="2">
        <v>2.5</v>
      </c>
      <c r="D3" s="2" t="s">
        <v>22</v>
      </c>
      <c r="E3" s="2">
        <v>573</v>
      </c>
      <c r="F3" s="2">
        <v>10</v>
      </c>
      <c r="G3" s="2" t="s">
        <v>23</v>
      </c>
      <c r="H3" s="2" t="s">
        <v>24</v>
      </c>
      <c r="I3">
        <f>(C3+F3)/(E3+B3)</f>
        <v>1.9425019425019425E-3</v>
      </c>
    </row>
    <row r="4" spans="1:9" ht="29.5" x14ac:dyDescent="0.75">
      <c r="A4" s="2" t="s">
        <v>17</v>
      </c>
      <c r="B4" s="2">
        <v>3297</v>
      </c>
      <c r="C4" s="2">
        <v>20</v>
      </c>
      <c r="D4" s="2" t="s">
        <v>25</v>
      </c>
      <c r="E4" s="2">
        <v>2452</v>
      </c>
      <c r="F4" s="2">
        <v>98</v>
      </c>
      <c r="G4" s="2" t="s">
        <v>26</v>
      </c>
      <c r="H4" s="2" t="s">
        <v>27</v>
      </c>
      <c r="I4">
        <f t="shared" ref="I4:I6" si="0">(C4+F4)/(E4+B4)</f>
        <v>2.0525308749347711E-2</v>
      </c>
    </row>
    <row r="5" spans="1:9" ht="44.25" x14ac:dyDescent="0.75">
      <c r="A5" s="2" t="s">
        <v>9</v>
      </c>
      <c r="B5" s="2">
        <v>2040</v>
      </c>
      <c r="C5" s="2">
        <v>378</v>
      </c>
      <c r="D5" s="2" t="s">
        <v>28</v>
      </c>
      <c r="E5" s="2">
        <v>3029</v>
      </c>
      <c r="F5" s="2">
        <v>1298</v>
      </c>
      <c r="G5" s="2" t="s">
        <v>29</v>
      </c>
      <c r="H5" s="2" t="s">
        <v>30</v>
      </c>
      <c r="I5">
        <f t="shared" si="0"/>
        <v>0.33063720654961531</v>
      </c>
    </row>
    <row r="6" spans="1:9" ht="29.5" x14ac:dyDescent="0.75">
      <c r="A6" s="2" t="s">
        <v>10</v>
      </c>
      <c r="B6" s="4">
        <v>11199</v>
      </c>
      <c r="C6" s="2">
        <v>400</v>
      </c>
      <c r="D6" s="2" t="s">
        <v>31</v>
      </c>
      <c r="E6" s="2">
        <v>6054</v>
      </c>
      <c r="F6" s="2">
        <v>1406</v>
      </c>
      <c r="G6" s="2"/>
      <c r="H6" s="2"/>
      <c r="I6">
        <f t="shared" si="0"/>
        <v>0.10467744740045209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AF48-B9E6-418A-8B5E-DCF7C65A5569}">
  <dimension ref="A1:E8"/>
  <sheetViews>
    <sheetView tabSelected="1" workbookViewId="0">
      <selection sqref="A1:D8"/>
    </sheetView>
  </sheetViews>
  <sheetFormatPr defaultRowHeight="14.75" x14ac:dyDescent="0.75"/>
  <sheetData>
    <row r="1" spans="1:5" ht="88.5" x14ac:dyDescent="0.75">
      <c r="A1" s="1" t="s">
        <v>0</v>
      </c>
      <c r="B1" s="1" t="s">
        <v>38</v>
      </c>
      <c r="C1" s="1" t="s">
        <v>39</v>
      </c>
      <c r="D1">
        <v>100000</v>
      </c>
    </row>
    <row r="2" spans="1:5" x14ac:dyDescent="0.75">
      <c r="A2" s="2" t="s">
        <v>36</v>
      </c>
      <c r="B2" s="2">
        <v>333</v>
      </c>
      <c r="C2" s="2">
        <v>227</v>
      </c>
      <c r="D2">
        <f>(B2+C2)/D1</f>
        <v>5.5999999999999999E-3</v>
      </c>
    </row>
    <row r="3" spans="1:5" x14ac:dyDescent="0.75">
      <c r="A3" s="2" t="s">
        <v>37</v>
      </c>
      <c r="B3" s="2">
        <v>176</v>
      </c>
      <c r="C3" s="2">
        <v>153</v>
      </c>
      <c r="D3">
        <f>(B3+C3)/D1</f>
        <v>3.29E-3</v>
      </c>
      <c r="E3">
        <f>(D2+7*D3)/8</f>
        <v>3.5787499999999999E-3</v>
      </c>
    </row>
    <row r="4" spans="1:5" x14ac:dyDescent="0.75">
      <c r="A4" s="2" t="s">
        <v>6</v>
      </c>
      <c r="B4" s="2">
        <v>10</v>
      </c>
      <c r="C4" s="2">
        <v>56</v>
      </c>
      <c r="D4">
        <f>(B4+C4)/D1</f>
        <v>6.6E-4</v>
      </c>
      <c r="E4">
        <f>D4</f>
        <v>6.6E-4</v>
      </c>
    </row>
    <row r="5" spans="1:5" x14ac:dyDescent="0.75">
      <c r="A5" s="2" t="s">
        <v>7</v>
      </c>
      <c r="B5" s="2">
        <v>9</v>
      </c>
      <c r="C5" s="2">
        <v>42</v>
      </c>
      <c r="D5">
        <f>(B5+C5)/D1</f>
        <v>5.1000000000000004E-4</v>
      </c>
      <c r="E5">
        <f t="shared" ref="E5:E8" si="0">D5</f>
        <v>5.1000000000000004E-4</v>
      </c>
    </row>
    <row r="6" spans="1:5" x14ac:dyDescent="0.75">
      <c r="A6" s="2" t="s">
        <v>8</v>
      </c>
      <c r="B6" s="2">
        <v>16</v>
      </c>
      <c r="C6" s="2">
        <v>74</v>
      </c>
      <c r="D6">
        <f>(B6+C6)/D1</f>
        <v>8.9999999999999998E-4</v>
      </c>
      <c r="E6">
        <f t="shared" si="0"/>
        <v>8.9999999999999998E-4</v>
      </c>
    </row>
    <row r="7" spans="1:5" x14ac:dyDescent="0.75">
      <c r="A7" s="2" t="s">
        <v>9</v>
      </c>
      <c r="B7" s="2">
        <v>46</v>
      </c>
      <c r="C7" s="2">
        <v>84</v>
      </c>
      <c r="D7">
        <f>(B7+C7)/D1</f>
        <v>1.2999999999999999E-3</v>
      </c>
      <c r="E7">
        <f t="shared" si="0"/>
        <v>1.2999999999999999E-3</v>
      </c>
    </row>
    <row r="8" spans="1:5" x14ac:dyDescent="0.75">
      <c r="A8" s="2" t="s">
        <v>10</v>
      </c>
      <c r="B8" s="2">
        <v>27</v>
      </c>
      <c r="C8" s="2">
        <v>71</v>
      </c>
      <c r="D8">
        <f>(B8+C8)/D1</f>
        <v>9.7999999999999997E-4</v>
      </c>
      <c r="E8">
        <f t="shared" si="0"/>
        <v>9.7999999999999997E-4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IHR Influenza</vt:lpstr>
      <vt:lpstr>HFR Calc</vt:lpstr>
      <vt:lpstr>HFR DATA</vt:lpstr>
      <vt:lpstr>IFR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Schubring</dc:creator>
  <cp:lastModifiedBy>Mia Schubring</cp:lastModifiedBy>
  <dcterms:created xsi:type="dcterms:W3CDTF">2024-07-06T09:48:56Z</dcterms:created>
  <dcterms:modified xsi:type="dcterms:W3CDTF">2024-07-11T09:47:45Z</dcterms:modified>
</cp:coreProperties>
</file>