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 defaultThemeVersion="124226"/>
  <xr:revisionPtr revIDLastSave="0" documentId="13_ncr:1_{D8DE6C6C-796C-4898-B83D-6A1CA58970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4" sheetId="1" r:id="rId1"/>
  </sheets>
  <definedNames>
    <definedName name="_xlnm.Print_Area" localSheetId="0">'2024'!$A$1:$J$29</definedName>
  </definedNames>
  <calcPr calcId="191029"/>
</workbook>
</file>

<file path=xl/calcChain.xml><?xml version="1.0" encoding="utf-8"?>
<calcChain xmlns="http://schemas.openxmlformats.org/spreadsheetml/2006/main">
  <c r="N7" i="1" l="1"/>
  <c r="N6" i="1"/>
  <c r="N5" i="1"/>
  <c r="M6" i="1"/>
  <c r="M5" i="1"/>
  <c r="K7" i="1"/>
  <c r="K6" i="1"/>
  <c r="K5" i="1"/>
  <c r="E29" i="1"/>
  <c r="E27" i="1"/>
  <c r="F4" i="1"/>
  <c r="I13" i="1"/>
  <c r="H13" i="1"/>
  <c r="G13" i="1"/>
  <c r="B21" i="1"/>
  <c r="B17" i="1"/>
  <c r="C11" i="1" l="1"/>
  <c r="B12" i="1" s="1"/>
  <c r="D12" i="1" s="1"/>
  <c r="C5" i="1"/>
  <c r="C17" i="1" s="1"/>
  <c r="D17" i="1" s="1"/>
  <c r="F5" i="1" l="1"/>
  <c r="I5" i="1" s="1"/>
  <c r="G5" i="1" l="1"/>
  <c r="G4" i="1"/>
  <c r="G7" i="1" l="1"/>
  <c r="D27" i="1"/>
  <c r="H4" i="1"/>
  <c r="C21" i="1"/>
  <c r="D21" i="1" s="1"/>
  <c r="B6" i="1"/>
  <c r="C6" i="1" s="1"/>
  <c r="C25" i="1" s="1"/>
  <c r="C7" i="1"/>
  <c r="F6" i="1"/>
  <c r="F7" i="1" s="1"/>
  <c r="H6" i="1"/>
  <c r="D29" i="1" l="1"/>
  <c r="H7" i="1"/>
  <c r="B13" i="1" s="1"/>
  <c r="D13" i="1" s="1"/>
  <c r="B25" i="1" l="1"/>
  <c r="D25" i="1" s="1"/>
</calcChain>
</file>

<file path=xl/sharedStrings.xml><?xml version="1.0" encoding="utf-8"?>
<sst xmlns="http://schemas.openxmlformats.org/spreadsheetml/2006/main" count="55" uniqueCount="40">
  <si>
    <t>recurrentes</t>
  </si>
  <si>
    <t>TC</t>
  </si>
  <si>
    <t>contactos</t>
  </si>
  <si>
    <t>CTR</t>
  </si>
  <si>
    <t>(vistas PConf.)</t>
  </si>
  <si>
    <t>primeras</t>
  </si>
  <si>
    <t>% vídeos</t>
  </si>
  <si>
    <t>Campanya d'entreteniment per a gent gran a residències</t>
  </si>
  <si>
    <t>Objectiu de negoci 1</t>
  </si>
  <si>
    <r>
      <rPr>
        <b/>
        <sz val="11"/>
        <color theme="1"/>
        <rFont val="Calibri"/>
        <family val="2"/>
        <scheme val="minor"/>
      </rPr>
      <t>OTC1.2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Vídeos carregats </t>
    </r>
    <r>
      <rPr>
        <sz val="11"/>
        <color theme="1"/>
        <rFont val="Calibri"/>
        <family val="2"/>
        <scheme val="minor"/>
      </rPr>
      <t>procedents del trànsit en Xarxes Socials</t>
    </r>
  </si>
  <si>
    <r>
      <rPr>
        <b/>
        <sz val="11"/>
        <color theme="1"/>
        <rFont val="Calibri"/>
        <family val="2"/>
        <scheme val="minor"/>
      </rPr>
      <t>OTC1.3 Vídeos carregats</t>
    </r>
    <r>
      <rPr>
        <sz val="11"/>
        <color theme="1"/>
        <rFont val="Calibri"/>
        <family val="2"/>
        <scheme val="minor"/>
      </rPr>
      <t xml:space="preserve"> procedents del trànsit en cercadors (Google Ads)</t>
    </r>
  </si>
  <si>
    <t>Aconseguir vídeos de familars (ON1 - OTC1)</t>
  </si>
  <si>
    <t>kpi</t>
  </si>
  <si>
    <t>Taxes de conversió i visites a LP necessàries</t>
  </si>
  <si>
    <t>% trànsit</t>
  </si>
  <si>
    <t>vídeos carregats</t>
  </si>
  <si>
    <t>visites recurrents</t>
  </si>
  <si>
    <t>primeres visites</t>
  </si>
  <si>
    <t>per al mix de trànsit (primeres visites i recurrents)</t>
  </si>
  <si>
    <t>per a visites procedents de xarxes socials</t>
  </si>
  <si>
    <t>Acció d'enviament d'email a bd pròpia</t>
  </si>
  <si>
    <t>Acció d'anuncis en cercadors (Google Ads)</t>
  </si>
  <si>
    <t>sessions</t>
  </si>
  <si>
    <t>visites si TC fos...</t>
  </si>
  <si>
    <t>Objetivo tàctic total:</t>
  </si>
  <si>
    <t>Objetiu tàctic de recomanació:</t>
  </si>
  <si>
    <r>
      <rPr>
        <b/>
        <sz val="11"/>
        <color theme="1"/>
        <rFont val="Calibri"/>
        <family val="2"/>
        <scheme val="minor"/>
      </rPr>
      <t>OTC1.1 Vídeos carregats</t>
    </r>
    <r>
      <rPr>
        <sz val="11"/>
        <color theme="1"/>
        <rFont val="Calibri"/>
        <family val="2"/>
        <scheme val="minor"/>
      </rPr>
      <t xml:space="preserve"> procedents del trànsit d'email BD pròpia</t>
    </r>
  </si>
  <si>
    <t>Visites T</t>
  </si>
  <si>
    <t>Objectiu tàctic Fidelització:</t>
  </si>
  <si>
    <t>Aconseguir sessions amb la pàgina d'aterratge LP</t>
  </si>
  <si>
    <t>Objetivo tàctic d'Atracció:</t>
  </si>
  <si>
    <t>TC Recur</t>
  </si>
  <si>
    <t>TC Nous</t>
  </si>
  <si>
    <t>TC mix</t>
  </si>
  <si>
    <t>Objectiu tàctic de fidelització :</t>
  </si>
  <si>
    <t>Acció en xarxes socials</t>
  </si>
  <si>
    <t>Cercadors</t>
  </si>
  <si>
    <t>Xarxes</t>
  </si>
  <si>
    <t>BD pròpia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</si>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</sst>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1"/>
    <xf numFmtId="0" fontId="0" fillId="0" borderId="0" xfId="0" applyAlignment="1">
      <alignment horizontal="left" indent="2"/>
    </xf>
    <xf numFmtId="164" fontId="0" fillId="0" borderId="0" xfId="0" applyNumberFormat="1"/>
    <xf numFmtId="3" fontId="0" fillId="0" borderId="0" xfId="0" applyNumberFormat="1"/>
    <xf numFmtId="0" fontId="3" fillId="2" borderId="0" xfId="2" applyFont="1"/>
    <xf numFmtId="0" fontId="3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  <xf numFmtId="3" fontId="4" fillId="0" borderId="0" xfId="0" applyNumberFormat="1" applyFont="1"/>
    <xf numFmtId="0" fontId="4" fillId="0" borderId="0" xfId="0" applyFont="1" applyAlignment="1">
      <alignment horizontal="left" indent="4"/>
    </xf>
    <xf numFmtId="0" fontId="3" fillId="2" borderId="0" xfId="2" applyFont="1" applyAlignment="1">
      <alignment horizontal="right"/>
    </xf>
    <xf numFmtId="10" fontId="0" fillId="0" borderId="0" xfId="0" applyNumberFormat="1"/>
    <xf numFmtId="9" fontId="0" fillId="0" borderId="0" xfId="3" applyFont="1"/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9" fontId="5" fillId="0" borderId="0" xfId="0" applyNumberFormat="1" applyFont="1"/>
    <xf numFmtId="3" fontId="0" fillId="0" borderId="2" xfId="0" applyNumberFormat="1" applyBorder="1"/>
    <xf numFmtId="0" fontId="0" fillId="0" borderId="2" xfId="0" applyBorder="1"/>
    <xf numFmtId="3" fontId="0" fillId="3" borderId="2" xfId="0" applyNumberFormat="1" applyFill="1" applyBorder="1"/>
    <xf numFmtId="10" fontId="0" fillId="0" borderId="2" xfId="0" applyNumberFormat="1" applyBorder="1"/>
    <xf numFmtId="0" fontId="3" fillId="2" borderId="4" xfId="2" applyFont="1" applyBorder="1" applyAlignment="1">
      <alignment horizontal="right"/>
    </xf>
    <xf numFmtId="0" fontId="0" fillId="0" borderId="0" xfId="0" quotePrefix="1" applyAlignment="1">
      <alignment horizontal="left" indent="3"/>
    </xf>
    <xf numFmtId="0" fontId="3" fillId="2" borderId="0" xfId="2" applyFont="1" applyAlignment="1">
      <alignment horizontal="center"/>
    </xf>
    <xf numFmtId="0" fontId="0" fillId="0" borderId="0" xfId="0" applyAlignment="1">
      <alignment horizontal="left" indent="3"/>
    </xf>
    <xf numFmtId="9" fontId="7" fillId="0" borderId="0" xfId="0" applyNumberFormat="1" applyFont="1"/>
    <xf numFmtId="164" fontId="7" fillId="0" borderId="0" xfId="0" applyNumberFormat="1" applyFont="1"/>
    <xf numFmtId="0" fontId="3" fillId="2" borderId="3" xfId="2" applyFont="1" applyBorder="1" applyAlignment="1">
      <alignment horizontal="right"/>
    </xf>
    <xf numFmtId="0" fontId="3" fillId="2" borderId="5" xfId="2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0" fontId="6" fillId="0" borderId="0" xfId="0" applyNumberFormat="1" applyFont="1" applyAlignment="1">
      <alignment vertical="center"/>
    </xf>
    <xf numFmtId="0" fontId="8" fillId="4" borderId="0" xfId="0" applyFont="1" applyFill="1"/>
    <xf numFmtId="9" fontId="8" fillId="4" borderId="0" xfId="3" applyFont="1" applyFill="1"/>
    <xf numFmtId="9" fontId="8" fillId="4" borderId="0" xfId="0" applyNumberFormat="1" applyFont="1" applyFill="1"/>
    <xf numFmtId="0" fontId="9" fillId="0" borderId="0" xfId="0" applyFont="1"/>
    <xf numFmtId="3" fontId="10" fillId="4" borderId="0" xfId="0" applyNumberFormat="1" applyFont="1" applyFill="1"/>
    <xf numFmtId="0" fontId="9" fillId="4" borderId="0" xfId="0" applyFont="1" applyFill="1"/>
  </cellXfs>
  <cellStyles count="4">
    <cellStyle name="40% - Èmfasi1" xfId="2" builtinId="31"/>
    <cellStyle name="Normal" xfId="0" builtinId="0"/>
    <cellStyle name="Percentatge" xfId="3" builtinId="5"/>
    <cellStyle name="Títol 1" xfId="1" builtin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243204</xdr:colOff>
      <xdr:row>2</xdr:row>
      <xdr:rowOff>182562</xdr:rowOff>
    </xdr:from>
    <xdr:to>
      <xdr:col>2</xdr:col>
      <xdr:colOff>519429</xdr:colOff>
      <xdr:row>4</xdr:row>
      <xdr:rowOff>77787</xdr:rowOff>
    </xdr:to>
    <xdr:sp macro="" textlink="">
      <xdr:nvSpPr>
        <xdr:cNvPr id="2" name="1 Elips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148704" y="627062"/>
          <a:ext cx="276225" cy="263525"/>
        </a:xfrm>
        <a:prstGeom prst="ellipse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1</a:t>
          </a:r>
        </a:p>
      </xdr:txBody>
    </xdr:sp>
    <xdr:clientData/>
  </xdr:twoCellAnchor>
  <xdr:twoCellAnchor>
    <xdr:from>
      <xdr:col>2</xdr:col>
      <xdr:colOff>502603</xdr:colOff>
      <xdr:row>3</xdr:row>
      <xdr:rowOff>3174</xdr:rowOff>
    </xdr:from>
    <xdr:to>
      <xdr:col>2</xdr:col>
      <xdr:colOff>741681</xdr:colOff>
      <xdr:row>4</xdr:row>
      <xdr:rowOff>55329</xdr:rowOff>
    </xdr:to>
    <xdr:sp macro="" textlink="">
      <xdr:nvSpPr>
        <xdr:cNvPr id="7" name="9 Elips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408103" y="631824"/>
          <a:ext cx="239078" cy="236305"/>
        </a:xfrm>
        <a:prstGeom prst="ellipse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2</a:t>
          </a:r>
        </a:p>
      </xdr:txBody>
    </xdr:sp>
    <xdr:clientData/>
  </xdr:twoCellAnchor>
  <xdr:twoCellAnchor>
    <xdr:from>
      <xdr:col>6</xdr:col>
      <xdr:colOff>383223</xdr:colOff>
      <xdr:row>8</xdr:row>
      <xdr:rowOff>73024</xdr:rowOff>
    </xdr:from>
    <xdr:to>
      <xdr:col>6</xdr:col>
      <xdr:colOff>622301</xdr:colOff>
      <xdr:row>9</xdr:row>
      <xdr:rowOff>125179</xdr:rowOff>
    </xdr:to>
    <xdr:sp macro="" textlink="">
      <xdr:nvSpPr>
        <xdr:cNvPr id="8" name="9 Elips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425623" y="1622424"/>
          <a:ext cx="239078" cy="236305"/>
        </a:xfrm>
        <a:prstGeom prst="ellipse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7</a:t>
          </a:r>
        </a:p>
      </xdr:txBody>
    </xdr:sp>
    <xdr:clientData/>
  </xdr:twoCellAnchor>
  <xdr:twoCellAnchor>
    <xdr:from>
      <xdr:col>3</xdr:col>
      <xdr:colOff>491173</xdr:colOff>
      <xdr:row>15</xdr:row>
      <xdr:rowOff>153034</xdr:rowOff>
    </xdr:from>
    <xdr:to>
      <xdr:col>3</xdr:col>
      <xdr:colOff>730251</xdr:colOff>
      <xdr:row>17</xdr:row>
      <xdr:rowOff>21039</xdr:rowOff>
    </xdr:to>
    <xdr:sp macro="" textlink="">
      <xdr:nvSpPr>
        <xdr:cNvPr id="9" name="9 Elips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507923" y="2991484"/>
          <a:ext cx="239078" cy="236305"/>
        </a:xfrm>
        <a:prstGeom prst="ellipse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5</a:t>
          </a:r>
        </a:p>
      </xdr:txBody>
    </xdr:sp>
    <xdr:clientData/>
  </xdr:twoCellAnchor>
  <xdr:twoCellAnchor>
    <xdr:from>
      <xdr:col>3</xdr:col>
      <xdr:colOff>497523</xdr:colOff>
      <xdr:row>19</xdr:row>
      <xdr:rowOff>165734</xdr:rowOff>
    </xdr:from>
    <xdr:to>
      <xdr:col>3</xdr:col>
      <xdr:colOff>736601</xdr:colOff>
      <xdr:row>21</xdr:row>
      <xdr:rowOff>33739</xdr:rowOff>
    </xdr:to>
    <xdr:sp macro="" textlink="">
      <xdr:nvSpPr>
        <xdr:cNvPr id="11" name="9 Elips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514273" y="3753484"/>
          <a:ext cx="239078" cy="236305"/>
        </a:xfrm>
        <a:prstGeom prst="ellipse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7</a:t>
          </a:r>
        </a:p>
      </xdr:txBody>
    </xdr:sp>
    <xdr:clientData/>
  </xdr:twoCellAnchor>
  <xdr:twoCellAnchor>
    <xdr:from>
      <xdr:col>7</xdr:col>
      <xdr:colOff>110173</xdr:colOff>
      <xdr:row>27</xdr:row>
      <xdr:rowOff>10794</xdr:rowOff>
    </xdr:from>
    <xdr:to>
      <xdr:col>7</xdr:col>
      <xdr:colOff>388780</xdr:colOff>
      <xdr:row>28</xdr:row>
      <xdr:rowOff>101600</xdr:rowOff>
    </xdr:to>
    <xdr:sp macro="" textlink="">
      <xdr:nvSpPr>
        <xdr:cNvPr id="12" name="9 Elips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787573" y="5059044"/>
          <a:ext cx="278607" cy="274956"/>
        </a:xfrm>
        <a:prstGeom prst="ellipse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ES" sz="1400" b="1"/>
            <a:t>12</a:t>
          </a:r>
          <a:endParaRPr lang="es-ES" sz="4400" b="1"/>
        </a:p>
      </xdr:txBody>
    </xdr:sp>
    <xdr:clientData/>
  </xdr:twoCellAnchor>
  <xdr:twoCellAnchor>
    <xdr:from>
      <xdr:col>7</xdr:col>
      <xdr:colOff>129223</xdr:colOff>
      <xdr:row>24</xdr:row>
      <xdr:rowOff>167004</xdr:rowOff>
    </xdr:from>
    <xdr:to>
      <xdr:col>7</xdr:col>
      <xdr:colOff>407830</xdr:colOff>
      <xdr:row>26</xdr:row>
      <xdr:rowOff>73660</xdr:rowOff>
    </xdr:to>
    <xdr:sp macro="" textlink="">
      <xdr:nvSpPr>
        <xdr:cNvPr id="13" name="9 Elips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806623" y="4662804"/>
          <a:ext cx="278607" cy="274956"/>
        </a:xfrm>
        <a:prstGeom prst="ellipse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ES" sz="1400" b="1"/>
            <a:t>10</a:t>
          </a:r>
          <a:endParaRPr lang="es-ES" sz="4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"/>
  <sheetViews>
    <sheetView tabSelected="1" topLeftCell="A4" zoomScale="90" zoomScaleNormal="90" workbookViewId="0">
      <selection activeCell="A32" sqref="A32"/>
    </sheetView>
  </sheetViews>
  <sheetFormatPr defaultColWidth="9.08984375" defaultRowHeight="14.5" x14ac:dyDescent="0.35"/>
  <cols>
    <col min="1" max="1" width="72.6328125" customWidth="1"/>
    <col min="2" max="2" width="11.90625" customWidth="1"/>
    <col min="3" max="3" width="15.90625" customWidth="1"/>
    <col min="4" max="4" width="18.1796875" customWidth="1"/>
    <col min="5" max="5" width="9.1796875" bestFit="1" customWidth="1"/>
    <col min="6" max="6" width="7.7265625" bestFit="1" customWidth="1"/>
    <col min="8" max="8" width="8.26953125" bestFit="1" customWidth="1"/>
    <col min="9" max="9" width="9" bestFit="1" customWidth="1"/>
  </cols>
  <sheetData>
    <row r="1" spans="1:14" ht="20" thickBot="1" x14ac:dyDescent="0.5">
      <c r="A1" s="1" t="s">
        <v>7</v>
      </c>
    </row>
    <row r="2" spans="1:14" ht="15" thickTop="1" x14ac:dyDescent="0.35">
      <c r="I2" s="11"/>
    </row>
    <row r="3" spans="1:14" x14ac:dyDescent="0.35">
      <c r="A3" s="5" t="s">
        <v>8</v>
      </c>
      <c r="B3" s="10" t="s">
        <v>6</v>
      </c>
      <c r="C3" s="10" t="s">
        <v>15</v>
      </c>
      <c r="D3" s="24" t="s">
        <v>12</v>
      </c>
      <c r="F3" s="10" t="s">
        <v>27</v>
      </c>
      <c r="G3" s="10" t="s">
        <v>0</v>
      </c>
      <c r="H3" s="10" t="s">
        <v>5</v>
      </c>
      <c r="I3" s="10" t="s">
        <v>2</v>
      </c>
      <c r="J3" s="10" t="s">
        <v>3</v>
      </c>
    </row>
    <row r="4" spans="1:14" x14ac:dyDescent="0.35">
      <c r="A4" s="7" t="s">
        <v>11</v>
      </c>
      <c r="C4" s="8">
        <v>1200</v>
      </c>
      <c r="D4" s="15" t="s">
        <v>4</v>
      </c>
      <c r="E4" s="15" t="s">
        <v>39</v>
      </c>
      <c r="F4" s="18">
        <f>C4/B12</f>
        <v>2705.7497181510712</v>
      </c>
      <c r="G4" s="18">
        <f>F4*C11</f>
        <v>2299.8872604284106</v>
      </c>
      <c r="H4" s="18">
        <f>F4-G4</f>
        <v>405.86245772266057</v>
      </c>
      <c r="I4" s="19"/>
      <c r="J4" s="19"/>
    </row>
    <row r="5" spans="1:14" x14ac:dyDescent="0.35">
      <c r="A5" s="23" t="s">
        <v>26</v>
      </c>
      <c r="B5" s="26">
        <v>0.6</v>
      </c>
      <c r="C5">
        <f>C4*B5</f>
        <v>720</v>
      </c>
      <c r="D5" s="16" t="s">
        <v>4</v>
      </c>
      <c r="E5" s="16" t="s">
        <v>38</v>
      </c>
      <c r="F5" s="20">
        <f>C5/B11</f>
        <v>1565.2173913043478</v>
      </c>
      <c r="G5" s="18">
        <f>F5</f>
        <v>1565.2173913043478</v>
      </c>
      <c r="H5" s="19"/>
      <c r="I5" s="18">
        <f>F5/J5</f>
        <v>44720.496894409931</v>
      </c>
      <c r="J5" s="21">
        <v>3.5000000000000003E-2</v>
      </c>
      <c r="K5" s="35">
        <f>F5/F4</f>
        <v>0.57847826086956511</v>
      </c>
      <c r="L5" s="36">
        <v>0.85</v>
      </c>
      <c r="M5" s="36">
        <f>L5-K5</f>
        <v>0.27152173913043487</v>
      </c>
      <c r="N5" s="34">
        <f>M5*F4</f>
        <v>734.66986912406287</v>
      </c>
    </row>
    <row r="6" spans="1:14" x14ac:dyDescent="0.35">
      <c r="A6" s="23" t="s">
        <v>9</v>
      </c>
      <c r="B6" s="17">
        <f>1-(B5+B7)</f>
        <v>0.35</v>
      </c>
      <c r="C6">
        <f>C4*B6</f>
        <v>420</v>
      </c>
      <c r="D6" s="16" t="s">
        <v>4</v>
      </c>
      <c r="E6" s="16" t="s">
        <v>36</v>
      </c>
      <c r="F6" s="20">
        <f>C7/B10</f>
        <v>171.42857142857144</v>
      </c>
      <c r="G6" s="19"/>
      <c r="H6" s="18">
        <f>F6</f>
        <v>171.42857142857144</v>
      </c>
      <c r="I6" s="18"/>
      <c r="J6" s="19"/>
      <c r="K6" s="35">
        <f>F6/F4</f>
        <v>6.3357142857142862E-2</v>
      </c>
      <c r="L6" s="36">
        <v>0.15</v>
      </c>
      <c r="M6" s="36">
        <f>L6-K6</f>
        <v>8.6642857142857133E-2</v>
      </c>
      <c r="N6" s="34">
        <f>M6*F4</f>
        <v>234.43388629408921</v>
      </c>
    </row>
    <row r="7" spans="1:14" x14ac:dyDescent="0.35">
      <c r="A7" s="23" t="s">
        <v>10</v>
      </c>
      <c r="B7" s="26">
        <v>0.05</v>
      </c>
      <c r="C7">
        <f>C4*B7</f>
        <v>60</v>
      </c>
      <c r="D7" s="16" t="s">
        <v>4</v>
      </c>
      <c r="E7" s="16" t="s">
        <v>37</v>
      </c>
      <c r="F7" s="18">
        <f>F4-F5-F6</f>
        <v>969.10375541815199</v>
      </c>
      <c r="G7" s="18">
        <f>G4-G5-G6</f>
        <v>734.66986912406287</v>
      </c>
      <c r="H7" s="18">
        <f>H4-H6-H5</f>
        <v>234.43388629408912</v>
      </c>
      <c r="I7" s="18"/>
      <c r="J7" s="19"/>
      <c r="K7" s="35">
        <f>100%-K5-K6</f>
        <v>0.358164596273292</v>
      </c>
      <c r="L7" s="34"/>
      <c r="M7" s="34"/>
      <c r="N7" s="34">
        <f>SUM(N5:N6)</f>
        <v>969.1037554181521</v>
      </c>
    </row>
    <row r="9" spans="1:14" x14ac:dyDescent="0.35">
      <c r="A9" s="5" t="s">
        <v>13</v>
      </c>
      <c r="B9" s="10" t="s">
        <v>1</v>
      </c>
      <c r="C9" s="10" t="s">
        <v>14</v>
      </c>
      <c r="D9" s="10" t="s">
        <v>23</v>
      </c>
    </row>
    <row r="10" spans="1:14" x14ac:dyDescent="0.35">
      <c r="A10" s="2" t="s">
        <v>17</v>
      </c>
      <c r="B10" s="27">
        <v>0.35</v>
      </c>
      <c r="C10" s="11">
        <v>0.15</v>
      </c>
      <c r="D10" s="4"/>
      <c r="E10" s="4"/>
      <c r="F10" s="4"/>
    </row>
    <row r="11" spans="1:14" ht="15" thickBot="1" x14ac:dyDescent="0.4">
      <c r="A11" s="2" t="s">
        <v>16</v>
      </c>
      <c r="B11" s="27">
        <v>0.46</v>
      </c>
      <c r="C11" s="11">
        <f>1-C10</f>
        <v>0.85</v>
      </c>
      <c r="D11" s="4"/>
      <c r="E11" s="4"/>
      <c r="F11" s="4"/>
    </row>
    <row r="12" spans="1:14" x14ac:dyDescent="0.35">
      <c r="A12" s="25" t="s">
        <v>18</v>
      </c>
      <c r="B12" s="33">
        <f>C10*B10+C11*B11</f>
        <v>0.44350000000000001</v>
      </c>
      <c r="C12" s="11">
        <v>1</v>
      </c>
      <c r="D12" s="14">
        <f>$C$4/B12</f>
        <v>2705.7497181510712</v>
      </c>
      <c r="E12" s="14"/>
      <c r="G12" s="28" t="s">
        <v>31</v>
      </c>
      <c r="H12" s="22" t="s">
        <v>32</v>
      </c>
      <c r="I12" s="29" t="s">
        <v>33</v>
      </c>
    </row>
    <row r="13" spans="1:14" ht="15" thickBot="1" x14ac:dyDescent="0.4">
      <c r="A13" s="25" t="s">
        <v>19</v>
      </c>
      <c r="B13" s="13">
        <f>(B10*H7+B11*G7)/F7</f>
        <v>0.43339012737472798</v>
      </c>
      <c r="D13" s="14">
        <f t="shared" ref="D13" si="0">$C$4/B13</f>
        <v>2768.8678726232906</v>
      </c>
      <c r="G13" s="30">
        <f>B10</f>
        <v>0.35</v>
      </c>
      <c r="H13" s="31">
        <f>B11</f>
        <v>0.46</v>
      </c>
      <c r="I13" s="32">
        <f>B12</f>
        <v>0.44350000000000001</v>
      </c>
    </row>
    <row r="15" spans="1:14" x14ac:dyDescent="0.35">
      <c r="A15" s="5" t="s">
        <v>20</v>
      </c>
      <c r="B15" s="10" t="s">
        <v>1</v>
      </c>
      <c r="C15" s="10" t="s">
        <v>15</v>
      </c>
      <c r="D15" s="10" t="s">
        <v>22</v>
      </c>
    </row>
    <row r="16" spans="1:14" x14ac:dyDescent="0.35">
      <c r="A16" s="6" t="s">
        <v>28</v>
      </c>
    </row>
    <row r="17" spans="1:5" x14ac:dyDescent="0.35">
      <c r="A17" s="9" t="s">
        <v>29</v>
      </c>
      <c r="B17" s="3">
        <f>B11</f>
        <v>0.46</v>
      </c>
      <c r="C17">
        <f>C5</f>
        <v>720</v>
      </c>
      <c r="D17" s="8">
        <f>C17/B17</f>
        <v>1565.2173913043478</v>
      </c>
    </row>
    <row r="19" spans="1:5" x14ac:dyDescent="0.35">
      <c r="A19" s="5" t="s">
        <v>21</v>
      </c>
      <c r="B19" s="10" t="s">
        <v>1</v>
      </c>
      <c r="C19" s="10" t="s">
        <v>15</v>
      </c>
      <c r="D19" s="10" t="s">
        <v>22</v>
      </c>
    </row>
    <row r="20" spans="1:5" x14ac:dyDescent="0.35">
      <c r="A20" s="6" t="s">
        <v>30</v>
      </c>
    </row>
    <row r="21" spans="1:5" x14ac:dyDescent="0.35">
      <c r="A21" s="9" t="s">
        <v>29</v>
      </c>
      <c r="B21" s="3">
        <f>B10</f>
        <v>0.35</v>
      </c>
      <c r="C21">
        <f>C7</f>
        <v>60</v>
      </c>
      <c r="D21" s="8">
        <f>C21/B21</f>
        <v>171.42857142857144</v>
      </c>
    </row>
    <row r="23" spans="1:5" x14ac:dyDescent="0.35">
      <c r="A23" s="5" t="s">
        <v>35</v>
      </c>
      <c r="B23" s="10" t="s">
        <v>1</v>
      </c>
      <c r="C23" s="10" t="s">
        <v>15</v>
      </c>
      <c r="D23" s="10" t="s">
        <v>22</v>
      </c>
    </row>
    <row r="24" spans="1:5" x14ac:dyDescent="0.35">
      <c r="A24" s="6" t="s">
        <v>24</v>
      </c>
      <c r="D24" s="37"/>
    </row>
    <row r="25" spans="1:5" x14ac:dyDescent="0.35">
      <c r="A25" s="9" t="s">
        <v>29</v>
      </c>
      <c r="B25" s="3">
        <f>B13</f>
        <v>0.43339012737472798</v>
      </c>
      <c r="C25">
        <f>C6</f>
        <v>420</v>
      </c>
      <c r="D25" s="38">
        <f>C25/B25</f>
        <v>969.10375541815165</v>
      </c>
    </row>
    <row r="26" spans="1:5" x14ac:dyDescent="0.35">
      <c r="A26" s="6" t="s">
        <v>34</v>
      </c>
      <c r="D26" s="39"/>
    </row>
    <row r="27" spans="1:5" x14ac:dyDescent="0.35">
      <c r="A27" s="9" t="s">
        <v>29</v>
      </c>
      <c r="D27" s="38">
        <f>G4-G5</f>
        <v>734.66986912406287</v>
      </c>
      <c r="E27" s="12">
        <f>D27/D25</f>
        <v>0.75809206704298182</v>
      </c>
    </row>
    <row r="28" spans="1:5" x14ac:dyDescent="0.35">
      <c r="A28" s="6" t="s">
        <v>25</v>
      </c>
      <c r="C28" s="3"/>
      <c r="D28" s="39"/>
    </row>
    <row r="29" spans="1:5" x14ac:dyDescent="0.35">
      <c r="A29" s="9" t="s">
        <v>29</v>
      </c>
      <c r="D29" s="38">
        <f>H4-H6</f>
        <v>234.43388629408912</v>
      </c>
      <c r="E29" s="12">
        <f>D29/D25</f>
        <v>0.24190793295701854</v>
      </c>
    </row>
  </sheetData>
  <pageMargins left="0.23622047244094488" right="0.23622047244094488" top="0.19685039370078741" bottom="0.15748031496062992" header="0.31496062992125984" footer="0.31496062992125984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Fulls de càlcul</vt:lpstr>
      </vt:variant>
      <vt:variant>
        <vt:i4>1</vt:i4>
      </vt:variant>
      <vt:variant>
        <vt:lpstr>Intervals amb nom</vt:lpstr>
      </vt:variant>
      <vt:variant>
        <vt:i4>1</vt:i4>
      </vt:variant>
    </vt:vector>
  </HeadingPairs>
  <TitlesOfParts>
    <vt:vector size="2" baseType="lpstr">
      <vt:lpstr>2024</vt:lpstr>
      <vt:lpstr>'2024'!Àrea_d'impressió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2025-05-22T10:33:50Z</dcterms:modified>
</cp:coreProperties>
</file>